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_rels/chart24.xml.rels" ContentType="application/vnd.openxmlformats-package.relationships+xml"/>
  <Override PartName="/xl/charts/_rels/chart23.xml.rels" ContentType="application/vnd.openxmlformats-package.relationships+xml"/>
  <Override PartName="/xl/charts/_rels/chart22.xml.rels" ContentType="application/vnd.openxmlformats-package.relationships+xml"/>
  <Override PartName="/xl/charts/_rels/chart21.xml.rels" ContentType="application/vnd.openxmlformats-package.relationships+xml"/>
  <Override PartName="/xl/charts/_rels/chart20.xml.rels" ContentType="application/vnd.openxmlformats-package.relationships+xml"/>
  <Override PartName="/xl/charts/_rels/chart46.xml.rels" ContentType="application/vnd.openxmlformats-package.relationships+xml"/>
  <Override PartName="/xl/charts/_rels/chart34.xml.rels" ContentType="application/vnd.openxmlformats-package.relationships+xml"/>
  <Override PartName="/xl/charts/_rels/chart45.xml.rels" ContentType="application/vnd.openxmlformats-package.relationships+xml"/>
  <Override PartName="/xl/charts/_rels/chart33.xml.rels" ContentType="application/vnd.openxmlformats-package.relationships+xml"/>
  <Override PartName="/xl/charts/_rels/chart44.xml.rels" ContentType="application/vnd.openxmlformats-package.relationships+xml"/>
  <Override PartName="/xl/charts/_rels/chart43.xml.rels" ContentType="application/vnd.openxmlformats-package.relationships+xml"/>
  <Override PartName="/xl/charts/_rels/chart42.xml.rels" ContentType="application/vnd.openxmlformats-package.relationships+xml"/>
  <Override PartName="/xl/charts/_rels/chart25.xml.rels" ContentType="application/vnd.openxmlformats-package.relationships+xml"/>
  <Override PartName="/xl/charts/_rels/chart26.xml.rels" ContentType="application/vnd.openxmlformats-package.relationships+xml"/>
  <Override PartName="/xl/charts/_rels/chart50.xml.rels" ContentType="application/vnd.openxmlformats-package.relationships+xml"/>
  <Override PartName="/xl/charts/_rels/chart48.xml.rels" ContentType="application/vnd.openxmlformats-package.relationships+xml"/>
  <Override PartName="/xl/charts/_rels/chart27.xml.rels" ContentType="application/vnd.openxmlformats-package.relationships+xml"/>
  <Override PartName="/xl/charts/_rels/chart28.xml.rels" ContentType="application/vnd.openxmlformats-package.relationships+xml"/>
  <Override PartName="/xl/charts/_rels/chart30.xml.rels" ContentType="application/vnd.openxmlformats-package.relationships+xml"/>
  <Override PartName="/xl/charts/_rels/chart29.xml.rels" ContentType="application/vnd.openxmlformats-package.relationships+xml"/>
  <Override PartName="/xl/charts/_rels/chart31.xml.rels" ContentType="application/vnd.openxmlformats-package.relationships+xml"/>
  <Override PartName="/xl/charts/_rels/chart51.xml.rels" ContentType="application/vnd.openxmlformats-package.relationships+xml"/>
  <Override PartName="/xl/charts/_rels/chart49.xml.rels" ContentType="application/vnd.openxmlformats-package.relationships+xml"/>
  <Override PartName="/xl/charts/_rels/chart40.xml.rels" ContentType="application/vnd.openxmlformats-package.relationships+xml"/>
  <Override PartName="/xl/charts/_rels/chart38.xml.rels" ContentType="application/vnd.openxmlformats-package.relationships+xml"/>
  <Override PartName="/xl/charts/_rels/chart52.xml.rels" ContentType="application/vnd.openxmlformats-package.relationships+xml"/>
  <Override PartName="/xl/charts/_rels/chart41.xml.rels" ContentType="application/vnd.openxmlformats-package.relationships+xml"/>
  <Override PartName="/xl/charts/_rels/chart39.xml.rels" ContentType="application/vnd.openxmlformats-package.relationships+xml"/>
  <Override PartName="/xl/charts/_rels/chart53.xml.rels" ContentType="application/vnd.openxmlformats-package.relationships+xml"/>
  <Override PartName="/xl/charts/_rels/chart32.xml.rels" ContentType="application/vnd.openxmlformats-package.relationships+xml"/>
  <Override PartName="/xl/charts/_rels/chart47.xml.rels" ContentType="application/vnd.openxmlformats-package.relationships+xml"/>
  <Override PartName="/xl/charts/_rels/chart37.xml.rels" ContentType="application/vnd.openxmlformats-package.relationships+xml"/>
  <Override PartName="/xl/charts/_rels/chart36.xml.rels" ContentType="application/vnd.openxmlformats-package.relationships+xml"/>
  <Override PartName="/xl/charts/_rels/chart35.xml.rels" ContentType="application/vnd.openxmlformats-package.relationships+xml"/>
  <Override PartName="/xl/charts/chart1.xml" ContentType="application/vnd.openxmlformats-officedocument.drawingml.chart+xml"/>
  <Override PartName="/xl/charts/chart35.xml" ContentType="application/vnd.openxmlformats-officedocument.drawingml.chart+xml"/>
  <Override PartName="/xl/charts/chart2.xml" ContentType="application/vnd.openxmlformats-officedocument.drawingml.chart+xml"/>
  <Override PartName="/xl/charts/chart36.xml" ContentType="application/vnd.openxmlformats-officedocument.drawingml.chart+xml"/>
  <Override PartName="/xl/charts/chart3.xml" ContentType="application/vnd.openxmlformats-officedocument.drawingml.chart+xml"/>
  <Override PartName="/xl/charts/chart37.xml" ContentType="application/vnd.openxmlformats-officedocument.drawingml.chart+xml"/>
  <Override PartName="/xl/charts/chart4.xml" ContentType="application/vnd.openxmlformats-officedocument.drawingml.chart+xml"/>
  <Override PartName="/xl/charts/chart38.xml" ContentType="application/vnd.openxmlformats-officedocument.drawingml.chart+xml"/>
  <Override PartName="/xl/charts/chart42.xml" ContentType="application/vnd.openxmlformats-officedocument.drawingml.chart+xml"/>
  <Override PartName="/xl/charts/chart8.xml" ContentType="application/vnd.openxmlformats-officedocument.drawingml.chart+xml"/>
  <Override PartName="/xl/charts/chart43.xml" ContentType="application/vnd.openxmlformats-officedocument.drawingml.chart+xml"/>
  <Override PartName="/xl/charts/chart9.xml" ContentType="application/vnd.openxmlformats-officedocument.drawingml.chart+xml"/>
  <Override PartName="/xl/charts/chart44.xml" ContentType="application/vnd.openxmlformats-officedocument.drawingml.chart+xml"/>
  <Override PartName="/xl/charts/chart33.xml" ContentType="application/vnd.openxmlformats-officedocument.drawingml.chart+xml"/>
  <Override PartName="/xl/charts/chart45.xml" ContentType="application/vnd.openxmlformats-officedocument.drawingml.chart+xml"/>
  <Override PartName="/xl/charts/chart34.xml" ContentType="application/vnd.openxmlformats-officedocument.drawingml.chart+xml"/>
  <Override PartName="/xl/charts/chart46.xml" ContentType="application/vnd.openxmlformats-officedocument.drawingml.chart+xml"/>
  <Override PartName="/xl/charts/chart50.xml" ContentType="application/vnd.openxmlformats-officedocument.drawingml.chart+xml"/>
  <Override PartName="/xl/charts/chart13.xml" ContentType="application/vnd.openxmlformats-officedocument.drawingml.chart+xml"/>
  <Override PartName="/xl/charts/chart11.xml" ContentType="application/vnd.openxmlformats-officedocument.drawingml.chart+xml"/>
  <Override PartName="/xl/charts/chart48.xml" ContentType="application/vnd.openxmlformats-officedocument.drawingml.chart+xml"/>
  <Override PartName="/xl/charts/chart51.xml" ContentType="application/vnd.openxmlformats-officedocument.drawingml.chart+xml"/>
  <Override PartName="/xl/charts/chart40.xml" ContentType="application/vnd.openxmlformats-officedocument.drawingml.chart+xml"/>
  <Override PartName="/xl/charts/chart6.xml" ContentType="application/vnd.openxmlformats-officedocument.drawingml.chart+xml"/>
  <Override PartName="/xl/charts/chart52.xml" ContentType="application/vnd.openxmlformats-officedocument.drawingml.chart+xml"/>
  <Override PartName="/xl/charts/chart41.xml" ContentType="application/vnd.openxmlformats-officedocument.drawingml.chart+xml"/>
  <Override PartName="/xl/charts/chart7.xml" ContentType="application/vnd.openxmlformats-officedocument.drawingml.chart+xml"/>
  <Override PartName="/xl/charts/chart5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49.xml" ContentType="application/vnd.openxmlformats-officedocument.drawingml.chart+xml"/>
  <Override PartName="/xl/charts/chart12.xml" ContentType="application/vnd.openxmlformats-officedocument.drawingml.chart+xml"/>
  <Override PartName="/xl/charts/chart10.xml" ContentType="application/vnd.openxmlformats-officedocument.drawingml.chart+xml"/>
  <Override PartName="/xl/charts/chart47.xml" ContentType="application/vnd.openxmlformats-officedocument.drawingml.chart+xml"/>
  <Override PartName="/xl/charts/chart39.xml" ContentType="application/vnd.openxmlformats-officedocument.drawingml.chart+xml"/>
  <Override PartName="/xl/charts/chart5.xml" ContentType="application/vnd.openxmlformats-officedocument.drawingml.chart+xml"/>
  <Override PartName="/xl/sharedStrings.xml" ContentType="application/vnd.openxmlformats-officedocument.spreadsheetml.sharedStrings+xml"/>
  <Override PartName="/xl/drawings/drawing28.xml" ContentType="application/vnd.openxmlformats-officedocument.drawingml.chartshapes+xml"/>
  <Override PartName="/xl/drawings/drawing27.xml" ContentType="application/vnd.openxmlformats-officedocument.drawingml.chartshapes+xml"/>
  <Override PartName="/xl/drawings/drawing26.xml" ContentType="application/vnd.openxmlformats-officedocument.drawingml.chartshapes+xml"/>
  <Override PartName="/xl/drawings/drawing25.xml" ContentType="application/vnd.openxmlformats-officedocument.drawingml.chartshapes+xml"/>
  <Override PartName="/xl/drawings/drawing24.xml" ContentType="application/vnd.openxmlformats-officedocument.drawingml.chartshapes+xml"/>
  <Override PartName="/xl/drawings/drawing23.xml" ContentType="application/vnd.openxmlformats-officedocument.drawingml.chartshapes+xml"/>
  <Override PartName="/xl/drawings/drawing22.xml" ContentType="application/vnd.openxmlformats-officedocument.drawing+xml"/>
  <Override PartName="/xl/drawings/drawing21.xml" ContentType="application/vnd.openxmlformats-officedocument.drawing+xml"/>
  <Override PartName="/xl/drawings/drawing19.xml" ContentType="application/vnd.openxmlformats-officedocument.drawingml.chartshapes+xml"/>
  <Override PartName="/xl/drawings/drawing14.xml" ContentType="application/vnd.openxmlformats-officedocument.drawingml.chartshapes+xml"/>
  <Override PartName="/xl/drawings/drawing5.xml" ContentType="application/vnd.openxmlformats-officedocument.drawingml.chartshapes+xml"/>
  <Override PartName="/xl/drawings/drawing15.xml" ContentType="application/vnd.openxmlformats-officedocument.drawingml.chartshapes+xml"/>
  <Override PartName="/xl/drawings/drawing30.xml" ContentType="application/vnd.openxmlformats-officedocument.drawingml.chartshape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_rels/drawing22.xml.rels" ContentType="application/vnd.openxmlformats-package.relationships+xml"/>
  <Override PartName="/xl/drawings/drawing31.xml" ContentType="application/vnd.openxmlformats-officedocument.drawingml.chartshapes+xml"/>
  <Override PartName="/xl/drawings/drawing29.xml" ContentType="application/vnd.openxmlformats-officedocument.drawingml.chartshapes+xml"/>
  <Override PartName="/xl/drawings/drawing32.xml" ContentType="application/vnd.openxmlformats-officedocument.drawingml.chartshapes+xml"/>
  <Override PartName="/xl/drawings/drawing33.xml" ContentType="application/vnd.openxmlformats-officedocument.drawingml.chartshapes+xml"/>
  <Override PartName="/xl/drawings/drawing34.xml" ContentType="application/vnd.openxmlformats-officedocument.drawingml.chartshapes+xml"/>
  <Override PartName="/xl/drawings/drawing35.xml" ContentType="application/vnd.openxmlformats-officedocument.drawingml.chartshapes+xml"/>
  <Override PartName="/xl/drawings/drawing36.xml" ContentType="application/vnd.openxmlformats-officedocument.drawingml.chartshapes+xml"/>
  <Override PartName="/xl/drawings/drawing13.xml" ContentType="application/vnd.openxmlformats-officedocument.drawingml.chartshapes+xml"/>
  <Override PartName="/xl/drawings/drawing4.xml" ContentType="application/vnd.openxmlformats-officedocument.drawingml.chartshapes+xml"/>
  <Override PartName="/xl/drawings/drawing37.xml" ContentType="application/vnd.openxmlformats-officedocument.drawingml.chartshapes+xml"/>
  <Override PartName="/xl/drawings/drawing38.xml" ContentType="application/vnd.openxmlformats-officedocument.drawingml.chartshapes+xml"/>
  <Override PartName="/xl/drawings/drawing40.xml" ContentType="application/vnd.openxmlformats-officedocument.drawing+xml"/>
  <Override PartName="/xl/drawings/drawing39.xml" ContentType="application/vnd.openxmlformats-officedocument.drawingml.chartshapes+xml"/>
  <Override PartName="/xl/drawings/drawing9.xml" ContentType="application/vnd.openxmlformats-officedocument.drawingml.chartshapes+xml"/>
  <Override PartName="/xl/drawings/drawing18.xml" ContentType="application/vnd.openxmlformats-officedocument.drawingml.chartshapes+xml"/>
  <Override PartName="/xl/drawings/drawing12.xml" ContentType="application/vnd.openxmlformats-officedocument.drawingml.chartshapes+xml"/>
  <Override PartName="/xl/drawings/drawing3.xml" ContentType="application/vnd.openxmlformats-officedocument.drawing+xml"/>
  <Override PartName="/xl/drawings/drawing8.xml" ContentType="application/vnd.openxmlformats-officedocument.drawingml.chartshapes+xml"/>
  <Override PartName="/xl/drawings/drawing17.xml" ContentType="application/vnd.openxmlformats-officedocument.drawingml.chartshapes+xml"/>
  <Override PartName="/xl/drawings/drawing11.xml" ContentType="application/vnd.openxmlformats-officedocument.drawingml.chartshapes+xml"/>
  <Override PartName="/xl/drawings/drawing2.xml" ContentType="application/vnd.openxmlformats-officedocument.drawing+xml"/>
  <Override PartName="/xl/drawings/drawing20.xml" ContentType="application/vnd.openxmlformats-officedocument.drawingml.chartshapes+xml"/>
  <Override PartName="/xl/drawings/vmlDrawing1.vml" ContentType="application/vnd.openxmlformats-officedocument.vmlDrawing"/>
  <Override PartName="/xl/drawings/drawing7.xml" ContentType="application/vnd.openxmlformats-officedocument.drawingml.chartshapes+xml"/>
  <Override PartName="/xl/drawings/drawing16.xml" ContentType="application/vnd.openxmlformats-officedocument.drawingml.chartshapes+xml"/>
  <Override PartName="/xl/drawings/drawing10.xml" ContentType="application/vnd.openxmlformats-officedocument.drawingml.chartshapes+xml"/>
  <Override PartName="/xl/drawings/drawing1.xml" ContentType="application/vnd.openxmlformats-officedocument.drawing+xml"/>
  <Override PartName="/xl/drawings/drawing6.xml" ContentType="application/vnd.openxmlformats-officedocument.drawingml.chartshape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Abs Value &amp; Count" sheetId="2" state="visible" r:id="rId4"/>
    <sheet name="BS - Business Unit Trends" sheetId="3" state="visible" r:id="rId5"/>
    <sheet name="BS - Explanations" sheetId="4" state="visible" r:id="rId6"/>
    <sheet name="BS - Entity Detail" sheetId="5" state="visible" r:id="rId7"/>
    <sheet name="IS - Business Unit Trends" sheetId="6" state="visible" r:id="rId8"/>
    <sheet name="IS - Explanations" sheetId="7" state="visible" r:id="rId9"/>
    <sheet name="IS - Entity Detail" sheetId="8" state="visible" r:id="rId10"/>
  </sheets>
  <externalReferences>
    <externalReference r:id="rId11"/>
  </externalReferences>
  <definedNames>
    <definedName function="false" hidden="false" localSheetId="1" name="_xlnm.Print_Area" vbProcedure="false">'Abs Value &amp; Count'!$A$1:$W$132</definedName>
    <definedName function="false" hidden="false" localSheetId="1" name="_xlnm.Print_Titles" vbProcedure="false">'Abs Value &amp; Count'!$1:$6</definedName>
    <definedName function="false" hidden="false" localSheetId="2" name="_xlnm.Print_Area" vbProcedure="false">'BS - Business Unit Trends'!$A$1:$W$133</definedName>
    <definedName function="false" hidden="false" localSheetId="2" name="_xlnm.Print_Titles" vbProcedure="false">'BS - Business Unit Trends'!$1:$4</definedName>
    <definedName function="false" hidden="false" localSheetId="4" name="_xlnm.Print_Area" vbProcedure="false">'BS - Entity Detail'!$A$1:$AC$174</definedName>
    <definedName function="false" hidden="false" localSheetId="4" name="_xlnm.Print_Titles" vbProcedure="false">'BS - Entity Detail'!$1:$7</definedName>
    <definedName function="false" hidden="false" localSheetId="3" name="_xlnm.Print_Area" vbProcedure="false">'BS - Explanations'!$A$1:$O$67</definedName>
    <definedName function="false" hidden="false" localSheetId="3" name="_xlnm.Print_Titles" vbProcedure="false">'BS - Explanations'!$1:$7</definedName>
    <definedName function="false" hidden="false" localSheetId="5" name="_xlnm.Print_Area" vbProcedure="false">'IS - Business Unit Trends'!$A$1:$W$135</definedName>
    <definedName function="false" hidden="false" localSheetId="5" name="_xlnm.Print_Titles" vbProcedure="false">'IS - Business Unit Trends'!$1:$5</definedName>
    <definedName function="false" hidden="false" localSheetId="7" name="_xlnm.Print_Area" vbProcedure="false">'IS - Entity Detail'!$A$1:$AC$63</definedName>
    <definedName function="false" hidden="false" localSheetId="6" name="_xlnm.Print_Titles" vbProcedure="false">'IS - Explanations'!$1:$7</definedName>
    <definedName function="false" hidden="false" localSheetId="0" name="_xlnm.Print_Area" vbProcedure="false">Summary!$A$1:$C$62</definedName>
    <definedName function="false" hidden="false" name="Data_Input" vbProcedure="false">'BS - Business Unit Trends'!$AA$146:$AM$558</definedName>
    <definedName function="false" hidden="false" name="Plug_Entry" vbProcedure="false">Summary!$K$65:$V$94</definedName>
    <definedName function="false" hidden="false" name="Report" vbProcedure="false">'BS - Business Unit Trends'!$A$1:$W$133</definedName>
    <definedName function="false" hidden="false" localSheetId="1" name="Data_Input" vbProcedure="false">'Abs Value &amp; Count'!$W$146:$AI$252</definedName>
    <definedName function="false" hidden="false" localSheetId="1" name="Plug_Entry" vbProcedure="false">[1]Summary!$K$75:$T$104</definedName>
    <definedName function="false" hidden="false" localSheetId="1" name="Report" vbProcedure="false">'Abs Value &amp; Count'!$A$1:$W$132</definedName>
    <definedName function="false" hidden="false" localSheetId="5" name="Data_Input" vbProcedure="false">'IS - Business Unit Trends'!$AA$146:$BA$585</definedName>
    <definedName function="false" hidden="false" localSheetId="5" name="Report" vbProcedure="false">'IS - Business Unit Trends'!$A$1:$W$135</definedName>
  </definedNames>
  <calcPr iterateCount="100" refMode="A1" iterate="false" iterateDelta="0.001"/>
  <extLst>
    <ext xmlns:loext="http://schemas.libreoffice.org/" uri="{7626C862-2A13-11E5-B345-FEFF819CDC9F}">
      <loext:extCalcPr stringRefSyntax="CalcA1"/>
    </ext>
  </extLst>
</workbook>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F176" authorId="0">
      <text>
        <r>
          <rPr>
            <sz val="8"/>
            <color rgb="FF000000"/>
            <rFont val="Tahoma"/>
            <family val="0"/>
          </rPr>
          <t xml:space="preserve">Opposite Sign</t>
        </r>
      </text>
      <mc:AlternateContent>
        <mc:Choice Requires="v2">
          <commentPr autoFill="true" autoScale="false" colHidden="false" locked="false" rowHidden="false" textHAlign="justify" textVAlign="top">
            <anchor moveWithCells="false" sizeWithCells="false">
              <xdr:from>
                <xdr:col>4</xdr:col>
                <xdr:colOff>77</xdr:colOff>
                <xdr:row>173</xdr:row>
                <xdr:rowOff>3</xdr:rowOff>
              </xdr:from>
              <xdr:to>
                <xdr:col>6</xdr:col>
                <xdr:colOff>99</xdr:colOff>
                <xdr:row>191</xdr:row>
                <xdr:rowOff>4</xdr:rowOff>
              </xdr:to>
            </anchor>
          </commentPr>
        </mc:Choice>
        <mc:Fallback/>
      </mc:AlternateContent>
    </comment>
  </commentList>
</comments>
</file>

<file path=xl/sharedStrings.xml><?xml version="1.0" encoding="utf-8"?>
<sst xmlns="http://schemas.openxmlformats.org/spreadsheetml/2006/main" count="1843" uniqueCount="323">
  <si>
    <t xml:space="preserve">Enron Corp.</t>
  </si>
  <si>
    <t xml:space="preserve">Intercompany Imbalances</t>
  </si>
  <si>
    <t xml:space="preserve">October 1999</t>
  </si>
  <si>
    <t xml:space="preserve">     * Excludes ECT/EOG permanent timing difference (effective November 1998)</t>
  </si>
  <si>
    <t xml:space="preserve">     *** Number of imbalances greater than $1 million</t>
  </si>
  <si>
    <t xml:space="preserve">     ** Potential income statement exposure to Enron for those imbalances greater than $1 million</t>
  </si>
  <si>
    <t xml:space="preserve">     **** Excludes quarterly flash to actual adjustments</t>
  </si>
  <si>
    <t xml:space="preserve">Significant Items - Balance Sheet</t>
  </si>
  <si>
    <t xml:space="preserve">Significant Items - Income Statement</t>
  </si>
  <si>
    <t xml:space="preserve">Data Entry:</t>
  </si>
  <si>
    <t xml:space="preserve">A/P</t>
  </si>
  <si>
    <t xml:space="preserve">Equity Inv.</t>
  </si>
  <si>
    <t xml:space="preserve">ECT/EOG</t>
  </si>
  <si>
    <t xml:space="preserve">Balance Sheet</t>
  </si>
  <si>
    <t xml:space="preserve">Income Statement</t>
  </si>
  <si>
    <t xml:space="preserve">Per Raul</t>
  </si>
  <si>
    <t xml:space="preserve">Plug</t>
  </si>
  <si>
    <t xml:space="preserve">Hedge</t>
  </si>
  <si>
    <t xml:space="preserve">Amount</t>
  </si>
  <si>
    <t xml:space="preserve">Exposure **</t>
  </si>
  <si>
    <t xml:space="preserve">Count ***</t>
  </si>
  <si>
    <t xml:space="preserve">B/S</t>
  </si>
  <si>
    <t xml:space="preserve">I/S</t>
  </si>
  <si>
    <t xml:space="preserve">Hyperion:</t>
  </si>
  <si>
    <t xml:space="preserve">ENRON2</t>
  </si>
  <si>
    <t xml:space="preserve">0519</t>
  </si>
  <si>
    <t xml:space="preserve">0219</t>
  </si>
  <si>
    <t xml:space="preserve">1210</t>
  </si>
  <si>
    <t xml:space="preserve">Enron Corp</t>
  </si>
  <si>
    <t xml:space="preserve">Intercompany Imbalances by Business Unit</t>
  </si>
  <si>
    <t xml:space="preserve">Absolute Value and Number of All Imbalances</t>
  </si>
  <si>
    <t xml:space="preserve">Data Input:</t>
  </si>
  <si>
    <t xml:space="preserve">restatement</t>
  </si>
  <si>
    <t xml:space="preserve">North America</t>
  </si>
  <si>
    <t xml:space="preserve">effective</t>
  </si>
  <si>
    <t xml:space="preserve">Absolute Value</t>
  </si>
  <si>
    <t xml:space="preserve">Count</t>
  </si>
  <si>
    <t xml:space="preserve">Europe</t>
  </si>
  <si>
    <t xml:space="preserve">Int'l - South America</t>
  </si>
  <si>
    <t xml:space="preserve">Int'l - India</t>
  </si>
  <si>
    <t xml:space="preserve">Int'l - Caribbean/ Middle East</t>
  </si>
  <si>
    <t xml:space="preserve">Int'l - Asia/ Africa</t>
  </si>
  <si>
    <t xml:space="preserve">Int'l - Engineering &amp; Construction</t>
  </si>
  <si>
    <t xml:space="preserve">Int'l - Headquarters</t>
  </si>
  <si>
    <t xml:space="preserve">Gas Pipeline Group</t>
  </si>
  <si>
    <t xml:space="preserve">Portland General</t>
  </si>
  <si>
    <t xml:space="preserve">Global E&amp;P</t>
  </si>
  <si>
    <t xml:space="preserve">EREC</t>
  </si>
  <si>
    <t xml:space="preserve">Enron Capital Management</t>
  </si>
  <si>
    <t xml:space="preserve">Enron Communications Inc.</t>
  </si>
  <si>
    <t xml:space="preserve">Enron Economic Development Corp</t>
  </si>
  <si>
    <t xml:space="preserve">Enron Energy Services</t>
  </si>
  <si>
    <t xml:space="preserve">Enron Oil &amp; Gas</t>
  </si>
  <si>
    <t xml:space="preserve">Corporate</t>
  </si>
  <si>
    <t xml:space="preserve">Check:</t>
  </si>
  <si>
    <t xml:space="preserve">Abs Value</t>
  </si>
  <si>
    <t xml:space="preserve">Balance Sheet Variances - Greater than $1 Million</t>
  </si>
  <si>
    <t xml:space="preserve">N. AMER</t>
  </si>
  <si>
    <t xml:space="preserve">EUR</t>
  </si>
  <si>
    <t xml:space="preserve">S. AMER</t>
  </si>
  <si>
    <t xml:space="preserve">INDIA</t>
  </si>
  <si>
    <t xml:space="preserve">CARIB/M. EAST</t>
  </si>
  <si>
    <t xml:space="preserve">ASIA/AFRICA</t>
  </si>
  <si>
    <t xml:space="preserve">EECC</t>
  </si>
  <si>
    <t xml:space="preserve">Int'l HQ</t>
  </si>
  <si>
    <t xml:space="preserve">GPG</t>
  </si>
  <si>
    <t xml:space="preserve">PGG</t>
  </si>
  <si>
    <t xml:space="preserve">EGEP</t>
  </si>
  <si>
    <t xml:space="preserve">ECM</t>
  </si>
  <si>
    <t xml:space="preserve">ECI</t>
  </si>
  <si>
    <t xml:space="preserve">EEDC</t>
  </si>
  <si>
    <t xml:space="preserve">EES</t>
  </si>
  <si>
    <t xml:space="preserve">EOG</t>
  </si>
  <si>
    <t xml:space="preserve">CORP</t>
  </si>
  <si>
    <t xml:space="preserve">South America</t>
  </si>
  <si>
    <t xml:space="preserve">India</t>
  </si>
  <si>
    <t xml:space="preserve">Caribbean/ Middle East</t>
  </si>
  <si>
    <t xml:space="preserve">Asia/ Africa</t>
  </si>
  <si>
    <t xml:space="preserve">International Headquarters</t>
  </si>
  <si>
    <t xml:space="preserve">Enron Global Exploration &amp; Production</t>
  </si>
  <si>
    <t xml:space="preserve">Enron Renewables</t>
  </si>
  <si>
    <t xml:space="preserve">Enron Economic Development Corp.</t>
  </si>
  <si>
    <t xml:space="preserve">TOTAL</t>
  </si>
  <si>
    <t xml:space="preserve">Plus Intra:</t>
  </si>
  <si>
    <t xml:space="preserve">SubTotal</t>
  </si>
  <si>
    <t xml:space="preserve">Total</t>
  </si>
  <si>
    <t xml:space="preserve">Net (50%)</t>
  </si>
  <si>
    <t xml:space="preserve">Total per Report</t>
  </si>
  <si>
    <t xml:space="preserve">Difference</t>
  </si>
  <si>
    <t xml:space="preserve">Summary of Imbalances Greater than $1 Million - Balance Sheet</t>
  </si>
  <si>
    <t xml:space="preserve">Business Unit</t>
  </si>
  <si>
    <t xml:space="preserve">Imbalance ($ Million)</t>
  </si>
  <si>
    <t xml:space="preserve">Income Statement Exposure</t>
  </si>
  <si>
    <t xml:space="preserve">Explanation of Imbalance</t>
  </si>
  <si>
    <t xml:space="preserve">Expected Resolution Date (G/L Month)</t>
  </si>
  <si>
    <t xml:space="preserve">Business Unit Financial Rep</t>
  </si>
  <si>
    <t xml:space="preserve">W. Curry</t>
  </si>
  <si>
    <t xml:space="preserve">F. Dyson</t>
  </si>
  <si>
    <t xml:space="preserve">J. Echols</t>
  </si>
  <si>
    <t xml:space="preserve">M. Lindsey</t>
  </si>
  <si>
    <t xml:space="preserve">Asia/Africa</t>
  </si>
  <si>
    <t xml:space="preserve">C. Schultz</t>
  </si>
  <si>
    <t xml:space="preserve">W. LaBaume</t>
  </si>
  <si>
    <t xml:space="preserve">INT'L HQ</t>
  </si>
  <si>
    <t xml:space="preserve">C. Barrett</t>
  </si>
  <si>
    <t xml:space="preserve">R. Hayslett</t>
  </si>
  <si>
    <t xml:space="preserve">J. Franz</t>
  </si>
  <si>
    <t xml:space="preserve">J. Erwin</t>
  </si>
  <si>
    <t xml:space="preserve">Carib/M.E.</t>
  </si>
  <si>
    <t xml:space="preserve">J. Sommers</t>
  </si>
  <si>
    <t xml:space="preserve">H. Selzer</t>
  </si>
  <si>
    <t xml:space="preserve">ENRON CORP </t>
  </si>
  <si>
    <t xml:space="preserve">INTERCOMPANY VARIANCES - BALANCE SHEET</t>
  </si>
  <si>
    <t xml:space="preserve">12/06/99</t>
  </si>
  <si>
    <t xml:space="preserve">Reporting Company</t>
  </si>
  <si>
    <t xml:space="preserve">Intercompany</t>
  </si>
  <si>
    <t xml:space="preserve">OCTOBER 99</t>
  </si>
  <si>
    <t xml:space="preserve">SEPTEMBER 99</t>
  </si>
  <si>
    <t xml:space="preserve">AUGUST 99</t>
  </si>
  <si>
    <t xml:space="preserve">JUNE 99</t>
  </si>
  <si>
    <t xml:space="preserve">MAY 99</t>
  </si>
  <si>
    <t xml:space="preserve">APRIL 99</t>
  </si>
  <si>
    <t xml:space="preserve">MARCH 99</t>
  </si>
  <si>
    <t xml:space="preserve">FEBRUARY 99</t>
  </si>
  <si>
    <t xml:space="preserve">JANUARY 99</t>
  </si>
  <si>
    <t xml:space="preserve">DECEMBER 98</t>
  </si>
  <si>
    <t xml:space="preserve">NOVEMBER 98</t>
  </si>
  <si>
    <t xml:space="preserve">OCTOBER 98</t>
  </si>
  <si>
    <t xml:space="preserve">SEPTEMBER 98</t>
  </si>
  <si>
    <t xml:space="preserve">AUGUST 98</t>
  </si>
  <si>
    <t xml:space="preserve">JULY 98</t>
  </si>
  <si>
    <t xml:space="preserve">JUNE 98</t>
  </si>
  <si>
    <t xml:space="preserve">MAY 98</t>
  </si>
  <si>
    <t xml:space="preserve">APRIL 98</t>
  </si>
  <si>
    <t xml:space="preserve">MARCH '98</t>
  </si>
  <si>
    <t xml:space="preserve">FEBRUARY '98</t>
  </si>
  <si>
    <t xml:space="preserve">DECEMBER 97</t>
  </si>
  <si>
    <t xml:space="preserve">N. AMERICA</t>
  </si>
  <si>
    <t xml:space="preserve">016</t>
  </si>
  <si>
    <t xml:space="preserve">444</t>
  </si>
  <si>
    <t xml:space="preserve">362</t>
  </si>
  <si>
    <t xml:space="preserve">488</t>
  </si>
  <si>
    <t xml:space="preserve">496</t>
  </si>
  <si>
    <t xml:space="preserve">1Y3</t>
  </si>
  <si>
    <t xml:space="preserve">EUROPE</t>
  </si>
  <si>
    <t xml:space="preserve">138</t>
  </si>
  <si>
    <t xml:space="preserve">413</t>
  </si>
  <si>
    <t xml:space="preserve">20X</t>
  </si>
  <si>
    <t xml:space="preserve">21G</t>
  </si>
  <si>
    <t xml:space="preserve">872</t>
  </si>
  <si>
    <t xml:space="preserve">54R</t>
  </si>
  <si>
    <t xml:space="preserve">371</t>
  </si>
  <si>
    <t xml:space="preserve">64T</t>
  </si>
  <si>
    <t xml:space="preserve">14E</t>
  </si>
  <si>
    <t xml:space="preserve">20Q</t>
  </si>
  <si>
    <t xml:space="preserve">17A</t>
  </si>
  <si>
    <t xml:space="preserve">011</t>
  </si>
  <si>
    <t xml:space="preserve">004</t>
  </si>
  <si>
    <t xml:space="preserve">439</t>
  </si>
  <si>
    <t xml:space="preserve">050</t>
  </si>
  <si>
    <t xml:space="preserve">45Z</t>
  </si>
  <si>
    <t xml:space="preserve">563</t>
  </si>
  <si>
    <t xml:space="preserve">69D</t>
  </si>
  <si>
    <t xml:space="preserve">114</t>
  </si>
  <si>
    <t xml:space="preserve">133</t>
  </si>
  <si>
    <t xml:space="preserve">809</t>
  </si>
  <si>
    <t xml:space="preserve">809C</t>
  </si>
  <si>
    <t xml:space="preserve">1Y2</t>
  </si>
  <si>
    <t xml:space="preserve">342</t>
  </si>
  <si>
    <t xml:space="preserve">342T</t>
  </si>
  <si>
    <t xml:space="preserve">872C</t>
  </si>
  <si>
    <t xml:space="preserve">166</t>
  </si>
  <si>
    <t xml:space="preserve">171</t>
  </si>
  <si>
    <t xml:space="preserve">1C7</t>
  </si>
  <si>
    <t xml:space="preserve">1T9</t>
  </si>
  <si>
    <t xml:space="preserve">20K</t>
  </si>
  <si>
    <t xml:space="preserve">229</t>
  </si>
  <si>
    <t xml:space="preserve">27Y</t>
  </si>
  <si>
    <t xml:space="preserve">330</t>
  </si>
  <si>
    <t xml:space="preserve">375</t>
  </si>
  <si>
    <t xml:space="preserve">383</t>
  </si>
  <si>
    <t xml:space="preserve">394</t>
  </si>
  <si>
    <t xml:space="preserve">471</t>
  </si>
  <si>
    <t xml:space="preserve">476</t>
  </si>
  <si>
    <t xml:space="preserve">50X</t>
  </si>
  <si>
    <t xml:space="preserve">608</t>
  </si>
  <si>
    <t xml:space="preserve">61Q</t>
  </si>
  <si>
    <t xml:space="preserve">807</t>
  </si>
  <si>
    <t xml:space="preserve">1K2</t>
  </si>
  <si>
    <t xml:space="preserve">1S7</t>
  </si>
  <si>
    <t xml:space="preserve">27T</t>
  </si>
  <si>
    <t xml:space="preserve">37B</t>
  </si>
  <si>
    <t xml:space="preserve">912</t>
  </si>
  <si>
    <t xml:space="preserve">28D</t>
  </si>
  <si>
    <t xml:space="preserve">438</t>
  </si>
  <si>
    <t xml:space="preserve">29L</t>
  </si>
  <si>
    <t xml:space="preserve">460</t>
  </si>
  <si>
    <t xml:space="preserve">595</t>
  </si>
  <si>
    <t xml:space="preserve">44G</t>
  </si>
  <si>
    <t xml:space="preserve">44H</t>
  </si>
  <si>
    <t xml:space="preserve">61T</t>
  </si>
  <si>
    <t xml:space="preserve">463</t>
  </si>
  <si>
    <t xml:space="preserve">813</t>
  </si>
  <si>
    <t xml:space="preserve">860</t>
  </si>
  <si>
    <t xml:space="preserve">APACHI</t>
  </si>
  <si>
    <t xml:space="preserve">1U1</t>
  </si>
  <si>
    <t xml:space="preserve">082</t>
  </si>
  <si>
    <t xml:space="preserve">52Y</t>
  </si>
  <si>
    <t xml:space="preserve">INT'L-HQ</t>
  </si>
  <si>
    <t xml:space="preserve">063</t>
  </si>
  <si>
    <t xml:space="preserve">154</t>
  </si>
  <si>
    <t xml:space="preserve">1L3</t>
  </si>
  <si>
    <t xml:space="preserve">1U9</t>
  </si>
  <si>
    <t xml:space="preserve">412</t>
  </si>
  <si>
    <t xml:space="preserve">963</t>
  </si>
  <si>
    <t xml:space="preserve">416</t>
  </si>
  <si>
    <t xml:space="preserve">404</t>
  </si>
  <si>
    <t xml:space="preserve">1S9</t>
  </si>
  <si>
    <t xml:space="preserve">23Y</t>
  </si>
  <si>
    <t xml:space="preserve">30S</t>
  </si>
  <si>
    <t xml:space="preserve">46J</t>
  </si>
  <si>
    <t xml:space="preserve">614</t>
  </si>
  <si>
    <t xml:space="preserve">494</t>
  </si>
  <si>
    <t xml:space="preserve">CALME</t>
  </si>
  <si>
    <t xml:space="preserve">241</t>
  </si>
  <si>
    <t xml:space="preserve">242</t>
  </si>
  <si>
    <t xml:space="preserve">232</t>
  </si>
  <si>
    <t xml:space="preserve">448</t>
  </si>
  <si>
    <t xml:space="preserve">678</t>
  </si>
  <si>
    <t xml:space="preserve">58W</t>
  </si>
  <si>
    <t xml:space="preserve">427</t>
  </si>
  <si>
    <t xml:space="preserve">57R</t>
  </si>
  <si>
    <t xml:space="preserve">57T</t>
  </si>
  <si>
    <t xml:space="preserve">916</t>
  </si>
  <si>
    <t xml:space="preserve">170</t>
  </si>
  <si>
    <t xml:space="preserve">105</t>
  </si>
  <si>
    <t xml:space="preserve">094</t>
  </si>
  <si>
    <t xml:space="preserve">1A8</t>
  </si>
  <si>
    <t xml:space="preserve">621</t>
  </si>
  <si>
    <t xml:space="preserve">622</t>
  </si>
  <si>
    <t xml:space="preserve">31P</t>
  </si>
  <si>
    <t xml:space="preserve">42D</t>
  </si>
  <si>
    <t xml:space="preserve">926</t>
  </si>
  <si>
    <t xml:space="preserve">Subtotal - Remaining Variances (&gt; $1 M)</t>
  </si>
  <si>
    <t xml:space="preserve">Subtotal - Variances that have Cleared (&gt; $ 1 M)</t>
  </si>
  <si>
    <t xml:space="preserve">Variances &gt; $1,000,000</t>
  </si>
  <si>
    <t xml:space="preserve">Variances &lt; $1,000,000</t>
  </si>
  <si>
    <t xml:space="preserve">Net Variances</t>
  </si>
  <si>
    <t xml:space="preserve">*</t>
  </si>
  <si>
    <t xml:space="preserve">Number of Variances &gt; $1,000,000</t>
  </si>
  <si>
    <t xml:space="preserve">*  Excludes Deferred Revenue adjustment</t>
  </si>
  <si>
    <t xml:space="preserve">Note: Variances between A/R_A/P and Equity that are individually greater than $1M but net to less than $1M are included.</t>
  </si>
  <si>
    <t xml:space="preserve">Subtotal</t>
  </si>
  <si>
    <t xml:space="preserve">Less: ECT/EOG</t>
  </si>
  <si>
    <t xml:space="preserve">11/01/99</t>
  </si>
  <si>
    <t xml:space="preserve">8/26/99</t>
  </si>
  <si>
    <t xml:space="preserve">6/27/99</t>
  </si>
  <si>
    <t xml:space="preserve">6/23/99</t>
  </si>
  <si>
    <t xml:space="preserve">6/1/99</t>
  </si>
  <si>
    <t xml:space="preserve">5/3/99</t>
  </si>
  <si>
    <t xml:space="preserve">3/30/99</t>
  </si>
  <si>
    <t xml:space="preserve">3/9/99</t>
  </si>
  <si>
    <t xml:space="preserve">2/2/99</t>
  </si>
  <si>
    <t xml:space="preserve">1/05/99</t>
  </si>
  <si>
    <t xml:space="preserve">12/1/98</t>
  </si>
  <si>
    <t xml:space="preserve">10/30/98</t>
  </si>
  <si>
    <t xml:space="preserve">9/29/98</t>
  </si>
  <si>
    <t xml:space="preserve">Income Statement Variances - Greater than $1 Million</t>
  </si>
  <si>
    <t xml:space="preserve">    * Excludes quarterly flash to actual adjustments for all business units</t>
  </si>
  <si>
    <t xml:space="preserve">Summary of Imbalances Greater than $1 Million - Income Statement</t>
  </si>
  <si>
    <t xml:space="preserve">Business Unit Controller</t>
  </si>
  <si>
    <t xml:space="preserve">INTERCOMPANY  VARIANCES - INCOME STATEMENT</t>
  </si>
  <si>
    <t xml:space="preserve">JULY 99</t>
  </si>
  <si>
    <t xml:space="preserve">MARCH 98</t>
  </si>
  <si>
    <t xml:space="preserve">FEBRUARY 98</t>
  </si>
  <si>
    <t xml:space="preserve">003</t>
  </si>
  <si>
    <t xml:space="preserve">012</t>
  </si>
  <si>
    <t xml:space="preserve">967</t>
  </si>
  <si>
    <t xml:space="preserve">078</t>
  </si>
  <si>
    <t xml:space="preserve">553</t>
  </si>
  <si>
    <t xml:space="preserve">112</t>
  </si>
  <si>
    <t xml:space="preserve">1X4</t>
  </si>
  <si>
    <t xml:space="preserve">29P</t>
  </si>
  <si>
    <t xml:space="preserve">367</t>
  </si>
  <si>
    <t xml:space="preserve">29K</t>
  </si>
  <si>
    <t xml:space="preserve">169</t>
  </si>
  <si>
    <t xml:space="preserve">409</t>
  </si>
  <si>
    <t xml:space="preserve">466</t>
  </si>
  <si>
    <t xml:space="preserve">54L</t>
  </si>
  <si>
    <t xml:space="preserve">7/27/99</t>
  </si>
  <si>
    <t xml:space="preserve">3/1/99</t>
  </si>
  <si>
    <t xml:space="preserve">1/5/99</t>
  </si>
  <si>
    <t xml:space="preserve">FLASH TO ACTUAL</t>
  </si>
  <si>
    <t xml:space="preserve">EESLC2</t>
  </si>
  <si>
    <t xml:space="preserve">119</t>
  </si>
  <si>
    <t xml:space="preserve">EGSVC</t>
  </si>
  <si>
    <t xml:space="preserve">CIVST</t>
  </si>
  <si>
    <t xml:space="preserve">DUM</t>
  </si>
  <si>
    <t xml:space="preserve">1A1</t>
  </si>
  <si>
    <t xml:space="preserve">17M</t>
  </si>
  <si>
    <t xml:space="preserve">103</t>
  </si>
  <si>
    <t xml:space="preserve">23Q</t>
  </si>
  <si>
    <t xml:space="preserve">25D</t>
  </si>
  <si>
    <t xml:space="preserve">265</t>
  </si>
  <si>
    <t xml:space="preserve">30R</t>
  </si>
  <si>
    <t xml:space="preserve">436</t>
  </si>
  <si>
    <t xml:space="preserve">46H</t>
  </si>
  <si>
    <t xml:space="preserve">949</t>
  </si>
  <si>
    <t xml:space="preserve">969</t>
  </si>
  <si>
    <t xml:space="preserve">987</t>
  </si>
  <si>
    <t xml:space="preserve">ECINT2</t>
  </si>
  <si>
    <t xml:space="preserve">ECI2C</t>
  </si>
  <si>
    <t xml:space="preserve">ECMGR2</t>
  </si>
  <si>
    <t xml:space="preserve">EDCHC</t>
  </si>
  <si>
    <t xml:space="preserve">EESLC2C</t>
  </si>
  <si>
    <t xml:space="preserve">EGEPG</t>
  </si>
  <si>
    <t xml:space="preserve">EIOPS2</t>
  </si>
  <si>
    <t xml:space="preserve">EOILG</t>
  </si>
  <si>
    <t xml:space="preserve">IVEST2</t>
  </si>
  <si>
    <t xml:space="preserve">PGE2C</t>
  </si>
  <si>
    <t xml:space="preserve">010</t>
  </si>
  <si>
    <t xml:space="preserve">1N9</t>
  </si>
  <si>
    <t xml:space="preserve">EESL</t>
  </si>
</sst>
</file>

<file path=xl/styles.xml><?xml version="1.0" encoding="utf-8"?>
<styleSheet xmlns="http://schemas.openxmlformats.org/spreadsheetml/2006/main">
  <numFmts count="18">
    <numFmt numFmtId="164" formatCode="General"/>
    <numFmt numFmtId="165" formatCode="[$-409]#,##0_);\(#,##0\)"/>
    <numFmt numFmtId="166" formatCode="_(* #,##0.00_);_(* \(#,##0.00\);_(* \-??_);_(@_)"/>
    <numFmt numFmtId="167" formatCode="_(* #,##0.0_);_(* \(#,##0.0\);_(* \-??_);_(@_)"/>
    <numFmt numFmtId="168" formatCode="_(* #,##0_);_(* \(#,##0\);_(* \-??_);_(@_)"/>
    <numFmt numFmtId="169" formatCode="[$-409]mmm\-yy"/>
    <numFmt numFmtId="170" formatCode="mmm\ yy"/>
    <numFmt numFmtId="171" formatCode="#,##0.0_);\(#,##0.0\)"/>
    <numFmt numFmtId="172" formatCode="0.0"/>
    <numFmt numFmtId="173" formatCode="_(* #,##0.0_);_(* \(#,##0.0\);_(@_)"/>
    <numFmt numFmtId="174" formatCode="_(* #,##0_);_(* \(#,##0\);_(@_)"/>
    <numFmt numFmtId="175" formatCode="_(\$* #,##0.00_);_(\$* \(#,##0.00\);_(\$* \-??_);_(@_)"/>
    <numFmt numFmtId="176" formatCode="_(\$* #,##0.0_);_(\$* \(#,##0.0\);_(\$* \-??_);_(@_)"/>
    <numFmt numFmtId="177" formatCode="[$-409]@"/>
    <numFmt numFmtId="178" formatCode="[$-409]0"/>
    <numFmt numFmtId="179" formatCode="@"/>
    <numFmt numFmtId="180" formatCode="0"/>
    <numFmt numFmtId="181" formatCode="[$-409]m/d/yyyy"/>
  </numFmts>
  <fonts count="27">
    <font>
      <sz val="10"/>
      <name val="Arial"/>
      <family val="0"/>
    </font>
    <font>
      <sz val="10"/>
      <name val="Arial"/>
      <family val="0"/>
    </font>
    <font>
      <sz val="10"/>
      <name val="Arial"/>
      <family val="0"/>
    </font>
    <font>
      <sz val="10"/>
      <name val="Arial"/>
      <family val="0"/>
    </font>
    <font>
      <b val="true"/>
      <sz val="10"/>
      <name val="Arial"/>
      <family val="0"/>
    </font>
    <font>
      <sz val="8"/>
      <name val="Arial"/>
      <family val="2"/>
    </font>
    <font>
      <b val="true"/>
      <i val="true"/>
      <sz val="10"/>
      <color rgb="FF0000FF"/>
      <name val="Arial"/>
      <family val="0"/>
    </font>
    <font>
      <i val="true"/>
      <sz val="10"/>
      <name val="Arial"/>
      <family val="0"/>
    </font>
    <font>
      <sz val="10"/>
      <color rgb="FF0000FF"/>
      <name val="Arial"/>
      <family val="2"/>
    </font>
    <font>
      <sz val="10"/>
      <name val="Arial"/>
      <family val="2"/>
    </font>
    <font>
      <b val="true"/>
      <sz val="10"/>
      <color rgb="FF000000"/>
      <name val="Arial"/>
      <family val="2"/>
    </font>
    <font>
      <sz val="8"/>
      <color rgb="FF000000"/>
      <name val="Arial"/>
      <family val="2"/>
    </font>
    <font>
      <b val="true"/>
      <sz val="8"/>
      <color rgb="FF000000"/>
      <name val="Arial"/>
      <family val="2"/>
    </font>
    <font>
      <sz val="10"/>
      <color rgb="FF000000"/>
      <name val="Arial"/>
      <family val="2"/>
    </font>
    <font>
      <b val="true"/>
      <i val="true"/>
      <sz val="10"/>
      <color rgb="FF0000FF"/>
      <name val="Arial"/>
      <family val="2"/>
    </font>
    <font>
      <i val="true"/>
      <sz val="10"/>
      <name val="Arial"/>
      <family val="2"/>
    </font>
    <font>
      <sz val="7"/>
      <color rgb="FF000000"/>
      <name val="Arial"/>
      <family val="2"/>
    </font>
    <font>
      <sz val="10"/>
      <color rgb="FFFF0000"/>
      <name val="Arial"/>
      <family val="2"/>
    </font>
    <font>
      <i val="true"/>
      <sz val="10"/>
      <color rgb="FFFF0000"/>
      <name val="Arial"/>
      <family val="2"/>
    </font>
    <font>
      <b val="true"/>
      <sz val="8"/>
      <name val="Arial"/>
      <family val="2"/>
    </font>
    <font>
      <b val="true"/>
      <sz val="8"/>
      <name val="Arial"/>
      <family val="0"/>
    </font>
    <font>
      <sz val="8"/>
      <name val="Arial"/>
      <family val="0"/>
    </font>
    <font>
      <b val="true"/>
      <sz val="10"/>
      <name val="Arial"/>
      <family val="2"/>
    </font>
    <font>
      <b val="true"/>
      <sz val="8"/>
      <color rgb="FF0000FF"/>
      <name val="Arial"/>
      <family val="2"/>
    </font>
    <font>
      <sz val="8"/>
      <color rgb="FF0000FF"/>
      <name val="Arial"/>
      <family val="2"/>
    </font>
    <font>
      <sz val="8"/>
      <color rgb="FF000000"/>
      <name val="Tahoma"/>
      <family val="0"/>
    </font>
    <font>
      <u val="single"/>
      <sz val="8"/>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7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true">
      <alignment horizontal="general" vertical="bottom" textRotation="0" wrapText="false" indent="0" shrinkToFit="false"/>
      <protection locked="true" hidden="false"/>
    </xf>
  </cellStyleXfs>
  <cellXfs count="206">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8" fontId="6"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center" vertical="bottom" textRotation="0" wrapText="false" indent="0" shrinkToFit="false"/>
      <protection locked="true" hidden="false"/>
    </xf>
    <xf numFmtId="171" fontId="0" fillId="0" borderId="0" xfId="0" applyFont="true" applyBorder="true" applyAlignment="true" applyProtection="false">
      <alignment horizontal="center"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71"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7" fontId="0" fillId="0" borderId="1" xfId="15" applyFont="true" applyBorder="true" applyAlignment="true" applyProtection="true">
      <alignment horizontal="center" vertical="bottom" textRotation="0" wrapText="false" indent="0" shrinkToFit="false"/>
      <protection locked="true" hidden="false"/>
    </xf>
    <xf numFmtId="171" fontId="0" fillId="0" borderId="1" xfId="0" applyFont="false" applyBorder="true" applyAlignment="true" applyProtection="false">
      <alignment horizontal="center" vertical="bottom" textRotation="0" wrapText="false" indent="0" shrinkToFit="false"/>
      <protection locked="true" hidden="false"/>
    </xf>
    <xf numFmtId="168" fontId="0" fillId="0" borderId="1" xfId="15" applyFont="tru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8" fontId="8" fillId="0" borderId="0" xfId="15" applyFont="true" applyBorder="true" applyAlignment="true" applyProtection="true">
      <alignment horizontal="general" vertical="bottom" textRotation="0" wrapText="false" indent="0" shrinkToFit="false"/>
      <protection locked="true" hidden="false"/>
    </xf>
    <xf numFmtId="171" fontId="8"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7" fontId="9" fillId="0" borderId="0" xfId="15" applyFont="true" applyBorder="true" applyAlignment="true" applyProtection="true">
      <alignment horizontal="general" vertical="bottom" textRotation="0" wrapText="false" indent="0" shrinkToFit="false"/>
      <protection locked="true" hidden="false"/>
    </xf>
    <xf numFmtId="168" fontId="9" fillId="0" borderId="0" xfId="15" applyFont="true" applyBorder="true" applyAlignment="true" applyProtection="tru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1" xfId="15" applyFont="true" applyBorder="true" applyAlignment="true" applyProtection="true">
      <alignment horizontal="general" vertical="bottom" textRotation="0" wrapText="false" indent="0" shrinkToFit="false"/>
      <protection locked="true" hidden="false"/>
    </xf>
    <xf numFmtId="167" fontId="8" fillId="0" borderId="1" xfId="15" applyFont="true" applyBorder="true" applyAlignment="true" applyProtection="true">
      <alignment horizontal="general" vertical="bottom" textRotation="0" wrapText="false" indent="0" shrinkToFit="false"/>
      <protection locked="true" hidden="false"/>
    </xf>
    <xf numFmtId="164" fontId="9" fillId="0" borderId="0" xfId="15" applyFont="true" applyBorder="true" applyAlignment="true" applyProtection="tru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7" fontId="0" fillId="0" borderId="2"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7" fontId="0" fillId="0" borderId="1" xfId="15" applyFont="true" applyBorder="true" applyAlignment="true" applyProtection="tru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7" fontId="0" fillId="0" borderId="0" xfId="15" applyFont="tru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9"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top" textRotation="0" wrapText="false" indent="0" shrinkToFit="false"/>
      <protection locked="true" hidden="false"/>
    </xf>
    <xf numFmtId="176" fontId="0" fillId="0" borderId="2" xfId="17" applyFont="true" applyBorder="true" applyAlignment="true" applyProtection="true">
      <alignment horizontal="general" vertical="bottom" textRotation="0" wrapText="false" indent="0" shrinkToFit="false"/>
      <protection locked="true" hidden="false"/>
    </xf>
    <xf numFmtId="176" fontId="0" fillId="0" borderId="0" xfId="17" applyFont="true" applyBorder="true" applyAlignment="true" applyProtection="true">
      <alignment horizontal="general" vertical="bottom" textRotation="0" wrapText="false" indent="0" shrinkToFit="false"/>
      <protection locked="true" hidden="false"/>
    </xf>
    <xf numFmtId="165" fontId="5" fillId="0" borderId="0" xfId="20" applyFont="true" applyBorder="true" applyAlignment="true" applyProtection="false">
      <alignment horizontal="center" vertical="bottom" textRotation="0" wrapText="false" indent="0" shrinkToFit="false"/>
      <protection locked="true" hidden="false"/>
    </xf>
    <xf numFmtId="177" fontId="5" fillId="0" borderId="0" xfId="20" applyFont="true" applyBorder="true" applyAlignment="true" applyProtection="false">
      <alignment horizontal="left" vertical="bottom" textRotation="0" wrapText="false" indent="0" shrinkToFit="false"/>
      <protection locked="true" hidden="false"/>
    </xf>
    <xf numFmtId="165" fontId="19" fillId="0" borderId="0" xfId="20" applyFont="true" applyBorder="true" applyAlignment="true" applyProtection="false">
      <alignment horizontal="left" vertical="bottom" textRotation="0" wrapText="false" indent="0" shrinkToFit="false"/>
      <protection locked="true" hidden="false"/>
    </xf>
    <xf numFmtId="178" fontId="5" fillId="0" borderId="0" xfId="20" applyFont="true" applyBorder="true" applyAlignment="true" applyProtection="false">
      <alignment horizontal="center" vertical="bottom" textRotation="0" wrapText="false" indent="0" shrinkToFit="false"/>
      <protection locked="true" hidden="false"/>
    </xf>
    <xf numFmtId="178" fontId="19" fillId="0" borderId="0" xfId="20" applyFont="true" applyBorder="true" applyAlignment="true" applyProtection="false">
      <alignment horizontal="center" vertical="bottom" textRotation="0" wrapText="false" indent="0" shrinkToFit="false"/>
      <protection locked="true" hidden="false"/>
    </xf>
    <xf numFmtId="178" fontId="5" fillId="0" borderId="0" xfId="20" applyFont="true" applyBorder="true" applyAlignment="true" applyProtection="false">
      <alignment horizontal="center" vertical="bottom" textRotation="0" wrapText="false" indent="0" shrinkToFit="false"/>
      <protection locked="true" hidden="false"/>
    </xf>
    <xf numFmtId="168" fontId="5" fillId="0" borderId="0" xfId="15" applyFont="true" applyBorder="true" applyAlignment="true" applyProtection="true">
      <alignment horizontal="left" vertical="bottom" textRotation="0" wrapText="false" indent="0" shrinkToFit="false"/>
      <protection locked="true" hidden="false"/>
    </xf>
    <xf numFmtId="168" fontId="5" fillId="0" borderId="0" xfId="15" applyFont="true" applyBorder="true" applyAlignment="true" applyProtection="true">
      <alignment horizontal="general" vertical="bottom" textRotation="0" wrapText="false" indent="0" shrinkToFit="false"/>
      <protection locked="true" hidden="false"/>
    </xf>
    <xf numFmtId="168" fontId="5" fillId="0" borderId="0" xfId="20" applyFont="true" applyBorder="true" applyAlignment="true" applyProtection="false">
      <alignment horizontal="general" vertical="bottom" textRotation="0" wrapText="false" indent="0" shrinkToFit="false"/>
      <protection locked="true" hidden="false"/>
    </xf>
    <xf numFmtId="165" fontId="20" fillId="0" borderId="0" xfId="20" applyFont="true" applyBorder="true" applyAlignment="true" applyProtection="false">
      <alignment horizontal="right" vertical="bottom" textRotation="0" wrapText="false" indent="0" shrinkToFit="false"/>
      <protection locked="true" hidden="false"/>
    </xf>
    <xf numFmtId="165" fontId="21" fillId="0" borderId="0" xfId="20"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false" applyProtection="false">
      <alignment horizontal="general" vertical="bottom" textRotation="0" wrapText="false" indent="0" shrinkToFit="false"/>
      <protection locked="true" hidden="false"/>
    </xf>
    <xf numFmtId="177" fontId="19" fillId="0" borderId="0" xfId="20" applyFont="true" applyBorder="true" applyAlignment="true" applyProtection="false">
      <alignment horizontal="left" vertical="bottom" textRotation="0" wrapText="false" indent="0" shrinkToFit="false"/>
      <protection locked="true" hidden="false"/>
    </xf>
    <xf numFmtId="178" fontId="19" fillId="0" borderId="0" xfId="20" applyFont="true" applyBorder="true" applyAlignment="true" applyProtection="false">
      <alignment horizontal="center" vertical="bottom" textRotation="0" wrapText="false" indent="0" shrinkToFit="false"/>
      <protection locked="true" hidden="false"/>
    </xf>
    <xf numFmtId="177" fontId="5" fillId="0" borderId="0" xfId="21" applyFont="true" applyBorder="true" applyAlignment="true" applyProtection="false">
      <alignment horizontal="center" vertical="bottom" textRotation="0" wrapText="false" indent="0" shrinkToFit="false"/>
      <protection locked="true" hidden="false"/>
    </xf>
    <xf numFmtId="165" fontId="19" fillId="0" borderId="0" xfId="20" applyFont="true" applyBorder="true" applyAlignment="true" applyProtection="false">
      <alignment horizontal="center" vertical="bottom" textRotation="0" wrapText="false" indent="0" shrinkToFit="false"/>
      <protection locked="true" hidden="false"/>
    </xf>
    <xf numFmtId="165" fontId="21" fillId="0" borderId="0" xfId="20" applyFont="true" applyBorder="true" applyAlignment="true" applyProtection="false">
      <alignment horizontal="center" vertical="bottom" textRotation="0" wrapText="false" indent="0" shrinkToFit="false"/>
      <protection locked="true" hidden="false"/>
    </xf>
    <xf numFmtId="165" fontId="21" fillId="0" borderId="0" xfId="2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77" fontId="5" fillId="0" borderId="0" xfId="21" applyFont="true" applyBorder="true" applyAlignment="true" applyProtection="false">
      <alignment horizontal="left" vertical="bottom" textRotation="0" wrapText="false" indent="0" shrinkToFit="false"/>
      <protection locked="true" hidden="false"/>
    </xf>
    <xf numFmtId="165" fontId="5" fillId="0" borderId="1" xfId="20" applyFont="true" applyBorder="true" applyAlignment="true" applyProtection="false">
      <alignment horizontal="center" vertical="bottom" textRotation="0" wrapText="false" indent="0" shrinkToFit="false"/>
      <protection locked="true" hidden="false"/>
    </xf>
    <xf numFmtId="178" fontId="19" fillId="0" borderId="1" xfId="20" applyFont="true" applyBorder="true" applyAlignment="true" applyProtection="false">
      <alignment horizontal="center" vertical="bottom" textRotation="0" wrapText="false" indent="0" shrinkToFit="false"/>
      <protection locked="true" hidden="false"/>
    </xf>
    <xf numFmtId="178" fontId="5" fillId="0" borderId="1" xfId="20" applyFont="true" applyBorder="true" applyAlignment="true" applyProtection="false">
      <alignment horizontal="center" vertical="bottom" textRotation="0" wrapText="false" indent="0" shrinkToFit="false"/>
      <protection locked="true" hidden="false"/>
    </xf>
    <xf numFmtId="178" fontId="5" fillId="0" borderId="1" xfId="20" applyFont="true" applyBorder="true" applyAlignment="true" applyProtection="false">
      <alignment horizontal="center" vertical="bottom" textRotation="0" wrapText="false" indent="0" shrinkToFit="false"/>
      <protection locked="true" hidden="false"/>
    </xf>
    <xf numFmtId="168" fontId="5" fillId="0" borderId="1" xfId="15" applyFont="true" applyBorder="true" applyAlignment="true" applyProtection="true">
      <alignment horizontal="center" vertical="bottom" textRotation="0" wrapText="false" indent="0" shrinkToFit="false"/>
      <protection locked="true" hidden="false"/>
    </xf>
    <xf numFmtId="168" fontId="5" fillId="0" borderId="0" xfId="15" applyFont="true" applyBorder="true" applyAlignment="true" applyProtection="true">
      <alignment horizontal="center" vertical="bottom" textRotation="0" wrapText="false" indent="0" shrinkToFit="false"/>
      <protection locked="true" hidden="false"/>
    </xf>
    <xf numFmtId="168" fontId="5" fillId="0" borderId="1" xfId="20" applyFont="true" applyBorder="true" applyAlignment="true" applyProtection="false">
      <alignment horizontal="center" vertical="bottom" textRotation="0" wrapText="false" indent="0" shrinkToFit="false"/>
      <protection locked="true" hidden="false"/>
    </xf>
    <xf numFmtId="165" fontId="5" fillId="0" borderId="1" xfId="20" applyFont="true" applyBorder="true" applyAlignment="true" applyProtection="false">
      <alignment horizontal="center" vertical="bottom" textRotation="0" wrapText="false" indent="0" shrinkToFit="false"/>
      <protection locked="true" hidden="false"/>
    </xf>
    <xf numFmtId="165" fontId="21" fillId="0" borderId="1" xfId="20" applyFont="true" applyBorder="true" applyAlignment="true" applyProtection="false">
      <alignment horizontal="center" vertical="bottom" textRotation="0" wrapText="false" indent="0" shrinkToFit="false"/>
      <protection locked="true" hidden="false"/>
    </xf>
    <xf numFmtId="165" fontId="19" fillId="0" borderId="0" xfId="2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9" fontId="5" fillId="0" borderId="0" xfId="0" applyFont="true" applyBorder="false" applyAlignment="true" applyProtection="false">
      <alignment horizontal="left" vertical="bottom" textRotation="0" wrapText="false" indent="0" shrinkToFit="false"/>
      <protection locked="true" hidden="false"/>
    </xf>
    <xf numFmtId="180" fontId="5" fillId="0" borderId="0" xfId="0" applyFont="true" applyBorder="false" applyAlignment="true" applyProtection="false">
      <alignment horizontal="center" vertical="bottom" textRotation="0" wrapText="false" indent="0" shrinkToFit="false"/>
      <protection locked="true" hidden="false"/>
    </xf>
    <xf numFmtId="168" fontId="19" fillId="0" borderId="0" xfId="15" applyFont="true" applyBorder="true" applyAlignment="true" applyProtection="true">
      <alignment horizontal="left" vertical="bottom" textRotation="0" wrapText="false" indent="0" shrinkToFit="false"/>
      <protection locked="true" hidden="false"/>
    </xf>
    <xf numFmtId="168"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right" vertical="bottom" textRotation="0" wrapText="false" indent="0" shrinkToFit="false"/>
      <protection locked="true" hidden="false"/>
    </xf>
    <xf numFmtId="165" fontId="21" fillId="0" borderId="0" xfId="0" applyFont="tru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true" applyProtection="false">
      <alignment horizontal="right" vertical="bottom" textRotation="0" wrapText="false" indent="0" shrinkToFit="false"/>
      <protection locked="true" hidden="false"/>
    </xf>
    <xf numFmtId="165" fontId="5" fillId="0" borderId="0" xfId="21" applyFont="true" applyBorder="true" applyAlignment="true" applyProtection="false">
      <alignment horizontal="right" vertical="bottom" textRotation="0" wrapText="false" indent="0" shrinkToFit="false"/>
      <protection locked="true" hidden="false"/>
    </xf>
    <xf numFmtId="165" fontId="5" fillId="0" borderId="0" xfId="21" applyFont="true" applyBorder="true" applyAlignment="false" applyProtection="false">
      <alignment horizontal="general" vertical="bottom" textRotation="0" wrapText="false" indent="0" shrinkToFit="false"/>
      <protection locked="true" hidden="false"/>
    </xf>
    <xf numFmtId="168" fontId="5" fillId="0" borderId="0" xfId="20" applyFont="true" applyBorder="true" applyAlignment="true" applyProtection="false">
      <alignment horizontal="center" vertical="bottom" textRotation="0" wrapText="false" indent="0" shrinkToFit="false"/>
      <protection locked="true" hidden="false"/>
    </xf>
    <xf numFmtId="165" fontId="5" fillId="0" borderId="0" xfId="20" applyFont="true" applyBorder="true" applyAlignment="true" applyProtection="false">
      <alignment horizontal="right" vertical="bottom" textRotation="0" wrapText="false" indent="0" shrinkToFit="false"/>
      <protection locked="true" hidden="false"/>
    </xf>
    <xf numFmtId="177" fontId="19" fillId="0" borderId="0" xfId="21" applyFont="true" applyBorder="true" applyAlignment="true" applyProtection="false">
      <alignment horizontal="center" vertical="bottom" textRotation="0" wrapText="false" indent="0" shrinkToFit="false"/>
      <protection locked="true" hidden="false"/>
    </xf>
    <xf numFmtId="168" fontId="5" fillId="0" borderId="0" xfId="20" applyFont="true" applyBorder="true" applyAlignment="true" applyProtection="false">
      <alignment horizontal="general" vertical="bottom" textRotation="0" wrapText="false" indent="0" shrinkToFit="false"/>
      <protection locked="true" hidden="false"/>
    </xf>
    <xf numFmtId="165" fontId="5" fillId="0" borderId="0" xfId="20" applyFont="tru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5" fontId="19" fillId="0" borderId="3" xfId="20" applyFont="true" applyBorder="true" applyAlignment="true" applyProtection="false">
      <alignment horizontal="right" vertical="bottom" textRotation="0" wrapText="false" indent="0" shrinkToFit="false"/>
      <protection locked="true" hidden="false"/>
    </xf>
    <xf numFmtId="165" fontId="5" fillId="0" borderId="3" xfId="20" applyFont="true" applyBorder="true" applyAlignment="true" applyProtection="false">
      <alignment horizontal="right" vertical="bottom" textRotation="0" wrapText="false" indent="0" shrinkToFit="false"/>
      <protection locked="true" hidden="false"/>
    </xf>
    <xf numFmtId="165" fontId="5" fillId="0" borderId="3" xfId="20" applyFont="true" applyBorder="true" applyAlignment="true" applyProtection="false">
      <alignment horizontal="right" vertical="bottom" textRotation="0" wrapText="false" indent="0" shrinkToFit="false"/>
      <protection locked="true" hidden="false"/>
    </xf>
    <xf numFmtId="165" fontId="21" fillId="0" borderId="3" xfId="20" applyFont="true" applyBorder="true" applyAlignment="true" applyProtection="false">
      <alignment horizontal="right" vertical="bottom" textRotation="0" wrapText="false" indent="0" shrinkToFit="false"/>
      <protection locked="true" hidden="false"/>
    </xf>
    <xf numFmtId="165" fontId="19" fillId="0" borderId="0" xfId="20" applyFont="true" applyBorder="true" applyAlignment="true" applyProtection="false">
      <alignment horizontal="right" vertical="bottom" textRotation="0" wrapText="false" indent="0" shrinkToFit="false"/>
      <protection locked="true" hidden="false"/>
    </xf>
    <xf numFmtId="168" fontId="19" fillId="0" borderId="3" xfId="15" applyFont="true" applyBorder="true" applyAlignment="true" applyProtection="true">
      <alignment horizontal="left" vertical="bottom" textRotation="0" wrapText="false" indent="0" shrinkToFit="false"/>
      <protection locked="true" hidden="false"/>
    </xf>
    <xf numFmtId="168" fontId="5" fillId="0" borderId="3" xfId="15" applyFont="true" applyBorder="true" applyAlignment="true" applyProtection="true">
      <alignment horizontal="left" vertical="bottom" textRotation="0" wrapText="false" indent="0" shrinkToFit="false"/>
      <protection locked="true" hidden="false"/>
    </xf>
    <xf numFmtId="168" fontId="5" fillId="0" borderId="3" xfId="15" applyFont="true" applyBorder="true" applyAlignment="true" applyProtection="true">
      <alignment horizontal="general" vertical="bottom" textRotation="0" wrapText="false" indent="0" shrinkToFit="false"/>
      <protection locked="true" hidden="false"/>
    </xf>
    <xf numFmtId="165" fontId="19" fillId="0" borderId="0" xfId="20" applyFont="true" applyBorder="true" applyAlignment="true" applyProtection="false">
      <alignment horizontal="general" vertical="bottom" textRotation="0" wrapText="false" indent="0" shrinkToFit="false"/>
      <protection locked="true" hidden="false"/>
    </xf>
    <xf numFmtId="177" fontId="5" fillId="0" borderId="0" xfId="20" applyFont="true" applyBorder="true" applyAlignment="true" applyProtection="false">
      <alignment horizontal="left" vertical="bottom" textRotation="0" wrapText="false" indent="0" shrinkToFit="false"/>
      <protection locked="true" hidden="false"/>
    </xf>
    <xf numFmtId="165" fontId="19" fillId="0" borderId="0" xfId="20" applyFont="true" applyBorder="true" applyAlignment="true" applyProtection="false">
      <alignment horizontal="left" vertical="bottom" textRotation="0" wrapText="false" indent="0" shrinkToFit="false"/>
      <protection locked="true" hidden="false"/>
    </xf>
    <xf numFmtId="165" fontId="5" fillId="0" borderId="0" xfId="20" applyFont="true" applyBorder="true" applyAlignment="true" applyProtection="false">
      <alignment horizontal="right" vertical="bottom" textRotation="0" wrapText="false" indent="0" shrinkToFit="false"/>
      <protection locked="true" hidden="false"/>
    </xf>
    <xf numFmtId="168" fontId="12" fillId="0" borderId="2" xfId="15" applyFont="true" applyBorder="true" applyAlignment="true" applyProtection="true">
      <alignment horizontal="left" vertical="bottom" textRotation="0" wrapText="false" indent="0" shrinkToFit="false"/>
      <protection locked="true" hidden="false"/>
    </xf>
    <xf numFmtId="168" fontId="11" fillId="0" borderId="2" xfId="15" applyFont="true" applyBorder="true" applyAlignment="true" applyProtection="true">
      <alignment horizontal="left" vertical="bottom" textRotation="0" wrapText="false" indent="0" shrinkToFit="false"/>
      <protection locked="true" hidden="false"/>
    </xf>
    <xf numFmtId="168" fontId="11" fillId="0" borderId="2" xfId="15" applyFont="true" applyBorder="true" applyAlignment="true" applyProtection="true">
      <alignment horizontal="general" vertical="bottom" textRotation="0" wrapText="false" indent="0" shrinkToFit="false"/>
      <protection locked="true" hidden="false"/>
    </xf>
    <xf numFmtId="165" fontId="11" fillId="0" borderId="2" xfId="20" applyFont="true" applyBorder="true" applyAlignment="true" applyProtection="false">
      <alignment horizontal="right" vertical="bottom" textRotation="0" wrapText="false" indent="0" shrinkToFit="false"/>
      <protection locked="true" hidden="false"/>
    </xf>
    <xf numFmtId="165" fontId="21" fillId="0" borderId="2" xfId="20" applyFont="true" applyBorder="true" applyAlignment="true" applyProtection="false">
      <alignment horizontal="right" vertical="bottom" textRotation="0" wrapText="false" indent="0" shrinkToFit="false"/>
      <protection locked="true" hidden="false"/>
    </xf>
    <xf numFmtId="165" fontId="19" fillId="0" borderId="0" xfId="20" applyFont="true" applyBorder="true" applyAlignment="false" applyProtection="false">
      <alignment horizontal="general" vertical="bottom" textRotation="0" wrapText="false" indent="0" shrinkToFit="false"/>
      <protection locked="true" hidden="false"/>
    </xf>
    <xf numFmtId="165" fontId="21" fillId="0" borderId="0" xfId="20"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true" applyProtection="false">
      <alignment horizontal="center" vertical="bottom" textRotation="0" wrapText="false" indent="0" shrinkToFit="false"/>
      <protection locked="true" hidden="false"/>
    </xf>
    <xf numFmtId="165" fontId="21" fillId="0" borderId="0" xfId="20" applyFont="true" applyBorder="true" applyAlignment="true" applyProtection="false">
      <alignment horizontal="center" vertical="bottom" textRotation="0" wrapText="false" indent="0" shrinkToFit="false"/>
      <protection locked="true" hidden="false"/>
    </xf>
    <xf numFmtId="165" fontId="5" fillId="0" borderId="0" xfId="20" applyFont="true" applyBorder="true" applyAlignment="true" applyProtection="false">
      <alignment horizontal="general" vertical="bottom" textRotation="0" wrapText="false" indent="0" shrinkToFit="false"/>
      <protection locked="true" hidden="false"/>
    </xf>
    <xf numFmtId="168" fontId="19" fillId="0" borderId="0" xfId="15" applyFont="true" applyBorder="true" applyAlignment="true" applyProtection="true">
      <alignment horizontal="general" vertical="bottom" textRotation="0" wrapText="false" indent="0" shrinkToFit="false"/>
      <protection locked="true" hidden="false"/>
    </xf>
    <xf numFmtId="168" fontId="23" fillId="0" borderId="0" xfId="15" applyFont="true" applyBorder="true" applyAlignment="true" applyProtection="true">
      <alignment horizontal="left" vertical="bottom" textRotation="0" wrapText="false" indent="0" shrinkToFit="false"/>
      <protection locked="true" hidden="false"/>
    </xf>
    <xf numFmtId="168" fontId="24" fillId="0" borderId="0" xfId="15" applyFont="true" applyBorder="true" applyAlignment="true" applyProtection="true">
      <alignment horizontal="left" vertical="bottom" textRotation="0" wrapText="false" indent="0" shrinkToFit="false"/>
      <protection locked="true" hidden="false"/>
    </xf>
    <xf numFmtId="168" fontId="24" fillId="0" borderId="0" xfId="15" applyFont="true" applyBorder="true" applyAlignment="true" applyProtection="true">
      <alignment horizontal="general" vertical="bottom" textRotation="0" wrapText="false" indent="0" shrinkToFit="false"/>
      <protection locked="true" hidden="false"/>
    </xf>
    <xf numFmtId="168" fontId="21" fillId="0" borderId="0" xfId="15" applyFont="true" applyBorder="true" applyAlignment="true" applyProtection="true">
      <alignment horizontal="general" vertical="bottom" textRotation="0" wrapText="false" indent="0" shrinkToFit="false"/>
      <protection locked="true" hidden="false"/>
    </xf>
    <xf numFmtId="168" fontId="5" fillId="0" borderId="1" xfId="15" applyFont="true" applyBorder="true" applyAlignment="true" applyProtection="true">
      <alignment horizontal="general" vertical="bottom" textRotation="0" wrapText="false" indent="0" shrinkToFit="false"/>
      <protection locked="true" hidden="false"/>
    </xf>
    <xf numFmtId="168" fontId="21" fillId="0" borderId="1" xfId="15" applyFont="true" applyBorder="true" applyAlignment="true" applyProtection="true">
      <alignment horizontal="general" vertical="bottom" textRotation="0" wrapText="false" indent="0" shrinkToFit="false"/>
      <protection locked="true" hidden="false"/>
    </xf>
    <xf numFmtId="168" fontId="5" fillId="0" borderId="0" xfId="15" applyFont="true" applyBorder="true" applyAlignment="true" applyProtection="true">
      <alignment horizontal="right" vertical="bottom" textRotation="0" wrapText="false" indent="0" shrinkToFit="false"/>
      <protection locked="true" hidden="false"/>
    </xf>
    <xf numFmtId="168" fontId="19" fillId="0" borderId="3" xfId="15" applyFont="true" applyBorder="true" applyAlignment="true" applyProtection="true">
      <alignment horizontal="general" vertical="bottom" textRotation="0" wrapText="false" indent="0" shrinkToFit="false"/>
      <protection locked="true" hidden="false"/>
    </xf>
    <xf numFmtId="168" fontId="24" fillId="0" borderId="0" xfId="15" applyFont="true" applyBorder="true" applyAlignment="true" applyProtection="true">
      <alignment horizontal="right" vertical="bottom" textRotation="0" wrapText="false" indent="0" shrinkToFit="false"/>
      <protection locked="true" hidden="false"/>
    </xf>
    <xf numFmtId="168" fontId="24" fillId="0" borderId="1" xfId="15" applyFont="true" applyBorder="true" applyAlignment="true" applyProtection="true">
      <alignment horizontal="general" vertical="bottom" textRotation="0" wrapText="false" indent="0" shrinkToFit="false"/>
      <protection locked="true" hidden="false"/>
    </xf>
    <xf numFmtId="181" fontId="24" fillId="0" borderId="0" xfId="15" applyFont="true" applyBorder="true" applyAlignment="true" applyProtection="true">
      <alignment horizontal="right" vertical="bottom" textRotation="0" wrapText="false" indent="0" shrinkToFit="false"/>
      <protection locked="true" hidden="false"/>
    </xf>
    <xf numFmtId="177" fontId="5" fillId="0" borderId="0" xfId="2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78" fontId="5" fillId="0" borderId="0" xfId="20" applyFont="true" applyBorder="true" applyAlignment="true" applyProtection="false">
      <alignment horizontal="general" vertical="bottom" textRotation="0" wrapText="false" indent="0" shrinkToFit="false"/>
      <protection locked="true" hidden="false"/>
    </xf>
    <xf numFmtId="178" fontId="19" fillId="0" borderId="0" xfId="20" applyFont="true" applyBorder="true" applyAlignment="true" applyProtection="false">
      <alignment horizontal="general" vertical="bottom" textRotation="0" wrapText="false" indent="0" shrinkToFit="false"/>
      <protection locked="true" hidden="false"/>
    </xf>
    <xf numFmtId="178" fontId="5" fillId="0" borderId="0" xfId="20" applyFont="true" applyBorder="true" applyAlignment="true" applyProtection="false">
      <alignment horizontal="general" vertical="bottom" textRotation="0" wrapText="false" indent="0" shrinkToFit="false"/>
      <protection locked="true" hidden="false"/>
    </xf>
    <xf numFmtId="165" fontId="21" fillId="0" borderId="0" xfId="20" applyFont="true" applyBorder="true" applyAlignment="true" applyProtection="false">
      <alignment horizontal="general" vertical="bottom" textRotation="0" wrapText="false" indent="0" shrinkToFit="false"/>
      <protection locked="true" hidden="false"/>
    </xf>
    <xf numFmtId="165" fontId="5" fillId="0" borderId="0" xfId="20" applyFont="true" applyBorder="tru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center" vertical="bottom" textRotation="0" wrapText="false" indent="0" shrinkToFit="false"/>
      <protection locked="true" hidden="false"/>
    </xf>
    <xf numFmtId="165" fontId="19" fillId="0" borderId="0" xfId="21" applyFont="true" applyBorder="true" applyAlignment="true" applyProtection="false">
      <alignment horizontal="center" vertical="bottom" textRotation="0" wrapText="false" indent="0" shrinkToFit="false"/>
      <protection locked="true" hidden="false"/>
    </xf>
    <xf numFmtId="177" fontId="5" fillId="0" borderId="0" xfId="21" applyFont="true" applyBorder="true" applyAlignment="true" applyProtection="false">
      <alignment horizontal="general" vertical="bottom" textRotation="0" wrapText="false" indent="0" shrinkToFit="false"/>
      <protection locked="true" hidden="false"/>
    </xf>
    <xf numFmtId="177" fontId="20" fillId="0" borderId="0" xfId="21" applyFont="true" applyBorder="true" applyAlignment="true" applyProtection="false">
      <alignment horizontal="center" vertical="bottom" textRotation="0" wrapText="false" indent="0" shrinkToFit="false"/>
      <protection locked="true" hidden="false"/>
    </xf>
    <xf numFmtId="177" fontId="19" fillId="0" borderId="0" xfId="21" applyFont="true" applyBorder="true" applyAlignment="true" applyProtection="false">
      <alignment horizontal="center" vertical="bottom" textRotation="0" wrapText="false" indent="0" shrinkToFit="false"/>
      <protection locked="true" hidden="false"/>
    </xf>
    <xf numFmtId="168" fontId="5" fillId="0" borderId="0" xfId="21" applyFont="true" applyBorder="true" applyAlignment="true" applyProtection="false">
      <alignment horizontal="general" vertical="bottom" textRotation="0" wrapText="false" indent="0" shrinkToFit="false"/>
      <protection locked="true" hidden="false"/>
    </xf>
    <xf numFmtId="165" fontId="20" fillId="0" borderId="0" xfId="21" applyFont="true" applyBorder="true" applyAlignment="true" applyProtection="false">
      <alignment horizontal="right" vertical="bottom" textRotation="0" wrapText="false" indent="0" shrinkToFit="false"/>
      <protection locked="true" hidden="false"/>
    </xf>
    <xf numFmtId="165" fontId="21" fillId="0" borderId="0" xfId="21" applyFont="true" applyBorder="true" applyAlignment="true" applyProtection="false">
      <alignment horizontal="right" vertical="bottom" textRotation="0" wrapText="false" indent="0" shrinkToFit="false"/>
      <protection locked="true" hidden="false"/>
    </xf>
    <xf numFmtId="177" fontId="19" fillId="0" borderId="0" xfId="21" applyFont="true" applyBorder="true" applyAlignment="true" applyProtection="false">
      <alignment horizontal="left" vertical="bottom" textRotation="0" wrapText="false" indent="0" shrinkToFit="false"/>
      <protection locked="true" hidden="false"/>
    </xf>
    <xf numFmtId="177" fontId="19" fillId="0" borderId="0" xfId="21" applyFont="true" applyBorder="true" applyAlignment="true" applyProtection="false">
      <alignment horizontal="general" vertical="bottom" textRotation="0" wrapText="false" indent="0" shrinkToFit="false"/>
      <protection locked="true" hidden="false"/>
    </xf>
    <xf numFmtId="165" fontId="5" fillId="0" borderId="0" xfId="21" applyFont="true" applyBorder="true" applyAlignment="true" applyProtection="false">
      <alignment horizontal="center" vertical="bottom" textRotation="0" wrapText="false" indent="0" shrinkToFit="false"/>
      <protection locked="true" hidden="false"/>
    </xf>
    <xf numFmtId="165" fontId="5" fillId="0" borderId="0" xfId="21"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81" fontId="5" fillId="0" borderId="0" xfId="21"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8" fontId="5" fillId="0" borderId="0" xfId="0" applyFont="true" applyBorder="true" applyAlignment="true" applyProtection="false">
      <alignment horizontal="general" vertical="bottom" textRotation="0" wrapText="false" indent="0" shrinkToFit="false"/>
      <protection locked="true" hidden="false"/>
    </xf>
    <xf numFmtId="165" fontId="21" fillId="0" borderId="0" xfId="21" applyFont="true" applyBorder="true" applyAlignment="true" applyProtection="false">
      <alignment horizontal="center" vertical="bottom" textRotation="0" wrapText="false" indent="0" shrinkToFit="false"/>
      <protection locked="true" hidden="false"/>
    </xf>
    <xf numFmtId="165" fontId="20" fillId="0" borderId="0" xfId="21" applyFont="true" applyBorder="true" applyAlignment="true" applyProtection="false">
      <alignment horizontal="center" vertical="bottom" textRotation="0" wrapText="false" indent="0" shrinkToFit="false"/>
      <protection locked="true" hidden="false"/>
    </xf>
    <xf numFmtId="165" fontId="21" fillId="0" borderId="0" xfId="21" applyFont="true" applyBorder="true" applyAlignment="true" applyProtection="false">
      <alignment horizontal="general" vertical="bottom" textRotation="0" wrapText="false" indent="0" shrinkToFit="false"/>
      <protection locked="true" hidden="false"/>
    </xf>
    <xf numFmtId="165" fontId="26" fillId="0" borderId="0" xfId="21" applyFont="true" applyBorder="true" applyAlignment="true" applyProtection="false">
      <alignment horizontal="right" vertical="bottom" textRotation="0" wrapText="false" indent="0" shrinkToFit="false"/>
      <protection locked="true" hidden="false"/>
    </xf>
    <xf numFmtId="165" fontId="19" fillId="0" borderId="1" xfId="21" applyFont="true" applyBorder="true" applyAlignment="true" applyProtection="false">
      <alignment horizontal="center" vertical="bottom" textRotation="0" wrapText="false" indent="0" shrinkToFit="false"/>
      <protection locked="true" hidden="false"/>
    </xf>
    <xf numFmtId="165" fontId="5" fillId="0" borderId="1" xfId="21" applyFont="true" applyBorder="true" applyAlignment="true" applyProtection="false">
      <alignment horizontal="center" vertical="bottom" textRotation="0" wrapText="false" indent="0" shrinkToFit="false"/>
      <protection locked="true" hidden="false"/>
    </xf>
    <xf numFmtId="168" fontId="5" fillId="0" borderId="1" xfId="21" applyFont="true" applyBorder="true" applyAlignment="true" applyProtection="false">
      <alignment horizontal="center" vertical="bottom" textRotation="0" wrapText="false" indent="0" shrinkToFit="false"/>
      <protection locked="true" hidden="false"/>
    </xf>
    <xf numFmtId="168" fontId="5" fillId="0" borderId="0" xfId="21" applyFont="true" applyBorder="true" applyAlignment="true" applyProtection="false">
      <alignment horizontal="center" vertical="bottom" textRotation="0" wrapText="false" indent="0" shrinkToFit="false"/>
      <protection locked="true" hidden="false"/>
    </xf>
    <xf numFmtId="177" fontId="5" fillId="0" borderId="1" xfId="21" applyFont="true" applyBorder="true" applyAlignment="true" applyProtection="false">
      <alignment horizontal="center" vertical="bottom" textRotation="0" wrapText="false" indent="0" shrinkToFit="false"/>
      <protection locked="true" hidden="false"/>
    </xf>
    <xf numFmtId="165" fontId="5" fillId="0" borderId="1" xfId="21" applyFont="true" applyBorder="true" applyAlignment="true" applyProtection="false">
      <alignment horizontal="center" vertical="bottom" textRotation="0" wrapText="false" indent="0" shrinkToFit="false"/>
      <protection locked="true" hidden="false"/>
    </xf>
    <xf numFmtId="165" fontId="21" fillId="0" borderId="1" xfId="21" applyFont="true" applyBorder="true" applyAlignment="true" applyProtection="false">
      <alignment horizontal="center" vertical="bottom" textRotation="0" wrapText="false" indent="0" shrinkToFit="false"/>
      <protection locked="true" hidden="false"/>
    </xf>
    <xf numFmtId="165" fontId="19" fillId="0" borderId="0" xfId="21" applyFont="true" applyBorder="true" applyAlignment="true" applyProtection="false">
      <alignment horizontal="center" vertical="bottom" textRotation="0" wrapText="false" indent="0" shrinkToFit="false"/>
      <protection locked="true" hidden="false"/>
    </xf>
    <xf numFmtId="168" fontId="5" fillId="0" borderId="0" xfId="21"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true" applyProtection="false">
      <alignment horizontal="center" vertical="bottom" textRotation="0" wrapText="false" indent="0" shrinkToFit="false"/>
      <protection locked="true" hidden="false"/>
    </xf>
    <xf numFmtId="165" fontId="21" fillId="0" borderId="0" xfId="20" applyFont="true" applyBorder="true" applyAlignment="true" applyProtection="false">
      <alignment horizontal="right" vertical="bottom" textRotation="0" wrapText="false" indent="0" shrinkToFit="false"/>
      <protection locked="true" hidden="false"/>
    </xf>
    <xf numFmtId="177" fontId="5" fillId="0" borderId="0" xfId="20" applyFont="true" applyBorder="true" applyAlignment="true" applyProtection="false">
      <alignment horizontal="general" vertical="bottom" textRotation="0" wrapText="false" indent="0" shrinkToFit="false"/>
      <protection locked="true" hidden="false"/>
    </xf>
    <xf numFmtId="165" fontId="20" fillId="0" borderId="0" xfId="0" applyFont="true" applyBorder="false" applyAlignment="false" applyProtection="false">
      <alignment horizontal="general" vertical="bottom" textRotation="0" wrapText="false" indent="0" shrinkToFit="false"/>
      <protection locked="true" hidden="false"/>
    </xf>
    <xf numFmtId="165" fontId="5" fillId="0" borderId="0" xfId="21" applyFont="true" applyBorder="true" applyAlignment="false" applyProtection="false">
      <alignment horizontal="general" vertical="bottom" textRotation="0" wrapText="false" indent="0" shrinkToFit="false"/>
      <protection locked="true" hidden="false"/>
    </xf>
    <xf numFmtId="165" fontId="5" fillId="0" borderId="0" xfId="21" applyFont="true" applyBorder="true" applyAlignment="true" applyProtection="false">
      <alignment horizontal="right" vertical="bottom" textRotation="0" wrapText="false" indent="0" shrinkToFit="false"/>
      <protection locked="true" hidden="false"/>
    </xf>
    <xf numFmtId="165" fontId="5" fillId="0" borderId="0" xfId="20" applyFont="true" applyBorder="true" applyAlignment="true" applyProtection="false">
      <alignment horizontal="left" vertical="bottom" textRotation="0" wrapText="false" indent="0" shrinkToFit="false"/>
      <protection locked="true" hidden="false"/>
    </xf>
    <xf numFmtId="165" fontId="5" fillId="0" borderId="0" xfId="20" applyFont="true" applyBorder="true" applyAlignment="true" applyProtection="false">
      <alignment horizontal="left" vertical="bottom" textRotation="0" wrapText="false" indent="0" shrinkToFit="false"/>
      <protection locked="true" hidden="false"/>
    </xf>
    <xf numFmtId="165" fontId="19" fillId="0" borderId="0" xfId="20" applyFont="true" applyBorder="true" applyAlignment="true" applyProtection="false">
      <alignment horizontal="right" vertical="bottom" textRotation="0" wrapText="false" indent="0" shrinkToFit="false"/>
      <protection locked="true" hidden="false"/>
    </xf>
    <xf numFmtId="168" fontId="5" fillId="0" borderId="3" xfId="15" applyFont="true" applyBorder="true" applyAlignment="true" applyProtection="true">
      <alignment horizontal="right" vertical="bottom" textRotation="0" wrapText="false" indent="0" shrinkToFit="false"/>
      <protection locked="true" hidden="false"/>
    </xf>
    <xf numFmtId="165" fontId="19" fillId="0" borderId="0" xfId="20" applyFont="true" applyBorder="true" applyAlignment="true" applyProtection="false">
      <alignment horizontal="right" vertical="bottom" textRotation="0" wrapText="false" indent="0" shrinkToFit="false"/>
      <protection locked="true" hidden="false"/>
    </xf>
    <xf numFmtId="168" fontId="19" fillId="0" borderId="2" xfId="15" applyFont="true" applyBorder="true" applyAlignment="true" applyProtection="true">
      <alignment horizontal="general" vertical="bottom" textRotation="0" wrapText="false" indent="0" shrinkToFit="false"/>
      <protection locked="true" hidden="false"/>
    </xf>
    <xf numFmtId="168" fontId="5" fillId="0" borderId="2" xfId="15" applyFont="true" applyBorder="true" applyAlignment="true" applyProtection="true">
      <alignment horizontal="general" vertical="bottom" textRotation="0" wrapText="false" indent="0" shrinkToFit="false"/>
      <protection locked="true" hidden="false"/>
    </xf>
    <xf numFmtId="168" fontId="5" fillId="0" borderId="2" xfId="15" applyFont="true" applyBorder="true" applyAlignment="true" applyProtection="true">
      <alignment horizontal="right" vertical="bottom" textRotation="0" wrapText="false" indent="0" shrinkToFit="false"/>
      <protection locked="true" hidden="false"/>
    </xf>
    <xf numFmtId="165" fontId="5" fillId="0" borderId="2" xfId="20" applyFont="true" applyBorder="true" applyAlignment="true" applyProtection="false">
      <alignment horizontal="right" vertical="bottom" textRotation="0" wrapText="false" indent="0" shrinkToFit="false"/>
      <protection locked="true" hidden="false"/>
    </xf>
    <xf numFmtId="177" fontId="19" fillId="0" borderId="0" xfId="21" applyFont="true" applyBorder="true" applyAlignment="true" applyProtection="false">
      <alignment horizontal="general" vertical="bottom" textRotation="0" wrapText="false" indent="0" shrinkToFit="false"/>
      <protection locked="true" hidden="false"/>
    </xf>
    <xf numFmtId="181" fontId="24" fillId="0" borderId="0" xfId="21" applyFont="true" applyBorder="true" applyAlignment="true" applyProtection="false">
      <alignment horizontal="right" vertical="bottom" textRotation="0" wrapText="false" indent="0" shrinkToFit="false"/>
      <protection locked="true" hidden="false"/>
    </xf>
    <xf numFmtId="166" fontId="5" fillId="0" borderId="0" xfId="15" applyFont="true" applyBorder="true" applyAlignment="true" applyProtection="true">
      <alignment horizontal="center" vertical="bottom" textRotation="0" wrapText="false" indent="0" shrinkToFit="false"/>
      <protection locked="true" hidden="false"/>
    </xf>
    <xf numFmtId="165" fontId="21" fillId="0" borderId="0" xfId="21" applyFont="true" applyBorder="true" applyAlignment="true" applyProtection="false">
      <alignment horizontal="general" vertical="bottom" textRotation="0" wrapText="false" indent="0" shrinkToFit="false"/>
      <protection locked="true" hidden="false"/>
    </xf>
    <xf numFmtId="168" fontId="19" fillId="0" borderId="0" xfId="21" applyFont="true" applyBorder="true" applyAlignment="true" applyProtection="false">
      <alignment horizontal="general" vertical="bottom" textRotation="0" wrapText="false" indent="0" shrinkToFit="false"/>
      <protection locked="true" hidden="false"/>
    </xf>
    <xf numFmtId="179" fontId="5" fillId="0" borderId="0" xfId="15" applyFont="true" applyBorder="true" applyAlignment="true" applyProtection="true">
      <alignment horizontal="general" vertical="bottom" textRotation="0" wrapText="false" indent="0" shrinkToFit="false"/>
      <protection locked="true" hidden="false"/>
    </xf>
    <xf numFmtId="165" fontId="19" fillId="0" borderId="2" xfId="21" applyFont="true" applyBorder="true" applyAlignment="true" applyProtection="false">
      <alignment horizontal="right" vertical="bottom" textRotation="0" wrapText="false" indent="0" shrinkToFit="false"/>
      <protection locked="true" hidden="false"/>
    </xf>
    <xf numFmtId="165" fontId="5" fillId="0" borderId="2" xfId="21" applyFont="true" applyBorder="true" applyAlignment="true" applyProtection="false">
      <alignment horizontal="righ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0895BS" xfId="20"/>
    <cellStyle name="Normal_0895IS_1"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80C0"/>
      <rgbColor rgb="FFC0C0FF"/>
      <rgbColor rgb="FF000080"/>
      <rgbColor rgb="FFFF00FF"/>
      <rgbColor rgb="FFFFFF00"/>
      <rgbColor rgb="FF00FFFF"/>
      <rgbColor rgb="FF800080"/>
      <rgbColor rgb="FF800000"/>
      <rgbColor rgb="FF008080"/>
      <rgbColor rgb="FF0000FF"/>
      <rgbColor rgb="FF00CCFF"/>
      <rgbColor rgb="FFCCFFFF"/>
      <rgbColor rgb="FFCCFFCC"/>
      <rgbColor rgb="FFFFFF99"/>
      <rgbColor rgb="FFA0E0E0"/>
      <rgbColor rgb="FFFF99CC"/>
      <rgbColor rgb="FFCC99FF"/>
      <rgbColor rgb="FFFFCC99"/>
      <rgbColor rgb="FF3366FF"/>
      <rgbColor rgb="FF69FFFF"/>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charts/_rels/chart20.xml.rels><?xml version="1.0" encoding="UTF-8"?>
<Relationships xmlns="http://schemas.openxmlformats.org/package/2006/relationships"><Relationship Id="rId1" Type="http://schemas.openxmlformats.org/officeDocument/2006/relationships/chartUserShapes" Target="../drawings/drawing4.xml"/>
</Relationships>
</file>

<file path=xl/charts/_rels/chart21.xml.rels><?xml version="1.0" encoding="UTF-8"?>
<Relationships xmlns="http://schemas.openxmlformats.org/package/2006/relationships"><Relationship Id="rId1" Type="http://schemas.openxmlformats.org/officeDocument/2006/relationships/chartUserShapes" Target="../drawings/drawing5.xml"/>
</Relationships>
</file>

<file path=xl/charts/_rels/chart22.xml.rels><?xml version="1.0" encoding="UTF-8"?>
<Relationships xmlns="http://schemas.openxmlformats.org/package/2006/relationships"><Relationship Id="rId1" Type="http://schemas.openxmlformats.org/officeDocument/2006/relationships/chartUserShapes" Target="../drawings/drawing6.xml"/>
</Relationships>
</file>

<file path=xl/charts/_rels/chart23.xml.rels><?xml version="1.0" encoding="UTF-8"?>
<Relationships xmlns="http://schemas.openxmlformats.org/package/2006/relationships"><Relationship Id="rId1" Type="http://schemas.openxmlformats.org/officeDocument/2006/relationships/chartUserShapes" Target="../drawings/drawing7.xml"/>
</Relationships>
</file>

<file path=xl/charts/_rels/chart24.xml.rels><?xml version="1.0" encoding="UTF-8"?>
<Relationships xmlns="http://schemas.openxmlformats.org/package/2006/relationships"><Relationship Id="rId1" Type="http://schemas.openxmlformats.org/officeDocument/2006/relationships/chartUserShapes" Target="../drawings/drawing8.xml"/>
</Relationships>
</file>

<file path=xl/charts/_rels/chart25.xml.rels><?xml version="1.0" encoding="UTF-8"?>
<Relationships xmlns="http://schemas.openxmlformats.org/package/2006/relationships"><Relationship Id="rId1" Type="http://schemas.openxmlformats.org/officeDocument/2006/relationships/chartUserShapes" Target="../drawings/drawing9.xml"/>
</Relationships>
</file>

<file path=xl/charts/_rels/chart26.xml.rels><?xml version="1.0" encoding="UTF-8"?>
<Relationships xmlns="http://schemas.openxmlformats.org/package/2006/relationships"><Relationship Id="rId1" Type="http://schemas.openxmlformats.org/officeDocument/2006/relationships/chartUserShapes" Target="../drawings/drawing10.xml"/>
</Relationships>
</file>

<file path=xl/charts/_rels/chart27.xml.rels><?xml version="1.0" encoding="UTF-8"?>
<Relationships xmlns="http://schemas.openxmlformats.org/package/2006/relationships"><Relationship Id="rId1" Type="http://schemas.openxmlformats.org/officeDocument/2006/relationships/chartUserShapes" Target="../drawings/drawing11.xml"/>
</Relationships>
</file>

<file path=xl/charts/_rels/chart28.xml.rels><?xml version="1.0" encoding="UTF-8"?>
<Relationships xmlns="http://schemas.openxmlformats.org/package/2006/relationships"><Relationship Id="rId1" Type="http://schemas.openxmlformats.org/officeDocument/2006/relationships/chartUserShapes" Target="../drawings/drawing12.xml"/>
</Relationships>
</file>

<file path=xl/charts/_rels/chart29.xml.rels><?xml version="1.0" encoding="UTF-8"?>
<Relationships xmlns="http://schemas.openxmlformats.org/package/2006/relationships"><Relationship Id="rId1" Type="http://schemas.openxmlformats.org/officeDocument/2006/relationships/chartUserShapes" Target="../drawings/drawing13.xml"/>
</Relationships>
</file>

<file path=xl/charts/_rels/chart30.xml.rels><?xml version="1.0" encoding="UTF-8"?>
<Relationships xmlns="http://schemas.openxmlformats.org/package/2006/relationships"><Relationship Id="rId1" Type="http://schemas.openxmlformats.org/officeDocument/2006/relationships/chartUserShapes" Target="../drawings/drawing14.xml"/>
</Relationships>
</file>

<file path=xl/charts/_rels/chart31.xml.rels><?xml version="1.0" encoding="UTF-8"?>
<Relationships xmlns="http://schemas.openxmlformats.org/package/2006/relationships"><Relationship Id="rId1" Type="http://schemas.openxmlformats.org/officeDocument/2006/relationships/chartUserShapes" Target="../drawings/drawing15.xml"/>
</Relationships>
</file>

<file path=xl/charts/_rels/chart32.xml.rels><?xml version="1.0" encoding="UTF-8"?>
<Relationships xmlns="http://schemas.openxmlformats.org/package/2006/relationships"><Relationship Id="rId1" Type="http://schemas.openxmlformats.org/officeDocument/2006/relationships/chartUserShapes" Target="../drawings/drawing16.xml"/>
</Relationships>
</file>

<file path=xl/charts/_rels/chart33.xml.rels><?xml version="1.0" encoding="UTF-8"?>
<Relationships xmlns="http://schemas.openxmlformats.org/package/2006/relationships"><Relationship Id="rId1" Type="http://schemas.openxmlformats.org/officeDocument/2006/relationships/chartUserShapes" Target="../drawings/drawing17.xml"/>
</Relationships>
</file>

<file path=xl/charts/_rels/chart34.xml.rels><?xml version="1.0" encoding="UTF-8"?>
<Relationships xmlns="http://schemas.openxmlformats.org/package/2006/relationships"><Relationship Id="rId1" Type="http://schemas.openxmlformats.org/officeDocument/2006/relationships/chartUserShapes" Target="../drawings/drawing18.xml"/>
</Relationships>
</file>

<file path=xl/charts/_rels/chart35.xml.rels><?xml version="1.0" encoding="UTF-8"?>
<Relationships xmlns="http://schemas.openxmlformats.org/package/2006/relationships"><Relationship Id="rId1" Type="http://schemas.openxmlformats.org/officeDocument/2006/relationships/chartUserShapes" Target="../drawings/drawing19.xml"/>
</Relationships>
</file>

<file path=xl/charts/_rels/chart36.xml.rels><?xml version="1.0" encoding="UTF-8"?>
<Relationships xmlns="http://schemas.openxmlformats.org/package/2006/relationships"><Relationship Id="rId1" Type="http://schemas.openxmlformats.org/officeDocument/2006/relationships/chartUserShapes" Target="../drawings/drawing20.xml"/>
</Relationships>
</file>

<file path=xl/charts/_rels/chart37.xml.rels><?xml version="1.0" encoding="UTF-8"?>
<Relationships xmlns="http://schemas.openxmlformats.org/package/2006/relationships"><Relationship Id="rId1" Type="http://schemas.openxmlformats.org/officeDocument/2006/relationships/chartUserShapes" Target="../drawings/drawing23.xml"/>
</Relationships>
</file>

<file path=xl/charts/_rels/chart38.xml.rels><?xml version="1.0" encoding="UTF-8"?>
<Relationships xmlns="http://schemas.openxmlformats.org/package/2006/relationships"><Relationship Id="rId1" Type="http://schemas.openxmlformats.org/officeDocument/2006/relationships/chartUserShapes" Target="../drawings/drawing24.xml"/>
</Relationships>
</file>

<file path=xl/charts/_rels/chart39.xml.rels><?xml version="1.0" encoding="UTF-8"?>
<Relationships xmlns="http://schemas.openxmlformats.org/package/2006/relationships"><Relationship Id="rId1" Type="http://schemas.openxmlformats.org/officeDocument/2006/relationships/chartUserShapes" Target="../drawings/drawing25.xml"/>
</Relationships>
</file>

<file path=xl/charts/_rels/chart40.xml.rels><?xml version="1.0" encoding="UTF-8"?>
<Relationships xmlns="http://schemas.openxmlformats.org/package/2006/relationships"><Relationship Id="rId1" Type="http://schemas.openxmlformats.org/officeDocument/2006/relationships/chartUserShapes" Target="../drawings/drawing26.xml"/>
</Relationships>
</file>

<file path=xl/charts/_rels/chart41.xml.rels><?xml version="1.0" encoding="UTF-8"?>
<Relationships xmlns="http://schemas.openxmlformats.org/package/2006/relationships"><Relationship Id="rId1" Type="http://schemas.openxmlformats.org/officeDocument/2006/relationships/chartUserShapes" Target="../drawings/drawing27.xml"/>
</Relationships>
</file>

<file path=xl/charts/_rels/chart42.xml.rels><?xml version="1.0" encoding="UTF-8"?>
<Relationships xmlns="http://schemas.openxmlformats.org/package/2006/relationships"><Relationship Id="rId1" Type="http://schemas.openxmlformats.org/officeDocument/2006/relationships/chartUserShapes" Target="../drawings/drawing28.xml"/>
</Relationships>
</file>

<file path=xl/charts/_rels/chart43.xml.rels><?xml version="1.0" encoding="UTF-8"?>
<Relationships xmlns="http://schemas.openxmlformats.org/package/2006/relationships"><Relationship Id="rId1" Type="http://schemas.openxmlformats.org/officeDocument/2006/relationships/chartUserShapes" Target="../drawings/drawing29.xml"/>
</Relationships>
</file>

<file path=xl/charts/_rels/chart44.xml.rels><?xml version="1.0" encoding="UTF-8"?>
<Relationships xmlns="http://schemas.openxmlformats.org/package/2006/relationships"><Relationship Id="rId1" Type="http://schemas.openxmlformats.org/officeDocument/2006/relationships/chartUserShapes" Target="../drawings/drawing30.xml"/>
</Relationships>
</file>

<file path=xl/charts/_rels/chart45.xml.rels><?xml version="1.0" encoding="UTF-8"?>
<Relationships xmlns="http://schemas.openxmlformats.org/package/2006/relationships"><Relationship Id="rId1" Type="http://schemas.openxmlformats.org/officeDocument/2006/relationships/chartUserShapes" Target="../drawings/drawing31.xml"/>
</Relationships>
</file>

<file path=xl/charts/_rels/chart46.xml.rels><?xml version="1.0" encoding="UTF-8"?>
<Relationships xmlns="http://schemas.openxmlformats.org/package/2006/relationships"><Relationship Id="rId1" Type="http://schemas.openxmlformats.org/officeDocument/2006/relationships/chartUserShapes" Target="../drawings/drawing32.xml"/>
</Relationships>
</file>

<file path=xl/charts/_rels/chart47.xml.rels><?xml version="1.0" encoding="UTF-8"?>
<Relationships xmlns="http://schemas.openxmlformats.org/package/2006/relationships"><Relationship Id="rId1" Type="http://schemas.openxmlformats.org/officeDocument/2006/relationships/chartUserShapes" Target="../drawings/drawing33.xml"/>
</Relationships>
</file>

<file path=xl/charts/_rels/chart48.xml.rels><?xml version="1.0" encoding="UTF-8"?>
<Relationships xmlns="http://schemas.openxmlformats.org/package/2006/relationships"><Relationship Id="rId1" Type="http://schemas.openxmlformats.org/officeDocument/2006/relationships/chartUserShapes" Target="../drawings/drawing34.xml"/>
</Relationships>
</file>

<file path=xl/charts/_rels/chart49.xml.rels><?xml version="1.0" encoding="UTF-8"?>
<Relationships xmlns="http://schemas.openxmlformats.org/package/2006/relationships"><Relationship Id="rId1" Type="http://schemas.openxmlformats.org/officeDocument/2006/relationships/chartUserShapes" Target="../drawings/drawing35.xml"/>
</Relationships>
</file>

<file path=xl/charts/_rels/chart50.xml.rels><?xml version="1.0" encoding="UTF-8"?>
<Relationships xmlns="http://schemas.openxmlformats.org/package/2006/relationships"><Relationship Id="rId1" Type="http://schemas.openxmlformats.org/officeDocument/2006/relationships/chartUserShapes" Target="../drawings/drawing36.xml"/>
</Relationships>
</file>

<file path=xl/charts/_rels/chart51.xml.rels><?xml version="1.0" encoding="UTF-8"?>
<Relationships xmlns="http://schemas.openxmlformats.org/package/2006/relationships"><Relationship Id="rId1" Type="http://schemas.openxmlformats.org/officeDocument/2006/relationships/chartUserShapes" Target="../drawings/drawing37.xml"/>
</Relationships>
</file>

<file path=xl/charts/_rels/chart52.xml.rels><?xml version="1.0" encoding="UTF-8"?>
<Relationships xmlns="http://schemas.openxmlformats.org/package/2006/relationships"><Relationship Id="rId1" Type="http://schemas.openxmlformats.org/officeDocument/2006/relationships/chartUserShapes" Target="../drawings/drawing38.xml"/>
</Relationships>
</file>

<file path=xl/charts/_rels/chart53.xml.rels><?xml version="1.0" encoding="UTF-8"?>
<Relationships xmlns="http://schemas.openxmlformats.org/package/2006/relationships"><Relationship Id="rId1" Type="http://schemas.openxmlformats.org/officeDocument/2006/relationships/chartUserShapes" Target="../drawings/drawing39.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Balance Sheet Imbalances *</a:t>
            </a:r>
          </a:p>
        </c:rich>
      </c:tx>
      <c:overlay val="0"/>
      <c:spPr>
        <a:noFill/>
        <a:ln w="0">
          <a:noFill/>
        </a:ln>
      </c:spPr>
    </c:title>
    <c:autoTitleDeleted val="0"/>
    <c:plotArea>
      <c:barChart>
        <c:barDir val="col"/>
        <c:grouping val="clustered"/>
        <c:varyColors val="0"/>
        <c:ser>
          <c:idx val="0"/>
          <c:order val="0"/>
          <c:tx>
            <c:strRef>
              <c:f>Summary!$Q$68</c:f>
              <c:strCache>
                <c:ptCount val="1"/>
                <c:pt idx="0">
                  <c:v>Amount</c:v>
                </c:pt>
              </c:strCache>
            </c:strRef>
          </c:tx>
          <c:spPr>
            <a:solidFill>
              <a:srgbClr val="0000ff"/>
            </a:solidFill>
            <a:ln w="12600">
              <a:solidFill>
                <a:srgbClr val="000000"/>
              </a:solidFill>
              <a:round/>
            </a:ln>
          </c:spPr>
          <c:invertIfNegative val="0"/>
          <c:dPt>
            <c:idx val="3"/>
            <c:invertIfNegative val="0"/>
            <c:spPr>
              <a:solidFill>
                <a:srgbClr val="0000ff"/>
              </a:solidFill>
              <a:ln w="12600">
                <a:solidFill>
                  <a:srgbClr val="000000"/>
                </a:solidFill>
                <a:round/>
              </a:ln>
            </c:spPr>
          </c:dPt>
          <c:dLbls>
            <c:numFmt formatCode="_(* #,##0.0_);_(* \(#,##0.0\);_(@_)" sourceLinked="1"/>
            <c:dLbl>
              <c:idx val="3"/>
              <c:numFmt formatCode="_(* #,##0.0_);_(* \(#,##0.0\);_(@_)" sourceLinked="1"/>
              <c:txPr>
                <a:bodyPr rot="5400000" wrap="none"/>
                <a:lstStyle/>
                <a:p>
                  <a:pPr>
                    <a:defRPr b="0" sz="800" strike="noStrike" u="none">
                      <a:solidFill>
                        <a:srgbClr val="000000"/>
                      </a:solidFill>
                      <a:uFillTx/>
                      <a:latin typeface="Arial"/>
                    </a:defRPr>
                  </a:pPr>
                </a:p>
              </c:txPr>
              <c:dLblPos val="outEnd"/>
              <c:showLegendKey val="0"/>
              <c:showVal val="1"/>
              <c:showCatName val="0"/>
              <c:showSerName val="0"/>
              <c:showPercent val="0"/>
              <c:separator>
</c:separator>
            </c:dLbl>
            <c:txPr>
              <a:bodyPr rot="5400000" wrap="none"/>
              <a:lstStyle/>
              <a:p>
                <a:pPr>
                  <a:defRPr b="0" sz="8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Summary!$L$90:$L$103</c:f>
              <c:strCache>
                <c:ptCount val="13"/>
                <c:pt idx="0">
                  <c:v>Oct 98</c:v>
                </c:pt>
                <c:pt idx="1">
                  <c:v>Nov 98</c:v>
                </c:pt>
                <c:pt idx="2">
                  <c:v>Dec 98</c:v>
                </c:pt>
                <c:pt idx="3">
                  <c:v>Jan 99</c:v>
                </c:pt>
                <c:pt idx="4">
                  <c:v>Feb 99</c:v>
                </c:pt>
                <c:pt idx="5">
                  <c:v>Mar 99</c:v>
                </c:pt>
                <c:pt idx="6">
                  <c:v>Apr 99</c:v>
                </c:pt>
                <c:pt idx="7">
                  <c:v>May 99</c:v>
                </c:pt>
                <c:pt idx="8">
                  <c:v>Jun 99</c:v>
                </c:pt>
                <c:pt idx="9">
                  <c:v>Jul 99</c:v>
                </c:pt>
                <c:pt idx="10">
                  <c:v>Aug 99</c:v>
                </c:pt>
                <c:pt idx="11">
                  <c:v>Sep 99</c:v>
                </c:pt>
                <c:pt idx="12">
                  <c:v>Oct 99</c:v>
                </c:pt>
              </c:strCache>
            </c:strRef>
          </c:cat>
          <c:val>
            <c:numRef>
              <c:f>Summary!$Q$90:$Q$103</c:f>
              <c:numCache>
                <c:formatCode>#,##0.0_);\(#,##0.0\)</c:formatCode>
                <c:ptCount val="13"/>
                <c:pt idx="0">
                  <c:v>-7.4</c:v>
                </c:pt>
                <c:pt idx="1">
                  <c:v>24.5</c:v>
                </c:pt>
                <c:pt idx="2">
                  <c:v>39.1</c:v>
                </c:pt>
                <c:pt idx="3">
                  <c:v>48.7</c:v>
                </c:pt>
                <c:pt idx="4">
                  <c:v>107.7</c:v>
                </c:pt>
                <c:pt idx="5">
                  <c:v>51.3</c:v>
                </c:pt>
                <c:pt idx="6">
                  <c:v>20.9</c:v>
                </c:pt>
                <c:pt idx="7">
                  <c:v>36.3</c:v>
                </c:pt>
                <c:pt idx="8">
                  <c:v>26.4</c:v>
                </c:pt>
                <c:pt idx="9">
                  <c:v>31.5</c:v>
                </c:pt>
                <c:pt idx="10">
                  <c:v>44.6</c:v>
                </c:pt>
                <c:pt idx="11">
                  <c:v>27.2</c:v>
                </c:pt>
                <c:pt idx="12">
                  <c:v>115.1</c:v>
                </c:pt>
              </c:numCache>
            </c:numRef>
          </c:val>
        </c:ser>
        <c:ser>
          <c:idx val="1"/>
          <c:order val="1"/>
          <c:tx>
            <c:strRef>
              <c:f>Summary!$R$68</c:f>
              <c:strCache>
                <c:ptCount val="1"/>
                <c:pt idx="0">
                  <c:v>Exposure **</c:v>
                </c:pt>
              </c:strCache>
            </c:strRef>
          </c:tx>
          <c:spPr>
            <a:solidFill>
              <a:srgbClr val="ffff99"/>
            </a:solidFill>
            <a:ln w="12600">
              <a:solidFill>
                <a:srgbClr val="000000"/>
              </a:solidFill>
              <a:round/>
            </a:ln>
          </c:spPr>
          <c:invertIfNegative val="0"/>
          <c:dLbls>
            <c:numFmt formatCode="_(* #,##0.0_);_(* \(#,##0.0\);_(@_)" sourceLinked="1"/>
            <c:txPr>
              <a:bodyPr rot="5400000" wrap="none"/>
              <a:lstStyle/>
              <a:p>
                <a:pPr>
                  <a:defRPr b="0" sz="8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Summary!$L$90:$L$103</c:f>
              <c:strCache>
                <c:ptCount val="13"/>
                <c:pt idx="0">
                  <c:v>Oct 98</c:v>
                </c:pt>
                <c:pt idx="1">
                  <c:v>Nov 98</c:v>
                </c:pt>
                <c:pt idx="2">
                  <c:v>Dec 98</c:v>
                </c:pt>
                <c:pt idx="3">
                  <c:v>Jan 99</c:v>
                </c:pt>
                <c:pt idx="4">
                  <c:v>Feb 99</c:v>
                </c:pt>
                <c:pt idx="5">
                  <c:v>Mar 99</c:v>
                </c:pt>
                <c:pt idx="6">
                  <c:v>Apr 99</c:v>
                </c:pt>
                <c:pt idx="7">
                  <c:v>May 99</c:v>
                </c:pt>
                <c:pt idx="8">
                  <c:v>Jun 99</c:v>
                </c:pt>
                <c:pt idx="9">
                  <c:v>Jul 99</c:v>
                </c:pt>
                <c:pt idx="10">
                  <c:v>Aug 99</c:v>
                </c:pt>
                <c:pt idx="11">
                  <c:v>Sep 99</c:v>
                </c:pt>
                <c:pt idx="12">
                  <c:v>Oct 99</c:v>
                </c:pt>
              </c:strCache>
            </c:strRef>
          </c:cat>
          <c:val>
            <c:numRef>
              <c:f>Summary!$R$90:$R$103</c:f>
              <c:numCache>
                <c:formatCode>_(* #,##0.0_);_(* \(#,##0.0\);_(* \-??_);_(@_)</c:formatCode>
                <c:ptCount val="13"/>
                <c:pt idx="6">
                  <c:v>22.9</c:v>
                </c:pt>
                <c:pt idx="7">
                  <c:v>20.1</c:v>
                </c:pt>
                <c:pt idx="8">
                  <c:v>27.9</c:v>
                </c:pt>
                <c:pt idx="9">
                  <c:v>12.5</c:v>
                </c:pt>
                <c:pt idx="10">
                  <c:v>20.1</c:v>
                </c:pt>
                <c:pt idx="11">
                  <c:v>32.7</c:v>
                </c:pt>
                <c:pt idx="12">
                  <c:v>15.1</c:v>
                </c:pt>
              </c:numCache>
            </c:numRef>
          </c:val>
        </c:ser>
        <c:gapWidth val="150"/>
        <c:overlap val="0"/>
        <c:axId val="66638078"/>
        <c:axId val="19577691"/>
      </c:barChart>
      <c:lineChart>
        <c:grouping val="standard"/>
        <c:varyColors val="0"/>
        <c:ser>
          <c:idx val="2"/>
          <c:order val="2"/>
          <c:tx>
            <c:strRef>
              <c:f>Summary!$S$68</c:f>
              <c:strCache>
                <c:ptCount val="1"/>
                <c:pt idx="0">
                  <c:v> Count ***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Summary!$L$90:$L$103</c:f>
              <c:strCache>
                <c:ptCount val="13"/>
                <c:pt idx="0">
                  <c:v>Oct 98</c:v>
                </c:pt>
                <c:pt idx="1">
                  <c:v>Nov 98</c:v>
                </c:pt>
                <c:pt idx="2">
                  <c:v>Dec 98</c:v>
                </c:pt>
                <c:pt idx="3">
                  <c:v>Jan 99</c:v>
                </c:pt>
                <c:pt idx="4">
                  <c:v>Feb 99</c:v>
                </c:pt>
                <c:pt idx="5">
                  <c:v>Mar 99</c:v>
                </c:pt>
                <c:pt idx="6">
                  <c:v>Apr 99</c:v>
                </c:pt>
                <c:pt idx="7">
                  <c:v>May 99</c:v>
                </c:pt>
                <c:pt idx="8">
                  <c:v>Jun 99</c:v>
                </c:pt>
                <c:pt idx="9">
                  <c:v>Jul 99</c:v>
                </c:pt>
                <c:pt idx="10">
                  <c:v>Aug 99</c:v>
                </c:pt>
                <c:pt idx="11">
                  <c:v>Sep 99</c:v>
                </c:pt>
                <c:pt idx="12">
                  <c:v>Oct 99</c:v>
                </c:pt>
              </c:strCache>
            </c:strRef>
          </c:cat>
          <c:val>
            <c:numRef>
              <c:f>Summary!$S$90:$S$103</c:f>
              <c:numCache>
                <c:formatCode>_(* #,##0_);_(* \(#,##0\);_(* \-??_);_(@_)</c:formatCode>
                <c:ptCount val="13"/>
                <c:pt idx="0">
                  <c:v>43</c:v>
                </c:pt>
                <c:pt idx="1">
                  <c:v>55</c:v>
                </c:pt>
                <c:pt idx="2">
                  <c:v>27</c:v>
                </c:pt>
                <c:pt idx="3">
                  <c:v>63</c:v>
                </c:pt>
                <c:pt idx="4">
                  <c:v>36</c:v>
                </c:pt>
                <c:pt idx="5">
                  <c:v>30</c:v>
                </c:pt>
                <c:pt idx="6">
                  <c:v>17</c:v>
                </c:pt>
                <c:pt idx="7">
                  <c:v>14</c:v>
                </c:pt>
                <c:pt idx="8">
                  <c:v>16</c:v>
                </c:pt>
                <c:pt idx="9">
                  <c:v>25</c:v>
                </c:pt>
                <c:pt idx="10">
                  <c:v>35</c:v>
                </c:pt>
                <c:pt idx="11">
                  <c:v>27</c:v>
                </c:pt>
                <c:pt idx="12">
                  <c:v>132</c:v>
                </c:pt>
              </c:numCache>
            </c:numRef>
          </c:val>
          <c:smooth val="0"/>
        </c:ser>
        <c:hiLowLines>
          <c:spPr>
            <a:ln w="0">
              <a:noFill/>
            </a:ln>
          </c:spPr>
        </c:hiLowLines>
        <c:marker val="1"/>
        <c:axId val="44992938"/>
        <c:axId val="65192451"/>
      </c:lineChart>
      <c:catAx>
        <c:axId val="66638078"/>
        <c:scaling>
          <c:orientation val="minMax"/>
        </c:scaling>
        <c:delete val="0"/>
        <c:axPos val="b"/>
        <c:numFmt formatCode="mmm\ yy" sourceLinked="1"/>
        <c:majorTickMark val="cross"/>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9577691"/>
        <c:crossesAt val="0"/>
        <c:auto val="1"/>
        <c:lblAlgn val="ctr"/>
        <c:lblOffset val="100"/>
        <c:noMultiLvlLbl val="0"/>
      </c:catAx>
      <c:valAx>
        <c:axId val="19577691"/>
        <c:scaling>
          <c:orientation val="minMax"/>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 \-??_);_(@_)" sourceLinked="1"/>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6638078"/>
        <c:crossesAt val="1"/>
        <c:crossBetween val="midCat"/>
      </c:valAx>
      <c:catAx>
        <c:axId val="44992938"/>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65192451"/>
        <c:auto val="1"/>
        <c:lblAlgn val="ctr"/>
        <c:lblOffset val="100"/>
        <c:noMultiLvlLbl val="0"/>
      </c:catAx>
      <c:valAx>
        <c:axId val="65192451"/>
        <c:scaling>
          <c:orientation val="minMax"/>
          <c:max val="8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Number of Imbalances</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4992938"/>
        <c:crosses val="max"/>
        <c:crossBetween val="midCat"/>
        <c:majorUnit val="20"/>
      </c:valAx>
      <c:spPr>
        <a:noFill/>
        <a:ln w="12600">
          <a:noFill/>
        </a:ln>
      </c:spPr>
    </c:plotArea>
    <c:legend>
      <c:legendPos val="r"/>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India</a:t>
            </a:r>
          </a:p>
        </c:rich>
      </c:tx>
      <c:overlay val="0"/>
      <c:spPr>
        <a:noFill/>
        <a:ln w="0">
          <a:noFill/>
        </a:ln>
      </c:spPr>
    </c:title>
    <c:autoTitleDeleted val="0"/>
    <c:plotArea>
      <c:layout>
        <c:manualLayout>
          <c:xMode val="edge"/>
          <c:yMode val="edge"/>
          <c:x val="0.0876130490956072"/>
          <c:y val="0.162609758808492"/>
          <c:w val="0.845445736434109"/>
          <c:h val="0.736578859619873"/>
        </c:manualLayout>
      </c:layout>
      <c:barChart>
        <c:barDir val="col"/>
        <c:grouping val="clustered"/>
        <c:varyColors val="0"/>
        <c:ser>
          <c:idx val="0"/>
          <c:order val="0"/>
          <c:tx>
            <c:strRef>
              <c:f>'Abs Value &amp; Count'!$W$167</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Count'!$X$166:$AT$166</c:f>
              <c:strCache>
                <c:ptCount val="5"/>
                <c:pt idx="0">
                  <c:v>Jun 99</c:v>
                </c:pt>
                <c:pt idx="1">
                  <c:v>Jul 99</c:v>
                </c:pt>
                <c:pt idx="2">
                  <c:v>Aug 99</c:v>
                </c:pt>
                <c:pt idx="3">
                  <c:v>Sep 99</c:v>
                </c:pt>
                <c:pt idx="4">
                  <c:v>Oct 99</c:v>
                </c:pt>
              </c:strCache>
            </c:strRef>
          </c:cat>
          <c:val>
            <c:numRef>
              <c:f>'Abs Value &amp; Count'!$X$167:$AT$167</c:f>
              <c:numCache>
                <c:formatCode>_(* #,##0.0_);_(* \(#,##0.0\);_(* \-??_);_(@_)</c:formatCode>
                <c:ptCount val="5"/>
                <c:pt idx="1">
                  <c:v>0.4</c:v>
                </c:pt>
                <c:pt idx="2">
                  <c:v>0.384562</c:v>
                </c:pt>
                <c:pt idx="3">
                  <c:v>0.019022</c:v>
                </c:pt>
                <c:pt idx="4">
                  <c:v>0.44459</c:v>
                </c:pt>
              </c:numCache>
            </c:numRef>
          </c:val>
        </c:ser>
        <c:gapWidth val="150"/>
        <c:overlap val="0"/>
        <c:axId val="88623418"/>
        <c:axId val="23263478"/>
      </c:barChart>
      <c:lineChart>
        <c:grouping val="standard"/>
        <c:varyColors val="0"/>
        <c:ser>
          <c:idx val="1"/>
          <c:order val="1"/>
          <c:tx>
            <c:strRef>
              <c:f>'Abs Value &amp; Count'!$W$168</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Count'!$X$166:$AT$166</c:f>
              <c:strCache>
                <c:ptCount val="5"/>
                <c:pt idx="0">
                  <c:v>Jun 99</c:v>
                </c:pt>
                <c:pt idx="1">
                  <c:v>Jul 99</c:v>
                </c:pt>
                <c:pt idx="2">
                  <c:v>Aug 99</c:v>
                </c:pt>
                <c:pt idx="3">
                  <c:v>Sep 99</c:v>
                </c:pt>
                <c:pt idx="4">
                  <c:v>Oct 99</c:v>
                </c:pt>
              </c:strCache>
            </c:strRef>
          </c:cat>
          <c:val>
            <c:numRef>
              <c:f>'Abs Value &amp; Count'!$X$168:$AT$168</c:f>
              <c:numCache>
                <c:formatCode>_(* #,##0_);_(* \(#,##0\);_(* \-??_);_(@_)</c:formatCode>
                <c:ptCount val="5"/>
                <c:pt idx="0">
                  <c:v>16</c:v>
                </c:pt>
                <c:pt idx="1">
                  <c:v>11</c:v>
                </c:pt>
                <c:pt idx="2">
                  <c:v>8</c:v>
                </c:pt>
                <c:pt idx="3">
                  <c:v>4</c:v>
                </c:pt>
                <c:pt idx="4">
                  <c:v>6</c:v>
                </c:pt>
              </c:numCache>
            </c:numRef>
          </c:val>
          <c:smooth val="0"/>
        </c:ser>
        <c:hiLowLines>
          <c:spPr>
            <a:ln w="0">
              <a:noFill/>
            </a:ln>
          </c:spPr>
        </c:hiLowLines>
        <c:marker val="1"/>
        <c:axId val="21224170"/>
        <c:axId val="56663337"/>
      </c:lineChart>
      <c:catAx>
        <c:axId val="88623418"/>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23263478"/>
        <c:crossesAt val="0"/>
        <c:auto val="1"/>
        <c:lblAlgn val="ctr"/>
        <c:lblOffset val="100"/>
        <c:noMultiLvlLbl val="0"/>
      </c:catAx>
      <c:valAx>
        <c:axId val="23263478"/>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8623418"/>
        <c:crossesAt val="1"/>
        <c:crossBetween val="midCat"/>
      </c:valAx>
      <c:catAx>
        <c:axId val="21224170"/>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6663337"/>
        <c:auto val="1"/>
        <c:lblAlgn val="ctr"/>
        <c:lblOffset val="100"/>
        <c:noMultiLvlLbl val="0"/>
      </c:catAx>
      <c:valAx>
        <c:axId val="56663337"/>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1224170"/>
        <c:crosses val="max"/>
        <c:crossBetween val="midCat"/>
      </c:valAx>
      <c:spPr>
        <a:noFill/>
        <a:ln w="12600">
          <a:noFill/>
        </a:ln>
      </c:spPr>
    </c:plotArea>
    <c:legend>
      <c:legendPos val="r"/>
      <c:layout>
        <c:manualLayout>
          <c:xMode val="edge"/>
          <c:yMode val="edge"/>
          <c:x val="0.388000645994832"/>
          <c:y val="0.91463821273757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Caribbean/ Middle East</a:t>
            </a:r>
          </a:p>
        </c:rich>
      </c:tx>
      <c:overlay val="0"/>
      <c:spPr>
        <a:noFill/>
        <a:ln w="0">
          <a:noFill/>
        </a:ln>
      </c:spPr>
    </c:title>
    <c:autoTitleDeleted val="0"/>
    <c:plotArea>
      <c:layout>
        <c:manualLayout>
          <c:xMode val="edge"/>
          <c:yMode val="edge"/>
          <c:x val="0.0893493039818712"/>
          <c:y val="0.164530152714302"/>
          <c:w val="0.842586597604403"/>
          <c:h val="0.733697469624345"/>
        </c:manualLayout>
      </c:layout>
      <c:barChart>
        <c:barDir val="col"/>
        <c:grouping val="clustered"/>
        <c:varyColors val="0"/>
        <c:ser>
          <c:idx val="0"/>
          <c:order val="0"/>
          <c:tx>
            <c:strRef>
              <c:f>'Abs Value &amp; Count'!$W$173</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Count'!$X$172:$AT$172</c:f>
              <c:strCache>
                <c:ptCount val="5"/>
                <c:pt idx="0">
                  <c:v>Jun 99</c:v>
                </c:pt>
                <c:pt idx="1">
                  <c:v>Jul 99</c:v>
                </c:pt>
                <c:pt idx="2">
                  <c:v>Aug 99</c:v>
                </c:pt>
                <c:pt idx="3">
                  <c:v>Sep 99</c:v>
                </c:pt>
                <c:pt idx="4">
                  <c:v>Oct 99</c:v>
                </c:pt>
              </c:strCache>
            </c:strRef>
          </c:cat>
          <c:val>
            <c:numRef>
              <c:f>'Abs Value &amp; Count'!$X$173:$AT$173</c:f>
              <c:numCache>
                <c:formatCode>_(* #,##0.0_);_(* \(#,##0.0\);_(* \-??_);_(@_)</c:formatCode>
                <c:ptCount val="5"/>
                <c:pt idx="0">
                  <c:v>12.7</c:v>
                </c:pt>
                <c:pt idx="1">
                  <c:v>6.7</c:v>
                </c:pt>
                <c:pt idx="2">
                  <c:v>8.52757</c:v>
                </c:pt>
                <c:pt idx="3">
                  <c:v>9.22072</c:v>
                </c:pt>
                <c:pt idx="4">
                  <c:v>29.356032</c:v>
                </c:pt>
              </c:numCache>
            </c:numRef>
          </c:val>
        </c:ser>
        <c:gapWidth val="150"/>
        <c:overlap val="0"/>
        <c:axId val="61347831"/>
        <c:axId val="46800943"/>
      </c:barChart>
      <c:lineChart>
        <c:grouping val="standard"/>
        <c:varyColors val="0"/>
        <c:ser>
          <c:idx val="1"/>
          <c:order val="1"/>
          <c:tx>
            <c:strRef>
              <c:f>'Abs Value &amp; Count'!$W$174</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Count'!$X$172:$AT$172</c:f>
              <c:strCache>
                <c:ptCount val="5"/>
                <c:pt idx="0">
                  <c:v>Jun 99</c:v>
                </c:pt>
                <c:pt idx="1">
                  <c:v>Jul 99</c:v>
                </c:pt>
                <c:pt idx="2">
                  <c:v>Aug 99</c:v>
                </c:pt>
                <c:pt idx="3">
                  <c:v>Sep 99</c:v>
                </c:pt>
                <c:pt idx="4">
                  <c:v>Oct 99</c:v>
                </c:pt>
              </c:strCache>
            </c:strRef>
          </c:cat>
          <c:val>
            <c:numRef>
              <c:f>'Abs Value &amp; Count'!$X$174:$AT$174</c:f>
              <c:numCache>
                <c:formatCode>_(* #,##0_);_(* \(#,##0\);_(* \-??_);_(@_)</c:formatCode>
                <c:ptCount val="5"/>
                <c:pt idx="0">
                  <c:v>69</c:v>
                </c:pt>
                <c:pt idx="1">
                  <c:v>51</c:v>
                </c:pt>
                <c:pt idx="2">
                  <c:v>64</c:v>
                </c:pt>
                <c:pt idx="3">
                  <c:v>55</c:v>
                </c:pt>
                <c:pt idx="4">
                  <c:v>60</c:v>
                </c:pt>
              </c:numCache>
            </c:numRef>
          </c:val>
          <c:smooth val="0"/>
        </c:ser>
        <c:hiLowLines>
          <c:spPr>
            <a:ln w="0">
              <a:noFill/>
            </a:ln>
          </c:spPr>
        </c:hiLowLines>
        <c:marker val="1"/>
        <c:axId val="9953181"/>
        <c:axId val="51350534"/>
      </c:lineChart>
      <c:catAx>
        <c:axId val="61347831"/>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46800943"/>
        <c:crossesAt val="0"/>
        <c:auto val="1"/>
        <c:lblAlgn val="ctr"/>
        <c:lblOffset val="100"/>
        <c:noMultiLvlLbl val="0"/>
      </c:catAx>
      <c:valAx>
        <c:axId val="46800943"/>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1347831"/>
        <c:crossesAt val="1"/>
        <c:crossBetween val="midCat"/>
      </c:valAx>
      <c:catAx>
        <c:axId val="9953181"/>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1350534"/>
        <c:auto val="1"/>
        <c:lblAlgn val="ctr"/>
        <c:lblOffset val="100"/>
        <c:noMultiLvlLbl val="0"/>
      </c:catAx>
      <c:valAx>
        <c:axId val="51350534"/>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953181"/>
        <c:crosses val="max"/>
        <c:crossBetween val="midCat"/>
      </c:valAx>
      <c:spPr>
        <a:noFill/>
        <a:ln w="12600">
          <a:noFill/>
        </a:ln>
      </c:spPr>
    </c:plotArea>
    <c:legend>
      <c:legendPos val="r"/>
      <c:layout>
        <c:manualLayout>
          <c:xMode val="edge"/>
          <c:yMode val="edge"/>
          <c:x val="0.387989640660408"/>
          <c:y val="0.91316464162300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Asia/ Africa</a:t>
            </a:r>
          </a:p>
        </c:rich>
      </c:tx>
      <c:overlay val="0"/>
      <c:spPr>
        <a:noFill/>
        <a:ln w="0">
          <a:noFill/>
        </a:ln>
      </c:spPr>
    </c:title>
    <c:autoTitleDeleted val="0"/>
    <c:plotArea>
      <c:layout>
        <c:manualLayout>
          <c:xMode val="edge"/>
          <c:yMode val="edge"/>
          <c:x val="0.0866097325169191"/>
          <c:y val="0.161164832722018"/>
          <c:w val="0.844988720592975"/>
          <c:h val="0.738023785706347"/>
        </c:manualLayout>
      </c:layout>
      <c:barChart>
        <c:barDir val="col"/>
        <c:grouping val="clustered"/>
        <c:varyColors val="0"/>
        <c:ser>
          <c:idx val="0"/>
          <c:order val="0"/>
          <c:tx>
            <c:strRef>
              <c:f>'Abs Value &amp; Count'!$W$179</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Count'!$X$178:$AT$178</c:f>
              <c:strCache>
                <c:ptCount val="5"/>
                <c:pt idx="0">
                  <c:v>Jun 99</c:v>
                </c:pt>
                <c:pt idx="1">
                  <c:v>Jul 99</c:v>
                </c:pt>
                <c:pt idx="2">
                  <c:v>Aug 99</c:v>
                </c:pt>
                <c:pt idx="3">
                  <c:v>Sep 99</c:v>
                </c:pt>
                <c:pt idx="4">
                  <c:v>Oct 99</c:v>
                </c:pt>
              </c:strCache>
            </c:strRef>
          </c:cat>
          <c:val>
            <c:numRef>
              <c:f>'Abs Value &amp; Count'!$X$179:$AT$179</c:f>
              <c:numCache>
                <c:formatCode>_(* #,##0.0_);_(* \(#,##0.0\);_(* \-??_);_(@_)</c:formatCode>
                <c:ptCount val="5"/>
                <c:pt idx="0">
                  <c:v>28.2</c:v>
                </c:pt>
                <c:pt idx="1">
                  <c:v>17.7</c:v>
                </c:pt>
                <c:pt idx="2">
                  <c:v>23.412111</c:v>
                </c:pt>
                <c:pt idx="3">
                  <c:v>19.918337</c:v>
                </c:pt>
                <c:pt idx="4">
                  <c:v>86.789753</c:v>
                </c:pt>
              </c:numCache>
            </c:numRef>
          </c:val>
        </c:ser>
        <c:gapWidth val="150"/>
        <c:overlap val="0"/>
        <c:axId val="63452779"/>
        <c:axId val="16071053"/>
      </c:barChart>
      <c:lineChart>
        <c:grouping val="standard"/>
        <c:varyColors val="0"/>
        <c:ser>
          <c:idx val="1"/>
          <c:order val="1"/>
          <c:tx>
            <c:strRef>
              <c:f>'Abs Value &amp; Count'!$W$180</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Count'!$X$178:$AT$178</c:f>
              <c:strCache>
                <c:ptCount val="5"/>
                <c:pt idx="0">
                  <c:v>Jun 99</c:v>
                </c:pt>
                <c:pt idx="1">
                  <c:v>Jul 99</c:v>
                </c:pt>
                <c:pt idx="2">
                  <c:v>Aug 99</c:v>
                </c:pt>
                <c:pt idx="3">
                  <c:v>Sep 99</c:v>
                </c:pt>
                <c:pt idx="4">
                  <c:v>Oct 99</c:v>
                </c:pt>
              </c:strCache>
            </c:strRef>
          </c:cat>
          <c:val>
            <c:numRef>
              <c:f>'Abs Value &amp; Count'!$X$180:$AT$180</c:f>
              <c:numCache>
                <c:formatCode>_(* #,##0_);_(* \(#,##0\);_(* \-??_);_(@_)</c:formatCode>
                <c:ptCount val="5"/>
                <c:pt idx="0">
                  <c:v>39</c:v>
                </c:pt>
                <c:pt idx="1">
                  <c:v>50</c:v>
                </c:pt>
                <c:pt idx="2">
                  <c:v>65</c:v>
                </c:pt>
                <c:pt idx="3">
                  <c:v>66</c:v>
                </c:pt>
                <c:pt idx="4">
                  <c:v>82</c:v>
                </c:pt>
              </c:numCache>
            </c:numRef>
          </c:val>
          <c:smooth val="0"/>
        </c:ser>
        <c:hiLowLines>
          <c:spPr>
            <a:ln w="0">
              <a:noFill/>
            </a:ln>
          </c:spPr>
        </c:hiLowLines>
        <c:marker val="1"/>
        <c:axId val="26111282"/>
        <c:axId val="97658376"/>
      </c:lineChart>
      <c:catAx>
        <c:axId val="63452779"/>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16071053"/>
        <c:crossesAt val="0"/>
        <c:auto val="1"/>
        <c:lblAlgn val="ctr"/>
        <c:lblOffset val="100"/>
        <c:noMultiLvlLbl val="0"/>
      </c:catAx>
      <c:valAx>
        <c:axId val="16071053"/>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3452779"/>
        <c:crossesAt val="1"/>
        <c:crossBetween val="midCat"/>
      </c:valAx>
      <c:catAx>
        <c:axId val="26111282"/>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97658376"/>
        <c:auto val="1"/>
        <c:lblAlgn val="ctr"/>
        <c:lblOffset val="100"/>
        <c:noMultiLvlLbl val="0"/>
      </c:catAx>
      <c:valAx>
        <c:axId val="97658376"/>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6111282"/>
        <c:crosses val="max"/>
        <c:crossBetween val="midCat"/>
      </c:valAx>
      <c:spPr>
        <a:noFill/>
        <a:ln w="12600">
          <a:noFill/>
        </a:ln>
      </c:spPr>
    </c:plotArea>
    <c:legend>
      <c:legendPos val="r"/>
      <c:layout>
        <c:manualLayout>
          <c:xMode val="edge"/>
          <c:yMode val="edge"/>
          <c:x val="0.374718014824364"/>
          <c:y val="0.91463821273757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Engineering &amp; Construction</a:t>
            </a:r>
          </a:p>
        </c:rich>
      </c:tx>
      <c:overlay val="0"/>
      <c:spPr>
        <a:noFill/>
        <a:ln w="0">
          <a:noFill/>
        </a:ln>
      </c:spPr>
    </c:title>
    <c:autoTitleDeleted val="0"/>
    <c:plotArea>
      <c:layout>
        <c:manualLayout>
          <c:xMode val="edge"/>
          <c:yMode val="edge"/>
          <c:x val="0.0870931356751531"/>
          <c:y val="0.160700432228749"/>
          <c:w val="0.844021914276507"/>
          <c:h val="0.74010861132661"/>
        </c:manualLayout>
      </c:layout>
      <c:barChart>
        <c:barDir val="col"/>
        <c:grouping val="clustered"/>
        <c:varyColors val="0"/>
        <c:ser>
          <c:idx val="0"/>
          <c:order val="0"/>
          <c:tx>
            <c:strRef>
              <c:f>'Abs Value &amp; Count'!$W$185</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Count'!$X$184:$AT$184</c:f>
              <c:strCache>
                <c:ptCount val="5"/>
                <c:pt idx="0">
                  <c:v>Jun 99</c:v>
                </c:pt>
                <c:pt idx="1">
                  <c:v>Jul 99</c:v>
                </c:pt>
                <c:pt idx="2">
                  <c:v>Aug 99</c:v>
                </c:pt>
                <c:pt idx="3">
                  <c:v>Sep 99</c:v>
                </c:pt>
                <c:pt idx="4">
                  <c:v>Oct 99</c:v>
                </c:pt>
              </c:strCache>
            </c:strRef>
          </c:cat>
          <c:val>
            <c:numRef>
              <c:f>'Abs Value &amp; Count'!$X$185:$AT$185</c:f>
              <c:numCache>
                <c:formatCode>_(* #,##0.0_);_(* \(#,##0.0\);_(* \-??_);_(@_)</c:formatCode>
                <c:ptCount val="5"/>
                <c:pt idx="0">
                  <c:v>28.8</c:v>
                </c:pt>
                <c:pt idx="1">
                  <c:v>8.7</c:v>
                </c:pt>
                <c:pt idx="2">
                  <c:v>31.625104</c:v>
                </c:pt>
                <c:pt idx="3">
                  <c:v>11.084785</c:v>
                </c:pt>
                <c:pt idx="4">
                  <c:v>39.19038</c:v>
                </c:pt>
              </c:numCache>
            </c:numRef>
          </c:val>
        </c:ser>
        <c:gapWidth val="150"/>
        <c:overlap val="0"/>
        <c:axId val="17707779"/>
        <c:axId val="66502024"/>
      </c:barChart>
      <c:lineChart>
        <c:grouping val="standard"/>
        <c:varyColors val="0"/>
        <c:ser>
          <c:idx val="1"/>
          <c:order val="1"/>
          <c:tx>
            <c:strRef>
              <c:f>'Abs Value &amp; Count'!$W$186</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Count'!$X$184:$AT$184</c:f>
              <c:strCache>
                <c:ptCount val="5"/>
                <c:pt idx="0">
                  <c:v>Jun 99</c:v>
                </c:pt>
                <c:pt idx="1">
                  <c:v>Jul 99</c:v>
                </c:pt>
                <c:pt idx="2">
                  <c:v>Aug 99</c:v>
                </c:pt>
                <c:pt idx="3">
                  <c:v>Sep 99</c:v>
                </c:pt>
                <c:pt idx="4">
                  <c:v>Oct 99</c:v>
                </c:pt>
              </c:strCache>
            </c:strRef>
          </c:cat>
          <c:val>
            <c:numRef>
              <c:f>'Abs Value &amp; Count'!$X$186:$AT$186</c:f>
              <c:numCache>
                <c:formatCode>_(* #,##0_);_(* \(#,##0\);_(* \-??_);_(@_)</c:formatCode>
                <c:ptCount val="5"/>
                <c:pt idx="0">
                  <c:v>63</c:v>
                </c:pt>
                <c:pt idx="1">
                  <c:v>57</c:v>
                </c:pt>
                <c:pt idx="2">
                  <c:v>65</c:v>
                </c:pt>
                <c:pt idx="3">
                  <c:v>67</c:v>
                </c:pt>
                <c:pt idx="4">
                  <c:v>57</c:v>
                </c:pt>
              </c:numCache>
            </c:numRef>
          </c:val>
          <c:smooth val="0"/>
        </c:ser>
        <c:hiLowLines>
          <c:spPr>
            <a:ln w="0">
              <a:noFill/>
            </a:ln>
          </c:spPr>
        </c:hiLowLines>
        <c:marker val="1"/>
        <c:axId val="66826007"/>
        <c:axId val="52030113"/>
      </c:lineChart>
      <c:catAx>
        <c:axId val="17707779"/>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66502024"/>
        <c:crossesAt val="0"/>
        <c:auto val="1"/>
        <c:lblAlgn val="ctr"/>
        <c:lblOffset val="100"/>
        <c:noMultiLvlLbl val="0"/>
      </c:catAx>
      <c:valAx>
        <c:axId val="66502024"/>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7707779"/>
        <c:crossesAt val="1"/>
        <c:crossBetween val="midCat"/>
      </c:valAx>
      <c:catAx>
        <c:axId val="66826007"/>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2030113"/>
        <c:auto val="1"/>
        <c:lblAlgn val="ctr"/>
        <c:lblOffset val="100"/>
        <c:noMultiLvlLbl val="0"/>
      </c:catAx>
      <c:valAx>
        <c:axId val="52030113"/>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6826007"/>
        <c:crosses val="max"/>
        <c:crossBetween val="midCat"/>
      </c:valAx>
      <c:spPr>
        <a:noFill/>
        <a:ln w="12600">
          <a:noFill/>
        </a:ln>
      </c:spPr>
    </c:plotArea>
    <c:legend>
      <c:legendPos val="r"/>
      <c:layout>
        <c:manualLayout>
          <c:xMode val="edge"/>
          <c:yMode val="edge"/>
          <c:x val="0.378826941669352"/>
          <c:y val="0.91277845505929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International Headquarters</a:t>
            </a:r>
          </a:p>
        </c:rich>
      </c:tx>
      <c:overlay val="0"/>
      <c:spPr>
        <a:noFill/>
        <a:ln w="0">
          <a:noFill/>
        </a:ln>
      </c:spPr>
    </c:title>
    <c:autoTitleDeleted val="0"/>
    <c:plotArea>
      <c:layout>
        <c:manualLayout>
          <c:xMode val="edge"/>
          <c:yMode val="edge"/>
          <c:x val="0.0876130490956072"/>
          <c:y val="0.162430323299889"/>
          <c:w val="0.845445736434109"/>
          <c:h val="0.736789297658863"/>
        </c:manualLayout>
      </c:layout>
      <c:barChart>
        <c:barDir val="col"/>
        <c:grouping val="clustered"/>
        <c:varyColors val="0"/>
        <c:ser>
          <c:idx val="0"/>
          <c:order val="0"/>
          <c:tx>
            <c:strRef>
              <c:f>'Abs Value &amp; Count'!$W$191</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Count'!$X$190:$AT$190</c:f>
              <c:strCache>
                <c:ptCount val="5"/>
                <c:pt idx="0">
                  <c:v>Jun 99</c:v>
                </c:pt>
                <c:pt idx="1">
                  <c:v>Jul 99</c:v>
                </c:pt>
                <c:pt idx="2">
                  <c:v>Aug 99</c:v>
                </c:pt>
                <c:pt idx="3">
                  <c:v>Sep 99</c:v>
                </c:pt>
                <c:pt idx="4">
                  <c:v>Oct 99</c:v>
                </c:pt>
              </c:strCache>
            </c:strRef>
          </c:cat>
          <c:val>
            <c:numRef>
              <c:f>'Abs Value &amp; Count'!$X$191:$AT$191</c:f>
              <c:numCache>
                <c:formatCode>_(* #,##0.0_);_(* \(#,##0.0\);_(* \-??_);_(@_)</c:formatCode>
                <c:ptCount val="5"/>
                <c:pt idx="0">
                  <c:v>62</c:v>
                </c:pt>
                <c:pt idx="1">
                  <c:v>31</c:v>
                </c:pt>
                <c:pt idx="2">
                  <c:v>42.952326</c:v>
                </c:pt>
                <c:pt idx="3">
                  <c:v>80.139779</c:v>
                </c:pt>
                <c:pt idx="4">
                  <c:v>801.18414</c:v>
                </c:pt>
              </c:numCache>
            </c:numRef>
          </c:val>
        </c:ser>
        <c:gapWidth val="150"/>
        <c:overlap val="0"/>
        <c:axId val="31732200"/>
        <c:axId val="38764449"/>
      </c:barChart>
      <c:lineChart>
        <c:grouping val="standard"/>
        <c:varyColors val="0"/>
        <c:ser>
          <c:idx val="1"/>
          <c:order val="1"/>
          <c:tx>
            <c:strRef>
              <c:f>'Abs Value &amp; Count'!$W$192</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Count'!$X$190:$AT$190</c:f>
              <c:strCache>
                <c:ptCount val="5"/>
                <c:pt idx="0">
                  <c:v>Jun 99</c:v>
                </c:pt>
                <c:pt idx="1">
                  <c:v>Jul 99</c:v>
                </c:pt>
                <c:pt idx="2">
                  <c:v>Aug 99</c:v>
                </c:pt>
                <c:pt idx="3">
                  <c:v>Sep 99</c:v>
                </c:pt>
                <c:pt idx="4">
                  <c:v>Oct 99</c:v>
                </c:pt>
              </c:strCache>
            </c:strRef>
          </c:cat>
          <c:val>
            <c:numRef>
              <c:f>'Abs Value &amp; Count'!$X$192:$AT$192</c:f>
              <c:numCache>
                <c:formatCode>_(* #,##0_);_(* \(#,##0\);_(* \-??_);_(@_)</c:formatCode>
                <c:ptCount val="5"/>
                <c:pt idx="0">
                  <c:v>156</c:v>
                </c:pt>
                <c:pt idx="1">
                  <c:v>175</c:v>
                </c:pt>
                <c:pt idx="2">
                  <c:v>191</c:v>
                </c:pt>
                <c:pt idx="3">
                  <c:v>167</c:v>
                </c:pt>
                <c:pt idx="4">
                  <c:v>181</c:v>
                </c:pt>
              </c:numCache>
            </c:numRef>
          </c:val>
          <c:smooth val="0"/>
        </c:ser>
        <c:hiLowLines>
          <c:spPr>
            <a:ln w="0">
              <a:noFill/>
            </a:ln>
          </c:spPr>
        </c:hiLowLines>
        <c:marker val="1"/>
        <c:axId val="21792499"/>
        <c:axId val="30223987"/>
      </c:lineChart>
      <c:catAx>
        <c:axId val="31732200"/>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38764449"/>
        <c:crossesAt val="0"/>
        <c:auto val="1"/>
        <c:lblAlgn val="ctr"/>
        <c:lblOffset val="100"/>
        <c:noMultiLvlLbl val="0"/>
      </c:catAx>
      <c:valAx>
        <c:axId val="38764449"/>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1732200"/>
        <c:crossesAt val="1"/>
        <c:crossBetween val="midCat"/>
      </c:valAx>
      <c:catAx>
        <c:axId val="21792499"/>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30223987"/>
        <c:auto val="1"/>
        <c:lblAlgn val="ctr"/>
        <c:lblOffset val="100"/>
        <c:noMultiLvlLbl val="0"/>
      </c:catAx>
      <c:valAx>
        <c:axId val="30223987"/>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1792499"/>
        <c:crosses val="max"/>
        <c:crossBetween val="midCat"/>
      </c:valAx>
      <c:spPr>
        <a:noFill/>
        <a:ln w="12600">
          <a:noFill/>
        </a:ln>
      </c:spPr>
    </c:plotArea>
    <c:legend>
      <c:legendPos val="r"/>
      <c:layout>
        <c:manualLayout>
          <c:xMode val="edge"/>
          <c:yMode val="edge"/>
          <c:x val="0.385578165374677"/>
          <c:y val="0.91382385730211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Global Exploration &amp; Production</a:t>
            </a:r>
          </a:p>
        </c:rich>
      </c:tx>
      <c:overlay val="0"/>
      <c:spPr>
        <a:noFill/>
        <a:ln w="0">
          <a:noFill/>
        </a:ln>
      </c:spPr>
    </c:title>
    <c:autoTitleDeleted val="0"/>
    <c:plotArea>
      <c:layout>
        <c:manualLayout>
          <c:xMode val="edge"/>
          <c:yMode val="edge"/>
          <c:x val="0.0875835951978084"/>
          <c:y val="0.171664251476981"/>
          <c:w val="0.840222383369592"/>
          <c:h val="0.725448667929997"/>
        </c:manualLayout>
      </c:layout>
      <c:barChart>
        <c:barDir val="col"/>
        <c:grouping val="clustered"/>
        <c:varyColors val="0"/>
        <c:ser>
          <c:idx val="0"/>
          <c:order val="0"/>
          <c:tx>
            <c:strRef>
              <c:f>'Abs Value &amp; Count'!$W$209</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Count'!$X$208:$AT$208</c:f>
              <c:strCache>
                <c:ptCount val="5"/>
                <c:pt idx="0">
                  <c:v>Jun 99</c:v>
                </c:pt>
                <c:pt idx="1">
                  <c:v>Jul 99</c:v>
                </c:pt>
                <c:pt idx="2">
                  <c:v>Aug 99</c:v>
                </c:pt>
                <c:pt idx="3">
                  <c:v>Sep 99</c:v>
                </c:pt>
                <c:pt idx="4">
                  <c:v>Oct 99</c:v>
                </c:pt>
              </c:strCache>
            </c:strRef>
          </c:cat>
          <c:val>
            <c:numRef>
              <c:f>'Abs Value &amp; Count'!$X$209:$AT$209</c:f>
              <c:numCache>
                <c:formatCode>_(* #,##0.0_);_(* \(#,##0.0\);_(* \-??_);_(@_)</c:formatCode>
                <c:ptCount val="5"/>
                <c:pt idx="1">
                  <c:v>4.9</c:v>
                </c:pt>
                <c:pt idx="2">
                  <c:v>54.651508</c:v>
                </c:pt>
                <c:pt idx="3">
                  <c:v>27.040114</c:v>
                </c:pt>
                <c:pt idx="4">
                  <c:v>42.064411</c:v>
                </c:pt>
              </c:numCache>
            </c:numRef>
          </c:val>
        </c:ser>
        <c:gapWidth val="150"/>
        <c:overlap val="0"/>
        <c:axId val="46572581"/>
        <c:axId val="39535079"/>
      </c:barChart>
      <c:lineChart>
        <c:grouping val="standard"/>
        <c:varyColors val="0"/>
        <c:ser>
          <c:idx val="1"/>
          <c:order val="1"/>
          <c:tx>
            <c:strRef>
              <c:f>'Abs Value &amp; Count'!$W$210</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Count'!$X$208:$AT$208</c:f>
              <c:strCache>
                <c:ptCount val="5"/>
                <c:pt idx="0">
                  <c:v>Jun 99</c:v>
                </c:pt>
                <c:pt idx="1">
                  <c:v>Jul 99</c:v>
                </c:pt>
                <c:pt idx="2">
                  <c:v>Aug 99</c:v>
                </c:pt>
                <c:pt idx="3">
                  <c:v>Sep 99</c:v>
                </c:pt>
                <c:pt idx="4">
                  <c:v>Oct 99</c:v>
                </c:pt>
              </c:strCache>
            </c:strRef>
          </c:cat>
          <c:val>
            <c:numRef>
              <c:f>'Abs Value &amp; Count'!$X$210:$AT$210</c:f>
              <c:numCache>
                <c:formatCode>_(* #,##0_);_(* \(#,##0\);_(* \-??_);_(@_)</c:formatCode>
                <c:ptCount val="5"/>
                <c:pt idx="1">
                  <c:v>2</c:v>
                </c:pt>
                <c:pt idx="2">
                  <c:v>21</c:v>
                </c:pt>
                <c:pt idx="3">
                  <c:v>14</c:v>
                </c:pt>
                <c:pt idx="4">
                  <c:v>16</c:v>
                </c:pt>
              </c:numCache>
            </c:numRef>
          </c:val>
          <c:smooth val="0"/>
        </c:ser>
        <c:hiLowLines>
          <c:spPr>
            <a:ln w="0">
              <a:noFill/>
            </a:ln>
          </c:spPr>
        </c:hiLowLines>
        <c:marker val="1"/>
        <c:axId val="65523128"/>
        <c:axId val="23073732"/>
      </c:lineChart>
      <c:catAx>
        <c:axId val="46572581"/>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39535079"/>
        <c:crossesAt val="0"/>
        <c:auto val="1"/>
        <c:lblAlgn val="ctr"/>
        <c:lblOffset val="100"/>
        <c:noMultiLvlLbl val="0"/>
      </c:catAx>
      <c:valAx>
        <c:axId val="39535079"/>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6572581"/>
        <c:crossesAt val="1"/>
        <c:crossBetween val="midCat"/>
      </c:valAx>
      <c:catAx>
        <c:axId val="65523128"/>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23073732"/>
        <c:auto val="1"/>
        <c:lblAlgn val="ctr"/>
        <c:lblOffset val="100"/>
        <c:noMultiLvlLbl val="0"/>
      </c:catAx>
      <c:valAx>
        <c:axId val="23073732"/>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5523128"/>
        <c:crosses val="max"/>
        <c:crossBetween val="midCat"/>
      </c:valAx>
      <c:spPr>
        <a:noFill/>
        <a:ln w="12600">
          <a:noFill/>
        </a:ln>
      </c:spPr>
    </c:plotArea>
    <c:legend>
      <c:legendPos val="r"/>
      <c:layout>
        <c:manualLayout>
          <c:xMode val="edge"/>
          <c:yMode val="edge"/>
          <c:x val="0.301587301587302"/>
          <c:y val="0.896778508527477"/>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Renewable Energy Corp</a:t>
            </a:r>
          </a:p>
        </c:rich>
      </c:tx>
      <c:overlay val="0"/>
      <c:spPr>
        <a:noFill/>
        <a:ln w="0">
          <a:noFill/>
        </a:ln>
      </c:spPr>
    </c:title>
    <c:autoTitleDeleted val="0"/>
    <c:plotArea>
      <c:layout>
        <c:manualLayout>
          <c:xMode val="edge"/>
          <c:yMode val="edge"/>
          <c:x val="0.0875765388333871"/>
          <c:y val="0.168278314993887"/>
          <c:w val="0.840235256203674"/>
          <c:h val="0.73191063687896"/>
        </c:manualLayout>
      </c:layout>
      <c:barChart>
        <c:barDir val="col"/>
        <c:grouping val="clustered"/>
        <c:varyColors val="0"/>
        <c:ser>
          <c:idx val="0"/>
          <c:order val="0"/>
          <c:tx>
            <c:strRef>
              <c:f>'Abs Value &amp; Count'!$W$215</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Count'!$X$214:$AT$214</c:f>
              <c:strCache>
                <c:ptCount val="5"/>
                <c:pt idx="0">
                  <c:v>Jun 99</c:v>
                </c:pt>
                <c:pt idx="1">
                  <c:v>Jul 99</c:v>
                </c:pt>
                <c:pt idx="2">
                  <c:v>Aug 99</c:v>
                </c:pt>
                <c:pt idx="3">
                  <c:v>Sep 99</c:v>
                </c:pt>
                <c:pt idx="4">
                  <c:v>Oct 99</c:v>
                </c:pt>
              </c:strCache>
            </c:strRef>
          </c:cat>
          <c:val>
            <c:numRef>
              <c:f>'Abs Value &amp; Count'!$X$215:$AT$215</c:f>
              <c:numCache>
                <c:formatCode>_(* #,##0.0_);_(* \(#,##0.0\);_(* \-??_);_(@_)</c:formatCode>
                <c:ptCount val="5"/>
                <c:pt idx="0">
                  <c:v>3.9</c:v>
                </c:pt>
                <c:pt idx="1">
                  <c:v>2.1</c:v>
                </c:pt>
                <c:pt idx="2">
                  <c:v>4.761789</c:v>
                </c:pt>
                <c:pt idx="3">
                  <c:v>1.72624</c:v>
                </c:pt>
                <c:pt idx="4">
                  <c:v>28.457696</c:v>
                </c:pt>
              </c:numCache>
            </c:numRef>
          </c:val>
        </c:ser>
        <c:gapWidth val="150"/>
        <c:overlap val="0"/>
        <c:axId val="85091043"/>
        <c:axId val="80881074"/>
      </c:barChart>
      <c:lineChart>
        <c:grouping val="standard"/>
        <c:varyColors val="0"/>
        <c:ser>
          <c:idx val="1"/>
          <c:order val="1"/>
          <c:tx>
            <c:strRef>
              <c:f>'Abs Value &amp; Count'!$W$216</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Count'!$X$214:$AT$214</c:f>
              <c:strCache>
                <c:ptCount val="5"/>
                <c:pt idx="0">
                  <c:v>Jun 99</c:v>
                </c:pt>
                <c:pt idx="1">
                  <c:v>Jul 99</c:v>
                </c:pt>
                <c:pt idx="2">
                  <c:v>Aug 99</c:v>
                </c:pt>
                <c:pt idx="3">
                  <c:v>Sep 99</c:v>
                </c:pt>
                <c:pt idx="4">
                  <c:v>Oct 99</c:v>
                </c:pt>
              </c:strCache>
            </c:strRef>
          </c:cat>
          <c:val>
            <c:numRef>
              <c:f>'Abs Value &amp; Count'!$X$216:$AT$216</c:f>
              <c:numCache>
                <c:formatCode>_(* #,##0_);_(* \(#,##0\);_(* \-??_);_(@_)</c:formatCode>
                <c:ptCount val="5"/>
                <c:pt idx="0">
                  <c:v>13</c:v>
                </c:pt>
                <c:pt idx="1">
                  <c:v>11</c:v>
                </c:pt>
                <c:pt idx="2">
                  <c:v>11</c:v>
                </c:pt>
                <c:pt idx="3">
                  <c:v>13</c:v>
                </c:pt>
                <c:pt idx="4">
                  <c:v>15</c:v>
                </c:pt>
              </c:numCache>
            </c:numRef>
          </c:val>
          <c:smooth val="0"/>
        </c:ser>
        <c:hiLowLines>
          <c:spPr>
            <a:ln w="0">
              <a:noFill/>
            </a:ln>
          </c:spPr>
        </c:hiLowLines>
        <c:marker val="1"/>
        <c:axId val="50363334"/>
        <c:axId val="64798200"/>
      </c:lineChart>
      <c:catAx>
        <c:axId val="85091043"/>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80881074"/>
        <c:crossesAt val="0"/>
        <c:auto val="1"/>
        <c:lblAlgn val="ctr"/>
        <c:lblOffset val="100"/>
        <c:noMultiLvlLbl val="0"/>
      </c:catAx>
      <c:valAx>
        <c:axId val="80881074"/>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5091043"/>
        <c:crossesAt val="1"/>
        <c:crossBetween val="midCat"/>
      </c:valAx>
      <c:catAx>
        <c:axId val="50363334"/>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64798200"/>
        <c:auto val="1"/>
        <c:lblAlgn val="ctr"/>
        <c:lblOffset val="100"/>
        <c:noMultiLvlLbl val="0"/>
      </c:catAx>
      <c:valAx>
        <c:axId val="64798200"/>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0363334"/>
        <c:crosses val="max"/>
        <c:crossBetween val="midCat"/>
      </c:valAx>
      <c:spPr>
        <a:noFill/>
        <a:ln w="12600">
          <a:noFill/>
        </a:ln>
      </c:spPr>
    </c:plotArea>
    <c:legend>
      <c:legendPos val="r"/>
      <c:layout>
        <c:manualLayout>
          <c:xMode val="edge"/>
          <c:yMode val="edge"/>
          <c:x val="0.304221720915243"/>
          <c:y val="0.88929643214404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Communications, Inc.</a:t>
            </a:r>
          </a:p>
        </c:rich>
      </c:tx>
      <c:overlay val="0"/>
      <c:spPr>
        <a:noFill/>
        <a:ln w="0">
          <a:noFill/>
        </a:ln>
      </c:spPr>
    </c:title>
    <c:autoTitleDeleted val="0"/>
    <c:plotArea>
      <c:layout>
        <c:manualLayout>
          <c:xMode val="edge"/>
          <c:yMode val="edge"/>
          <c:x val="0.0594633792603336"/>
          <c:y val="0.134168157423971"/>
          <c:w val="0.898074288937233"/>
          <c:h val="0.805232558139535"/>
        </c:manualLayout>
      </c:layout>
      <c:barChart>
        <c:barDir val="col"/>
        <c:grouping val="clustered"/>
        <c:varyColors val="0"/>
        <c:ser>
          <c:idx val="0"/>
          <c:order val="0"/>
          <c:tx>
            <c:strRef>
              <c:f>'Abs Value &amp; Count'!$W$227</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Count'!$X$226:$AT$226</c:f>
              <c:strCache>
                <c:ptCount val="5"/>
                <c:pt idx="0">
                  <c:v>Jun 99</c:v>
                </c:pt>
                <c:pt idx="1">
                  <c:v>Jul 99</c:v>
                </c:pt>
                <c:pt idx="2">
                  <c:v>Aug 99</c:v>
                </c:pt>
                <c:pt idx="3">
                  <c:v>Sep 99</c:v>
                </c:pt>
                <c:pt idx="4">
                  <c:v>Oct 99</c:v>
                </c:pt>
              </c:strCache>
            </c:strRef>
          </c:cat>
          <c:val>
            <c:numRef>
              <c:f>'Abs Value &amp; Count'!$X$227:$AT$227</c:f>
              <c:numCache>
                <c:formatCode>_(* #,##0.0_);_(* \(#,##0.0\);_(* \-??_);_(@_)</c:formatCode>
                <c:ptCount val="5"/>
                <c:pt idx="0">
                  <c:v>1.9</c:v>
                </c:pt>
                <c:pt idx="1">
                  <c:v>1</c:v>
                </c:pt>
                <c:pt idx="2">
                  <c:v>1.025817</c:v>
                </c:pt>
                <c:pt idx="3">
                  <c:v>0.908323</c:v>
                </c:pt>
                <c:pt idx="4">
                  <c:v>1.531677</c:v>
                </c:pt>
              </c:numCache>
            </c:numRef>
          </c:val>
        </c:ser>
        <c:gapWidth val="150"/>
        <c:overlap val="0"/>
        <c:axId val="75892481"/>
        <c:axId val="33307851"/>
      </c:barChart>
      <c:lineChart>
        <c:grouping val="standard"/>
        <c:varyColors val="0"/>
        <c:ser>
          <c:idx val="1"/>
          <c:order val="1"/>
          <c:tx>
            <c:strRef>
              <c:f>'Abs Value &amp; Count'!$W$228</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Count'!$X$226:$AT$226</c:f>
              <c:strCache>
                <c:ptCount val="5"/>
                <c:pt idx="0">
                  <c:v>Jun 99</c:v>
                </c:pt>
                <c:pt idx="1">
                  <c:v>Jul 99</c:v>
                </c:pt>
                <c:pt idx="2">
                  <c:v>Aug 99</c:v>
                </c:pt>
                <c:pt idx="3">
                  <c:v>Sep 99</c:v>
                </c:pt>
                <c:pt idx="4">
                  <c:v>Oct 99</c:v>
                </c:pt>
              </c:strCache>
            </c:strRef>
          </c:cat>
          <c:val>
            <c:numRef>
              <c:f>'Abs Value &amp; Count'!$X$228:$AT$228</c:f>
              <c:numCache>
                <c:formatCode>_(* #,##0_);_(* \(#,##0\);_(* \-??_);_(@_)</c:formatCode>
                <c:ptCount val="5"/>
                <c:pt idx="0">
                  <c:v>8</c:v>
                </c:pt>
                <c:pt idx="1">
                  <c:v>10</c:v>
                </c:pt>
                <c:pt idx="2">
                  <c:v>10</c:v>
                </c:pt>
                <c:pt idx="3">
                  <c:v>10</c:v>
                </c:pt>
                <c:pt idx="4">
                  <c:v>11</c:v>
                </c:pt>
              </c:numCache>
            </c:numRef>
          </c:val>
          <c:smooth val="0"/>
        </c:ser>
        <c:hiLowLines>
          <c:spPr>
            <a:ln w="0">
              <a:noFill/>
            </a:ln>
          </c:spPr>
        </c:hiLowLines>
        <c:marker val="1"/>
        <c:axId val="22747798"/>
        <c:axId val="50842032"/>
      </c:lineChart>
      <c:catAx>
        <c:axId val="75892481"/>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33307851"/>
        <c:crossesAt val="0"/>
        <c:auto val="1"/>
        <c:lblAlgn val="ctr"/>
        <c:lblOffset val="100"/>
        <c:noMultiLvlLbl val="0"/>
      </c:catAx>
      <c:valAx>
        <c:axId val="33307851"/>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5892481"/>
        <c:crossesAt val="1"/>
        <c:crossBetween val="midCat"/>
      </c:valAx>
      <c:catAx>
        <c:axId val="22747798"/>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0842032"/>
        <c:auto val="1"/>
        <c:lblAlgn val="ctr"/>
        <c:lblOffset val="100"/>
        <c:noMultiLvlLbl val="0"/>
      </c:catAx>
      <c:valAx>
        <c:axId val="50842032"/>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2747798"/>
        <c:crosses val="max"/>
        <c:crossBetween val="midCat"/>
      </c:valAx>
      <c:spPr>
        <a:noFill/>
        <a:ln w="12600">
          <a:noFill/>
        </a:ln>
      </c:spPr>
    </c:plotArea>
    <c:legend>
      <c:legendPos val="r"/>
      <c:layout>
        <c:manualLayout>
          <c:xMode val="edge"/>
          <c:yMode val="edge"/>
          <c:x val="0.375231649343325"/>
          <c:y val="0.91133720930232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Economic Development Corp</a:t>
            </a:r>
          </a:p>
        </c:rich>
      </c:tx>
      <c:overlay val="0"/>
      <c:spPr>
        <a:noFill/>
        <a:ln w="0">
          <a:noFill/>
        </a:ln>
      </c:spPr>
    </c:title>
    <c:autoTitleDeleted val="0"/>
    <c:plotArea>
      <c:layout>
        <c:manualLayout>
          <c:xMode val="edge"/>
          <c:yMode val="edge"/>
          <c:x val="0.0599419916210119"/>
          <c:y val="0.126897927518564"/>
          <c:w val="0.893006767644215"/>
          <c:h val="0.812700875540286"/>
        </c:manualLayout>
      </c:layout>
      <c:barChart>
        <c:barDir val="col"/>
        <c:grouping val="clustered"/>
        <c:varyColors val="0"/>
        <c:ser>
          <c:idx val="0"/>
          <c:order val="0"/>
          <c:tx>
            <c:strRef>
              <c:f>'Abs Value &amp; Count'!$W$233</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Count'!$X$232:$AT$232</c:f>
              <c:strCache>
                <c:ptCount val="5"/>
                <c:pt idx="0">
                  <c:v>Jun 99</c:v>
                </c:pt>
                <c:pt idx="1">
                  <c:v>Jul 99</c:v>
                </c:pt>
                <c:pt idx="2">
                  <c:v>Aug 99</c:v>
                </c:pt>
                <c:pt idx="3">
                  <c:v>Sep 99</c:v>
                </c:pt>
                <c:pt idx="4">
                  <c:v>Oct 99</c:v>
                </c:pt>
              </c:strCache>
            </c:strRef>
          </c:cat>
          <c:val>
            <c:numRef>
              <c:f>'Abs Value &amp; Count'!$X$233:$AT$233</c:f>
              <c:numCache>
                <c:formatCode>_(* #,##0.0_);_(* \(#,##0.0\);_(* \-??_);_(@_)</c:formatCode>
                <c:ptCount val="5"/>
                <c:pt idx="1">
                  <c:v>0</c:v>
                </c:pt>
                <c:pt idx="2">
                  <c:v>0.002914</c:v>
                </c:pt>
                <c:pt idx="3">
                  <c:v>0.01463</c:v>
                </c:pt>
                <c:pt idx="4">
                  <c:v>0.002664</c:v>
                </c:pt>
              </c:numCache>
            </c:numRef>
          </c:val>
        </c:ser>
        <c:gapWidth val="150"/>
        <c:overlap val="0"/>
        <c:axId val="24051075"/>
        <c:axId val="5325785"/>
      </c:barChart>
      <c:lineChart>
        <c:grouping val="standard"/>
        <c:varyColors val="0"/>
        <c:ser>
          <c:idx val="1"/>
          <c:order val="1"/>
          <c:tx>
            <c:strRef>
              <c:f>'Abs Value &amp; Count'!$W$234</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Count'!$X$232:$AT$232</c:f>
              <c:strCache>
                <c:ptCount val="5"/>
                <c:pt idx="0">
                  <c:v>Jun 99</c:v>
                </c:pt>
                <c:pt idx="1">
                  <c:v>Jul 99</c:v>
                </c:pt>
                <c:pt idx="2">
                  <c:v>Aug 99</c:v>
                </c:pt>
                <c:pt idx="3">
                  <c:v>Sep 99</c:v>
                </c:pt>
                <c:pt idx="4">
                  <c:v>Oct 99</c:v>
                </c:pt>
              </c:strCache>
            </c:strRef>
          </c:cat>
          <c:val>
            <c:numRef>
              <c:f>'Abs Value &amp; Count'!$X$234:$AT$234</c:f>
              <c:numCache>
                <c:formatCode>_(* #,##0_);_(* \(#,##0\);_(* \-??_);_(@_)</c:formatCode>
                <c:ptCount val="5"/>
                <c:pt idx="1">
                  <c:v>0</c:v>
                </c:pt>
                <c:pt idx="2">
                  <c:v>2</c:v>
                </c:pt>
                <c:pt idx="3">
                  <c:v>2</c:v>
                </c:pt>
                <c:pt idx="4">
                  <c:v>2</c:v>
                </c:pt>
              </c:numCache>
            </c:numRef>
          </c:val>
          <c:smooth val="0"/>
        </c:ser>
        <c:hiLowLines>
          <c:spPr>
            <a:ln w="0">
              <a:noFill/>
            </a:ln>
          </c:spPr>
        </c:hiLowLines>
        <c:marker val="1"/>
        <c:axId val="59869543"/>
        <c:axId val="91095092"/>
      </c:lineChart>
      <c:catAx>
        <c:axId val="24051075"/>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5325785"/>
        <c:crossesAt val="0"/>
        <c:auto val="1"/>
        <c:lblAlgn val="ctr"/>
        <c:lblOffset val="100"/>
        <c:noMultiLvlLbl val="0"/>
      </c:catAx>
      <c:valAx>
        <c:axId val="5325785"/>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4051075"/>
        <c:crossesAt val="1"/>
        <c:crossBetween val="midCat"/>
      </c:valAx>
      <c:catAx>
        <c:axId val="59869543"/>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91095092"/>
        <c:auto val="1"/>
        <c:lblAlgn val="ctr"/>
        <c:lblOffset val="100"/>
        <c:noMultiLvlLbl val="0"/>
      </c:catAx>
      <c:valAx>
        <c:axId val="91095092"/>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9869543"/>
        <c:crosses val="max"/>
        <c:crossBetween val="midCat"/>
      </c:valAx>
      <c:spPr>
        <a:noFill/>
        <a:ln w="12600">
          <a:noFill/>
        </a:ln>
      </c:spPr>
    </c:plotArea>
    <c:legend>
      <c:legendPos val="r"/>
      <c:layout>
        <c:manualLayout>
          <c:xMode val="edge"/>
          <c:yMode val="edge"/>
          <c:x val="0.377618433773767"/>
          <c:y val="0.91565998005098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Corporate</a:t>
            </a:r>
          </a:p>
        </c:rich>
      </c:tx>
      <c:overlay val="0"/>
      <c:spPr>
        <a:noFill/>
        <a:ln w="0">
          <a:noFill/>
        </a:ln>
      </c:spPr>
    </c:title>
    <c:autoTitleDeleted val="0"/>
    <c:plotArea>
      <c:layout>
        <c:manualLayout>
          <c:xMode val="edge"/>
          <c:yMode val="edge"/>
          <c:x val="0.0594633792603336"/>
          <c:y val="0.131932866511059"/>
          <c:w val="0.895173636290388"/>
          <c:h val="0.809269756585529"/>
        </c:manualLayout>
      </c:layout>
      <c:barChart>
        <c:barDir val="col"/>
        <c:grouping val="clustered"/>
        <c:varyColors val="0"/>
        <c:ser>
          <c:idx val="0"/>
          <c:order val="0"/>
          <c:tx>
            <c:strRef>
              <c:f>'Abs Value &amp; Count'!$W$251</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Count'!$AE$250:$AT$250</c:f>
              <c:strCache>
                <c:ptCount val="5"/>
                <c:pt idx="0">
                  <c:v>Jun 99</c:v>
                </c:pt>
                <c:pt idx="1">
                  <c:v>Jul 99</c:v>
                </c:pt>
                <c:pt idx="2">
                  <c:v>Aug 99</c:v>
                </c:pt>
                <c:pt idx="3">
                  <c:v>Sep 99</c:v>
                </c:pt>
                <c:pt idx="4">
                  <c:v>Oct 99</c:v>
                </c:pt>
              </c:strCache>
            </c:strRef>
          </c:cat>
          <c:val>
            <c:numRef>
              <c:f>'Abs Value &amp; Count'!$AE$251:$AT$251</c:f>
              <c:numCache>
                <c:formatCode>_(* #,##0.0_);_(* \(#,##0.0\);_(* \-??_);_(@_)</c:formatCode>
                <c:ptCount val="5"/>
                <c:pt idx="0">
                  <c:v>24.4</c:v>
                </c:pt>
                <c:pt idx="1">
                  <c:v>38.3</c:v>
                </c:pt>
                <c:pt idx="2">
                  <c:v>40.908129</c:v>
                </c:pt>
                <c:pt idx="3">
                  <c:v>23.205622</c:v>
                </c:pt>
                <c:pt idx="4">
                  <c:v>104.115859</c:v>
                </c:pt>
              </c:numCache>
            </c:numRef>
          </c:val>
        </c:ser>
        <c:gapWidth val="150"/>
        <c:overlap val="0"/>
        <c:axId val="98432981"/>
        <c:axId val="47054747"/>
      </c:barChart>
      <c:lineChart>
        <c:grouping val="standard"/>
        <c:varyColors val="0"/>
        <c:ser>
          <c:idx val="1"/>
          <c:order val="1"/>
          <c:tx>
            <c:strRef>
              <c:f>'Abs Value &amp; Count'!$W$252</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Count'!$AE$250:$AT$250</c:f>
              <c:strCache>
                <c:ptCount val="5"/>
                <c:pt idx="0">
                  <c:v>Jun 99</c:v>
                </c:pt>
                <c:pt idx="1">
                  <c:v>Jul 99</c:v>
                </c:pt>
                <c:pt idx="2">
                  <c:v>Aug 99</c:v>
                </c:pt>
                <c:pt idx="3">
                  <c:v>Sep 99</c:v>
                </c:pt>
                <c:pt idx="4">
                  <c:v>Oct 99</c:v>
                </c:pt>
              </c:strCache>
            </c:strRef>
          </c:cat>
          <c:val>
            <c:numRef>
              <c:f>'Abs Value &amp; Count'!$AE$252:$AT$252</c:f>
              <c:numCache>
                <c:formatCode>_(* #,##0_);_(* \(#,##0\);_(* \-??_);_(@_)</c:formatCode>
                <c:ptCount val="5"/>
                <c:pt idx="0">
                  <c:v>105</c:v>
                </c:pt>
                <c:pt idx="1">
                  <c:v>181</c:v>
                </c:pt>
                <c:pt idx="2">
                  <c:v>168</c:v>
                </c:pt>
                <c:pt idx="3">
                  <c:v>157</c:v>
                </c:pt>
                <c:pt idx="4">
                  <c:v>174</c:v>
                </c:pt>
              </c:numCache>
            </c:numRef>
          </c:val>
          <c:smooth val="0"/>
        </c:ser>
        <c:hiLowLines>
          <c:spPr>
            <a:ln w="0">
              <a:noFill/>
            </a:ln>
          </c:spPr>
        </c:hiLowLines>
        <c:marker val="1"/>
        <c:axId val="75822856"/>
        <c:axId val="48256078"/>
      </c:lineChart>
      <c:catAx>
        <c:axId val="98432981"/>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47054747"/>
        <c:crossesAt val="0"/>
        <c:auto val="1"/>
        <c:lblAlgn val="ctr"/>
        <c:lblOffset val="100"/>
        <c:noMultiLvlLbl val="0"/>
      </c:catAx>
      <c:valAx>
        <c:axId val="47054747"/>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8432981"/>
        <c:crossesAt val="1"/>
        <c:crossBetween val="midCat"/>
      </c:valAx>
      <c:catAx>
        <c:axId val="75822856"/>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48256078"/>
        <c:auto val="1"/>
        <c:lblAlgn val="ctr"/>
        <c:lblOffset val="100"/>
        <c:noMultiLvlLbl val="0"/>
      </c:catAx>
      <c:valAx>
        <c:axId val="48256078"/>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5822856"/>
        <c:crosses val="max"/>
        <c:crossBetween val="midCat"/>
      </c:valAx>
      <c:spPr>
        <a:noFill/>
        <a:ln w="12600">
          <a:noFill/>
        </a:ln>
      </c:spPr>
    </c:plotArea>
    <c:legend>
      <c:legendPos val="r"/>
      <c:layout>
        <c:manualLayout>
          <c:xMode val="edge"/>
          <c:yMode val="edge"/>
          <c:x val="0.378374023044074"/>
          <c:y val="0.91063687895965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Income Statement Imbalances ****</a:t>
            </a:r>
          </a:p>
        </c:rich>
      </c:tx>
      <c:overlay val="0"/>
      <c:spPr>
        <a:noFill/>
        <a:ln w="0">
          <a:noFill/>
        </a:ln>
      </c:spPr>
    </c:title>
    <c:autoTitleDeleted val="0"/>
    <c:plotArea>
      <c:barChart>
        <c:barDir val="col"/>
        <c:grouping val="clustered"/>
        <c:varyColors val="0"/>
        <c:ser>
          <c:idx val="0"/>
          <c:order val="0"/>
          <c:tx>
            <c:strRef>
              <c:f>Summary!$U$68</c:f>
              <c:strCache>
                <c:ptCount val="1"/>
                <c:pt idx="0">
                  <c:v>Amount</c:v>
                </c:pt>
              </c:strCache>
            </c:strRef>
          </c:tx>
          <c:spPr>
            <a:solidFill>
              <a:srgbClr val="0000ff"/>
            </a:solidFill>
            <a:ln w="12600">
              <a:solidFill>
                <a:srgbClr val="000000"/>
              </a:solidFill>
              <a:round/>
            </a:ln>
          </c:spPr>
          <c:invertIfNegative val="0"/>
          <c:dLbls>
            <c:numFmt formatCode="_(* #,##0.0_);_(* \(#,##0.0\);_(@_)" sourceLinked="1"/>
            <c:txPr>
              <a:bodyPr rot="5400000" wrap="none"/>
              <a:lstStyle/>
              <a:p>
                <a:pPr>
                  <a:defRPr b="0" sz="8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Summary!$L$90:$L$103</c:f>
              <c:strCache>
                <c:ptCount val="13"/>
                <c:pt idx="0">
                  <c:v>Oct 98</c:v>
                </c:pt>
                <c:pt idx="1">
                  <c:v>Nov 98</c:v>
                </c:pt>
                <c:pt idx="2">
                  <c:v>Dec 98</c:v>
                </c:pt>
                <c:pt idx="3">
                  <c:v>Jan 99</c:v>
                </c:pt>
                <c:pt idx="4">
                  <c:v>Feb 99</c:v>
                </c:pt>
                <c:pt idx="5">
                  <c:v>Mar 99</c:v>
                </c:pt>
                <c:pt idx="6">
                  <c:v>Apr 99</c:v>
                </c:pt>
                <c:pt idx="7">
                  <c:v>May 99</c:v>
                </c:pt>
                <c:pt idx="8">
                  <c:v>Jun 99</c:v>
                </c:pt>
                <c:pt idx="9">
                  <c:v>Jul 99</c:v>
                </c:pt>
                <c:pt idx="10">
                  <c:v>Aug 99</c:v>
                </c:pt>
                <c:pt idx="11">
                  <c:v>Sep 99</c:v>
                </c:pt>
                <c:pt idx="12">
                  <c:v>Oct 99</c:v>
                </c:pt>
              </c:strCache>
            </c:strRef>
          </c:cat>
          <c:val>
            <c:numRef>
              <c:f>Summary!$U$90:$U$103</c:f>
              <c:numCache>
                <c:formatCode>#,##0.0_);\(#,##0.0\)</c:formatCode>
                <c:ptCount val="13"/>
                <c:pt idx="0">
                  <c:v>-47</c:v>
                </c:pt>
                <c:pt idx="1">
                  <c:v>-57.4</c:v>
                </c:pt>
                <c:pt idx="2">
                  <c:v>-26.8</c:v>
                </c:pt>
                <c:pt idx="3">
                  <c:v>9.7</c:v>
                </c:pt>
                <c:pt idx="4">
                  <c:v>-0.8</c:v>
                </c:pt>
                <c:pt idx="5">
                  <c:v>31.8</c:v>
                </c:pt>
                <c:pt idx="6">
                  <c:v>35</c:v>
                </c:pt>
                <c:pt idx="7">
                  <c:v>38.2</c:v>
                </c:pt>
                <c:pt idx="8">
                  <c:v>-4.2</c:v>
                </c:pt>
                <c:pt idx="9">
                  <c:v>-1.4</c:v>
                </c:pt>
                <c:pt idx="10">
                  <c:v>25.1</c:v>
                </c:pt>
                <c:pt idx="11">
                  <c:v>-26</c:v>
                </c:pt>
                <c:pt idx="12">
                  <c:v>-144.3</c:v>
                </c:pt>
              </c:numCache>
            </c:numRef>
          </c:val>
        </c:ser>
        <c:gapWidth val="150"/>
        <c:overlap val="0"/>
        <c:axId val="78779663"/>
        <c:axId val="2009636"/>
      </c:barChart>
      <c:lineChart>
        <c:grouping val="standard"/>
        <c:varyColors val="0"/>
        <c:ser>
          <c:idx val="1"/>
          <c:order val="1"/>
          <c:tx>
            <c:strRef>
              <c:f>Summary!$V$68</c:f>
              <c:strCache>
                <c:ptCount val="1"/>
                <c:pt idx="0">
                  <c:v> Count ***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Summary!$L$90:$L$103</c:f>
              <c:strCache>
                <c:ptCount val="13"/>
                <c:pt idx="0">
                  <c:v>Oct 98</c:v>
                </c:pt>
                <c:pt idx="1">
                  <c:v>Nov 98</c:v>
                </c:pt>
                <c:pt idx="2">
                  <c:v>Dec 98</c:v>
                </c:pt>
                <c:pt idx="3">
                  <c:v>Jan 99</c:v>
                </c:pt>
                <c:pt idx="4">
                  <c:v>Feb 99</c:v>
                </c:pt>
                <c:pt idx="5">
                  <c:v>Mar 99</c:v>
                </c:pt>
                <c:pt idx="6">
                  <c:v>Apr 99</c:v>
                </c:pt>
                <c:pt idx="7">
                  <c:v>May 99</c:v>
                </c:pt>
                <c:pt idx="8">
                  <c:v>Jun 99</c:v>
                </c:pt>
                <c:pt idx="9">
                  <c:v>Jul 99</c:v>
                </c:pt>
                <c:pt idx="10">
                  <c:v>Aug 99</c:v>
                </c:pt>
                <c:pt idx="11">
                  <c:v>Sep 99</c:v>
                </c:pt>
                <c:pt idx="12">
                  <c:v>Oct 99</c:v>
                </c:pt>
              </c:strCache>
            </c:strRef>
          </c:cat>
          <c:val>
            <c:numRef>
              <c:f>Summary!$V$90:$V$103</c:f>
              <c:numCache>
                <c:formatCode>_(* #,##0_);_(* \(#,##0\);_(* \-??_);_(@_)</c:formatCode>
                <c:ptCount val="13"/>
                <c:pt idx="0">
                  <c:v>25</c:v>
                </c:pt>
                <c:pt idx="1">
                  <c:v>19</c:v>
                </c:pt>
                <c:pt idx="2">
                  <c:v>22</c:v>
                </c:pt>
                <c:pt idx="3">
                  <c:v>9</c:v>
                </c:pt>
                <c:pt idx="4">
                  <c:v>7</c:v>
                </c:pt>
                <c:pt idx="5">
                  <c:v>10</c:v>
                </c:pt>
                <c:pt idx="6">
                  <c:v>9</c:v>
                </c:pt>
                <c:pt idx="7">
                  <c:v>16</c:v>
                </c:pt>
                <c:pt idx="8">
                  <c:v>11</c:v>
                </c:pt>
                <c:pt idx="9">
                  <c:v>14</c:v>
                </c:pt>
                <c:pt idx="10">
                  <c:v>16</c:v>
                </c:pt>
                <c:pt idx="11">
                  <c:v>13</c:v>
                </c:pt>
                <c:pt idx="12">
                  <c:v>38</c:v>
                </c:pt>
              </c:numCache>
            </c:numRef>
          </c:val>
          <c:smooth val="0"/>
        </c:ser>
        <c:hiLowLines>
          <c:spPr>
            <a:ln w="0">
              <a:noFill/>
            </a:ln>
          </c:spPr>
        </c:hiLowLines>
        <c:marker val="1"/>
        <c:axId val="6193376"/>
        <c:axId val="70959342"/>
      </c:lineChart>
      <c:catAx>
        <c:axId val="78779663"/>
        <c:scaling>
          <c:orientation val="minMax"/>
        </c:scaling>
        <c:delete val="0"/>
        <c:axPos val="b"/>
        <c:numFmt formatCode="mmm\ yy" sourceLinked="1"/>
        <c:majorTickMark val="cross"/>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2009636"/>
        <c:crossesAt val="0"/>
        <c:auto val="1"/>
        <c:lblAlgn val="ctr"/>
        <c:lblOffset val="100"/>
        <c:noMultiLvlLbl val="0"/>
      </c:catAx>
      <c:valAx>
        <c:axId val="2009636"/>
        <c:scaling>
          <c:orientation val="minMax"/>
          <c:max val="40"/>
          <c:min val="-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0.0_);\(#,##0.0\)" sourceLinked="1"/>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8779663"/>
        <c:crossesAt val="1"/>
        <c:crossBetween val="midCat"/>
      </c:valAx>
      <c:catAx>
        <c:axId val="6193376"/>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70959342"/>
        <c:auto val="1"/>
        <c:lblAlgn val="ctr"/>
        <c:lblOffset val="100"/>
        <c:noMultiLvlLbl val="0"/>
      </c:catAx>
      <c:valAx>
        <c:axId val="70959342"/>
        <c:scaling>
          <c:orientation val="minMax"/>
          <c:max val="3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Number of Imbalances</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193376"/>
        <c:crosses val="max"/>
        <c:crossBetween val="midCat"/>
      </c:valAx>
      <c:spPr>
        <a:noFill/>
        <a:ln w="12600">
          <a:noFill/>
        </a:ln>
      </c:spPr>
    </c:plotArea>
    <c:legend>
      <c:legendPos val="r"/>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North America</a:t>
            </a:r>
          </a:p>
        </c:rich>
      </c:tx>
      <c:overlay val="0"/>
      <c:spPr>
        <a:noFill/>
        <a:ln w="0">
          <a:noFill/>
        </a:ln>
      </c:spPr>
    </c:title>
    <c:autoTitleDeleted val="0"/>
    <c:plotArea>
      <c:layout>
        <c:manualLayout>
          <c:xMode val="edge"/>
          <c:yMode val="edge"/>
          <c:x val="0.059216886883661"/>
          <c:y val="0.126708902967656"/>
          <c:w val="0.709233000322269"/>
          <c:h val="0.873291097032344"/>
        </c:manualLayout>
      </c:layout>
      <c:barChart>
        <c:barDir val="col"/>
        <c:grouping val="stacked"/>
        <c:varyColors val="0"/>
        <c:ser>
          <c:idx val="0"/>
          <c:order val="0"/>
          <c:tx>
            <c:strRef>
              <c:f>'BS - Business Unit Trends'!$AA$149</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Trends'!$AB$149:$AX$149</c:f>
              <c:numCache>
                <c:formatCode>_(* #,##0.0_);_(* \(#,##0.0\);_(* \-??_);_(@_)</c:formatCode>
                <c:ptCount val="5"/>
                <c:pt idx="0">
                  <c:v>-3.6</c:v>
                </c:pt>
                <c:pt idx="1">
                  <c:v>6.9</c:v>
                </c:pt>
                <c:pt idx="2">
                  <c:v>7.6</c:v>
                </c:pt>
                <c:pt idx="3">
                  <c:v>5.1</c:v>
                </c:pt>
                <c:pt idx="4">
                  <c:v>1.3</c:v>
                </c:pt>
              </c:numCache>
            </c:numRef>
          </c:val>
        </c:ser>
        <c:ser>
          <c:idx val="1"/>
          <c:order val="1"/>
          <c:tx>
            <c:strRef>
              <c:f>'BS - Business Unit Trends'!$AA$150</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Trends'!$AB$150:$AX$150</c:f>
              <c:numCache>
                <c:formatCode>_(* #,##0.0_);_(* \(#,##0.0\);_(* \-??_);_(@_)</c:formatCode>
                <c:ptCount val="5"/>
                <c:pt idx="0">
                  <c:v>0</c:v>
                </c:pt>
                <c:pt idx="3">
                  <c:v>4</c:v>
                </c:pt>
                <c:pt idx="4">
                  <c:v>-48.9</c:v>
                </c:pt>
              </c:numCache>
            </c:numRef>
          </c:val>
        </c:ser>
        <c:ser>
          <c:idx val="2"/>
          <c:order val="2"/>
          <c:tx>
            <c:strRef>
              <c:f>'BS - Business Unit Trends'!$AA$151</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Trends'!$AB$151:$AX$151</c:f>
              <c:numCache>
                <c:formatCode>General</c:formatCode>
                <c:ptCount val="5"/>
              </c:numCache>
            </c:numRef>
          </c:val>
        </c:ser>
        <c:ser>
          <c:idx val="3"/>
          <c:order val="3"/>
          <c:tx>
            <c:strRef>
              <c:f>'BS - Business Unit Trends'!$AA$152</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Trends'!$AB$152:$AX$152</c:f>
              <c:numCache>
                <c:formatCode>General</c:formatCode>
                <c:ptCount val="5"/>
              </c:numCache>
            </c:numRef>
          </c:val>
        </c:ser>
        <c:ser>
          <c:idx val="4"/>
          <c:order val="4"/>
          <c:tx>
            <c:strRef>
              <c:f>'BS - Business Unit Trends'!$AA$153</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Trends'!$AB$153:$AX$153</c:f>
              <c:numCache>
                <c:formatCode>General</c:formatCode>
                <c:ptCount val="5"/>
              </c:numCache>
            </c:numRef>
          </c:val>
        </c:ser>
        <c:ser>
          <c:idx val="5"/>
          <c:order val="5"/>
          <c:tx>
            <c:strRef>
              <c:f>'BS - Business Unit Trends'!$AA$154</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Trends'!$AB$154:$AX$154</c:f>
              <c:numCache>
                <c:formatCode>_(* #,##0.0_);_(* \(#,##0.0\);_(* \-??_);_(@_)</c:formatCode>
                <c:ptCount val="5"/>
                <c:pt idx="0">
                  <c:v>7.8</c:v>
                </c:pt>
                <c:pt idx="1">
                  <c:v>7.8</c:v>
                </c:pt>
                <c:pt idx="2">
                  <c:v>7.8</c:v>
                </c:pt>
              </c:numCache>
            </c:numRef>
          </c:val>
        </c:ser>
        <c:ser>
          <c:idx val="6"/>
          <c:order val="6"/>
          <c:tx>
            <c:strRef>
              <c:f>'BS - Business Unit Trends'!$AA$155</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Trends'!$AB$155:$AX$155</c:f>
              <c:numCache>
                <c:formatCode>_(* #,##0.0_);_(* \(#,##0.0\);_(* \-??_);_(@_)</c:formatCode>
                <c:ptCount val="5"/>
                <c:pt idx="3">
                  <c:v>-1.3</c:v>
                </c:pt>
              </c:numCache>
            </c:numRef>
          </c:val>
        </c:ser>
        <c:ser>
          <c:idx val="7"/>
          <c:order val="7"/>
          <c:tx>
            <c:strRef>
              <c:f>'BS - Business Unit Trends'!$AA$156</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Trends'!$AB$156:$AX$156</c:f>
              <c:numCache>
                <c:formatCode>General</c:formatCode>
                <c:ptCount val="5"/>
              </c:numCache>
            </c:numRef>
          </c:val>
        </c:ser>
        <c:ser>
          <c:idx val="8"/>
          <c:order val="8"/>
          <c:tx>
            <c:strRef>
              <c:f>'BS - Business Unit Trends'!$AA$157</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Trends'!$AB$157:$AX$157</c:f>
              <c:numCache>
                <c:formatCode>General</c:formatCode>
                <c:ptCount val="5"/>
              </c:numCache>
            </c:numRef>
          </c:val>
        </c:ser>
        <c:ser>
          <c:idx val="9"/>
          <c:order val="9"/>
          <c:tx>
            <c:strRef>
              <c:f>'BS - Business Unit Trends'!$AA$158</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Trends'!$AB$158:$AX$158</c:f>
              <c:numCache>
                <c:formatCode>General</c:formatCode>
                <c:ptCount val="5"/>
              </c:numCache>
            </c:numRef>
          </c:val>
        </c:ser>
        <c:ser>
          <c:idx val="10"/>
          <c:order val="10"/>
          <c:tx>
            <c:strRef>
              <c:f>'BS - Business Unit Trends'!$AA$159</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Trends'!$AB$159:$AX$159</c:f>
              <c:numCache>
                <c:formatCode>General</c:formatCode>
                <c:ptCount val="5"/>
              </c:numCache>
            </c:numRef>
          </c:val>
        </c:ser>
        <c:ser>
          <c:idx val="11"/>
          <c:order val="11"/>
          <c:tx>
            <c:strRef>
              <c:f>'BS - Business Unit Trends'!$AA$160</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Trends'!$AB$160:$AX$160</c:f>
              <c:numCache>
                <c:formatCode>General</c:formatCode>
                <c:ptCount val="5"/>
              </c:numCache>
            </c:numRef>
          </c:val>
        </c:ser>
        <c:ser>
          <c:idx val="12"/>
          <c:order val="12"/>
          <c:tx>
            <c:strRef>
              <c:f>'BS - Business Unit Trends'!$AA$161</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Trends'!$AB$161:$AX$161</c:f>
              <c:numCache>
                <c:formatCode>General</c:formatCode>
                <c:ptCount val="5"/>
              </c:numCache>
            </c:numRef>
          </c:val>
        </c:ser>
        <c:ser>
          <c:idx val="13"/>
          <c:order val="13"/>
          <c:tx>
            <c:strRef>
              <c:f>'BS - Business Unit Trends'!$AA$162</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Trends'!$AB$162:$AX$162</c:f>
              <c:numCache>
                <c:formatCode>General</c:formatCode>
                <c:ptCount val="5"/>
              </c:numCache>
            </c:numRef>
          </c:val>
        </c:ser>
        <c:ser>
          <c:idx val="14"/>
          <c:order val="14"/>
          <c:tx>
            <c:strRef>
              <c:f>'BS - Business Unit Trends'!$AA$163</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Trends'!$AB$163:$AX$163</c:f>
              <c:numCache>
                <c:formatCode>General</c:formatCode>
                <c:ptCount val="5"/>
              </c:numCache>
            </c:numRef>
          </c:val>
        </c:ser>
        <c:ser>
          <c:idx val="15"/>
          <c:order val="15"/>
          <c:tx>
            <c:strRef>
              <c:f>'BS - Business Unit Trends'!$AA$164</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Trends'!$AB$164:$AX$164</c:f>
              <c:numCache>
                <c:formatCode>_(* #,##0.0_);_(* \(#,##0.0\);_(* \-??_);_(@_)</c:formatCode>
                <c:ptCount val="5"/>
                <c:pt idx="0">
                  <c:v>9</c:v>
                </c:pt>
                <c:pt idx="1">
                  <c:v>9.4</c:v>
                </c:pt>
                <c:pt idx="2">
                  <c:v>8.7</c:v>
                </c:pt>
                <c:pt idx="3">
                  <c:v>10.1</c:v>
                </c:pt>
                <c:pt idx="4">
                  <c:v>9.6</c:v>
                </c:pt>
              </c:numCache>
            </c:numRef>
          </c:val>
        </c:ser>
        <c:ser>
          <c:idx val="16"/>
          <c:order val="16"/>
          <c:tx>
            <c:strRef>
              <c:f>'BS - Business Unit Trends'!$AA$165</c:f>
              <c:strCache>
                <c:ptCount val="1"/>
                <c:pt idx="0">
                  <c:v/>
                </c:pt>
              </c:strCache>
            </c:strRef>
          </c:tx>
          <c:spPr>
            <a:solidFill>
              <a:srgbClr val="00ccff"/>
            </a:solidFill>
            <a:ln w="12600">
              <a:solidFill>
                <a:srgbClr val="000000"/>
              </a:solidFill>
              <a:round/>
            </a:ln>
          </c:spPr>
          <c:invertIfNegative val="0"/>
          <c:cat>
            <c:strRef>
              <c:f>'BS - Business Unit Trends'!$AB$148:$AX$148</c:f>
              <c:strCache>
                <c:ptCount val="5"/>
                <c:pt idx="0">
                  <c:v>Jun 99</c:v>
                </c:pt>
                <c:pt idx="1">
                  <c:v>Jul 99</c:v>
                </c:pt>
                <c:pt idx="2">
                  <c:v>Aug 99</c:v>
                </c:pt>
                <c:pt idx="3">
                  <c:v>Sep 99</c:v>
                </c:pt>
                <c:pt idx="4">
                  <c:v>Oct 99</c:v>
                </c:pt>
              </c:strCache>
            </c:strRef>
          </c:cat>
          <c:val>
            <c:numRef>
              <c:f>'BS - Business Unit Trends'!$AB$165:$AX$165</c:f>
              <c:numCache>
                <c:formatCode>General</c:formatCode>
                <c:ptCount val="0"/>
              </c:numCache>
            </c:numRef>
          </c:val>
        </c:ser>
        <c:ser>
          <c:idx val="17"/>
          <c:order val="17"/>
          <c:tx>
            <c:strRef>
              <c:f>'BS - Business Unit Trends'!$AA$166</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Trends'!$AB$148:$AX$148</c:f>
              <c:strCache>
                <c:ptCount val="5"/>
                <c:pt idx="0">
                  <c:v>Jun 99</c:v>
                </c:pt>
                <c:pt idx="1">
                  <c:v>Jul 99</c:v>
                </c:pt>
                <c:pt idx="2">
                  <c:v>Aug 99</c:v>
                </c:pt>
                <c:pt idx="3">
                  <c:v>Sep 99</c:v>
                </c:pt>
                <c:pt idx="4">
                  <c:v>Oct 99</c:v>
                </c:pt>
              </c:strCache>
            </c:strRef>
          </c:cat>
          <c:val>
            <c:numRef>
              <c:f>'BS - Business Unit Trends'!$AB$166:$AX$166</c:f>
              <c:numCache>
                <c:formatCode>_(* #,##0.0_);_(* \(#,##0.0\);_(* \-??_);_(@_)</c:formatCode>
                <c:ptCount val="5"/>
                <c:pt idx="4">
                  <c:v>1.5</c:v>
                </c:pt>
              </c:numCache>
            </c:numRef>
          </c:val>
        </c:ser>
        <c:gapWidth val="150"/>
        <c:overlap val="100"/>
        <c:axId val="3451224"/>
        <c:axId val="40193211"/>
      </c:barChart>
      <c:catAx>
        <c:axId val="3451224"/>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40193211"/>
        <c:crossesAt val="0"/>
        <c:auto val="1"/>
        <c:lblAlgn val="ctr"/>
        <c:lblOffset val="100"/>
        <c:noMultiLvlLbl val="0"/>
      </c:catAx>
      <c:valAx>
        <c:axId val="4019321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451224"/>
        <c:crossesAt val="1"/>
        <c:crossBetween val="midCat"/>
      </c:valAx>
      <c:spPr>
        <a:noFill/>
        <a:ln w="12600">
          <a:noFill/>
        </a:ln>
      </c:spPr>
    </c:plotArea>
    <c:legend>
      <c:legendPos val="r"/>
      <c:layout>
        <c:manualLayout>
          <c:xMode val="edge"/>
          <c:yMode val="edge"/>
          <c:x val="0.777151144054141"/>
          <c:y val="0.06324330332333"/>
          <c:w val="0.196100547856913"/>
          <c:h val="0.94887184617094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Europe</a:t>
            </a:r>
          </a:p>
        </c:rich>
      </c:tx>
      <c:overlay val="0"/>
      <c:spPr>
        <a:noFill/>
        <a:ln w="0">
          <a:noFill/>
        </a:ln>
      </c:spPr>
    </c:title>
    <c:autoTitleDeleted val="0"/>
    <c:plotArea>
      <c:layout>
        <c:manualLayout>
          <c:xMode val="edge"/>
          <c:yMode val="edge"/>
          <c:x val="0.0871001530900008"/>
          <c:y val="0.163656633221851"/>
          <c:w val="0.693900572073161"/>
          <c:h val="0.836343366778149"/>
        </c:manualLayout>
      </c:layout>
      <c:barChart>
        <c:barDir val="col"/>
        <c:grouping val="stacked"/>
        <c:varyColors val="0"/>
        <c:ser>
          <c:idx val="0"/>
          <c:order val="0"/>
          <c:tx>
            <c:strRef>
              <c:f>'BS - Business Unit Trends'!$AA$172</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Trends'!$AB$172:$AX$172</c:f>
              <c:numCache>
                <c:formatCode>_(* #,##0.0_);_(* \(#,##0.0\);_(* \-??_);_(@_)</c:formatCode>
                <c:ptCount val="5"/>
                <c:pt idx="0">
                  <c:v>0</c:v>
                </c:pt>
                <c:pt idx="1">
                  <c:v>0</c:v>
                </c:pt>
                <c:pt idx="2">
                  <c:v>0</c:v>
                </c:pt>
                <c:pt idx="3">
                  <c:v>4</c:v>
                </c:pt>
                <c:pt idx="4">
                  <c:v>-48.9</c:v>
                </c:pt>
              </c:numCache>
            </c:numRef>
          </c:val>
        </c:ser>
        <c:ser>
          <c:idx val="1"/>
          <c:order val="1"/>
          <c:tx>
            <c:strRef>
              <c:f>'BS - Business Unit Trends'!$AA$173</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Trends'!$AB$173:$AX$173</c:f>
              <c:numCache>
                <c:formatCode>_(* #,##0.0_);_(* \(#,##0.0\);_(* \-??_);_(@_)</c:formatCode>
                <c:ptCount val="5"/>
                <c:pt idx="0">
                  <c:v>-5.4</c:v>
                </c:pt>
                <c:pt idx="1">
                  <c:v>-8.7</c:v>
                </c:pt>
                <c:pt idx="2">
                  <c:v>0.5</c:v>
                </c:pt>
                <c:pt idx="3">
                  <c:v>0</c:v>
                </c:pt>
                <c:pt idx="4">
                  <c:v>217.4</c:v>
                </c:pt>
              </c:numCache>
            </c:numRef>
          </c:val>
        </c:ser>
        <c:ser>
          <c:idx val="2"/>
          <c:order val="2"/>
          <c:tx>
            <c:strRef>
              <c:f>'BS - Business Unit Trends'!$AA$174</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Trends'!$AB$174:$AX$174</c:f>
              <c:numCache>
                <c:formatCode>General</c:formatCode>
                <c:ptCount val="5"/>
              </c:numCache>
            </c:numRef>
          </c:val>
        </c:ser>
        <c:ser>
          <c:idx val="3"/>
          <c:order val="3"/>
          <c:tx>
            <c:strRef>
              <c:f>'BS - Business Unit Trends'!$AA$175</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Trends'!$AB$175:$AX$175</c:f>
              <c:numCache>
                <c:formatCode>General</c:formatCode>
                <c:ptCount val="5"/>
              </c:numCache>
            </c:numRef>
          </c:val>
        </c:ser>
        <c:ser>
          <c:idx val="4"/>
          <c:order val="4"/>
          <c:tx>
            <c:strRef>
              <c:f>'BS - Business Unit Trends'!$AA$176</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Trends'!$AB$176:$AX$176</c:f>
              <c:numCache>
                <c:formatCode>General</c:formatCode>
                <c:ptCount val="5"/>
              </c:numCache>
            </c:numRef>
          </c:val>
        </c:ser>
        <c:ser>
          <c:idx val="5"/>
          <c:order val="5"/>
          <c:tx>
            <c:strRef>
              <c:f>'BS - Business Unit Trends'!$AA$177</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Trends'!$AB$177:$AX$177</c:f>
              <c:numCache>
                <c:formatCode>_(* #,##0.0_);_(* \(#,##0.0\);_(* \-??_);_(@_)</c:formatCode>
                <c:ptCount val="5"/>
                <c:pt idx="3">
                  <c:v>3.8</c:v>
                </c:pt>
                <c:pt idx="4">
                  <c:v>3.8</c:v>
                </c:pt>
              </c:numCache>
            </c:numRef>
          </c:val>
        </c:ser>
        <c:ser>
          <c:idx val="6"/>
          <c:order val="6"/>
          <c:tx>
            <c:strRef>
              <c:f>'BS - Business Unit Trends'!$AA$178</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Trends'!$AB$178:$AX$178</c:f>
              <c:numCache>
                <c:formatCode>_(* #,##0.0_);_(* \(#,##0.0\);_(* \-??_);_(@_)</c:formatCode>
                <c:ptCount val="5"/>
                <c:pt idx="0">
                  <c:v>1.7</c:v>
                </c:pt>
                <c:pt idx="1">
                  <c:v>1.5</c:v>
                </c:pt>
                <c:pt idx="2">
                  <c:v>1.7</c:v>
                </c:pt>
                <c:pt idx="4">
                  <c:v>-7.6</c:v>
                </c:pt>
              </c:numCache>
            </c:numRef>
          </c:val>
        </c:ser>
        <c:ser>
          <c:idx val="7"/>
          <c:order val="7"/>
          <c:tx>
            <c:strRef>
              <c:f>'BS - Business Unit Trends'!$AA$179</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Trends'!$AB$179:$AX$179</c:f>
              <c:numCache>
                <c:formatCode>_(* #,##0.0_);_(* \(#,##0.0\);_(* \-??_);_(@_)</c:formatCode>
                <c:ptCount val="5"/>
                <c:pt idx="1">
                  <c:v>2.2</c:v>
                </c:pt>
                <c:pt idx="2">
                  <c:v>12</c:v>
                </c:pt>
                <c:pt idx="3">
                  <c:v>24.1</c:v>
                </c:pt>
                <c:pt idx="4">
                  <c:v>-45.4</c:v>
                </c:pt>
              </c:numCache>
            </c:numRef>
          </c:val>
        </c:ser>
        <c:ser>
          <c:idx val="8"/>
          <c:order val="8"/>
          <c:tx>
            <c:strRef>
              <c:f>'BS - Business Unit Trends'!$AA$180</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Trends'!$AB$180:$AX$180</c:f>
              <c:numCache>
                <c:formatCode>_(* #,##0.0_);_(* \(#,##0.0\);_(* \-??_);_(@_)</c:formatCode>
                <c:ptCount val="5"/>
                <c:pt idx="4">
                  <c:v>-1.2</c:v>
                </c:pt>
              </c:numCache>
            </c:numRef>
          </c:val>
        </c:ser>
        <c:ser>
          <c:idx val="9"/>
          <c:order val="9"/>
          <c:tx>
            <c:strRef>
              <c:f>'BS - Business Unit Trends'!$AA$181</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Trends'!$AB$181:$AX$181</c:f>
              <c:numCache>
                <c:formatCode>General</c:formatCode>
                <c:ptCount val="5"/>
              </c:numCache>
            </c:numRef>
          </c:val>
        </c:ser>
        <c:ser>
          <c:idx val="10"/>
          <c:order val="10"/>
          <c:tx>
            <c:strRef>
              <c:f>'BS - Business Unit Trends'!$AA$182</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Trends'!$AB$182:$AX$182</c:f>
              <c:numCache>
                <c:formatCode>General</c:formatCode>
                <c:ptCount val="5"/>
              </c:numCache>
            </c:numRef>
          </c:val>
        </c:ser>
        <c:ser>
          <c:idx val="11"/>
          <c:order val="11"/>
          <c:tx>
            <c:strRef>
              <c:f>'BS - Business Unit Trends'!$AA$183</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Trends'!$AB$183:$AX$183</c:f>
              <c:numCache>
                <c:formatCode>_(* #,##0.0_);_(* \(#,##0.0\);_(* \-??_);_(@_)</c:formatCode>
                <c:ptCount val="5"/>
                <c:pt idx="4">
                  <c:v>1.2</c:v>
                </c:pt>
              </c:numCache>
            </c:numRef>
          </c:val>
        </c:ser>
        <c:ser>
          <c:idx val="12"/>
          <c:order val="12"/>
          <c:tx>
            <c:strRef>
              <c:f>'BS - Business Unit Trends'!$AA$184</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Trends'!$AB$184:$AX$184</c:f>
              <c:numCache>
                <c:formatCode>_(* #,##0.0_);_(* \(#,##0.0\);_(* \-??_);_(@_)</c:formatCode>
                <c:ptCount val="5"/>
                <c:pt idx="3">
                  <c:v>-2.9</c:v>
                </c:pt>
                <c:pt idx="4">
                  <c:v>1.4</c:v>
                </c:pt>
              </c:numCache>
            </c:numRef>
          </c:val>
        </c:ser>
        <c:ser>
          <c:idx val="13"/>
          <c:order val="13"/>
          <c:tx>
            <c:strRef>
              <c:f>'BS - Business Unit Trends'!$AA$185</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Trends'!$AB$185:$AX$185</c:f>
              <c:numCache>
                <c:formatCode>General</c:formatCode>
                <c:ptCount val="5"/>
              </c:numCache>
            </c:numRef>
          </c:val>
        </c:ser>
        <c:ser>
          <c:idx val="14"/>
          <c:order val="14"/>
          <c:tx>
            <c:strRef>
              <c:f>'BS - Business Unit Trends'!$AA$186</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Trends'!$AB$186:$AX$186</c:f>
              <c:numCache>
                <c:formatCode>General</c:formatCode>
                <c:ptCount val="5"/>
              </c:numCache>
            </c:numRef>
          </c:val>
        </c:ser>
        <c:ser>
          <c:idx val="15"/>
          <c:order val="15"/>
          <c:tx>
            <c:strRef>
              <c:f>'BS - Business Unit Trends'!$AA$187</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Trends'!$AB$187:$AX$187</c:f>
              <c:numCache>
                <c:formatCode>General</c:formatCode>
                <c:ptCount val="5"/>
              </c:numCache>
            </c:numRef>
          </c:val>
        </c:ser>
        <c:ser>
          <c:idx val="16"/>
          <c:order val="16"/>
          <c:tx>
            <c:strRef>
              <c:f>'BS - Business Unit Trends'!$AA$188</c:f>
              <c:strCache>
                <c:ptCount val="1"/>
                <c:pt idx="0">
                  <c:v/>
                </c:pt>
              </c:strCache>
            </c:strRef>
          </c:tx>
          <c:spPr>
            <a:solidFill>
              <a:srgbClr val="00ccff"/>
            </a:solidFill>
            <a:ln w="12600">
              <a:solidFill>
                <a:srgbClr val="000000"/>
              </a:solidFill>
              <a:round/>
            </a:ln>
          </c:spPr>
          <c:invertIfNegative val="0"/>
          <c:cat>
            <c:strRef>
              <c:f>'BS - Business Unit Trends'!$AB$171:$AX$171</c:f>
              <c:strCache>
                <c:ptCount val="5"/>
                <c:pt idx="0">
                  <c:v>Jun 99</c:v>
                </c:pt>
                <c:pt idx="1">
                  <c:v>Jul 99</c:v>
                </c:pt>
                <c:pt idx="2">
                  <c:v>Aug 99</c:v>
                </c:pt>
                <c:pt idx="3">
                  <c:v>Sep 99</c:v>
                </c:pt>
                <c:pt idx="4">
                  <c:v>Oct 99</c:v>
                </c:pt>
              </c:strCache>
            </c:strRef>
          </c:cat>
          <c:val>
            <c:numRef>
              <c:f>'BS - Business Unit Trends'!$AB$188:$AX$188</c:f>
              <c:numCache>
                <c:formatCode>General</c:formatCode>
                <c:ptCount val="0"/>
              </c:numCache>
            </c:numRef>
          </c:val>
        </c:ser>
        <c:ser>
          <c:idx val="17"/>
          <c:order val="17"/>
          <c:tx>
            <c:strRef>
              <c:f>'BS - Business Unit Trends'!$AA$189</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Trends'!$AB$171:$AX$171</c:f>
              <c:strCache>
                <c:ptCount val="5"/>
                <c:pt idx="0">
                  <c:v>Jun 99</c:v>
                </c:pt>
                <c:pt idx="1">
                  <c:v>Jul 99</c:v>
                </c:pt>
                <c:pt idx="2">
                  <c:v>Aug 99</c:v>
                </c:pt>
                <c:pt idx="3">
                  <c:v>Sep 99</c:v>
                </c:pt>
                <c:pt idx="4">
                  <c:v>Oct 99</c:v>
                </c:pt>
              </c:strCache>
            </c:strRef>
          </c:cat>
          <c:val>
            <c:numRef>
              <c:f>'BS - Business Unit Trends'!$AB$189:$AX$189</c:f>
              <c:numCache>
                <c:formatCode>_(* #,##0.0_);_(* \(#,##0.0\);_(* \-??_);_(@_)</c:formatCode>
                <c:ptCount val="5"/>
                <c:pt idx="1">
                  <c:v>0.2</c:v>
                </c:pt>
                <c:pt idx="2">
                  <c:v>-6.4</c:v>
                </c:pt>
                <c:pt idx="3">
                  <c:v>0</c:v>
                </c:pt>
                <c:pt idx="4">
                  <c:v>-44.5</c:v>
                </c:pt>
              </c:numCache>
            </c:numRef>
          </c:val>
        </c:ser>
        <c:gapWidth val="150"/>
        <c:overlap val="100"/>
        <c:axId val="23658358"/>
        <c:axId val="84874785"/>
      </c:barChart>
      <c:catAx>
        <c:axId val="2365835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84874785"/>
        <c:crossesAt val="0"/>
        <c:auto val="1"/>
        <c:lblAlgn val="ctr"/>
        <c:lblOffset val="100"/>
        <c:noMultiLvlLbl val="0"/>
      </c:catAx>
      <c:valAx>
        <c:axId val="84874785"/>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3658358"/>
        <c:crossesAt val="1"/>
        <c:crossBetween val="midCat"/>
      </c:valAx>
      <c:spPr>
        <a:noFill/>
        <a:ln w="12600">
          <a:noFill/>
        </a:ln>
      </c:spPr>
    </c:plotArea>
    <c:legend>
      <c:legendPos val="r"/>
      <c:layout>
        <c:manualLayout>
          <c:xMode val="edge"/>
          <c:yMode val="edge"/>
          <c:x val="0.852711304487954"/>
          <c:y val="0.30880713489409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South America</a:t>
            </a:r>
          </a:p>
        </c:rich>
      </c:tx>
      <c:overlay val="0"/>
      <c:spPr>
        <a:noFill/>
        <a:ln w="0">
          <a:noFill/>
        </a:ln>
      </c:spPr>
    </c:title>
    <c:autoTitleDeleted val="0"/>
    <c:plotArea>
      <c:layout>
        <c:manualLayout>
          <c:xMode val="edge"/>
          <c:yMode val="edge"/>
          <c:x val="0.0893420733187667"/>
          <c:y val="0.163832388573969"/>
          <c:w val="0.675325726308975"/>
          <c:h val="0.836167611426031"/>
        </c:manualLayout>
      </c:layout>
      <c:barChart>
        <c:barDir val="col"/>
        <c:grouping val="stacked"/>
        <c:varyColors val="0"/>
        <c:ser>
          <c:idx val="0"/>
          <c:order val="0"/>
          <c:tx>
            <c:strRef>
              <c:f>'BS - Business Unit Trends'!$AA$195:$AS$195</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Trends'!$AT$195:$AX$195</c:f>
              <c:numCache>
                <c:formatCode>_(* #,##0.0_);_(* \(#,##0.0\);_(* \-??_);_(@_)</c:formatCode>
                <c:ptCount val="5"/>
                <c:pt idx="0">
                  <c:v>0</c:v>
                </c:pt>
                <c:pt idx="1">
                  <c:v>0</c:v>
                </c:pt>
                <c:pt idx="2">
                  <c:v>0</c:v>
                </c:pt>
                <c:pt idx="3">
                  <c:v>0</c:v>
                </c:pt>
                <c:pt idx="4">
                  <c:v>0</c:v>
                </c:pt>
              </c:numCache>
            </c:numRef>
          </c:val>
        </c:ser>
        <c:ser>
          <c:idx val="1"/>
          <c:order val="1"/>
          <c:tx>
            <c:strRef>
              <c:f>'BS - Business Unit Trends'!$AA$196:$AS$196</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Trends'!$AT$196:$AX$196</c:f>
              <c:numCache>
                <c:formatCode>_(* #,##0.0_);_(* \(#,##0.0\);_(* \-??_);_(@_)</c:formatCode>
                <c:ptCount val="5"/>
                <c:pt idx="0">
                  <c:v>0</c:v>
                </c:pt>
                <c:pt idx="1">
                  <c:v>0</c:v>
                </c:pt>
                <c:pt idx="2">
                  <c:v>0</c:v>
                </c:pt>
                <c:pt idx="3">
                  <c:v>0</c:v>
                </c:pt>
                <c:pt idx="4">
                  <c:v>0</c:v>
                </c:pt>
              </c:numCache>
            </c:numRef>
          </c:val>
        </c:ser>
        <c:ser>
          <c:idx val="2"/>
          <c:order val="2"/>
          <c:tx>
            <c:strRef>
              <c:f>'BS - Business Unit Trends'!$AA$197:$AS$197</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Trends'!$AT$197:$AX$197</c:f>
              <c:numCache>
                <c:formatCode>_(* #,##0.0_);_(* \(#,##0.0\);_(* \-??_);_(@_)</c:formatCode>
                <c:ptCount val="5"/>
                <c:pt idx="1">
                  <c:v>-1.8</c:v>
                </c:pt>
                <c:pt idx="2">
                  <c:v>-1.7</c:v>
                </c:pt>
                <c:pt idx="3">
                  <c:v>3.8</c:v>
                </c:pt>
              </c:numCache>
            </c:numRef>
          </c:val>
        </c:ser>
        <c:ser>
          <c:idx val="3"/>
          <c:order val="3"/>
          <c:tx>
            <c:strRef>
              <c:f>'BS - Business Unit Trends'!$AA$198:$AS$198</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Trends'!$AT$198:$AX$198</c:f>
              <c:numCache>
                <c:formatCode>General</c:formatCode>
                <c:ptCount val="5"/>
              </c:numCache>
            </c:numRef>
          </c:val>
        </c:ser>
        <c:ser>
          <c:idx val="4"/>
          <c:order val="4"/>
          <c:tx>
            <c:strRef>
              <c:f>'BS - Business Unit Trends'!$AA$199:$AS$199</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Trends'!$AT$199:$AX$199</c:f>
              <c:numCache>
                <c:formatCode>General</c:formatCode>
                <c:ptCount val="5"/>
              </c:numCache>
            </c:numRef>
          </c:val>
        </c:ser>
        <c:ser>
          <c:idx val="5"/>
          <c:order val="5"/>
          <c:tx>
            <c:strRef>
              <c:f>'BS - Business Unit Trends'!$AA$200:$AS$200</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Trends'!$AT$200:$AX$200</c:f>
              <c:numCache>
                <c:formatCode>General</c:formatCode>
                <c:ptCount val="5"/>
              </c:numCache>
            </c:numRef>
          </c:val>
        </c:ser>
        <c:ser>
          <c:idx val="6"/>
          <c:order val="6"/>
          <c:tx>
            <c:strRef>
              <c:f>'BS - Business Unit Trends'!$AA$201:$AS$201</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Trends'!$AT$201:$AX$201</c:f>
              <c:numCache>
                <c:formatCode>General</c:formatCode>
                <c:ptCount val="5"/>
              </c:numCache>
            </c:numRef>
          </c:val>
        </c:ser>
        <c:ser>
          <c:idx val="7"/>
          <c:order val="7"/>
          <c:tx>
            <c:strRef>
              <c:f>'BS - Business Unit Trends'!$AA$202:$AS$202</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Trends'!$AT$202:$AX$202</c:f>
              <c:numCache>
                <c:formatCode>General</c:formatCode>
                <c:ptCount val="5"/>
              </c:numCache>
            </c:numRef>
          </c:val>
        </c:ser>
        <c:ser>
          <c:idx val="8"/>
          <c:order val="8"/>
          <c:tx>
            <c:strRef>
              <c:f>'BS - Business Unit Trends'!$AA$203:$AS$203</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Trends'!$AT$203:$AX$203</c:f>
              <c:numCache>
                <c:formatCode>General</c:formatCode>
                <c:ptCount val="5"/>
              </c:numCache>
            </c:numRef>
          </c:val>
        </c:ser>
        <c:ser>
          <c:idx val="9"/>
          <c:order val="9"/>
          <c:tx>
            <c:strRef>
              <c:f>'BS - Business Unit Trends'!$AA$204:$AS$204</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Trends'!$AT$204:$AX$204</c:f>
              <c:numCache>
                <c:formatCode>General</c:formatCode>
                <c:ptCount val="5"/>
              </c:numCache>
            </c:numRef>
          </c:val>
        </c:ser>
        <c:ser>
          <c:idx val="10"/>
          <c:order val="10"/>
          <c:tx>
            <c:strRef>
              <c:f>'BS - Business Unit Trends'!$AA$205:$AS$205</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Trends'!$AT$205:$AX$205</c:f>
              <c:numCache>
                <c:formatCode>General</c:formatCode>
                <c:ptCount val="5"/>
              </c:numCache>
            </c:numRef>
          </c:val>
        </c:ser>
        <c:ser>
          <c:idx val="11"/>
          <c:order val="11"/>
          <c:tx>
            <c:strRef>
              <c:f>'BS - Business Unit Trends'!$AA$206:$AS$206</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Trends'!$AT$206:$AX$206</c:f>
              <c:numCache>
                <c:formatCode>General</c:formatCode>
                <c:ptCount val="5"/>
              </c:numCache>
            </c:numRef>
          </c:val>
        </c:ser>
        <c:ser>
          <c:idx val="12"/>
          <c:order val="12"/>
          <c:tx>
            <c:strRef>
              <c:f>'BS - Business Unit Trends'!$AA$207:$AS$207</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Trends'!$AT$207:$AX$207</c:f>
              <c:numCache>
                <c:formatCode>General</c:formatCode>
                <c:ptCount val="5"/>
              </c:numCache>
            </c:numRef>
          </c:val>
        </c:ser>
        <c:ser>
          <c:idx val="13"/>
          <c:order val="13"/>
          <c:tx>
            <c:strRef>
              <c:f>'BS - Business Unit Trends'!$AA$208:$AS$208</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Trends'!$AT$208:$AX$208</c:f>
              <c:numCache>
                <c:formatCode>General</c:formatCode>
                <c:ptCount val="5"/>
              </c:numCache>
            </c:numRef>
          </c:val>
        </c:ser>
        <c:ser>
          <c:idx val="14"/>
          <c:order val="14"/>
          <c:tx>
            <c:strRef>
              <c:f>'BS - Business Unit Trends'!$AA$209:$AS$209</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Trends'!$AT$209:$AX$209</c:f>
              <c:numCache>
                <c:formatCode>General</c:formatCode>
                <c:ptCount val="5"/>
              </c:numCache>
            </c:numRef>
          </c:val>
        </c:ser>
        <c:ser>
          <c:idx val="15"/>
          <c:order val="15"/>
          <c:tx>
            <c:strRef>
              <c:f>'BS - Business Unit Trends'!$AA$210:$AS$210</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Trends'!$AT$210:$AX$210</c:f>
              <c:numCache>
                <c:formatCode>General</c:formatCode>
                <c:ptCount val="5"/>
              </c:numCache>
            </c:numRef>
          </c:val>
        </c:ser>
        <c:ser>
          <c:idx val="16"/>
          <c:order val="16"/>
          <c:tx>
            <c:strRef>
              <c:f>'BS - Business Unit Trends'!$AA$211:$AS$211</c:f>
              <c:strCache>
                <c:ptCount val="1"/>
                <c:pt idx="0">
                  <c:v/>
                </c:pt>
              </c:strCache>
            </c:strRef>
          </c:tx>
          <c:spPr>
            <a:solidFill>
              <a:srgbClr val="00ccff"/>
            </a:solidFill>
            <a:ln w="12600">
              <a:solidFill>
                <a:srgbClr val="000000"/>
              </a:solidFill>
              <a:round/>
            </a:ln>
          </c:spPr>
          <c:invertIfNegative val="0"/>
          <c:cat>
            <c:strRef>
              <c:f>'BS - Business Unit Trends'!$AT$194:$AX$194</c:f>
              <c:strCache>
                <c:ptCount val="5"/>
                <c:pt idx="0">
                  <c:v>Jun 99</c:v>
                </c:pt>
                <c:pt idx="1">
                  <c:v>Jul 99</c:v>
                </c:pt>
                <c:pt idx="2">
                  <c:v>Aug 99</c:v>
                </c:pt>
                <c:pt idx="3">
                  <c:v>Sep 99</c:v>
                </c:pt>
                <c:pt idx="4">
                  <c:v>Oct 99</c:v>
                </c:pt>
              </c:strCache>
            </c:strRef>
          </c:cat>
          <c:val>
            <c:numRef>
              <c:f>'BS - Business Unit Trends'!$AT$211:$AX$211</c:f>
              <c:numCache>
                <c:formatCode>General</c:formatCode>
                <c:ptCount val="0"/>
              </c:numCache>
            </c:numRef>
          </c:val>
        </c:ser>
        <c:ser>
          <c:idx val="17"/>
          <c:order val="17"/>
          <c:tx>
            <c:strRef>
              <c:f>'BS - Business Unit Trends'!$AA$212:$AS$212</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Trends'!$AT$194:$AX$194</c:f>
              <c:strCache>
                <c:ptCount val="5"/>
                <c:pt idx="0">
                  <c:v>Jun 99</c:v>
                </c:pt>
                <c:pt idx="1">
                  <c:v>Jul 99</c:v>
                </c:pt>
                <c:pt idx="2">
                  <c:v>Aug 99</c:v>
                </c:pt>
                <c:pt idx="3">
                  <c:v>Sep 99</c:v>
                </c:pt>
                <c:pt idx="4">
                  <c:v>Oct 99</c:v>
                </c:pt>
              </c:strCache>
            </c:strRef>
          </c:cat>
          <c:val>
            <c:numRef>
              <c:f>'BS - Business Unit Trends'!$AT$212:$AX$212</c:f>
              <c:numCache>
                <c:formatCode>General</c:formatCode>
                <c:ptCount val="5"/>
              </c:numCache>
            </c:numRef>
          </c:val>
        </c:ser>
        <c:gapWidth val="150"/>
        <c:overlap val="100"/>
        <c:axId val="92480178"/>
        <c:axId val="30874567"/>
      </c:barChart>
      <c:catAx>
        <c:axId val="9248017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30874567"/>
        <c:crossesAt val="0"/>
        <c:auto val="1"/>
        <c:lblAlgn val="ctr"/>
        <c:lblOffset val="100"/>
        <c:noMultiLvlLbl val="0"/>
      </c:catAx>
      <c:valAx>
        <c:axId val="30874567"/>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2480178"/>
        <c:crossesAt val="1"/>
        <c:crossBetween val="midCat"/>
      </c:valAx>
      <c:spPr>
        <a:noFill/>
        <a:ln w="12600">
          <a:noFill/>
        </a:ln>
      </c:spPr>
    </c:plotArea>
    <c:legend>
      <c:legendPos val="r"/>
      <c:layout>
        <c:manualLayout>
          <c:xMode val="edge"/>
          <c:yMode val="edge"/>
          <c:x val="0.850691915513474"/>
          <c:y val="0.29832166277648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India</a:t>
            </a:r>
          </a:p>
        </c:rich>
      </c:tx>
      <c:overlay val="0"/>
      <c:spPr>
        <a:noFill/>
        <a:ln w="0">
          <a:noFill/>
        </a:ln>
      </c:spPr>
    </c:title>
    <c:autoTitleDeleted val="0"/>
    <c:plotArea>
      <c:layout>
        <c:manualLayout>
          <c:xMode val="edge"/>
          <c:yMode val="edge"/>
          <c:x val="0.0885820413436693"/>
          <c:y val="0.163638390368967"/>
          <c:w val="0.678940568475452"/>
          <c:h val="0.836361609631033"/>
        </c:manualLayout>
      </c:layout>
      <c:barChart>
        <c:barDir val="col"/>
        <c:grouping val="stacked"/>
        <c:varyColors val="0"/>
        <c:ser>
          <c:idx val="0"/>
          <c:order val="0"/>
          <c:tx>
            <c:strRef>
              <c:f>'BS - Business Unit Trends'!$AA$218:$AS$218</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Trends'!$AT$218:$AX$218</c:f>
              <c:numCache>
                <c:formatCode>_(* #,##0.0_);_(* \(#,##0.0\);_(* \-??_);_(@_)</c:formatCode>
                <c:ptCount val="5"/>
                <c:pt idx="0">
                  <c:v>0</c:v>
                </c:pt>
                <c:pt idx="1">
                  <c:v>0</c:v>
                </c:pt>
                <c:pt idx="2">
                  <c:v>0</c:v>
                </c:pt>
                <c:pt idx="3">
                  <c:v>0</c:v>
                </c:pt>
                <c:pt idx="4">
                  <c:v>0</c:v>
                </c:pt>
              </c:numCache>
            </c:numRef>
          </c:val>
        </c:ser>
        <c:ser>
          <c:idx val="1"/>
          <c:order val="1"/>
          <c:tx>
            <c:strRef>
              <c:f>'BS - Business Unit Trends'!$AA$219:$AS$219</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Trends'!$AT$219:$AX$219</c:f>
              <c:numCache>
                <c:formatCode>_(* #,##0.0_);_(* \(#,##0.0\);_(* \-??_);_(@_)</c:formatCode>
                <c:ptCount val="5"/>
                <c:pt idx="0">
                  <c:v>0</c:v>
                </c:pt>
                <c:pt idx="1">
                  <c:v>0</c:v>
                </c:pt>
                <c:pt idx="2">
                  <c:v>0</c:v>
                </c:pt>
                <c:pt idx="3">
                  <c:v>0</c:v>
                </c:pt>
                <c:pt idx="4">
                  <c:v>0</c:v>
                </c:pt>
              </c:numCache>
            </c:numRef>
          </c:val>
        </c:ser>
        <c:ser>
          <c:idx val="2"/>
          <c:order val="2"/>
          <c:tx>
            <c:strRef>
              <c:f>'BS - Business Unit Trends'!$AA$220:$AS$220</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Trends'!$AT$220:$AX$220</c:f>
              <c:numCache>
                <c:formatCode>_(* #,##0.0_);_(* \(#,##0.0\);_(* \-??_);_(@_)</c:formatCode>
                <c:ptCount val="5"/>
                <c:pt idx="0">
                  <c:v>0</c:v>
                </c:pt>
                <c:pt idx="1">
                  <c:v>0</c:v>
                </c:pt>
                <c:pt idx="2">
                  <c:v>0</c:v>
                </c:pt>
                <c:pt idx="3">
                  <c:v>0</c:v>
                </c:pt>
                <c:pt idx="4">
                  <c:v>0</c:v>
                </c:pt>
              </c:numCache>
            </c:numRef>
          </c:val>
        </c:ser>
        <c:ser>
          <c:idx val="3"/>
          <c:order val="3"/>
          <c:tx>
            <c:strRef>
              <c:f>'BS - Business Unit Trends'!$AA$221:$AS$221</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Trends'!$AT$221:$AX$221</c:f>
              <c:numCache>
                <c:formatCode>_(* #,##0.0_);_(* \(#,##0.0\);_(* \-??_);_(@_)</c:formatCode>
                <c:ptCount val="5"/>
                <c:pt idx="0">
                  <c:v>0</c:v>
                </c:pt>
              </c:numCache>
            </c:numRef>
          </c:val>
        </c:ser>
        <c:ser>
          <c:idx val="4"/>
          <c:order val="4"/>
          <c:tx>
            <c:strRef>
              <c:f>'BS - Business Unit Trends'!$AA$222:$AS$222</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Trends'!$AT$222:$AX$222</c:f>
              <c:numCache>
                <c:formatCode>General</c:formatCode>
                <c:ptCount val="5"/>
              </c:numCache>
            </c:numRef>
          </c:val>
        </c:ser>
        <c:ser>
          <c:idx val="5"/>
          <c:order val="5"/>
          <c:tx>
            <c:strRef>
              <c:f>'BS - Business Unit Trends'!$AA$223:$AS$223</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Trends'!$AT$223:$AX$223</c:f>
              <c:numCache>
                <c:formatCode>General</c:formatCode>
                <c:ptCount val="5"/>
              </c:numCache>
            </c:numRef>
          </c:val>
        </c:ser>
        <c:ser>
          <c:idx val="6"/>
          <c:order val="6"/>
          <c:tx>
            <c:strRef>
              <c:f>'BS - Business Unit Trends'!$AA$224:$AS$224</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Trends'!$AT$224:$AX$224</c:f>
              <c:numCache>
                <c:formatCode>General</c:formatCode>
                <c:ptCount val="5"/>
              </c:numCache>
            </c:numRef>
          </c:val>
        </c:ser>
        <c:ser>
          <c:idx val="7"/>
          <c:order val="7"/>
          <c:tx>
            <c:strRef>
              <c:f>'BS - Business Unit Trends'!$AA$225:$AS$225</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Trends'!$AT$225:$AX$225</c:f>
              <c:numCache>
                <c:formatCode>General</c:formatCode>
                <c:ptCount val="5"/>
              </c:numCache>
            </c:numRef>
          </c:val>
        </c:ser>
        <c:ser>
          <c:idx val="8"/>
          <c:order val="8"/>
          <c:tx>
            <c:strRef>
              <c:f>'BS - Business Unit Trends'!$AA$226:$AS$226</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Trends'!$AT$226:$AX$226</c:f>
              <c:numCache>
                <c:formatCode>General</c:formatCode>
                <c:ptCount val="5"/>
              </c:numCache>
            </c:numRef>
          </c:val>
        </c:ser>
        <c:ser>
          <c:idx val="9"/>
          <c:order val="9"/>
          <c:tx>
            <c:strRef>
              <c:f>'BS - Business Unit Trends'!$AA$227:$AS$227</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Trends'!$AT$227:$AX$227</c:f>
              <c:numCache>
                <c:formatCode>General</c:formatCode>
                <c:ptCount val="5"/>
              </c:numCache>
            </c:numRef>
          </c:val>
        </c:ser>
        <c:ser>
          <c:idx val="10"/>
          <c:order val="10"/>
          <c:tx>
            <c:strRef>
              <c:f>'BS - Business Unit Trends'!$AA$228:$AS$228</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Trends'!$AT$228:$AX$228</c:f>
              <c:numCache>
                <c:formatCode>General</c:formatCode>
                <c:ptCount val="5"/>
              </c:numCache>
            </c:numRef>
          </c:val>
        </c:ser>
        <c:ser>
          <c:idx val="11"/>
          <c:order val="11"/>
          <c:tx>
            <c:strRef>
              <c:f>'BS - Business Unit Trends'!$AA$229:$AS$229</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Trends'!$AT$229:$AX$229</c:f>
              <c:numCache>
                <c:formatCode>General</c:formatCode>
                <c:ptCount val="5"/>
              </c:numCache>
            </c:numRef>
          </c:val>
        </c:ser>
        <c:ser>
          <c:idx val="12"/>
          <c:order val="12"/>
          <c:tx>
            <c:strRef>
              <c:f>'BS - Business Unit Trends'!$AA$230:$AS$230</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Trends'!$AT$230:$AX$230</c:f>
              <c:numCache>
                <c:formatCode>General</c:formatCode>
                <c:ptCount val="5"/>
              </c:numCache>
            </c:numRef>
          </c:val>
        </c:ser>
        <c:ser>
          <c:idx val="13"/>
          <c:order val="13"/>
          <c:tx>
            <c:strRef>
              <c:f>'BS - Business Unit Trends'!$AA$231:$AS$231</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Trends'!$AT$231:$AX$231</c:f>
              <c:numCache>
                <c:formatCode>General</c:formatCode>
                <c:ptCount val="5"/>
              </c:numCache>
            </c:numRef>
          </c:val>
        </c:ser>
        <c:ser>
          <c:idx val="14"/>
          <c:order val="14"/>
          <c:tx>
            <c:strRef>
              <c:f>'BS - Business Unit Trends'!$AA$232:$AS$232</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Trends'!$AT$232:$AX$232</c:f>
              <c:numCache>
                <c:formatCode>General</c:formatCode>
                <c:ptCount val="5"/>
              </c:numCache>
            </c:numRef>
          </c:val>
        </c:ser>
        <c:ser>
          <c:idx val="15"/>
          <c:order val="15"/>
          <c:tx>
            <c:strRef>
              <c:f>'BS - Business Unit Trends'!$AA$233:$AS$233</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Trends'!$AT$233:$AX$233</c:f>
              <c:numCache>
                <c:formatCode>General</c:formatCode>
                <c:ptCount val="5"/>
              </c:numCache>
            </c:numRef>
          </c:val>
        </c:ser>
        <c:ser>
          <c:idx val="16"/>
          <c:order val="16"/>
          <c:tx>
            <c:strRef>
              <c:f>'BS - Business Unit Trends'!$AA$234:$AS$234</c:f>
              <c:strCache>
                <c:ptCount val="1"/>
                <c:pt idx="0">
                  <c:v/>
                </c:pt>
              </c:strCache>
            </c:strRef>
          </c:tx>
          <c:spPr>
            <a:solidFill>
              <a:srgbClr val="00ccff"/>
            </a:solidFill>
            <a:ln w="12600">
              <a:solidFill>
                <a:srgbClr val="000000"/>
              </a:solidFill>
              <a:round/>
            </a:ln>
          </c:spPr>
          <c:invertIfNegative val="0"/>
          <c:cat>
            <c:strRef>
              <c:f>'BS - Business Unit Trends'!$AT$217:$AX$217</c:f>
              <c:strCache>
                <c:ptCount val="5"/>
                <c:pt idx="0">
                  <c:v>Jun 99</c:v>
                </c:pt>
                <c:pt idx="1">
                  <c:v>Jul 99</c:v>
                </c:pt>
                <c:pt idx="2">
                  <c:v>Aug 99</c:v>
                </c:pt>
                <c:pt idx="3">
                  <c:v>Sep 99</c:v>
                </c:pt>
                <c:pt idx="4">
                  <c:v>Oct 99</c:v>
                </c:pt>
              </c:strCache>
            </c:strRef>
          </c:cat>
          <c:val>
            <c:numRef>
              <c:f>'BS - Business Unit Trends'!$AT$234:$AX$234</c:f>
              <c:numCache>
                <c:formatCode>General</c:formatCode>
                <c:ptCount val="0"/>
              </c:numCache>
            </c:numRef>
          </c:val>
        </c:ser>
        <c:ser>
          <c:idx val="17"/>
          <c:order val="17"/>
          <c:tx>
            <c:strRef>
              <c:f>'BS - Business Unit Trends'!$AA$235:$AS$235</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Trends'!$AT$217:$AX$217</c:f>
              <c:strCache>
                <c:ptCount val="5"/>
                <c:pt idx="0">
                  <c:v>Jun 99</c:v>
                </c:pt>
                <c:pt idx="1">
                  <c:v>Jul 99</c:v>
                </c:pt>
                <c:pt idx="2">
                  <c:v>Aug 99</c:v>
                </c:pt>
                <c:pt idx="3">
                  <c:v>Sep 99</c:v>
                </c:pt>
                <c:pt idx="4">
                  <c:v>Oct 99</c:v>
                </c:pt>
              </c:strCache>
            </c:strRef>
          </c:cat>
          <c:val>
            <c:numRef>
              <c:f>'BS - Business Unit Trends'!$AT$235:$AX$235</c:f>
              <c:numCache>
                <c:formatCode>General</c:formatCode>
                <c:ptCount val="5"/>
              </c:numCache>
            </c:numRef>
          </c:val>
        </c:ser>
        <c:gapWidth val="150"/>
        <c:overlap val="100"/>
        <c:axId val="78457845"/>
        <c:axId val="12613671"/>
      </c:barChart>
      <c:catAx>
        <c:axId val="78457845"/>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2613671"/>
        <c:crossesAt val="0"/>
        <c:auto val="1"/>
        <c:lblAlgn val="ctr"/>
        <c:lblOffset val="100"/>
        <c:noMultiLvlLbl val="0"/>
      </c:catAx>
      <c:valAx>
        <c:axId val="1261367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8457845"/>
        <c:crossesAt val="1"/>
        <c:crossBetween val="midCat"/>
      </c:valAx>
      <c:spPr>
        <a:noFill/>
        <a:ln w="12600">
          <a:noFill/>
        </a:ln>
      </c:spPr>
    </c:plotArea>
    <c:legend>
      <c:legendPos val="r"/>
      <c:layout>
        <c:manualLayout>
          <c:xMode val="edge"/>
          <c:yMode val="edge"/>
          <c:x val="0.855539405684755"/>
          <c:y val="0.294838925426374"/>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Caribbean/ Middle East</a:t>
            </a:r>
          </a:p>
        </c:rich>
      </c:tx>
      <c:overlay val="0"/>
      <c:spPr>
        <a:noFill/>
        <a:ln w="0">
          <a:noFill/>
        </a:ln>
      </c:spPr>
    </c:title>
    <c:autoTitleDeleted val="0"/>
    <c:plotArea>
      <c:layout>
        <c:manualLayout>
          <c:xMode val="edge"/>
          <c:yMode val="edge"/>
          <c:x val="0.0871001530900008"/>
          <c:y val="0.161387129043014"/>
          <c:w val="0.674160019337684"/>
          <c:h val="0.838612870956986"/>
        </c:manualLayout>
      </c:layout>
      <c:barChart>
        <c:barDir val="col"/>
        <c:grouping val="stacked"/>
        <c:varyColors val="0"/>
        <c:ser>
          <c:idx val="0"/>
          <c:order val="0"/>
          <c:tx>
            <c:strRef>
              <c:f>'BS - Business Unit Trends'!$AA$241:$AS$241</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Trends'!$AT$241:$AX$241</c:f>
              <c:numCache>
                <c:formatCode>_(* #,##0.0_);_(* \(#,##0.0\);_(* \-??_);_(@_)</c:formatCode>
                <c:ptCount val="5"/>
                <c:pt idx="0">
                  <c:v>0</c:v>
                </c:pt>
                <c:pt idx="1">
                  <c:v>0</c:v>
                </c:pt>
                <c:pt idx="2">
                  <c:v>0</c:v>
                </c:pt>
                <c:pt idx="3">
                  <c:v>0</c:v>
                </c:pt>
                <c:pt idx="4">
                  <c:v>0</c:v>
                </c:pt>
              </c:numCache>
            </c:numRef>
          </c:val>
        </c:ser>
        <c:ser>
          <c:idx val="1"/>
          <c:order val="1"/>
          <c:tx>
            <c:strRef>
              <c:f>'BS - Business Unit Trends'!$AA$242:$AS$242</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Trends'!$AT$242:$AX$242</c:f>
              <c:numCache>
                <c:formatCode>_(* #,##0.0_);_(* \(#,##0.0\);_(* \-??_);_(@_)</c:formatCode>
                <c:ptCount val="5"/>
                <c:pt idx="0">
                  <c:v>0</c:v>
                </c:pt>
                <c:pt idx="1">
                  <c:v>0</c:v>
                </c:pt>
                <c:pt idx="2">
                  <c:v>0</c:v>
                </c:pt>
                <c:pt idx="3">
                  <c:v>0</c:v>
                </c:pt>
                <c:pt idx="4">
                  <c:v>0</c:v>
                </c:pt>
              </c:numCache>
            </c:numRef>
          </c:val>
        </c:ser>
        <c:ser>
          <c:idx val="2"/>
          <c:order val="2"/>
          <c:tx>
            <c:strRef>
              <c:f>'BS - Business Unit Trends'!$AA$243:$AS$243</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Trends'!$AT$243:$AX$243</c:f>
              <c:numCache>
                <c:formatCode>_(* #,##0.0_);_(* \(#,##0.0\);_(* \-??_);_(@_)</c:formatCode>
                <c:ptCount val="5"/>
                <c:pt idx="0">
                  <c:v>0</c:v>
                </c:pt>
                <c:pt idx="1">
                  <c:v>0</c:v>
                </c:pt>
                <c:pt idx="2">
                  <c:v>0</c:v>
                </c:pt>
                <c:pt idx="3">
                  <c:v>0</c:v>
                </c:pt>
                <c:pt idx="4">
                  <c:v>0</c:v>
                </c:pt>
              </c:numCache>
            </c:numRef>
          </c:val>
        </c:ser>
        <c:ser>
          <c:idx val="3"/>
          <c:order val="3"/>
          <c:tx>
            <c:strRef>
              <c:f>'BS - Business Unit Trends'!$AA$244:$AS$244</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Trends'!$AT$244:$AX$244</c:f>
              <c:numCache>
                <c:formatCode>_(* #,##0.0_);_(* \(#,##0.0\);_(* \-??_);_(@_)</c:formatCode>
                <c:ptCount val="5"/>
                <c:pt idx="0">
                  <c:v>0</c:v>
                </c:pt>
                <c:pt idx="1">
                  <c:v>0</c:v>
                </c:pt>
                <c:pt idx="2">
                  <c:v>0</c:v>
                </c:pt>
                <c:pt idx="3">
                  <c:v>0</c:v>
                </c:pt>
                <c:pt idx="4">
                  <c:v>0</c:v>
                </c:pt>
              </c:numCache>
            </c:numRef>
          </c:val>
        </c:ser>
        <c:ser>
          <c:idx val="4"/>
          <c:order val="4"/>
          <c:tx>
            <c:strRef>
              <c:f>'BS - Business Unit Trends'!$AA$245:$AS$245</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Trends'!$AT$245:$AX$245</c:f>
              <c:numCache>
                <c:formatCode>_(* #,##0.0_);_(* \(#,##0.0\);_(* \-??_);_(@_)</c:formatCode>
                <c:ptCount val="5"/>
                <c:pt idx="0">
                  <c:v>0</c:v>
                </c:pt>
                <c:pt idx="3">
                  <c:v>1.2</c:v>
                </c:pt>
                <c:pt idx="4">
                  <c:v>1.4</c:v>
                </c:pt>
              </c:numCache>
            </c:numRef>
          </c:val>
        </c:ser>
        <c:ser>
          <c:idx val="5"/>
          <c:order val="5"/>
          <c:tx>
            <c:strRef>
              <c:f>'BS - Business Unit Trends'!$AA$246:$AS$246</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Trends'!$AT$246:$AX$246</c:f>
              <c:numCache>
                <c:formatCode>General</c:formatCode>
                <c:ptCount val="5"/>
              </c:numCache>
            </c:numRef>
          </c:val>
        </c:ser>
        <c:ser>
          <c:idx val="6"/>
          <c:order val="6"/>
          <c:tx>
            <c:strRef>
              <c:f>'BS - Business Unit Trends'!$AA$247:$AS$247</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Trends'!$AT$247:$AX$247</c:f>
              <c:numCache>
                <c:formatCode>General</c:formatCode>
                <c:ptCount val="5"/>
              </c:numCache>
            </c:numRef>
          </c:val>
        </c:ser>
        <c:ser>
          <c:idx val="7"/>
          <c:order val="7"/>
          <c:tx>
            <c:strRef>
              <c:f>'BS - Business Unit Trends'!$AA$248:$AS$248</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Trends'!$AT$248:$AX$248</c:f>
              <c:numCache>
                <c:formatCode>_(* #,##0.0_);_(* \(#,##0.0\);_(* \-??_);_(@_)</c:formatCode>
                <c:ptCount val="5"/>
                <c:pt idx="0">
                  <c:v>-4.4</c:v>
                </c:pt>
                <c:pt idx="2">
                  <c:v>1.9</c:v>
                </c:pt>
                <c:pt idx="3">
                  <c:v>-1.6</c:v>
                </c:pt>
                <c:pt idx="4">
                  <c:v>14.9</c:v>
                </c:pt>
              </c:numCache>
            </c:numRef>
          </c:val>
        </c:ser>
        <c:ser>
          <c:idx val="8"/>
          <c:order val="8"/>
          <c:tx>
            <c:strRef>
              <c:f>'BS - Business Unit Trends'!$AA$249:$AS$249</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Trends'!$AT$249:$AX$249</c:f>
              <c:numCache>
                <c:formatCode>General</c:formatCode>
                <c:ptCount val="5"/>
              </c:numCache>
            </c:numRef>
          </c:val>
        </c:ser>
        <c:ser>
          <c:idx val="9"/>
          <c:order val="9"/>
          <c:tx>
            <c:strRef>
              <c:f>'BS - Business Unit Trends'!$AA$250:$AS$250</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Trends'!$AT$250:$AX$250</c:f>
              <c:numCache>
                <c:formatCode>General</c:formatCode>
                <c:ptCount val="5"/>
              </c:numCache>
            </c:numRef>
          </c:val>
        </c:ser>
        <c:ser>
          <c:idx val="10"/>
          <c:order val="10"/>
          <c:tx>
            <c:strRef>
              <c:f>'BS - Business Unit Trends'!$AA$251:$AS$251</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Trends'!$AT$251:$AX$251</c:f>
              <c:numCache>
                <c:formatCode>General</c:formatCode>
                <c:ptCount val="5"/>
              </c:numCache>
            </c:numRef>
          </c:val>
        </c:ser>
        <c:ser>
          <c:idx val="11"/>
          <c:order val="11"/>
          <c:tx>
            <c:strRef>
              <c:f>'BS - Business Unit Trends'!$AA$252:$AS$252</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Trends'!$AT$252:$AX$252</c:f>
              <c:numCache>
                <c:formatCode>General</c:formatCode>
                <c:ptCount val="5"/>
              </c:numCache>
            </c:numRef>
          </c:val>
        </c:ser>
        <c:ser>
          <c:idx val="12"/>
          <c:order val="12"/>
          <c:tx>
            <c:strRef>
              <c:f>'BS - Business Unit Trends'!$AA$253:$AS$253</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Trends'!$AT$253:$AX$253</c:f>
              <c:numCache>
                <c:formatCode>General</c:formatCode>
                <c:ptCount val="5"/>
              </c:numCache>
            </c:numRef>
          </c:val>
        </c:ser>
        <c:ser>
          <c:idx val="13"/>
          <c:order val="13"/>
          <c:tx>
            <c:strRef>
              <c:f>'BS - Business Unit Trends'!$AA$254:$AS$254</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Trends'!$AT$254:$AX$254</c:f>
              <c:numCache>
                <c:formatCode>General</c:formatCode>
                <c:ptCount val="5"/>
              </c:numCache>
            </c:numRef>
          </c:val>
        </c:ser>
        <c:ser>
          <c:idx val="14"/>
          <c:order val="14"/>
          <c:tx>
            <c:strRef>
              <c:f>'BS - Business Unit Trends'!$AA$255:$AS$255</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Trends'!$AT$255:$AX$255</c:f>
              <c:numCache>
                <c:formatCode>General</c:formatCode>
                <c:ptCount val="5"/>
              </c:numCache>
            </c:numRef>
          </c:val>
        </c:ser>
        <c:ser>
          <c:idx val="15"/>
          <c:order val="15"/>
          <c:tx>
            <c:strRef>
              <c:f>'BS - Business Unit Trends'!$AA$256:$AS$256</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Trends'!$AT$256:$AX$256</c:f>
              <c:numCache>
                <c:formatCode>General</c:formatCode>
                <c:ptCount val="5"/>
              </c:numCache>
            </c:numRef>
          </c:val>
        </c:ser>
        <c:ser>
          <c:idx val="16"/>
          <c:order val="16"/>
          <c:tx>
            <c:strRef>
              <c:f>'BS - Business Unit Trends'!$AA$257:$AS$257</c:f>
              <c:strCache>
                <c:ptCount val="1"/>
                <c:pt idx="0">
                  <c:v/>
                </c:pt>
              </c:strCache>
            </c:strRef>
          </c:tx>
          <c:spPr>
            <a:solidFill>
              <a:srgbClr val="00ccff"/>
            </a:solidFill>
            <a:ln w="12600">
              <a:solidFill>
                <a:srgbClr val="000000"/>
              </a:solidFill>
              <a:round/>
            </a:ln>
          </c:spPr>
          <c:invertIfNegative val="0"/>
          <c:cat>
            <c:strRef>
              <c:f>'BS - Business Unit Trends'!$AT$240:$AX$240</c:f>
              <c:strCache>
                <c:ptCount val="5"/>
                <c:pt idx="0">
                  <c:v>Jun 99</c:v>
                </c:pt>
                <c:pt idx="1">
                  <c:v>Jul 99</c:v>
                </c:pt>
                <c:pt idx="2">
                  <c:v>Aug 99</c:v>
                </c:pt>
                <c:pt idx="3">
                  <c:v>Sep 99</c:v>
                </c:pt>
                <c:pt idx="4">
                  <c:v>Oct 99</c:v>
                </c:pt>
              </c:strCache>
            </c:strRef>
          </c:cat>
          <c:val>
            <c:numRef>
              <c:f>'BS - Business Unit Trends'!$AT$257:$AX$257</c:f>
              <c:numCache>
                <c:formatCode>General</c:formatCode>
                <c:ptCount val="0"/>
              </c:numCache>
            </c:numRef>
          </c:val>
        </c:ser>
        <c:ser>
          <c:idx val="17"/>
          <c:order val="17"/>
          <c:tx>
            <c:strRef>
              <c:f>'BS - Business Unit Trends'!$AA$258:$AS$258</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Trends'!$AT$240:$AX$240</c:f>
              <c:strCache>
                <c:ptCount val="5"/>
                <c:pt idx="0">
                  <c:v>Jun 99</c:v>
                </c:pt>
                <c:pt idx="1">
                  <c:v>Jul 99</c:v>
                </c:pt>
                <c:pt idx="2">
                  <c:v>Aug 99</c:v>
                </c:pt>
                <c:pt idx="3">
                  <c:v>Sep 99</c:v>
                </c:pt>
                <c:pt idx="4">
                  <c:v>Oct 99</c:v>
                </c:pt>
              </c:strCache>
            </c:strRef>
          </c:cat>
          <c:val>
            <c:numRef>
              <c:f>'BS - Business Unit Trends'!$AT$258:$AX$258</c:f>
              <c:numCache>
                <c:formatCode>General</c:formatCode>
                <c:ptCount val="5"/>
              </c:numCache>
            </c:numRef>
          </c:val>
        </c:ser>
        <c:gapWidth val="150"/>
        <c:overlap val="100"/>
        <c:axId val="50564997"/>
        <c:axId val="5345616"/>
      </c:barChart>
      <c:catAx>
        <c:axId val="50564997"/>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5345616"/>
        <c:crossesAt val="0"/>
        <c:auto val="1"/>
        <c:lblAlgn val="ctr"/>
        <c:lblOffset val="100"/>
        <c:noMultiLvlLbl val="0"/>
      </c:catAx>
      <c:valAx>
        <c:axId val="534561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0564997"/>
        <c:crossesAt val="1"/>
        <c:crossBetween val="midCat"/>
      </c:valAx>
      <c:spPr>
        <a:noFill/>
        <a:ln w="12600">
          <a:noFill/>
        </a:ln>
      </c:spPr>
    </c:plotArea>
    <c:legend>
      <c:legendPos val="r"/>
      <c:layout>
        <c:manualLayout>
          <c:xMode val="edge"/>
          <c:yMode val="edge"/>
          <c:x val="0.851744420272339"/>
          <c:y val="0.29576525508502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Asia/ Africa</a:t>
            </a:r>
          </a:p>
        </c:rich>
      </c:tx>
      <c:overlay val="0"/>
      <c:spPr>
        <a:noFill/>
        <a:ln w="0">
          <a:noFill/>
        </a:ln>
      </c:spPr>
    </c:title>
    <c:autoTitleDeleted val="0"/>
    <c:plotArea>
      <c:layout>
        <c:manualLayout>
          <c:xMode val="edge"/>
          <c:yMode val="edge"/>
          <c:x val="0.0870931356751531"/>
          <c:y val="0.163638390368967"/>
          <c:w val="0.674911376087657"/>
          <c:h val="0.836361609631033"/>
        </c:manualLayout>
      </c:layout>
      <c:barChart>
        <c:barDir val="col"/>
        <c:grouping val="stacked"/>
        <c:varyColors val="0"/>
        <c:ser>
          <c:idx val="0"/>
          <c:order val="0"/>
          <c:tx>
            <c:strRef>
              <c:f>'BS - Business Unit Trends'!$AA$264:$AS$264</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Trends'!$AT$264:$AX$264</c:f>
              <c:numCache>
                <c:formatCode>General</c:formatCode>
                <c:ptCount val="5"/>
                <c:pt idx="0">
                  <c:v>7.8</c:v>
                </c:pt>
                <c:pt idx="1">
                  <c:v>7.8</c:v>
                </c:pt>
                <c:pt idx="2">
                  <c:v>7.8</c:v>
                </c:pt>
                <c:pt idx="3">
                  <c:v>0</c:v>
                </c:pt>
                <c:pt idx="4">
                  <c:v>0</c:v>
                </c:pt>
              </c:numCache>
            </c:numRef>
          </c:val>
        </c:ser>
        <c:ser>
          <c:idx val="1"/>
          <c:order val="1"/>
          <c:tx>
            <c:strRef>
              <c:f>'BS - Business Unit Trends'!$AA$265:$AS$265</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Trends'!$AT$265:$AX$265</c:f>
              <c:numCache>
                <c:formatCode>_(* #,##0.0_);_(* \(#,##0.0\);_(* \-??_);_(@_)</c:formatCode>
                <c:ptCount val="5"/>
                <c:pt idx="0">
                  <c:v>0</c:v>
                </c:pt>
                <c:pt idx="1">
                  <c:v>0</c:v>
                </c:pt>
                <c:pt idx="2">
                  <c:v>0</c:v>
                </c:pt>
                <c:pt idx="3">
                  <c:v>3.8</c:v>
                </c:pt>
                <c:pt idx="4">
                  <c:v>3.8</c:v>
                </c:pt>
              </c:numCache>
            </c:numRef>
          </c:val>
        </c:ser>
        <c:ser>
          <c:idx val="2"/>
          <c:order val="2"/>
          <c:tx>
            <c:strRef>
              <c:f>'BS - Business Unit Trends'!$AA$266:$AS$266</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Trends'!$AT$266:$AX$266</c:f>
              <c:numCache>
                <c:formatCode>_(* #,##0.0_);_(* \(#,##0.0\);_(* \-??_);_(@_)</c:formatCode>
                <c:ptCount val="5"/>
                <c:pt idx="0">
                  <c:v>0</c:v>
                </c:pt>
                <c:pt idx="1">
                  <c:v>0</c:v>
                </c:pt>
                <c:pt idx="2">
                  <c:v>0</c:v>
                </c:pt>
                <c:pt idx="3">
                  <c:v>0</c:v>
                </c:pt>
                <c:pt idx="4">
                  <c:v>0</c:v>
                </c:pt>
              </c:numCache>
            </c:numRef>
          </c:val>
        </c:ser>
        <c:ser>
          <c:idx val="3"/>
          <c:order val="3"/>
          <c:tx>
            <c:strRef>
              <c:f>'BS - Business Unit Trends'!$AA$267:$AS$267</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Trends'!$AT$267:$AX$267</c:f>
              <c:numCache>
                <c:formatCode>_(* #,##0.0_);_(* \(#,##0.0\);_(* \-??_);_(@_)</c:formatCode>
                <c:ptCount val="5"/>
                <c:pt idx="0">
                  <c:v>0</c:v>
                </c:pt>
                <c:pt idx="1">
                  <c:v>0</c:v>
                </c:pt>
                <c:pt idx="2">
                  <c:v>0</c:v>
                </c:pt>
                <c:pt idx="3">
                  <c:v>0</c:v>
                </c:pt>
                <c:pt idx="4">
                  <c:v>0</c:v>
                </c:pt>
              </c:numCache>
            </c:numRef>
          </c:val>
        </c:ser>
        <c:ser>
          <c:idx val="4"/>
          <c:order val="4"/>
          <c:tx>
            <c:strRef>
              <c:f>'BS - Business Unit Trends'!$AA$268:$AS$268</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Trends'!$AT$268:$AX$268</c:f>
              <c:numCache>
                <c:formatCode>_(* #,##0.0_);_(* \(#,##0.0\);_(* \-??_);_(@_)</c:formatCode>
                <c:ptCount val="5"/>
                <c:pt idx="0">
                  <c:v>0</c:v>
                </c:pt>
                <c:pt idx="1">
                  <c:v>0</c:v>
                </c:pt>
                <c:pt idx="2">
                  <c:v>0</c:v>
                </c:pt>
                <c:pt idx="3">
                  <c:v>0</c:v>
                </c:pt>
                <c:pt idx="4">
                  <c:v>0</c:v>
                </c:pt>
              </c:numCache>
            </c:numRef>
          </c:val>
        </c:ser>
        <c:ser>
          <c:idx val="5"/>
          <c:order val="5"/>
          <c:tx>
            <c:strRef>
              <c:f>'BS - Business Unit Trends'!$AA$269:$AS$269</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Trends'!$AT$269:$AX$269</c:f>
              <c:numCache>
                <c:formatCode>_(* #,##0.0_);_(* \(#,##0.0\);_(* \-??_);_(@_)</c:formatCode>
                <c:ptCount val="5"/>
                <c:pt idx="1">
                  <c:v>0</c:v>
                </c:pt>
              </c:numCache>
            </c:numRef>
          </c:val>
        </c:ser>
        <c:ser>
          <c:idx val="6"/>
          <c:order val="6"/>
          <c:tx>
            <c:strRef>
              <c:f>'BS - Business Unit Trends'!$AA$270:$AS$270</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Trends'!$AT$270:$AX$270</c:f>
              <c:numCache>
                <c:formatCode>General</c:formatCode>
                <c:ptCount val="5"/>
              </c:numCache>
            </c:numRef>
          </c:val>
        </c:ser>
        <c:ser>
          <c:idx val="7"/>
          <c:order val="7"/>
          <c:tx>
            <c:strRef>
              <c:f>'BS - Business Unit Trends'!$AA$271:$AS$271</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Trends'!$AT$271:$AX$271</c:f>
              <c:numCache>
                <c:formatCode>_(* #,##0.0_);_(* \(#,##0.0\);_(* \-??_);_(@_)</c:formatCode>
                <c:ptCount val="5"/>
                <c:pt idx="0">
                  <c:v>16.2</c:v>
                </c:pt>
                <c:pt idx="4">
                  <c:v>-3.9</c:v>
                </c:pt>
              </c:numCache>
            </c:numRef>
          </c:val>
        </c:ser>
        <c:ser>
          <c:idx val="8"/>
          <c:order val="8"/>
          <c:tx>
            <c:strRef>
              <c:f>'BS - Business Unit Trends'!$AA$272:$AS$272</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Trends'!$AT$272:$AX$272</c:f>
              <c:numCache>
                <c:formatCode>General</c:formatCode>
                <c:ptCount val="5"/>
              </c:numCache>
            </c:numRef>
          </c:val>
        </c:ser>
        <c:ser>
          <c:idx val="9"/>
          <c:order val="9"/>
          <c:tx>
            <c:strRef>
              <c:f>'BS - Business Unit Trends'!$AA$273:$AS$273</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Trends'!$AT$273:$AX$273</c:f>
              <c:numCache>
                <c:formatCode>General</c:formatCode>
                <c:ptCount val="5"/>
              </c:numCache>
            </c:numRef>
          </c:val>
        </c:ser>
        <c:ser>
          <c:idx val="10"/>
          <c:order val="10"/>
          <c:tx>
            <c:strRef>
              <c:f>'BS - Business Unit Trends'!$AA$274:$AS$274</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Trends'!$AT$274:$AX$274</c:f>
              <c:numCache>
                <c:formatCode>General</c:formatCode>
                <c:ptCount val="5"/>
              </c:numCache>
            </c:numRef>
          </c:val>
        </c:ser>
        <c:ser>
          <c:idx val="11"/>
          <c:order val="11"/>
          <c:tx>
            <c:strRef>
              <c:f>'BS - Business Unit Trends'!$AA$275:$AS$275</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Trends'!$AT$275:$AX$275</c:f>
              <c:numCache>
                <c:formatCode>General</c:formatCode>
                <c:ptCount val="5"/>
              </c:numCache>
            </c:numRef>
          </c:val>
        </c:ser>
        <c:ser>
          <c:idx val="12"/>
          <c:order val="12"/>
          <c:tx>
            <c:strRef>
              <c:f>'BS - Business Unit Trends'!$AA$276:$AS$276</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Trends'!$AT$276:$AX$276</c:f>
              <c:numCache>
                <c:formatCode>General</c:formatCode>
                <c:ptCount val="5"/>
              </c:numCache>
            </c:numRef>
          </c:val>
        </c:ser>
        <c:ser>
          <c:idx val="13"/>
          <c:order val="13"/>
          <c:tx>
            <c:strRef>
              <c:f>'BS - Business Unit Trends'!$AA$277:$AS$277</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Trends'!$AT$277:$AX$277</c:f>
              <c:numCache>
                <c:formatCode>General</c:formatCode>
                <c:ptCount val="5"/>
              </c:numCache>
            </c:numRef>
          </c:val>
        </c:ser>
        <c:ser>
          <c:idx val="14"/>
          <c:order val="14"/>
          <c:tx>
            <c:strRef>
              <c:f>'BS - Business Unit Trends'!$AA$278:$AS$278</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Trends'!$AT$278:$AX$278</c:f>
              <c:numCache>
                <c:formatCode>General</c:formatCode>
                <c:ptCount val="5"/>
              </c:numCache>
            </c:numRef>
          </c:val>
        </c:ser>
        <c:ser>
          <c:idx val="15"/>
          <c:order val="15"/>
          <c:tx>
            <c:strRef>
              <c:f>'BS - Business Unit Trends'!$AA$279:$AS$279</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Trends'!$AT$279:$AX$279</c:f>
              <c:numCache>
                <c:formatCode>General</c:formatCode>
                <c:ptCount val="5"/>
              </c:numCache>
            </c:numRef>
          </c:val>
        </c:ser>
        <c:ser>
          <c:idx val="16"/>
          <c:order val="16"/>
          <c:tx>
            <c:strRef>
              <c:f>'BS - Business Unit Trends'!$AA$280:$AS$280</c:f>
              <c:strCache>
                <c:ptCount val="1"/>
                <c:pt idx="0">
                  <c:v/>
                </c:pt>
              </c:strCache>
            </c:strRef>
          </c:tx>
          <c:spPr>
            <a:solidFill>
              <a:srgbClr val="00ccff"/>
            </a:solidFill>
            <a:ln w="12600">
              <a:solidFill>
                <a:srgbClr val="000000"/>
              </a:solidFill>
              <a:round/>
            </a:ln>
          </c:spPr>
          <c:invertIfNegative val="0"/>
          <c:cat>
            <c:strRef>
              <c:f>'BS - Business Unit Trends'!$AT$263:$AX$263</c:f>
              <c:strCache>
                <c:ptCount val="5"/>
                <c:pt idx="0">
                  <c:v>Jun 99</c:v>
                </c:pt>
                <c:pt idx="1">
                  <c:v>Jul 99</c:v>
                </c:pt>
                <c:pt idx="2">
                  <c:v>Aug 99</c:v>
                </c:pt>
                <c:pt idx="3">
                  <c:v>Sep 99</c:v>
                </c:pt>
                <c:pt idx="4">
                  <c:v>Oct 99</c:v>
                </c:pt>
              </c:strCache>
            </c:strRef>
          </c:cat>
          <c:val>
            <c:numRef>
              <c:f>'BS - Business Unit Trends'!$AT$280:$AX$280</c:f>
              <c:numCache>
                <c:formatCode>General</c:formatCode>
                <c:ptCount val="0"/>
              </c:numCache>
            </c:numRef>
          </c:val>
        </c:ser>
        <c:ser>
          <c:idx val="17"/>
          <c:order val="17"/>
          <c:tx>
            <c:strRef>
              <c:f>'BS - Business Unit Trends'!$AA$281:$AS$281</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Trends'!$AT$263:$AX$263</c:f>
              <c:strCache>
                <c:ptCount val="5"/>
                <c:pt idx="0">
                  <c:v>Jun 99</c:v>
                </c:pt>
                <c:pt idx="1">
                  <c:v>Jul 99</c:v>
                </c:pt>
                <c:pt idx="2">
                  <c:v>Aug 99</c:v>
                </c:pt>
                <c:pt idx="3">
                  <c:v>Sep 99</c:v>
                </c:pt>
                <c:pt idx="4">
                  <c:v>Oct 99</c:v>
                </c:pt>
              </c:strCache>
            </c:strRef>
          </c:cat>
          <c:val>
            <c:numRef>
              <c:f>'BS - Business Unit Trends'!$AT$281:$AX$281</c:f>
              <c:numCache>
                <c:formatCode>_(* #,##0.0_);_(* \(#,##0.0\);_(* \-??_);_(@_)</c:formatCode>
                <c:ptCount val="5"/>
                <c:pt idx="1">
                  <c:v>1.4</c:v>
                </c:pt>
                <c:pt idx="2">
                  <c:v>-2</c:v>
                </c:pt>
              </c:numCache>
            </c:numRef>
          </c:val>
        </c:ser>
        <c:gapWidth val="150"/>
        <c:overlap val="100"/>
        <c:axId val="65061535"/>
        <c:axId val="66816901"/>
      </c:barChart>
      <c:catAx>
        <c:axId val="65061535"/>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66816901"/>
        <c:crossesAt val="0"/>
        <c:auto val="1"/>
        <c:lblAlgn val="ctr"/>
        <c:lblOffset val="100"/>
        <c:noMultiLvlLbl val="0"/>
      </c:catAx>
      <c:valAx>
        <c:axId val="6681690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5061535"/>
        <c:crossesAt val="1"/>
        <c:crossBetween val="midCat"/>
      </c:valAx>
      <c:spPr>
        <a:noFill/>
        <a:ln w="12600">
          <a:noFill/>
        </a:ln>
      </c:spPr>
    </c:plotArea>
    <c:legend>
      <c:legendPos val="r"/>
      <c:layout>
        <c:manualLayout>
          <c:xMode val="edge"/>
          <c:yMode val="edge"/>
          <c:x val="0.852723171124718"/>
          <c:y val="0.295619217478542"/>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Engineering &amp; Construction</a:t>
            </a:r>
          </a:p>
        </c:rich>
      </c:tx>
      <c:overlay val="0"/>
      <c:spPr>
        <a:noFill/>
        <a:ln w="0">
          <a:noFill/>
        </a:ln>
      </c:spPr>
    </c:title>
    <c:autoTitleDeleted val="0"/>
    <c:plotArea>
      <c:layout>
        <c:manualLayout>
          <c:xMode val="edge"/>
          <c:yMode val="edge"/>
          <c:x val="0.0870931356751531"/>
          <c:y val="0.1621651661665"/>
          <c:w val="0.674911376087657"/>
          <c:h val="0.8378348338335"/>
        </c:manualLayout>
      </c:layout>
      <c:barChart>
        <c:barDir val="col"/>
        <c:grouping val="stacked"/>
        <c:varyColors val="0"/>
        <c:ser>
          <c:idx val="0"/>
          <c:order val="0"/>
          <c:tx>
            <c:strRef>
              <c:f>'BS - Business Unit Trends'!$AA$287:$AS$287</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Trends'!$AT$287:$AX$287</c:f>
              <c:numCache>
                <c:formatCode>_(* #,##0.0_);_(* \(#,##0.0\);_(* \-??_);_(@_)</c:formatCode>
                <c:ptCount val="5"/>
                <c:pt idx="0">
                  <c:v>0</c:v>
                </c:pt>
                <c:pt idx="1">
                  <c:v>0</c:v>
                </c:pt>
                <c:pt idx="2">
                  <c:v>0</c:v>
                </c:pt>
                <c:pt idx="3">
                  <c:v>-1.3</c:v>
                </c:pt>
                <c:pt idx="4">
                  <c:v>0</c:v>
                </c:pt>
              </c:numCache>
            </c:numRef>
          </c:val>
        </c:ser>
        <c:ser>
          <c:idx val="1"/>
          <c:order val="1"/>
          <c:tx>
            <c:strRef>
              <c:f>'BS - Business Unit Trends'!$AA$288:$AS$288</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Trends'!$AT$288:$AX$288</c:f>
              <c:numCache>
                <c:formatCode>_(* #,##0.0_);_(* \(#,##0.0\);_(* \-??_);_(@_)</c:formatCode>
                <c:ptCount val="5"/>
                <c:pt idx="0">
                  <c:v>1.7</c:v>
                </c:pt>
                <c:pt idx="1">
                  <c:v>1.5</c:v>
                </c:pt>
                <c:pt idx="2">
                  <c:v>1.7</c:v>
                </c:pt>
                <c:pt idx="3">
                  <c:v>0</c:v>
                </c:pt>
                <c:pt idx="4">
                  <c:v>-7.6</c:v>
                </c:pt>
              </c:numCache>
            </c:numRef>
          </c:val>
        </c:ser>
        <c:ser>
          <c:idx val="2"/>
          <c:order val="2"/>
          <c:tx>
            <c:strRef>
              <c:f>'BS - Business Unit Trends'!$AA$289:$AS$289</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Trends'!$AT$289:$AX$289</c:f>
              <c:numCache>
                <c:formatCode>_(* #,##0.0_);_(* \(#,##0.0\);_(* \-??_);_(@_)</c:formatCode>
                <c:ptCount val="5"/>
                <c:pt idx="0">
                  <c:v>0</c:v>
                </c:pt>
                <c:pt idx="1">
                  <c:v>0</c:v>
                </c:pt>
                <c:pt idx="2">
                  <c:v>0</c:v>
                </c:pt>
                <c:pt idx="3">
                  <c:v>0</c:v>
                </c:pt>
                <c:pt idx="4">
                  <c:v>0</c:v>
                </c:pt>
              </c:numCache>
            </c:numRef>
          </c:val>
        </c:ser>
        <c:ser>
          <c:idx val="3"/>
          <c:order val="3"/>
          <c:tx>
            <c:strRef>
              <c:f>'BS - Business Unit Trends'!$AA$290:$AS$290</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Trends'!$AT$290:$AX$290</c:f>
              <c:numCache>
                <c:formatCode>_(* #,##0.0_);_(* \(#,##0.0\);_(* \-??_);_(@_)</c:formatCode>
                <c:ptCount val="5"/>
                <c:pt idx="0">
                  <c:v>0</c:v>
                </c:pt>
                <c:pt idx="1">
                  <c:v>0</c:v>
                </c:pt>
                <c:pt idx="2">
                  <c:v>0</c:v>
                </c:pt>
                <c:pt idx="3">
                  <c:v>0</c:v>
                </c:pt>
                <c:pt idx="4">
                  <c:v>0</c:v>
                </c:pt>
              </c:numCache>
            </c:numRef>
          </c:val>
        </c:ser>
        <c:ser>
          <c:idx val="4"/>
          <c:order val="4"/>
          <c:tx>
            <c:strRef>
              <c:f>'BS - Business Unit Trends'!$AA$291:$AS$291</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Trends'!$AT$291:$AX$291</c:f>
              <c:numCache>
                <c:formatCode>_(* #,##0.0_);_(* \(#,##0.0\);_(* \-??_);_(@_)</c:formatCode>
                <c:ptCount val="5"/>
                <c:pt idx="0">
                  <c:v>0</c:v>
                </c:pt>
                <c:pt idx="1">
                  <c:v>0</c:v>
                </c:pt>
                <c:pt idx="2">
                  <c:v>0</c:v>
                </c:pt>
                <c:pt idx="3">
                  <c:v>0</c:v>
                </c:pt>
                <c:pt idx="4">
                  <c:v>0</c:v>
                </c:pt>
              </c:numCache>
            </c:numRef>
          </c:val>
        </c:ser>
        <c:ser>
          <c:idx val="5"/>
          <c:order val="5"/>
          <c:tx>
            <c:strRef>
              <c:f>'BS - Business Unit Trends'!$AA$292:$AS$292</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Trends'!$AT$292:$AX$292</c:f>
              <c:numCache>
                <c:formatCode>_(* #,##0.0_);_(* \(#,##0.0\);_(* \-??_);_(@_)</c:formatCode>
                <c:ptCount val="5"/>
                <c:pt idx="0">
                  <c:v>0</c:v>
                </c:pt>
                <c:pt idx="1">
                  <c:v>0</c:v>
                </c:pt>
                <c:pt idx="2">
                  <c:v>0</c:v>
                </c:pt>
                <c:pt idx="3">
                  <c:v>0</c:v>
                </c:pt>
                <c:pt idx="4">
                  <c:v>0</c:v>
                </c:pt>
              </c:numCache>
            </c:numRef>
          </c:val>
        </c:ser>
        <c:ser>
          <c:idx val="6"/>
          <c:order val="6"/>
          <c:tx>
            <c:strRef>
              <c:f>'BS - Business Unit Trends'!$AA$293:$AS$293</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Trends'!$AT$293:$AX$293</c:f>
              <c:numCache>
                <c:formatCode>_(* #,##0.0_);_(* \(#,##0.0\);_(* \-??_);_(@_)</c:formatCode>
                <c:ptCount val="5"/>
                <c:pt idx="0">
                  <c:v>0</c:v>
                </c:pt>
                <c:pt idx="2">
                  <c:v>0.5</c:v>
                </c:pt>
                <c:pt idx="4">
                  <c:v>-9.9</c:v>
                </c:pt>
              </c:numCache>
            </c:numRef>
          </c:val>
        </c:ser>
        <c:ser>
          <c:idx val="7"/>
          <c:order val="7"/>
          <c:tx>
            <c:strRef>
              <c:f>'BS - Business Unit Trends'!$AA$294:$AS$294</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Trends'!$AT$294:$AX$294</c:f>
              <c:numCache>
                <c:formatCode>_(* #,##0.0_);_(* \(#,##0.0\);_(* \-??_);_(@_)</c:formatCode>
                <c:ptCount val="5"/>
                <c:pt idx="0">
                  <c:v>0.8</c:v>
                </c:pt>
                <c:pt idx="1">
                  <c:v>-1.8</c:v>
                </c:pt>
                <c:pt idx="2">
                  <c:v>1.2</c:v>
                </c:pt>
                <c:pt idx="3">
                  <c:v>-1.2</c:v>
                </c:pt>
              </c:numCache>
            </c:numRef>
          </c:val>
        </c:ser>
        <c:ser>
          <c:idx val="8"/>
          <c:order val="8"/>
          <c:tx>
            <c:strRef>
              <c:f>'BS - Business Unit Trends'!$AA$295:$AS$295</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Trends'!$AT$295:$AX$295</c:f>
              <c:numCache>
                <c:formatCode>General</c:formatCode>
                <c:ptCount val="5"/>
              </c:numCache>
            </c:numRef>
          </c:val>
        </c:ser>
        <c:ser>
          <c:idx val="9"/>
          <c:order val="9"/>
          <c:tx>
            <c:strRef>
              <c:f>'BS - Business Unit Trends'!$AA$296:$AS$296</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Trends'!$AT$296:$AX$296</c:f>
              <c:numCache>
                <c:formatCode>General</c:formatCode>
                <c:ptCount val="5"/>
              </c:numCache>
            </c:numRef>
          </c:val>
        </c:ser>
        <c:ser>
          <c:idx val="10"/>
          <c:order val="10"/>
          <c:tx>
            <c:strRef>
              <c:f>'BS - Business Unit Trends'!$AA$297:$AS$297</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Trends'!$AT$297:$AX$297</c:f>
              <c:numCache>
                <c:formatCode>General</c:formatCode>
                <c:ptCount val="5"/>
              </c:numCache>
            </c:numRef>
          </c:val>
        </c:ser>
        <c:ser>
          <c:idx val="11"/>
          <c:order val="11"/>
          <c:tx>
            <c:strRef>
              <c:f>'BS - Business Unit Trends'!$AA$298:$AS$298</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Trends'!$AT$298:$AX$298</c:f>
              <c:numCache>
                <c:formatCode>General</c:formatCode>
                <c:ptCount val="5"/>
              </c:numCache>
            </c:numRef>
          </c:val>
        </c:ser>
        <c:ser>
          <c:idx val="12"/>
          <c:order val="12"/>
          <c:tx>
            <c:strRef>
              <c:f>'BS - Business Unit Trends'!$AA$299:$AS$299</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Trends'!$AT$299:$AX$299</c:f>
              <c:numCache>
                <c:formatCode>General</c:formatCode>
                <c:ptCount val="5"/>
              </c:numCache>
            </c:numRef>
          </c:val>
        </c:ser>
        <c:ser>
          <c:idx val="13"/>
          <c:order val="13"/>
          <c:tx>
            <c:strRef>
              <c:f>'BS - Business Unit Trends'!$AA$300:$AS$300</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Trends'!$AT$300:$AX$300</c:f>
              <c:numCache>
                <c:formatCode>General</c:formatCode>
                <c:ptCount val="5"/>
              </c:numCache>
            </c:numRef>
          </c:val>
        </c:ser>
        <c:ser>
          <c:idx val="14"/>
          <c:order val="14"/>
          <c:tx>
            <c:strRef>
              <c:f>'BS - Business Unit Trends'!$AA$301:$AS$301</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Trends'!$AT$301:$AX$301</c:f>
              <c:numCache>
                <c:formatCode>General</c:formatCode>
                <c:ptCount val="5"/>
              </c:numCache>
            </c:numRef>
          </c:val>
        </c:ser>
        <c:ser>
          <c:idx val="15"/>
          <c:order val="15"/>
          <c:tx>
            <c:strRef>
              <c:f>'BS - Business Unit Trends'!$AA$302:$AS$302</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Trends'!$AT$302:$AX$302</c:f>
              <c:numCache>
                <c:formatCode>General</c:formatCode>
                <c:ptCount val="5"/>
              </c:numCache>
            </c:numRef>
          </c:val>
        </c:ser>
        <c:ser>
          <c:idx val="16"/>
          <c:order val="16"/>
          <c:tx>
            <c:strRef>
              <c:f>'BS - Business Unit Trends'!$AA$303:$AS$303</c:f>
              <c:strCache>
                <c:ptCount val="1"/>
                <c:pt idx="0">
                  <c:v/>
                </c:pt>
              </c:strCache>
            </c:strRef>
          </c:tx>
          <c:spPr>
            <a:solidFill>
              <a:srgbClr val="00ccff"/>
            </a:solidFill>
            <a:ln w="12600">
              <a:solidFill>
                <a:srgbClr val="000000"/>
              </a:solidFill>
              <a:round/>
            </a:ln>
          </c:spPr>
          <c:invertIfNegative val="0"/>
          <c:cat>
            <c:strRef>
              <c:f>'BS - Business Unit Trends'!$AT$286:$AX$286</c:f>
              <c:strCache>
                <c:ptCount val="5"/>
                <c:pt idx="0">
                  <c:v>Jun 99</c:v>
                </c:pt>
                <c:pt idx="1">
                  <c:v>Jul 99</c:v>
                </c:pt>
                <c:pt idx="2">
                  <c:v>Aug 99</c:v>
                </c:pt>
                <c:pt idx="3">
                  <c:v>Sep 99</c:v>
                </c:pt>
                <c:pt idx="4">
                  <c:v>Oct 99</c:v>
                </c:pt>
              </c:strCache>
            </c:strRef>
          </c:cat>
          <c:val>
            <c:numRef>
              <c:f>'BS - Business Unit Trends'!$AT$303:$AX$303</c:f>
              <c:numCache>
                <c:formatCode>General</c:formatCode>
                <c:ptCount val="0"/>
              </c:numCache>
            </c:numRef>
          </c:val>
        </c:ser>
        <c:ser>
          <c:idx val="17"/>
          <c:order val="17"/>
          <c:tx>
            <c:strRef>
              <c:f>'BS - Business Unit Trends'!$AA$304:$AS$304</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Trends'!$AT$286:$AX$286</c:f>
              <c:strCache>
                <c:ptCount val="5"/>
                <c:pt idx="0">
                  <c:v>Jun 99</c:v>
                </c:pt>
                <c:pt idx="1">
                  <c:v>Jul 99</c:v>
                </c:pt>
                <c:pt idx="2">
                  <c:v>Aug 99</c:v>
                </c:pt>
                <c:pt idx="3">
                  <c:v>Sep 99</c:v>
                </c:pt>
                <c:pt idx="4">
                  <c:v>Oct 99</c:v>
                </c:pt>
              </c:strCache>
            </c:strRef>
          </c:cat>
          <c:val>
            <c:numRef>
              <c:f>'BS - Business Unit Trends'!$AT$304:$AX$304</c:f>
              <c:numCache>
                <c:formatCode>_(* #,##0.0_);_(* \(#,##0.0\);_(* \-??_);_(@_)</c:formatCode>
                <c:ptCount val="5"/>
                <c:pt idx="4">
                  <c:v>1.1</c:v>
                </c:pt>
              </c:numCache>
            </c:numRef>
          </c:val>
        </c:ser>
        <c:gapWidth val="150"/>
        <c:overlap val="100"/>
        <c:axId val="47942449"/>
        <c:axId val="25385206"/>
      </c:barChart>
      <c:catAx>
        <c:axId val="4794244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25385206"/>
        <c:crossesAt val="0"/>
        <c:auto val="1"/>
        <c:lblAlgn val="ctr"/>
        <c:lblOffset val="100"/>
        <c:noMultiLvlLbl val="0"/>
      </c:catAx>
      <c:valAx>
        <c:axId val="2538520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7942449"/>
        <c:crossesAt val="1"/>
        <c:crossBetween val="midCat"/>
      </c:valAx>
      <c:spPr>
        <a:noFill/>
        <a:ln w="12600">
          <a:noFill/>
        </a:ln>
      </c:spPr>
    </c:plotArea>
    <c:legend>
      <c:legendPos val="r"/>
      <c:layout>
        <c:manualLayout>
          <c:xMode val="edge"/>
          <c:yMode val="edge"/>
          <c:x val="0.852723171124718"/>
          <c:y val="0.298655107257975"/>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International Headquarters</a:t>
            </a:r>
          </a:p>
        </c:rich>
      </c:tx>
      <c:overlay val="0"/>
      <c:spPr>
        <a:noFill/>
        <a:ln w="0">
          <a:noFill/>
        </a:ln>
      </c:spPr>
    </c:title>
    <c:autoTitleDeleted val="0"/>
    <c:plotArea>
      <c:layout>
        <c:manualLayout>
          <c:xMode val="edge"/>
          <c:yMode val="edge"/>
          <c:x val="0.0871001530900008"/>
          <c:y val="0.163656633221851"/>
          <c:w val="0.674885182499396"/>
          <c:h val="0.836343366778149"/>
        </c:manualLayout>
      </c:layout>
      <c:barChart>
        <c:barDir val="col"/>
        <c:grouping val="stacked"/>
        <c:varyColors val="0"/>
        <c:ser>
          <c:idx val="0"/>
          <c:order val="0"/>
          <c:tx>
            <c:strRef>
              <c:f>'BS - Business Unit Trends'!$AA$310:$AS$310</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Trends'!$AT$310:$AX$310</c:f>
              <c:numCache>
                <c:formatCode>_(* #,##0.0_);_(* \(#,##0.0\);_(* \-??_);_(@_)</c:formatCode>
                <c:ptCount val="5"/>
                <c:pt idx="0">
                  <c:v>0</c:v>
                </c:pt>
                <c:pt idx="1">
                  <c:v>0</c:v>
                </c:pt>
                <c:pt idx="2">
                  <c:v>0</c:v>
                </c:pt>
                <c:pt idx="3">
                  <c:v>0</c:v>
                </c:pt>
                <c:pt idx="4">
                  <c:v>0</c:v>
                </c:pt>
              </c:numCache>
            </c:numRef>
          </c:val>
        </c:ser>
        <c:ser>
          <c:idx val="1"/>
          <c:order val="1"/>
          <c:tx>
            <c:strRef>
              <c:f>'BS - Business Unit Trends'!$AA$311:$AS$311</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Trends'!$AT$311:$AX$311</c:f>
              <c:numCache>
                <c:formatCode>_(* #,##0.0_);_(* \(#,##0.0\);_(* \-??_);_(@_)</c:formatCode>
                <c:ptCount val="5"/>
                <c:pt idx="0">
                  <c:v>0</c:v>
                </c:pt>
                <c:pt idx="1">
                  <c:v>2.2</c:v>
                </c:pt>
                <c:pt idx="2">
                  <c:v>12</c:v>
                </c:pt>
                <c:pt idx="3">
                  <c:v>24.1</c:v>
                </c:pt>
                <c:pt idx="4">
                  <c:v>-45.4</c:v>
                </c:pt>
              </c:numCache>
            </c:numRef>
          </c:val>
        </c:ser>
        <c:ser>
          <c:idx val="2"/>
          <c:order val="2"/>
          <c:tx>
            <c:strRef>
              <c:f>'BS - Business Unit Trends'!$AA$312:$AS$312</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Trends'!$AT$312:$AX$312</c:f>
              <c:numCache>
                <c:formatCode>_(* #,##0.0_);_(* \(#,##0.0\);_(* \-??_);_(@_)</c:formatCode>
                <c:ptCount val="5"/>
                <c:pt idx="0">
                  <c:v>0</c:v>
                </c:pt>
                <c:pt idx="1">
                  <c:v>0</c:v>
                </c:pt>
                <c:pt idx="2">
                  <c:v>0</c:v>
                </c:pt>
                <c:pt idx="3">
                  <c:v>0</c:v>
                </c:pt>
                <c:pt idx="4">
                  <c:v>0</c:v>
                </c:pt>
              </c:numCache>
            </c:numRef>
          </c:val>
        </c:ser>
        <c:ser>
          <c:idx val="3"/>
          <c:order val="3"/>
          <c:tx>
            <c:strRef>
              <c:f>'BS - Business Unit Trends'!$AA$313:$AS$313</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Trends'!$AT$313:$AX$313</c:f>
              <c:numCache>
                <c:formatCode>_(* #,##0.0_);_(* \(#,##0.0\);_(* \-??_);_(@_)</c:formatCode>
                <c:ptCount val="5"/>
                <c:pt idx="0">
                  <c:v>0</c:v>
                </c:pt>
                <c:pt idx="1">
                  <c:v>0</c:v>
                </c:pt>
                <c:pt idx="2">
                  <c:v>0</c:v>
                </c:pt>
                <c:pt idx="3">
                  <c:v>0</c:v>
                </c:pt>
                <c:pt idx="4">
                  <c:v>0</c:v>
                </c:pt>
              </c:numCache>
            </c:numRef>
          </c:val>
        </c:ser>
        <c:ser>
          <c:idx val="4"/>
          <c:order val="4"/>
          <c:tx>
            <c:strRef>
              <c:f>'BS - Business Unit Trends'!$AA$314:$AS$314</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Trends'!$AT$314:$AX$314</c:f>
              <c:numCache>
                <c:formatCode>_(* #,##0.0_);_(* \(#,##0.0\);_(* \-??_);_(@_)</c:formatCode>
                <c:ptCount val="5"/>
                <c:pt idx="0">
                  <c:v>-4.4</c:v>
                </c:pt>
                <c:pt idx="1">
                  <c:v>0</c:v>
                </c:pt>
                <c:pt idx="2">
                  <c:v>1.9</c:v>
                </c:pt>
                <c:pt idx="3">
                  <c:v>-1.6</c:v>
                </c:pt>
                <c:pt idx="4">
                  <c:v>14.9</c:v>
                </c:pt>
              </c:numCache>
            </c:numRef>
          </c:val>
        </c:ser>
        <c:ser>
          <c:idx val="5"/>
          <c:order val="5"/>
          <c:tx>
            <c:strRef>
              <c:f>'BS - Business Unit Trends'!$AA$315:$AS$315</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Trends'!$AT$315:$AX$315</c:f>
              <c:numCache>
                <c:formatCode>_(* #,##0.0_);_(* \(#,##0.0\);_(* \-??_);_(@_)</c:formatCode>
                <c:ptCount val="5"/>
                <c:pt idx="0">
                  <c:v>16.2</c:v>
                </c:pt>
                <c:pt idx="1">
                  <c:v>0</c:v>
                </c:pt>
                <c:pt idx="2">
                  <c:v>0</c:v>
                </c:pt>
                <c:pt idx="3">
                  <c:v>0</c:v>
                </c:pt>
                <c:pt idx="4">
                  <c:v>-3.9</c:v>
                </c:pt>
              </c:numCache>
            </c:numRef>
          </c:val>
        </c:ser>
        <c:ser>
          <c:idx val="6"/>
          <c:order val="6"/>
          <c:tx>
            <c:strRef>
              <c:f>'BS - Business Unit Trends'!$AA$316:$AS$316</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Trends'!$AT$316:$AX$316</c:f>
              <c:numCache>
                <c:formatCode>_(* #,##0.0_);_(* \(#,##0.0\);_(* \-??_);_(@_)</c:formatCode>
                <c:ptCount val="5"/>
                <c:pt idx="0">
                  <c:v>0.8</c:v>
                </c:pt>
                <c:pt idx="1">
                  <c:v>-1.8</c:v>
                </c:pt>
                <c:pt idx="2">
                  <c:v>1.2</c:v>
                </c:pt>
                <c:pt idx="3">
                  <c:v>-1.2</c:v>
                </c:pt>
                <c:pt idx="4">
                  <c:v>0</c:v>
                </c:pt>
              </c:numCache>
            </c:numRef>
          </c:val>
        </c:ser>
        <c:ser>
          <c:idx val="7"/>
          <c:order val="7"/>
          <c:tx>
            <c:strRef>
              <c:f>'BS - Business Unit Trends'!$AA$317:$AS$317</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Trends'!$AT$317:$AX$317</c:f>
              <c:numCache>
                <c:formatCode>_(* #,##0.0_);_(* \(#,##0.0\);_(* \-??_);_(@_)</c:formatCode>
                <c:ptCount val="5"/>
                <c:pt idx="2">
                  <c:v>-3.8</c:v>
                </c:pt>
                <c:pt idx="3">
                  <c:v>-5</c:v>
                </c:pt>
                <c:pt idx="4">
                  <c:v>-2</c:v>
                </c:pt>
              </c:numCache>
            </c:numRef>
          </c:val>
        </c:ser>
        <c:ser>
          <c:idx val="8"/>
          <c:order val="8"/>
          <c:tx>
            <c:strRef>
              <c:f>'BS - Business Unit Trends'!$AA$318:$AS$318</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Trends'!$AT$318:$AX$318</c:f>
              <c:numCache>
                <c:formatCode>General</c:formatCode>
                <c:ptCount val="5"/>
              </c:numCache>
            </c:numRef>
          </c:val>
        </c:ser>
        <c:ser>
          <c:idx val="9"/>
          <c:order val="9"/>
          <c:tx>
            <c:strRef>
              <c:f>'BS - Business Unit Trends'!$AA$319:$AS$319</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Trends'!$AT$319:$AX$319</c:f>
              <c:numCache>
                <c:formatCode>General</c:formatCode>
                <c:ptCount val="5"/>
              </c:numCache>
            </c:numRef>
          </c:val>
        </c:ser>
        <c:ser>
          <c:idx val="10"/>
          <c:order val="10"/>
          <c:tx>
            <c:strRef>
              <c:f>'BS - Business Unit Trends'!$AA$320:$AS$320</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Trends'!$AT$320:$AX$320</c:f>
              <c:numCache>
                <c:formatCode>General</c:formatCode>
                <c:ptCount val="5"/>
              </c:numCache>
            </c:numRef>
          </c:val>
        </c:ser>
        <c:ser>
          <c:idx val="11"/>
          <c:order val="11"/>
          <c:tx>
            <c:strRef>
              <c:f>'BS - Business Unit Trends'!$AA$321:$AS$321</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Trends'!$AT$321:$AX$321</c:f>
              <c:numCache>
                <c:formatCode>General</c:formatCode>
                <c:ptCount val="5"/>
              </c:numCache>
            </c:numRef>
          </c:val>
        </c:ser>
        <c:ser>
          <c:idx val="12"/>
          <c:order val="12"/>
          <c:tx>
            <c:strRef>
              <c:f>'BS - Business Unit Trends'!$AA$322:$AS$322</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Trends'!$AT$322:$AX$322</c:f>
              <c:numCache>
                <c:formatCode>_(* #,##0.0_);_(* \(#,##0.0\);_(* \-??_);_(@_)</c:formatCode>
                <c:ptCount val="5"/>
                <c:pt idx="0">
                  <c:v>-8.6</c:v>
                </c:pt>
              </c:numCache>
            </c:numRef>
          </c:val>
        </c:ser>
        <c:ser>
          <c:idx val="13"/>
          <c:order val="13"/>
          <c:tx>
            <c:strRef>
              <c:f>'BS - Business Unit Trends'!$AA$323:$AS$323</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Trends'!$AT$323:$AX$323</c:f>
              <c:numCache>
                <c:formatCode>General</c:formatCode>
                <c:ptCount val="5"/>
              </c:numCache>
            </c:numRef>
          </c:val>
        </c:ser>
        <c:ser>
          <c:idx val="14"/>
          <c:order val="14"/>
          <c:tx>
            <c:strRef>
              <c:f>'BS - Business Unit Trends'!$AA$324:$AS$324</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Trends'!$AT$324:$AX$324</c:f>
              <c:numCache>
                <c:formatCode>General</c:formatCode>
                <c:ptCount val="5"/>
              </c:numCache>
            </c:numRef>
          </c:val>
        </c:ser>
        <c:ser>
          <c:idx val="15"/>
          <c:order val="15"/>
          <c:tx>
            <c:strRef>
              <c:f>'BS - Business Unit Trends'!$AA$325:$AS$325</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Trends'!$AT$325:$AX$325</c:f>
              <c:numCache>
                <c:formatCode>General</c:formatCode>
                <c:ptCount val="5"/>
              </c:numCache>
            </c:numRef>
          </c:val>
        </c:ser>
        <c:ser>
          <c:idx val="16"/>
          <c:order val="16"/>
          <c:tx>
            <c:strRef>
              <c:f>'BS - Business Unit Trends'!$AA$326:$AS$326</c:f>
              <c:strCache>
                <c:ptCount val="1"/>
                <c:pt idx="0">
                  <c:v/>
                </c:pt>
              </c:strCache>
            </c:strRef>
          </c:tx>
          <c:spPr>
            <a:solidFill>
              <a:srgbClr val="00ccff"/>
            </a:solidFill>
            <a:ln w="12600">
              <a:solidFill>
                <a:srgbClr val="000000"/>
              </a:solidFill>
              <a:round/>
            </a:ln>
          </c:spPr>
          <c:invertIfNegative val="0"/>
          <c:cat>
            <c:strRef>
              <c:f>'BS - Business Unit Trends'!$AT$309:$AX$309</c:f>
              <c:strCache>
                <c:ptCount val="5"/>
                <c:pt idx="0">
                  <c:v>Jun 99</c:v>
                </c:pt>
                <c:pt idx="1">
                  <c:v>Jul 99</c:v>
                </c:pt>
                <c:pt idx="2">
                  <c:v>Aug 99</c:v>
                </c:pt>
                <c:pt idx="3">
                  <c:v>Sep 99</c:v>
                </c:pt>
                <c:pt idx="4">
                  <c:v>Oct 99</c:v>
                </c:pt>
              </c:strCache>
            </c:strRef>
          </c:cat>
          <c:val>
            <c:numRef>
              <c:f>'BS - Business Unit Trends'!$AT$326:$AX$326</c:f>
              <c:numCache>
                <c:formatCode>General</c:formatCode>
                <c:ptCount val="0"/>
              </c:numCache>
            </c:numRef>
          </c:val>
        </c:ser>
        <c:ser>
          <c:idx val="17"/>
          <c:order val="17"/>
          <c:tx>
            <c:strRef>
              <c:f>'BS - Business Unit Trends'!$AA$327:$AS$327</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Trends'!$AT$309:$AX$309</c:f>
              <c:strCache>
                <c:ptCount val="5"/>
                <c:pt idx="0">
                  <c:v>Jun 99</c:v>
                </c:pt>
                <c:pt idx="1">
                  <c:v>Jul 99</c:v>
                </c:pt>
                <c:pt idx="2">
                  <c:v>Aug 99</c:v>
                </c:pt>
                <c:pt idx="3">
                  <c:v>Sep 99</c:v>
                </c:pt>
                <c:pt idx="4">
                  <c:v>Oct 99</c:v>
                </c:pt>
              </c:strCache>
            </c:strRef>
          </c:cat>
          <c:val>
            <c:numRef>
              <c:f>'BS - Business Unit Trends'!$AT$327:$AX$327</c:f>
              <c:numCache>
                <c:formatCode>_(* #,##0.0_);_(* \(#,##0.0\);_(* \-??_);_(@_)</c:formatCode>
                <c:ptCount val="5"/>
                <c:pt idx="0">
                  <c:v>-1.4</c:v>
                </c:pt>
                <c:pt idx="1">
                  <c:v>0.0999999999999996</c:v>
                </c:pt>
                <c:pt idx="2">
                  <c:v>-2.1</c:v>
                </c:pt>
                <c:pt idx="3">
                  <c:v>-2.8</c:v>
                </c:pt>
                <c:pt idx="4">
                  <c:v>-3.5</c:v>
                </c:pt>
              </c:numCache>
            </c:numRef>
          </c:val>
        </c:ser>
        <c:gapWidth val="150"/>
        <c:overlap val="100"/>
        <c:axId val="44930200"/>
        <c:axId val="15027352"/>
      </c:barChart>
      <c:catAx>
        <c:axId val="44930200"/>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5027352"/>
        <c:crossesAt val="0"/>
        <c:auto val="1"/>
        <c:lblAlgn val="ctr"/>
        <c:lblOffset val="100"/>
        <c:noMultiLvlLbl val="0"/>
      </c:catAx>
      <c:valAx>
        <c:axId val="15027352"/>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4930200"/>
        <c:crossesAt val="1"/>
        <c:crossBetween val="midCat"/>
      </c:valAx>
      <c:spPr>
        <a:noFill/>
        <a:ln w="12600">
          <a:noFill/>
        </a:ln>
      </c:spPr>
    </c:plotArea>
    <c:legend>
      <c:legendPos val="r"/>
      <c:layout>
        <c:manualLayout>
          <c:xMode val="edge"/>
          <c:yMode val="edge"/>
          <c:x val="0.852711304487954"/>
          <c:y val="0.295540691192865"/>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Gas Pipeline Group</a:t>
            </a:r>
          </a:p>
        </c:rich>
      </c:tx>
      <c:overlay val="0"/>
      <c:spPr>
        <a:noFill/>
        <a:ln w="0">
          <a:noFill/>
        </a:ln>
      </c:spPr>
    </c:title>
    <c:autoTitleDeleted val="0"/>
    <c:plotArea>
      <c:layout>
        <c:manualLayout>
          <c:xMode val="edge"/>
          <c:yMode val="edge"/>
          <c:x val="0.0870931356751531"/>
          <c:y val="0.163656633221851"/>
          <c:w val="0.674911376087657"/>
          <c:h val="0.836343366778149"/>
        </c:manualLayout>
      </c:layout>
      <c:barChart>
        <c:barDir val="col"/>
        <c:grouping val="stacked"/>
        <c:varyColors val="0"/>
        <c:ser>
          <c:idx val="0"/>
          <c:order val="0"/>
          <c:tx>
            <c:strRef>
              <c:f>'BS - Business Unit Trends'!$AA$333</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Trends'!$AB$333:$AX$333</c:f>
              <c:numCache>
                <c:formatCode>_(* #,##0.0_);_(* \(#,##0.0\);_(* \-??_);_(@_)</c:formatCode>
                <c:ptCount val="5"/>
                <c:pt idx="0">
                  <c:v>0</c:v>
                </c:pt>
                <c:pt idx="1">
                  <c:v>0</c:v>
                </c:pt>
                <c:pt idx="2">
                  <c:v>0</c:v>
                </c:pt>
                <c:pt idx="3">
                  <c:v>0</c:v>
                </c:pt>
                <c:pt idx="4">
                  <c:v>0</c:v>
                </c:pt>
              </c:numCache>
            </c:numRef>
          </c:val>
        </c:ser>
        <c:ser>
          <c:idx val="1"/>
          <c:order val="1"/>
          <c:tx>
            <c:strRef>
              <c:f>'BS - Business Unit Trends'!$AA$334</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Trends'!$AB$334:$AX$334</c:f>
              <c:numCache>
                <c:formatCode>_(* #,##0.0_);_(* \(#,##0.0\);_(* \-??_);_(@_)</c:formatCode>
                <c:ptCount val="5"/>
                <c:pt idx="0">
                  <c:v>0</c:v>
                </c:pt>
                <c:pt idx="1">
                  <c:v>0</c:v>
                </c:pt>
                <c:pt idx="2">
                  <c:v>0</c:v>
                </c:pt>
                <c:pt idx="3">
                  <c:v>0</c:v>
                </c:pt>
                <c:pt idx="4">
                  <c:v>-1.2</c:v>
                </c:pt>
              </c:numCache>
            </c:numRef>
          </c:val>
        </c:ser>
        <c:ser>
          <c:idx val="2"/>
          <c:order val="2"/>
          <c:tx>
            <c:strRef>
              <c:f>'BS - Business Unit Trends'!$AA$335</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Trends'!$AB$335:$AX$335</c:f>
              <c:numCache>
                <c:formatCode>_(* #,##0.0_);_(* \(#,##0.0\);_(* \-??_);_(@_)</c:formatCode>
                <c:ptCount val="5"/>
                <c:pt idx="0">
                  <c:v>0</c:v>
                </c:pt>
                <c:pt idx="1">
                  <c:v>0</c:v>
                </c:pt>
                <c:pt idx="2">
                  <c:v>0</c:v>
                </c:pt>
                <c:pt idx="3">
                  <c:v>0</c:v>
                </c:pt>
                <c:pt idx="4">
                  <c:v>0</c:v>
                </c:pt>
              </c:numCache>
            </c:numRef>
          </c:val>
        </c:ser>
        <c:ser>
          <c:idx val="3"/>
          <c:order val="3"/>
          <c:tx>
            <c:strRef>
              <c:f>'BS - Business Unit Trends'!$AA$336</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Trends'!$AB$336:$AX$336</c:f>
              <c:numCache>
                <c:formatCode>_(* #,##0.0_);_(* \(#,##0.0\);_(* \-??_);_(@_)</c:formatCode>
                <c:ptCount val="5"/>
                <c:pt idx="0">
                  <c:v>0</c:v>
                </c:pt>
                <c:pt idx="1">
                  <c:v>0</c:v>
                </c:pt>
                <c:pt idx="2">
                  <c:v>0</c:v>
                </c:pt>
                <c:pt idx="3">
                  <c:v>0</c:v>
                </c:pt>
                <c:pt idx="4">
                  <c:v>0</c:v>
                </c:pt>
              </c:numCache>
            </c:numRef>
          </c:val>
        </c:ser>
        <c:ser>
          <c:idx val="4"/>
          <c:order val="4"/>
          <c:tx>
            <c:strRef>
              <c:f>'BS - Business Unit Trends'!$AA$337</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Trends'!$AB$337:$AX$337</c:f>
              <c:numCache>
                <c:formatCode>_(* #,##0.0_);_(* \(#,##0.0\);_(* \-??_);_(@_)</c:formatCode>
                <c:ptCount val="5"/>
                <c:pt idx="0">
                  <c:v>0</c:v>
                </c:pt>
                <c:pt idx="1">
                  <c:v>0</c:v>
                </c:pt>
                <c:pt idx="2">
                  <c:v>0</c:v>
                </c:pt>
                <c:pt idx="3">
                  <c:v>0</c:v>
                </c:pt>
                <c:pt idx="4">
                  <c:v>0</c:v>
                </c:pt>
              </c:numCache>
            </c:numRef>
          </c:val>
        </c:ser>
        <c:ser>
          <c:idx val="5"/>
          <c:order val="5"/>
          <c:tx>
            <c:strRef>
              <c:f>'BS - Business Unit Trends'!$AA$338</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Trends'!$AB$338:$AX$338</c:f>
              <c:numCache>
                <c:formatCode>_(* #,##0.0_);_(* \(#,##0.0\);_(* \-??_);_(@_)</c:formatCode>
                <c:ptCount val="5"/>
                <c:pt idx="0">
                  <c:v>0</c:v>
                </c:pt>
                <c:pt idx="1">
                  <c:v>0</c:v>
                </c:pt>
                <c:pt idx="2">
                  <c:v>0</c:v>
                </c:pt>
                <c:pt idx="3">
                  <c:v>0</c:v>
                </c:pt>
                <c:pt idx="4">
                  <c:v>0</c:v>
                </c:pt>
              </c:numCache>
            </c:numRef>
          </c:val>
        </c:ser>
        <c:ser>
          <c:idx val="6"/>
          <c:order val="6"/>
          <c:tx>
            <c:strRef>
              <c:f>'BS - Business Unit Trends'!$AA$339</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Trends'!$AB$339:$AX$339</c:f>
              <c:numCache>
                <c:formatCode>_(* #,##0.0_);_(* \(#,##0.0\);_(* \-??_);_(@_)</c:formatCode>
                <c:ptCount val="5"/>
                <c:pt idx="0">
                  <c:v>0</c:v>
                </c:pt>
                <c:pt idx="1">
                  <c:v>0</c:v>
                </c:pt>
                <c:pt idx="2">
                  <c:v>0</c:v>
                </c:pt>
                <c:pt idx="3">
                  <c:v>0</c:v>
                </c:pt>
                <c:pt idx="4">
                  <c:v>0</c:v>
                </c:pt>
              </c:numCache>
            </c:numRef>
          </c:val>
        </c:ser>
        <c:ser>
          <c:idx val="7"/>
          <c:order val="7"/>
          <c:tx>
            <c:strRef>
              <c:f>'BS - Business Unit Trends'!$AA$340</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Trends'!$AB$340:$AX$340</c:f>
              <c:numCache>
                <c:formatCode>_(* #,##0.0_);_(* \(#,##0.0\);_(* \-??_);_(@_)</c:formatCode>
                <c:ptCount val="5"/>
                <c:pt idx="0">
                  <c:v>0</c:v>
                </c:pt>
                <c:pt idx="1">
                  <c:v>0</c:v>
                </c:pt>
                <c:pt idx="2">
                  <c:v>0</c:v>
                </c:pt>
                <c:pt idx="3">
                  <c:v>0</c:v>
                </c:pt>
                <c:pt idx="4">
                  <c:v>0</c:v>
                </c:pt>
              </c:numCache>
            </c:numRef>
          </c:val>
        </c:ser>
        <c:ser>
          <c:idx val="8"/>
          <c:order val="8"/>
          <c:tx>
            <c:strRef>
              <c:f>'BS - Business Unit Trends'!$AA$341</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Trends'!$AB$341:$AX$341</c:f>
              <c:numCache>
                <c:formatCode>_(* #,##0.0_);_(* \(#,##0.0\);_(* \-??_);_(@_)</c:formatCode>
                <c:ptCount val="5"/>
                <c:pt idx="0">
                  <c:v>0</c:v>
                </c:pt>
              </c:numCache>
            </c:numRef>
          </c:val>
        </c:ser>
        <c:ser>
          <c:idx val="9"/>
          <c:order val="9"/>
          <c:tx>
            <c:strRef>
              <c:f>'BS - Business Unit Trends'!$AA$342</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Trends'!$AB$342:$AX$342</c:f>
              <c:numCache>
                <c:formatCode>General</c:formatCode>
                <c:ptCount val="5"/>
              </c:numCache>
            </c:numRef>
          </c:val>
        </c:ser>
        <c:ser>
          <c:idx val="10"/>
          <c:order val="10"/>
          <c:tx>
            <c:strRef>
              <c:f>'BS - Business Unit Trends'!$AA$343</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Trends'!$AB$343:$AX$343</c:f>
              <c:numCache>
                <c:formatCode>General</c:formatCode>
                <c:ptCount val="5"/>
              </c:numCache>
            </c:numRef>
          </c:val>
        </c:ser>
        <c:ser>
          <c:idx val="11"/>
          <c:order val="11"/>
          <c:tx>
            <c:strRef>
              <c:f>'BS - Business Unit Trends'!$AA$344</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Trends'!$AB$344:$AX$344</c:f>
              <c:numCache>
                <c:formatCode>General</c:formatCode>
                <c:ptCount val="5"/>
              </c:numCache>
            </c:numRef>
          </c:val>
        </c:ser>
        <c:ser>
          <c:idx val="12"/>
          <c:order val="12"/>
          <c:tx>
            <c:strRef>
              <c:f>'BS - Business Unit Trends'!$AA$345</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Trends'!$AB$345:$AX$345</c:f>
              <c:numCache>
                <c:formatCode>General</c:formatCode>
                <c:ptCount val="5"/>
              </c:numCache>
            </c:numRef>
          </c:val>
        </c:ser>
        <c:ser>
          <c:idx val="13"/>
          <c:order val="13"/>
          <c:tx>
            <c:strRef>
              <c:f>'BS - Business Unit Trends'!$AA$346</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Trends'!$AB$346:$AX$346</c:f>
              <c:numCache>
                <c:formatCode>General</c:formatCode>
                <c:ptCount val="5"/>
              </c:numCache>
            </c:numRef>
          </c:val>
        </c:ser>
        <c:ser>
          <c:idx val="14"/>
          <c:order val="14"/>
          <c:tx>
            <c:strRef>
              <c:f>'BS - Business Unit Trends'!$AA$347</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Trends'!$AB$347:$AX$347</c:f>
              <c:numCache>
                <c:formatCode>General</c:formatCode>
                <c:ptCount val="5"/>
              </c:numCache>
            </c:numRef>
          </c:val>
        </c:ser>
        <c:ser>
          <c:idx val="15"/>
          <c:order val="15"/>
          <c:tx>
            <c:strRef>
              <c:f>'BS - Business Unit Trends'!$AA$348</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Trends'!$AB$348:$AX$348</c:f>
              <c:numCache>
                <c:formatCode>General</c:formatCode>
                <c:ptCount val="5"/>
              </c:numCache>
            </c:numRef>
          </c:val>
        </c:ser>
        <c:ser>
          <c:idx val="16"/>
          <c:order val="16"/>
          <c:tx>
            <c:strRef>
              <c:f>'BS - Business Unit Trends'!$AA$349</c:f>
              <c:strCache>
                <c:ptCount val="1"/>
                <c:pt idx="0">
                  <c:v/>
                </c:pt>
              </c:strCache>
            </c:strRef>
          </c:tx>
          <c:spPr>
            <a:solidFill>
              <a:srgbClr val="00ccff"/>
            </a:solidFill>
            <a:ln w="12600">
              <a:solidFill>
                <a:srgbClr val="000000"/>
              </a:solidFill>
              <a:round/>
            </a:ln>
          </c:spPr>
          <c:invertIfNegative val="0"/>
          <c:cat>
            <c:strRef>
              <c:f>'BS - Business Unit Trends'!$AB$332:$AX$332</c:f>
              <c:strCache>
                <c:ptCount val="5"/>
                <c:pt idx="0">
                  <c:v>Jun 99</c:v>
                </c:pt>
                <c:pt idx="1">
                  <c:v>Jul 99</c:v>
                </c:pt>
                <c:pt idx="2">
                  <c:v>Aug 99</c:v>
                </c:pt>
                <c:pt idx="3">
                  <c:v>Sep 99</c:v>
                </c:pt>
                <c:pt idx="4">
                  <c:v>Oct 99</c:v>
                </c:pt>
              </c:strCache>
            </c:strRef>
          </c:cat>
          <c:val>
            <c:numRef>
              <c:f>'BS - Business Unit Trends'!$AB$349:$AX$349</c:f>
              <c:numCache>
                <c:formatCode>General</c:formatCode>
                <c:ptCount val="0"/>
              </c:numCache>
            </c:numRef>
          </c:val>
        </c:ser>
        <c:ser>
          <c:idx val="17"/>
          <c:order val="17"/>
          <c:tx>
            <c:strRef>
              <c:f>'BS - Business Unit Trends'!$AA$350</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Trends'!$AB$332:$AX$332</c:f>
              <c:strCache>
                <c:ptCount val="5"/>
                <c:pt idx="0">
                  <c:v>Jun 99</c:v>
                </c:pt>
                <c:pt idx="1">
                  <c:v>Jul 99</c:v>
                </c:pt>
                <c:pt idx="2">
                  <c:v>Aug 99</c:v>
                </c:pt>
                <c:pt idx="3">
                  <c:v>Sep 99</c:v>
                </c:pt>
                <c:pt idx="4">
                  <c:v>Oct 99</c:v>
                </c:pt>
              </c:strCache>
            </c:strRef>
          </c:cat>
          <c:val>
            <c:numRef>
              <c:f>'BS - Business Unit Trends'!$AB$350:$AX$350</c:f>
              <c:numCache>
                <c:formatCode>_(* #,##0.0_);_(* \(#,##0.0\);_(* \-??_);_(@_)</c:formatCode>
                <c:ptCount val="5"/>
                <c:pt idx="4">
                  <c:v>-2.2</c:v>
                </c:pt>
              </c:numCache>
            </c:numRef>
          </c:val>
        </c:ser>
        <c:gapWidth val="150"/>
        <c:overlap val="100"/>
        <c:axId val="48266980"/>
        <c:axId val="20266506"/>
      </c:barChart>
      <c:catAx>
        <c:axId val="48266980"/>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20266506"/>
        <c:crossesAt val="0"/>
        <c:auto val="1"/>
        <c:lblAlgn val="ctr"/>
        <c:lblOffset val="100"/>
        <c:noMultiLvlLbl val="0"/>
      </c:catAx>
      <c:valAx>
        <c:axId val="2026650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8266980"/>
        <c:crossesAt val="1"/>
        <c:crossBetween val="midCat"/>
      </c:valAx>
      <c:spPr>
        <a:noFill/>
        <a:ln w="12600">
          <a:noFill/>
        </a:ln>
      </c:spPr>
    </c:plotArea>
    <c:legend>
      <c:legendPos val="r"/>
      <c:layout>
        <c:manualLayout>
          <c:xMode val="edge"/>
          <c:yMode val="edge"/>
          <c:x val="0.852723171124718"/>
          <c:y val="0.295540691192865"/>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Portland General</a:t>
            </a:r>
          </a:p>
        </c:rich>
      </c:tx>
      <c:overlay val="0"/>
      <c:spPr>
        <a:noFill/>
        <a:ln w="0">
          <a:noFill/>
        </a:ln>
      </c:spPr>
    </c:title>
    <c:autoTitleDeleted val="0"/>
    <c:plotArea>
      <c:layout>
        <c:manualLayout>
          <c:xMode val="edge"/>
          <c:yMode val="edge"/>
          <c:x val="0.0870648765977973"/>
          <c:y val="0.166833388907414"/>
          <c:w val="0.680199372939947"/>
          <c:h val="0.833166611092586"/>
        </c:manualLayout>
      </c:layout>
      <c:barChart>
        <c:barDir val="col"/>
        <c:grouping val="stacked"/>
        <c:varyColors val="0"/>
        <c:ser>
          <c:idx val="0"/>
          <c:order val="0"/>
          <c:tx>
            <c:strRef>
              <c:f>'BS - Business Unit Trends'!$AA$356</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Trends'!$AB$356:$AX$356</c:f>
              <c:numCache>
                <c:formatCode>_(* #,##0.0_);_(* \(#,##0.0\);_(* \-??_);_(@_)</c:formatCode>
                <c:ptCount val="5"/>
                <c:pt idx="0">
                  <c:v>0</c:v>
                </c:pt>
                <c:pt idx="1">
                  <c:v>0</c:v>
                </c:pt>
                <c:pt idx="2">
                  <c:v>0</c:v>
                </c:pt>
                <c:pt idx="3">
                  <c:v>0</c:v>
                </c:pt>
                <c:pt idx="4">
                  <c:v>0</c:v>
                </c:pt>
              </c:numCache>
            </c:numRef>
          </c:val>
        </c:ser>
        <c:ser>
          <c:idx val="1"/>
          <c:order val="1"/>
          <c:tx>
            <c:strRef>
              <c:f>'BS - Business Unit Trends'!$AA$357</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Trends'!$AB$357:$AX$357</c:f>
              <c:numCache>
                <c:formatCode>_(* #,##0.0_);_(* \(#,##0.0\);_(* \-??_);_(@_)</c:formatCode>
                <c:ptCount val="5"/>
                <c:pt idx="0">
                  <c:v>0</c:v>
                </c:pt>
                <c:pt idx="1">
                  <c:v>0</c:v>
                </c:pt>
                <c:pt idx="2">
                  <c:v>0</c:v>
                </c:pt>
                <c:pt idx="3">
                  <c:v>0</c:v>
                </c:pt>
                <c:pt idx="4">
                  <c:v>0</c:v>
                </c:pt>
              </c:numCache>
            </c:numRef>
          </c:val>
        </c:ser>
        <c:ser>
          <c:idx val="2"/>
          <c:order val="2"/>
          <c:tx>
            <c:strRef>
              <c:f>'BS - Business Unit Trends'!$AA$358</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Trends'!$AB$358:$AX$358</c:f>
              <c:numCache>
                <c:formatCode>_(* #,##0.0_);_(* \(#,##0.0\);_(* \-??_);_(@_)</c:formatCode>
                <c:ptCount val="5"/>
                <c:pt idx="0">
                  <c:v>0</c:v>
                </c:pt>
                <c:pt idx="1">
                  <c:v>0</c:v>
                </c:pt>
                <c:pt idx="2">
                  <c:v>0</c:v>
                </c:pt>
                <c:pt idx="3">
                  <c:v>0</c:v>
                </c:pt>
                <c:pt idx="4">
                  <c:v>0</c:v>
                </c:pt>
              </c:numCache>
            </c:numRef>
          </c:val>
        </c:ser>
        <c:ser>
          <c:idx val="3"/>
          <c:order val="3"/>
          <c:tx>
            <c:strRef>
              <c:f>'BS - Business Unit Trends'!$AA$359</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Trends'!$AB$359:$AX$359</c:f>
              <c:numCache>
                <c:formatCode>_(* #,##0.0_);_(* \(#,##0.0\);_(* \-??_);_(@_)</c:formatCode>
                <c:ptCount val="5"/>
                <c:pt idx="0">
                  <c:v>0</c:v>
                </c:pt>
                <c:pt idx="1">
                  <c:v>0</c:v>
                </c:pt>
                <c:pt idx="2">
                  <c:v>0</c:v>
                </c:pt>
                <c:pt idx="3">
                  <c:v>0</c:v>
                </c:pt>
                <c:pt idx="4">
                  <c:v>0</c:v>
                </c:pt>
              </c:numCache>
            </c:numRef>
          </c:val>
        </c:ser>
        <c:ser>
          <c:idx val="4"/>
          <c:order val="4"/>
          <c:tx>
            <c:strRef>
              <c:f>'BS - Business Unit Trends'!$AA$360</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Trends'!$AB$360:$AX$360</c:f>
              <c:numCache>
                <c:formatCode>_(* #,##0.0_);_(* \(#,##0.0\);_(* \-??_);_(@_)</c:formatCode>
                <c:ptCount val="5"/>
                <c:pt idx="0">
                  <c:v>0</c:v>
                </c:pt>
                <c:pt idx="1">
                  <c:v>0</c:v>
                </c:pt>
                <c:pt idx="2">
                  <c:v>0</c:v>
                </c:pt>
                <c:pt idx="3">
                  <c:v>0</c:v>
                </c:pt>
                <c:pt idx="4">
                  <c:v>0</c:v>
                </c:pt>
              </c:numCache>
            </c:numRef>
          </c:val>
        </c:ser>
        <c:ser>
          <c:idx val="5"/>
          <c:order val="5"/>
          <c:tx>
            <c:strRef>
              <c:f>'BS - Business Unit Trends'!$AA$361</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Trends'!$AB$361:$AX$361</c:f>
              <c:numCache>
                <c:formatCode>_(* #,##0.0_);_(* \(#,##0.0\);_(* \-??_);_(@_)</c:formatCode>
                <c:ptCount val="5"/>
                <c:pt idx="0">
                  <c:v>0</c:v>
                </c:pt>
                <c:pt idx="1">
                  <c:v>0</c:v>
                </c:pt>
                <c:pt idx="2">
                  <c:v>0</c:v>
                </c:pt>
                <c:pt idx="3">
                  <c:v>0</c:v>
                </c:pt>
                <c:pt idx="4">
                  <c:v>0</c:v>
                </c:pt>
              </c:numCache>
            </c:numRef>
          </c:val>
        </c:ser>
        <c:ser>
          <c:idx val="6"/>
          <c:order val="6"/>
          <c:tx>
            <c:strRef>
              <c:f>'BS - Business Unit Trends'!$AA$362</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Trends'!$AB$362:$AX$362</c:f>
              <c:numCache>
                <c:formatCode>_(* #,##0.0_);_(* \(#,##0.0\);_(* \-??_);_(@_)</c:formatCode>
                <c:ptCount val="5"/>
                <c:pt idx="0">
                  <c:v>0</c:v>
                </c:pt>
                <c:pt idx="1">
                  <c:v>0</c:v>
                </c:pt>
                <c:pt idx="2">
                  <c:v>0</c:v>
                </c:pt>
                <c:pt idx="3">
                  <c:v>0</c:v>
                </c:pt>
                <c:pt idx="4">
                  <c:v>0</c:v>
                </c:pt>
              </c:numCache>
            </c:numRef>
          </c:val>
        </c:ser>
        <c:ser>
          <c:idx val="7"/>
          <c:order val="7"/>
          <c:tx>
            <c:strRef>
              <c:f>'BS - Business Unit Trends'!$AA$363</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Trends'!$AB$363:$AX$363</c:f>
              <c:numCache>
                <c:formatCode>_(* #,##0.0_);_(* \(#,##0.0\);_(* \-??_);_(@_)</c:formatCode>
                <c:ptCount val="5"/>
                <c:pt idx="0">
                  <c:v>0</c:v>
                </c:pt>
                <c:pt idx="1">
                  <c:v>0</c:v>
                </c:pt>
                <c:pt idx="2">
                  <c:v>0</c:v>
                </c:pt>
                <c:pt idx="3">
                  <c:v>0</c:v>
                </c:pt>
                <c:pt idx="4">
                  <c:v>0</c:v>
                </c:pt>
              </c:numCache>
            </c:numRef>
          </c:val>
        </c:ser>
        <c:ser>
          <c:idx val="8"/>
          <c:order val="8"/>
          <c:tx>
            <c:strRef>
              <c:f>'BS - Business Unit Trends'!$AA$364</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Trends'!$AB$364:$AX$364</c:f>
              <c:numCache>
                <c:formatCode>_(* #,##0.0_);_(* \(#,##0.0\);_(* \-??_);_(@_)</c:formatCode>
                <c:ptCount val="5"/>
                <c:pt idx="0">
                  <c:v>0</c:v>
                </c:pt>
                <c:pt idx="1">
                  <c:v>0</c:v>
                </c:pt>
                <c:pt idx="2">
                  <c:v>0</c:v>
                </c:pt>
                <c:pt idx="3">
                  <c:v>0</c:v>
                </c:pt>
                <c:pt idx="4">
                  <c:v>0</c:v>
                </c:pt>
              </c:numCache>
            </c:numRef>
          </c:val>
        </c:ser>
        <c:ser>
          <c:idx val="9"/>
          <c:order val="9"/>
          <c:tx>
            <c:strRef>
              <c:f>'BS - Business Unit Trends'!$AA$365</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Trends'!$AB$365:$AX$365</c:f>
              <c:numCache>
                <c:formatCode>_(* #,##0.0_);_(* \(#,##0.0\);_(* \-??_);_(@_)</c:formatCode>
                <c:ptCount val="5"/>
                <c:pt idx="0">
                  <c:v>0</c:v>
                </c:pt>
              </c:numCache>
            </c:numRef>
          </c:val>
        </c:ser>
        <c:ser>
          <c:idx val="10"/>
          <c:order val="10"/>
          <c:tx>
            <c:strRef>
              <c:f>'BS - Business Unit Trends'!$AA$366</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Trends'!$AB$366:$AX$366</c:f>
              <c:numCache>
                <c:formatCode>General</c:formatCode>
                <c:ptCount val="5"/>
              </c:numCache>
            </c:numRef>
          </c:val>
        </c:ser>
        <c:ser>
          <c:idx val="11"/>
          <c:order val="11"/>
          <c:tx>
            <c:strRef>
              <c:f>'BS - Business Unit Trends'!$AA$367</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Trends'!$AB$367:$AX$367</c:f>
              <c:numCache>
                <c:formatCode>General</c:formatCode>
                <c:ptCount val="5"/>
              </c:numCache>
            </c:numRef>
          </c:val>
        </c:ser>
        <c:ser>
          <c:idx val="12"/>
          <c:order val="12"/>
          <c:tx>
            <c:strRef>
              <c:f>'BS - Business Unit Trends'!$AA$368</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Trends'!$AB$368:$AX$368</c:f>
              <c:numCache>
                <c:formatCode>General</c:formatCode>
                <c:ptCount val="5"/>
              </c:numCache>
            </c:numRef>
          </c:val>
        </c:ser>
        <c:ser>
          <c:idx val="13"/>
          <c:order val="13"/>
          <c:tx>
            <c:strRef>
              <c:f>'BS - Business Unit Trends'!$AA$369</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Trends'!$AB$369:$AX$369</c:f>
              <c:numCache>
                <c:formatCode>General</c:formatCode>
                <c:ptCount val="5"/>
              </c:numCache>
            </c:numRef>
          </c:val>
        </c:ser>
        <c:ser>
          <c:idx val="14"/>
          <c:order val="14"/>
          <c:tx>
            <c:strRef>
              <c:f>'BS - Business Unit Trends'!$AA$370</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Trends'!$AB$370:$AX$370</c:f>
              <c:numCache>
                <c:formatCode>General</c:formatCode>
                <c:ptCount val="5"/>
              </c:numCache>
            </c:numRef>
          </c:val>
        </c:ser>
        <c:ser>
          <c:idx val="15"/>
          <c:order val="15"/>
          <c:tx>
            <c:strRef>
              <c:f>'BS - Business Unit Trends'!$AA$371</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Trends'!$AB$371:$AX$371</c:f>
              <c:numCache>
                <c:formatCode>General</c:formatCode>
                <c:ptCount val="5"/>
              </c:numCache>
            </c:numRef>
          </c:val>
        </c:ser>
        <c:ser>
          <c:idx val="16"/>
          <c:order val="16"/>
          <c:tx>
            <c:strRef>
              <c:f>'BS - Business Unit Trends'!$AA$372</c:f>
              <c:strCache>
                <c:ptCount val="1"/>
                <c:pt idx="0">
                  <c:v/>
                </c:pt>
              </c:strCache>
            </c:strRef>
          </c:tx>
          <c:spPr>
            <a:solidFill>
              <a:srgbClr val="00ccff"/>
            </a:solidFill>
            <a:ln w="12600">
              <a:solidFill>
                <a:srgbClr val="000000"/>
              </a:solidFill>
              <a:round/>
            </a:ln>
          </c:spPr>
          <c:invertIfNegative val="0"/>
          <c:cat>
            <c:strRef>
              <c:f>'BS - Business Unit Trends'!$AB$355:$AX$355</c:f>
              <c:strCache>
                <c:ptCount val="5"/>
                <c:pt idx="0">
                  <c:v>Jun 99</c:v>
                </c:pt>
                <c:pt idx="1">
                  <c:v>Jul 99</c:v>
                </c:pt>
                <c:pt idx="2">
                  <c:v>Aug 99</c:v>
                </c:pt>
                <c:pt idx="3">
                  <c:v>Sep 99</c:v>
                </c:pt>
                <c:pt idx="4">
                  <c:v>Oct 99</c:v>
                </c:pt>
              </c:strCache>
            </c:strRef>
          </c:cat>
          <c:val>
            <c:numRef>
              <c:f>'BS - Business Unit Trends'!$AB$372:$AX$372</c:f>
              <c:numCache>
                <c:formatCode>General</c:formatCode>
                <c:ptCount val="0"/>
              </c:numCache>
            </c:numRef>
          </c:val>
        </c:ser>
        <c:ser>
          <c:idx val="17"/>
          <c:order val="17"/>
          <c:tx>
            <c:strRef>
              <c:f>'BS - Business Unit Trends'!$AA$373</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Trends'!$AB$355:$AX$355</c:f>
              <c:strCache>
                <c:ptCount val="5"/>
                <c:pt idx="0">
                  <c:v>Jun 99</c:v>
                </c:pt>
                <c:pt idx="1">
                  <c:v>Jul 99</c:v>
                </c:pt>
                <c:pt idx="2">
                  <c:v>Aug 99</c:v>
                </c:pt>
                <c:pt idx="3">
                  <c:v>Sep 99</c:v>
                </c:pt>
                <c:pt idx="4">
                  <c:v>Oct 99</c:v>
                </c:pt>
              </c:strCache>
            </c:strRef>
          </c:cat>
          <c:val>
            <c:numRef>
              <c:f>'BS - Business Unit Trends'!$AB$373:$AX$373</c:f>
              <c:numCache>
                <c:formatCode>General</c:formatCode>
                <c:ptCount val="5"/>
              </c:numCache>
            </c:numRef>
          </c:val>
        </c:ser>
        <c:gapWidth val="150"/>
        <c:overlap val="100"/>
        <c:axId val="86081839"/>
        <c:axId val="88439744"/>
      </c:barChart>
      <c:catAx>
        <c:axId val="8608183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88439744"/>
        <c:crossesAt val="0"/>
        <c:auto val="1"/>
        <c:lblAlgn val="ctr"/>
        <c:lblOffset val="100"/>
        <c:noMultiLvlLbl val="0"/>
      </c:catAx>
      <c:valAx>
        <c:axId val="88439744"/>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6081839"/>
        <c:crossesAt val="1"/>
        <c:crossBetween val="midCat"/>
      </c:valAx>
      <c:spPr>
        <a:noFill/>
        <a:ln w="12600">
          <a:noFill/>
        </a:ln>
      </c:spPr>
    </c:plotArea>
    <c:legend>
      <c:legendPos val="r"/>
      <c:layout>
        <c:manualLayout>
          <c:xMode val="edge"/>
          <c:yMode val="edge"/>
          <c:x val="0.769193665085618"/>
          <c:y val="0.099588751806157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Europe</a:t>
            </a:r>
          </a:p>
        </c:rich>
      </c:tx>
      <c:overlay val="0"/>
      <c:spPr>
        <a:noFill/>
        <a:ln w="0">
          <a:noFill/>
        </a:ln>
      </c:spPr>
    </c:title>
    <c:autoTitleDeleted val="0"/>
    <c:plotArea>
      <c:layout>
        <c:manualLayout>
          <c:xMode val="edge"/>
          <c:yMode val="edge"/>
          <c:x val="0.0878854090798738"/>
          <c:y val="0.162806162030367"/>
          <c:w val="0.843003965363761"/>
          <c:h val="0.736340463260556"/>
        </c:manualLayout>
      </c:layout>
      <c:barChart>
        <c:barDir val="col"/>
        <c:grouping val="clustered"/>
        <c:varyColors val="0"/>
        <c:ser>
          <c:idx val="0"/>
          <c:order val="0"/>
          <c:tx>
            <c:strRef>
              <c:f>'Abs Value &amp; Count'!$W$155</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Count'!$AE$154:$AT$154</c:f>
              <c:strCache>
                <c:ptCount val="5"/>
                <c:pt idx="0">
                  <c:v>Jun 99</c:v>
                </c:pt>
                <c:pt idx="1">
                  <c:v>Jul 99</c:v>
                </c:pt>
                <c:pt idx="2">
                  <c:v>Aug 99</c:v>
                </c:pt>
                <c:pt idx="3">
                  <c:v>Sep 99</c:v>
                </c:pt>
                <c:pt idx="4">
                  <c:v>Oct 99</c:v>
                </c:pt>
              </c:strCache>
            </c:strRef>
          </c:cat>
          <c:val>
            <c:numRef>
              <c:f>'Abs Value &amp; Count'!$AE$155:$AT$155</c:f>
              <c:numCache>
                <c:formatCode>_(* #,##0.0_);_(* \(#,##0.0\);_(* \-??_);_(@_)</c:formatCode>
                <c:ptCount val="5"/>
                <c:pt idx="0">
                  <c:v>30.4</c:v>
                </c:pt>
                <c:pt idx="1">
                  <c:v>69.3</c:v>
                </c:pt>
                <c:pt idx="2">
                  <c:v>78.361528</c:v>
                </c:pt>
                <c:pt idx="3">
                  <c:v>131.207173</c:v>
                </c:pt>
                <c:pt idx="4">
                  <c:v>8649.220747</c:v>
                </c:pt>
              </c:numCache>
            </c:numRef>
          </c:val>
        </c:ser>
        <c:gapWidth val="150"/>
        <c:overlap val="0"/>
        <c:axId val="52665335"/>
        <c:axId val="5646685"/>
      </c:barChart>
      <c:lineChart>
        <c:grouping val="standard"/>
        <c:varyColors val="0"/>
        <c:ser>
          <c:idx val="1"/>
          <c:order val="1"/>
          <c:tx>
            <c:strRef>
              <c:f>'Abs Value &amp; Count'!$W$156</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Count'!$AE$154:$AT$154</c:f>
              <c:strCache>
                <c:ptCount val="5"/>
                <c:pt idx="0">
                  <c:v>Jun 99</c:v>
                </c:pt>
                <c:pt idx="1">
                  <c:v>Jul 99</c:v>
                </c:pt>
                <c:pt idx="2">
                  <c:v>Aug 99</c:v>
                </c:pt>
                <c:pt idx="3">
                  <c:v>Sep 99</c:v>
                </c:pt>
                <c:pt idx="4">
                  <c:v>Oct 99</c:v>
                </c:pt>
              </c:strCache>
            </c:strRef>
          </c:cat>
          <c:val>
            <c:numRef>
              <c:f>'Abs Value &amp; Count'!$AE$156:$AT$156</c:f>
              <c:numCache>
                <c:formatCode>_(* #,##0_);_(* \(#,##0\);_(* \-??_);_(@_)</c:formatCode>
                <c:ptCount val="5"/>
                <c:pt idx="0">
                  <c:v>128</c:v>
                </c:pt>
                <c:pt idx="1">
                  <c:v>175</c:v>
                </c:pt>
                <c:pt idx="2">
                  <c:v>167</c:v>
                </c:pt>
                <c:pt idx="3">
                  <c:v>132</c:v>
                </c:pt>
                <c:pt idx="4">
                  <c:v>674</c:v>
                </c:pt>
              </c:numCache>
            </c:numRef>
          </c:val>
          <c:smooth val="0"/>
        </c:ser>
        <c:hiLowLines>
          <c:spPr>
            <a:ln w="0">
              <a:noFill/>
            </a:ln>
          </c:spPr>
        </c:hiLowLines>
        <c:marker val="1"/>
        <c:axId val="38739658"/>
        <c:axId val="40122341"/>
      </c:lineChart>
      <c:catAx>
        <c:axId val="52665335"/>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5646685"/>
        <c:crossesAt val="0"/>
        <c:auto val="1"/>
        <c:lblAlgn val="ctr"/>
        <c:lblOffset val="100"/>
        <c:noMultiLvlLbl val="0"/>
      </c:catAx>
      <c:valAx>
        <c:axId val="5646685"/>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2665335"/>
        <c:crossesAt val="1"/>
        <c:crossBetween val="midCat"/>
      </c:valAx>
      <c:catAx>
        <c:axId val="38739658"/>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40122341"/>
        <c:auto val="1"/>
        <c:lblAlgn val="ctr"/>
        <c:lblOffset val="100"/>
        <c:noMultiLvlLbl val="0"/>
      </c:catAx>
      <c:valAx>
        <c:axId val="40122341"/>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8739658"/>
        <c:crosses val="max"/>
        <c:crossBetween val="midCat"/>
      </c:valAx>
      <c:spPr>
        <a:noFill/>
        <a:ln w="12600">
          <a:noFill/>
        </a:ln>
      </c:spPr>
    </c:plotArea>
    <c:legend>
      <c:legendPos val="r"/>
      <c:layout>
        <c:manualLayout>
          <c:xMode val="edge"/>
          <c:yMode val="edge"/>
          <c:x val="0.309783928137898"/>
          <c:y val="0.89560013299346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Global Exploration &amp; Production</a:t>
            </a:r>
          </a:p>
        </c:rich>
      </c:tx>
      <c:overlay val="0"/>
      <c:spPr>
        <a:noFill/>
        <a:ln w="0">
          <a:noFill/>
        </a:ln>
      </c:spPr>
    </c:title>
    <c:autoTitleDeleted val="0"/>
    <c:plotArea>
      <c:layout>
        <c:manualLayout>
          <c:xMode val="edge"/>
          <c:yMode val="edge"/>
          <c:x val="0.0870648765977973"/>
          <c:y val="0.170438078252146"/>
          <c:w val="0.680199372939947"/>
          <c:h val="0.829561921747854"/>
        </c:manualLayout>
      </c:layout>
      <c:barChart>
        <c:barDir val="col"/>
        <c:grouping val="stacked"/>
        <c:varyColors val="0"/>
        <c:ser>
          <c:idx val="0"/>
          <c:order val="0"/>
          <c:tx>
            <c:strRef>
              <c:f>'BS - Business Unit Trends'!$AA$379</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Trends'!$AB$379:$AX$379</c:f>
              <c:numCache>
                <c:formatCode>_(* #,##0.0_);_(* \(#,##0.0\);_(* \-??_);_(@_)</c:formatCode>
                <c:ptCount val="5"/>
                <c:pt idx="0">
                  <c:v>0</c:v>
                </c:pt>
                <c:pt idx="1">
                  <c:v>0</c:v>
                </c:pt>
                <c:pt idx="2">
                  <c:v>0</c:v>
                </c:pt>
                <c:pt idx="3">
                  <c:v>0</c:v>
                </c:pt>
                <c:pt idx="4">
                  <c:v>0</c:v>
                </c:pt>
              </c:numCache>
            </c:numRef>
          </c:val>
        </c:ser>
        <c:ser>
          <c:idx val="1"/>
          <c:order val="1"/>
          <c:tx>
            <c:strRef>
              <c:f>'BS - Business Unit Trends'!$AA$380</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Trends'!$AB$380:$AX$380</c:f>
              <c:numCache>
                <c:formatCode>_(* #,##0.0_);_(* \(#,##0.0\);_(* \-??_);_(@_)</c:formatCode>
                <c:ptCount val="5"/>
                <c:pt idx="0">
                  <c:v>0</c:v>
                </c:pt>
                <c:pt idx="1">
                  <c:v>0</c:v>
                </c:pt>
                <c:pt idx="2">
                  <c:v>0</c:v>
                </c:pt>
                <c:pt idx="3">
                  <c:v>0</c:v>
                </c:pt>
                <c:pt idx="4">
                  <c:v>0</c:v>
                </c:pt>
              </c:numCache>
            </c:numRef>
          </c:val>
        </c:ser>
        <c:ser>
          <c:idx val="2"/>
          <c:order val="2"/>
          <c:tx>
            <c:strRef>
              <c:f>'BS - Business Unit Trends'!$AA$381</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Trends'!$AB$381:$AX$381</c:f>
              <c:numCache>
                <c:formatCode>_(* #,##0.0_);_(* \(#,##0.0\);_(* \-??_);_(@_)</c:formatCode>
                <c:ptCount val="5"/>
                <c:pt idx="0">
                  <c:v>0</c:v>
                </c:pt>
                <c:pt idx="1">
                  <c:v>0</c:v>
                </c:pt>
                <c:pt idx="2">
                  <c:v>0</c:v>
                </c:pt>
                <c:pt idx="3">
                  <c:v>0</c:v>
                </c:pt>
                <c:pt idx="4">
                  <c:v>0</c:v>
                </c:pt>
              </c:numCache>
            </c:numRef>
          </c:val>
        </c:ser>
        <c:ser>
          <c:idx val="3"/>
          <c:order val="3"/>
          <c:tx>
            <c:strRef>
              <c:f>'BS - Business Unit Trends'!$AA$382</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Trends'!$AB$382:$AX$382</c:f>
              <c:numCache>
                <c:formatCode>_(* #,##0.0_);_(* \(#,##0.0\);_(* \-??_);_(@_)</c:formatCode>
                <c:ptCount val="5"/>
                <c:pt idx="0">
                  <c:v>0</c:v>
                </c:pt>
                <c:pt idx="1">
                  <c:v>0</c:v>
                </c:pt>
                <c:pt idx="2">
                  <c:v>0</c:v>
                </c:pt>
                <c:pt idx="3">
                  <c:v>0</c:v>
                </c:pt>
                <c:pt idx="4">
                  <c:v>0</c:v>
                </c:pt>
              </c:numCache>
            </c:numRef>
          </c:val>
        </c:ser>
        <c:ser>
          <c:idx val="4"/>
          <c:order val="4"/>
          <c:tx>
            <c:strRef>
              <c:f>'BS - Business Unit Trends'!$AA$383</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Trends'!$AB$383:$AX$383</c:f>
              <c:numCache>
                <c:formatCode>_(* #,##0.0_);_(* \(#,##0.0\);_(* \-??_);_(@_)</c:formatCode>
                <c:ptCount val="5"/>
                <c:pt idx="0">
                  <c:v>0</c:v>
                </c:pt>
                <c:pt idx="1">
                  <c:v>0</c:v>
                </c:pt>
                <c:pt idx="2">
                  <c:v>0</c:v>
                </c:pt>
                <c:pt idx="3">
                  <c:v>0</c:v>
                </c:pt>
                <c:pt idx="4">
                  <c:v>0</c:v>
                </c:pt>
              </c:numCache>
            </c:numRef>
          </c:val>
        </c:ser>
        <c:ser>
          <c:idx val="5"/>
          <c:order val="5"/>
          <c:tx>
            <c:strRef>
              <c:f>'BS - Business Unit Trends'!$AA$384</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Trends'!$AB$384:$AX$384</c:f>
              <c:numCache>
                <c:formatCode>_(* #,##0.0_);_(* \(#,##0.0\);_(* \-??_);_(@_)</c:formatCode>
                <c:ptCount val="5"/>
                <c:pt idx="0">
                  <c:v>0</c:v>
                </c:pt>
                <c:pt idx="1">
                  <c:v>0</c:v>
                </c:pt>
                <c:pt idx="2">
                  <c:v>0</c:v>
                </c:pt>
                <c:pt idx="3">
                  <c:v>0</c:v>
                </c:pt>
                <c:pt idx="4">
                  <c:v>0</c:v>
                </c:pt>
              </c:numCache>
            </c:numRef>
          </c:val>
        </c:ser>
        <c:ser>
          <c:idx val="6"/>
          <c:order val="6"/>
          <c:tx>
            <c:strRef>
              <c:f>'BS - Business Unit Trends'!$AA$385</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Trends'!$AB$385:$AX$385</c:f>
              <c:numCache>
                <c:formatCode>_(* #,##0.0_);_(* \(#,##0.0\);_(* \-??_);_(@_)</c:formatCode>
                <c:ptCount val="5"/>
                <c:pt idx="0">
                  <c:v>0</c:v>
                </c:pt>
                <c:pt idx="1">
                  <c:v>0</c:v>
                </c:pt>
                <c:pt idx="2">
                  <c:v>0</c:v>
                </c:pt>
                <c:pt idx="3">
                  <c:v>0</c:v>
                </c:pt>
                <c:pt idx="4">
                  <c:v>0</c:v>
                </c:pt>
              </c:numCache>
            </c:numRef>
          </c:val>
        </c:ser>
        <c:ser>
          <c:idx val="7"/>
          <c:order val="7"/>
          <c:tx>
            <c:strRef>
              <c:f>'BS - Business Unit Trends'!$AA$386</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Trends'!$AB$386:$AX$386</c:f>
              <c:numCache>
                <c:formatCode>_(* #,##0.0_);_(* \(#,##0.0\);_(* \-??_);_(@_)</c:formatCode>
                <c:ptCount val="5"/>
                <c:pt idx="0">
                  <c:v>0</c:v>
                </c:pt>
                <c:pt idx="1">
                  <c:v>0</c:v>
                </c:pt>
                <c:pt idx="2">
                  <c:v>0</c:v>
                </c:pt>
                <c:pt idx="3">
                  <c:v>0</c:v>
                </c:pt>
                <c:pt idx="4">
                  <c:v>0</c:v>
                </c:pt>
              </c:numCache>
            </c:numRef>
          </c:val>
        </c:ser>
        <c:ser>
          <c:idx val="8"/>
          <c:order val="8"/>
          <c:tx>
            <c:strRef>
              <c:f>'BS - Business Unit Trends'!$AA$387</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Trends'!$AB$387:$AX$387</c:f>
              <c:numCache>
                <c:formatCode>_(* #,##0.0_);_(* \(#,##0.0\);_(* \-??_);_(@_)</c:formatCode>
                <c:ptCount val="5"/>
                <c:pt idx="0">
                  <c:v>0</c:v>
                </c:pt>
                <c:pt idx="1">
                  <c:v>0</c:v>
                </c:pt>
                <c:pt idx="2">
                  <c:v>0</c:v>
                </c:pt>
                <c:pt idx="3">
                  <c:v>0</c:v>
                </c:pt>
                <c:pt idx="4">
                  <c:v>0</c:v>
                </c:pt>
              </c:numCache>
            </c:numRef>
          </c:val>
        </c:ser>
        <c:ser>
          <c:idx val="9"/>
          <c:order val="9"/>
          <c:tx>
            <c:strRef>
              <c:f>'BS - Business Unit Trends'!$AA$388</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Trends'!$AB$388:$AX$388</c:f>
              <c:numCache>
                <c:formatCode>_(* #,##0.0_);_(* \(#,##0.0\);_(* \-??_);_(@_)</c:formatCode>
                <c:ptCount val="5"/>
                <c:pt idx="0">
                  <c:v>0</c:v>
                </c:pt>
                <c:pt idx="1">
                  <c:v>0</c:v>
                </c:pt>
                <c:pt idx="2">
                  <c:v>0</c:v>
                </c:pt>
                <c:pt idx="3">
                  <c:v>0</c:v>
                </c:pt>
                <c:pt idx="4">
                  <c:v>0</c:v>
                </c:pt>
              </c:numCache>
            </c:numRef>
          </c:val>
        </c:ser>
        <c:ser>
          <c:idx val="10"/>
          <c:order val="10"/>
          <c:tx>
            <c:strRef>
              <c:f>'BS - Business Unit Trends'!$AA$389</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Trends'!$AB$389:$AX$389</c:f>
              <c:numCache>
                <c:formatCode>_(* #,##0.0_);_(* \(#,##0.0\);_(* \-??_);_(@_)</c:formatCode>
                <c:ptCount val="5"/>
                <c:pt idx="0">
                  <c:v>0</c:v>
                </c:pt>
                <c:pt idx="1">
                  <c:v>0.9</c:v>
                </c:pt>
                <c:pt idx="2">
                  <c:v>8.1</c:v>
                </c:pt>
                <c:pt idx="3">
                  <c:v>2</c:v>
                </c:pt>
                <c:pt idx="4">
                  <c:v>2</c:v>
                </c:pt>
              </c:numCache>
            </c:numRef>
          </c:val>
        </c:ser>
        <c:ser>
          <c:idx val="11"/>
          <c:order val="11"/>
          <c:tx>
            <c:strRef>
              <c:f>'BS - Business Unit Trends'!$AA$390</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Trends'!$AB$390:$AX$390</c:f>
              <c:numCache>
                <c:formatCode>General</c:formatCode>
                <c:ptCount val="5"/>
              </c:numCache>
            </c:numRef>
          </c:val>
        </c:ser>
        <c:ser>
          <c:idx val="12"/>
          <c:order val="12"/>
          <c:tx>
            <c:strRef>
              <c:f>'BS - Business Unit Trends'!$AA$391</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Trends'!$AB$391:$AX$391</c:f>
              <c:numCache>
                <c:formatCode>General</c:formatCode>
                <c:ptCount val="5"/>
              </c:numCache>
            </c:numRef>
          </c:val>
        </c:ser>
        <c:ser>
          <c:idx val="13"/>
          <c:order val="13"/>
          <c:tx>
            <c:strRef>
              <c:f>'BS - Business Unit Trends'!$AA$392</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Trends'!$AB$392:$AX$392</c:f>
              <c:numCache>
                <c:formatCode>General</c:formatCode>
                <c:ptCount val="5"/>
              </c:numCache>
            </c:numRef>
          </c:val>
        </c:ser>
        <c:ser>
          <c:idx val="14"/>
          <c:order val="14"/>
          <c:tx>
            <c:strRef>
              <c:f>'BS - Business Unit Trends'!$AA$393</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Trends'!$AB$393:$AX$393</c:f>
              <c:numCache>
                <c:formatCode>General</c:formatCode>
                <c:ptCount val="5"/>
              </c:numCache>
            </c:numRef>
          </c:val>
        </c:ser>
        <c:ser>
          <c:idx val="15"/>
          <c:order val="15"/>
          <c:tx>
            <c:strRef>
              <c:f>'BS - Business Unit Trends'!$AA$394</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Trends'!$AB$394:$AX$394</c:f>
              <c:numCache>
                <c:formatCode>General</c:formatCode>
                <c:ptCount val="5"/>
              </c:numCache>
            </c:numRef>
          </c:val>
        </c:ser>
        <c:ser>
          <c:idx val="16"/>
          <c:order val="16"/>
          <c:tx>
            <c:strRef>
              <c:f>'BS - Business Unit Trends'!$AA$395</c:f>
              <c:strCache>
                <c:ptCount val="1"/>
                <c:pt idx="0">
                  <c:v/>
                </c:pt>
              </c:strCache>
            </c:strRef>
          </c:tx>
          <c:spPr>
            <a:solidFill>
              <a:srgbClr val="00ccff"/>
            </a:solidFill>
            <a:ln w="12600">
              <a:solidFill>
                <a:srgbClr val="000000"/>
              </a:solidFill>
              <a:round/>
            </a:ln>
          </c:spPr>
          <c:invertIfNegative val="0"/>
          <c:cat>
            <c:strRef>
              <c:f>'BS - Business Unit Trends'!$AB$378:$AX$378</c:f>
              <c:strCache>
                <c:ptCount val="5"/>
                <c:pt idx="0">
                  <c:v>Jun 99</c:v>
                </c:pt>
                <c:pt idx="1">
                  <c:v>Jul 99</c:v>
                </c:pt>
                <c:pt idx="2">
                  <c:v>Aug 99</c:v>
                </c:pt>
                <c:pt idx="3">
                  <c:v>Sep 99</c:v>
                </c:pt>
                <c:pt idx="4">
                  <c:v>Oct 99</c:v>
                </c:pt>
              </c:strCache>
            </c:strRef>
          </c:cat>
          <c:val>
            <c:numRef>
              <c:f>'BS - Business Unit Trends'!$AB$395:$AX$395</c:f>
              <c:numCache>
                <c:formatCode>General</c:formatCode>
                <c:ptCount val="0"/>
              </c:numCache>
            </c:numRef>
          </c:val>
        </c:ser>
        <c:ser>
          <c:idx val="17"/>
          <c:order val="17"/>
          <c:tx>
            <c:strRef>
              <c:f>'BS - Business Unit Trends'!$AA$396</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Trends'!$AB$378:$AX$378</c:f>
              <c:strCache>
                <c:ptCount val="5"/>
                <c:pt idx="0">
                  <c:v>Jun 99</c:v>
                </c:pt>
                <c:pt idx="1">
                  <c:v>Jul 99</c:v>
                </c:pt>
                <c:pt idx="2">
                  <c:v>Aug 99</c:v>
                </c:pt>
                <c:pt idx="3">
                  <c:v>Sep 99</c:v>
                </c:pt>
                <c:pt idx="4">
                  <c:v>Oct 99</c:v>
                </c:pt>
              </c:strCache>
            </c:strRef>
          </c:cat>
          <c:val>
            <c:numRef>
              <c:f>'BS - Business Unit Trends'!$AB$396:$AX$396</c:f>
              <c:numCache>
                <c:formatCode>General</c:formatCode>
                <c:ptCount val="5"/>
              </c:numCache>
            </c:numRef>
          </c:val>
        </c:ser>
        <c:gapWidth val="150"/>
        <c:overlap val="100"/>
        <c:axId val="35538416"/>
        <c:axId val="5025340"/>
      </c:barChart>
      <c:catAx>
        <c:axId val="35538416"/>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5025340"/>
        <c:crossesAt val="0"/>
        <c:auto val="1"/>
        <c:lblAlgn val="ctr"/>
        <c:lblOffset val="100"/>
        <c:noMultiLvlLbl val="0"/>
      </c:catAx>
      <c:valAx>
        <c:axId val="5025340"/>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5538416"/>
        <c:crossesAt val="1"/>
        <c:crossBetween val="midCat"/>
      </c:valAx>
      <c:spPr>
        <a:noFill/>
        <a:ln w="12600">
          <a:noFill/>
        </a:ln>
      </c:spPr>
    </c:plotArea>
    <c:legend>
      <c:legendPos val="r"/>
      <c:layout>
        <c:manualLayout>
          <c:xMode val="edge"/>
          <c:yMode val="edge"/>
          <c:x val="0.769193665085618"/>
          <c:y val="0.101995318247687"/>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Renewable Energy Corp</a:t>
            </a:r>
          </a:p>
        </c:rich>
      </c:tx>
      <c:overlay val="0"/>
      <c:spPr>
        <a:noFill/>
        <a:ln w="0">
          <a:noFill/>
        </a:ln>
      </c:spPr>
    </c:title>
    <c:autoTitleDeleted val="0"/>
    <c:plotArea>
      <c:layout>
        <c:manualLayout>
          <c:xMode val="edge"/>
          <c:yMode val="edge"/>
          <c:x val="0.0861263293586851"/>
          <c:y val="0.168397790055249"/>
          <c:w val="0.671285852400902"/>
          <c:h val="0.831602209944751"/>
        </c:manualLayout>
      </c:layout>
      <c:barChart>
        <c:barDir val="col"/>
        <c:grouping val="stacked"/>
        <c:varyColors val="0"/>
        <c:ser>
          <c:idx val="0"/>
          <c:order val="0"/>
          <c:tx>
            <c:strRef>
              <c:f>'BS - Business Unit Trends'!$AA$402</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Trends'!$AB$402:$AX$402</c:f>
              <c:numCache>
                <c:formatCode>_(* #,##0.0_);_(* \(#,##0.0\);_(* \-??_);_(@_)</c:formatCode>
                <c:ptCount val="5"/>
                <c:pt idx="0">
                  <c:v>0</c:v>
                </c:pt>
                <c:pt idx="1">
                  <c:v>0</c:v>
                </c:pt>
                <c:pt idx="2">
                  <c:v>0</c:v>
                </c:pt>
                <c:pt idx="3">
                  <c:v>0</c:v>
                </c:pt>
                <c:pt idx="4">
                  <c:v>0</c:v>
                </c:pt>
              </c:numCache>
            </c:numRef>
          </c:val>
        </c:ser>
        <c:ser>
          <c:idx val="1"/>
          <c:order val="1"/>
          <c:tx>
            <c:strRef>
              <c:f>'BS - Business Unit Trends'!$AA$403</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Trends'!$AB$403:$AX$403</c:f>
              <c:numCache>
                <c:formatCode>_(* #,##0.0_);_(* \(#,##0.0\);_(* \-??_);_(@_)</c:formatCode>
                <c:ptCount val="5"/>
                <c:pt idx="0">
                  <c:v>0</c:v>
                </c:pt>
                <c:pt idx="1">
                  <c:v>0</c:v>
                </c:pt>
                <c:pt idx="2">
                  <c:v>0</c:v>
                </c:pt>
                <c:pt idx="3">
                  <c:v>0</c:v>
                </c:pt>
                <c:pt idx="4">
                  <c:v>1.2</c:v>
                </c:pt>
              </c:numCache>
            </c:numRef>
          </c:val>
        </c:ser>
        <c:ser>
          <c:idx val="2"/>
          <c:order val="2"/>
          <c:tx>
            <c:strRef>
              <c:f>'BS - Business Unit Trends'!$AA$404</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Trends'!$AB$404:$AX$404</c:f>
              <c:numCache>
                <c:formatCode>_(* #,##0.0_);_(* \(#,##0.0\);_(* \-??_);_(@_)</c:formatCode>
                <c:ptCount val="5"/>
                <c:pt idx="0">
                  <c:v>0</c:v>
                </c:pt>
                <c:pt idx="1">
                  <c:v>0</c:v>
                </c:pt>
                <c:pt idx="2">
                  <c:v>0</c:v>
                </c:pt>
                <c:pt idx="3">
                  <c:v>0</c:v>
                </c:pt>
                <c:pt idx="4">
                  <c:v>0</c:v>
                </c:pt>
              </c:numCache>
            </c:numRef>
          </c:val>
        </c:ser>
        <c:ser>
          <c:idx val="3"/>
          <c:order val="3"/>
          <c:tx>
            <c:strRef>
              <c:f>'BS - Business Unit Trends'!$AA$405</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Trends'!$AB$405:$AX$405</c:f>
              <c:numCache>
                <c:formatCode>_(* #,##0.0_);_(* \(#,##0.0\);_(* \-??_);_(@_)</c:formatCode>
                <c:ptCount val="5"/>
                <c:pt idx="0">
                  <c:v>0</c:v>
                </c:pt>
                <c:pt idx="1">
                  <c:v>0</c:v>
                </c:pt>
                <c:pt idx="2">
                  <c:v>0</c:v>
                </c:pt>
                <c:pt idx="3">
                  <c:v>0</c:v>
                </c:pt>
                <c:pt idx="4">
                  <c:v>0</c:v>
                </c:pt>
              </c:numCache>
            </c:numRef>
          </c:val>
        </c:ser>
        <c:ser>
          <c:idx val="4"/>
          <c:order val="4"/>
          <c:tx>
            <c:strRef>
              <c:f>'BS - Business Unit Trends'!$AA$406</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Trends'!$AB$406:$AX$406</c:f>
              <c:numCache>
                <c:formatCode>_(* #,##0.0_);_(* \(#,##0.0\);_(* \-??_);_(@_)</c:formatCode>
                <c:ptCount val="5"/>
                <c:pt idx="0">
                  <c:v>0</c:v>
                </c:pt>
                <c:pt idx="1">
                  <c:v>0</c:v>
                </c:pt>
                <c:pt idx="2">
                  <c:v>0</c:v>
                </c:pt>
                <c:pt idx="3">
                  <c:v>0</c:v>
                </c:pt>
                <c:pt idx="4">
                  <c:v>0</c:v>
                </c:pt>
              </c:numCache>
            </c:numRef>
          </c:val>
        </c:ser>
        <c:ser>
          <c:idx val="5"/>
          <c:order val="5"/>
          <c:tx>
            <c:strRef>
              <c:f>'BS - Business Unit Trends'!$AA$407</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Trends'!$AB$407:$AX$407</c:f>
              <c:numCache>
                <c:formatCode>_(* #,##0.0_);_(* \(#,##0.0\);_(* \-??_);_(@_)</c:formatCode>
                <c:ptCount val="5"/>
                <c:pt idx="0">
                  <c:v>0</c:v>
                </c:pt>
                <c:pt idx="1">
                  <c:v>0</c:v>
                </c:pt>
                <c:pt idx="2">
                  <c:v>0</c:v>
                </c:pt>
                <c:pt idx="3">
                  <c:v>0</c:v>
                </c:pt>
                <c:pt idx="4">
                  <c:v>0</c:v>
                </c:pt>
              </c:numCache>
            </c:numRef>
          </c:val>
        </c:ser>
        <c:ser>
          <c:idx val="6"/>
          <c:order val="6"/>
          <c:tx>
            <c:strRef>
              <c:f>'BS - Business Unit Trends'!$AA$408</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Trends'!$AB$408:$AX$408</c:f>
              <c:numCache>
                <c:formatCode>_(* #,##0.0_);_(* \(#,##0.0\);_(* \-??_);_(@_)</c:formatCode>
                <c:ptCount val="5"/>
                <c:pt idx="0">
                  <c:v>0</c:v>
                </c:pt>
                <c:pt idx="1">
                  <c:v>0</c:v>
                </c:pt>
                <c:pt idx="2">
                  <c:v>0</c:v>
                </c:pt>
                <c:pt idx="3">
                  <c:v>0</c:v>
                </c:pt>
                <c:pt idx="4">
                  <c:v>0</c:v>
                </c:pt>
              </c:numCache>
            </c:numRef>
          </c:val>
        </c:ser>
        <c:ser>
          <c:idx val="7"/>
          <c:order val="7"/>
          <c:tx>
            <c:strRef>
              <c:f>'BS - Business Unit Trends'!$AA$409</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Trends'!$AB$409:$AX$409</c:f>
              <c:numCache>
                <c:formatCode>_(* #,##0.0_);_(* \(#,##0.0\);_(* \-??_);_(@_)</c:formatCode>
                <c:ptCount val="5"/>
                <c:pt idx="0">
                  <c:v>0</c:v>
                </c:pt>
                <c:pt idx="1">
                  <c:v>0</c:v>
                </c:pt>
                <c:pt idx="2">
                  <c:v>0</c:v>
                </c:pt>
                <c:pt idx="3">
                  <c:v>0</c:v>
                </c:pt>
                <c:pt idx="4">
                  <c:v>0</c:v>
                </c:pt>
              </c:numCache>
            </c:numRef>
          </c:val>
        </c:ser>
        <c:ser>
          <c:idx val="8"/>
          <c:order val="8"/>
          <c:tx>
            <c:strRef>
              <c:f>'BS - Business Unit Trends'!$AA$410</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Trends'!$AB$410:$AX$410</c:f>
              <c:numCache>
                <c:formatCode>_(* #,##0.0_);_(* \(#,##0.0\);_(* \-??_);_(@_)</c:formatCode>
                <c:ptCount val="5"/>
                <c:pt idx="0">
                  <c:v>0</c:v>
                </c:pt>
                <c:pt idx="1">
                  <c:v>0</c:v>
                </c:pt>
                <c:pt idx="2">
                  <c:v>0</c:v>
                </c:pt>
                <c:pt idx="3">
                  <c:v>0</c:v>
                </c:pt>
                <c:pt idx="4">
                  <c:v>0</c:v>
                </c:pt>
              </c:numCache>
            </c:numRef>
          </c:val>
        </c:ser>
        <c:ser>
          <c:idx val="9"/>
          <c:order val="9"/>
          <c:tx>
            <c:strRef>
              <c:f>'BS - Business Unit Trends'!$AA$411</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Trends'!$AB$411:$AX$411</c:f>
              <c:numCache>
                <c:formatCode>_(* #,##0.0_);_(* \(#,##0.0\);_(* \-??_);_(@_)</c:formatCode>
                <c:ptCount val="5"/>
                <c:pt idx="0">
                  <c:v>0</c:v>
                </c:pt>
                <c:pt idx="1">
                  <c:v>0</c:v>
                </c:pt>
                <c:pt idx="2">
                  <c:v>0</c:v>
                </c:pt>
                <c:pt idx="3">
                  <c:v>0</c:v>
                </c:pt>
                <c:pt idx="4">
                  <c:v>0</c:v>
                </c:pt>
              </c:numCache>
            </c:numRef>
          </c:val>
        </c:ser>
        <c:ser>
          <c:idx val="10"/>
          <c:order val="10"/>
          <c:tx>
            <c:strRef>
              <c:f>'BS - Business Unit Trends'!$AA$412</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Trends'!$AB$412:$AX$412</c:f>
              <c:numCache>
                <c:formatCode>_(* #,##0.0_);_(* \(#,##0.0\);_(* \-??_);_(@_)</c:formatCode>
                <c:ptCount val="5"/>
                <c:pt idx="0">
                  <c:v>0</c:v>
                </c:pt>
                <c:pt idx="1">
                  <c:v>0</c:v>
                </c:pt>
                <c:pt idx="2">
                  <c:v>0</c:v>
                </c:pt>
                <c:pt idx="3">
                  <c:v>0</c:v>
                </c:pt>
                <c:pt idx="4">
                  <c:v>0</c:v>
                </c:pt>
              </c:numCache>
            </c:numRef>
          </c:val>
        </c:ser>
        <c:ser>
          <c:idx val="11"/>
          <c:order val="11"/>
          <c:tx>
            <c:strRef>
              <c:f>'BS - Business Unit Trends'!$AA$413</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Trends'!$AB$413:$AX$413</c:f>
              <c:numCache>
                <c:formatCode>_(* #,##0.0_);_(* \(#,##0.0\);_(* \-??_);_(@_)</c:formatCode>
                <c:ptCount val="5"/>
                <c:pt idx="0">
                  <c:v>1.7</c:v>
                </c:pt>
                <c:pt idx="2">
                  <c:v>1.7</c:v>
                </c:pt>
              </c:numCache>
            </c:numRef>
          </c:val>
        </c:ser>
        <c:ser>
          <c:idx val="12"/>
          <c:order val="12"/>
          <c:tx>
            <c:strRef>
              <c:f>'BS - Business Unit Trends'!$AA$414</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Trends'!$AB$414:$AX$414</c:f>
              <c:numCache>
                <c:formatCode>General</c:formatCode>
                <c:ptCount val="5"/>
              </c:numCache>
            </c:numRef>
          </c:val>
        </c:ser>
        <c:ser>
          <c:idx val="13"/>
          <c:order val="13"/>
          <c:tx>
            <c:strRef>
              <c:f>'BS - Business Unit Trends'!$AA$415</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Trends'!$AB$415:$AX$415</c:f>
              <c:numCache>
                <c:formatCode>General</c:formatCode>
                <c:ptCount val="5"/>
              </c:numCache>
            </c:numRef>
          </c:val>
        </c:ser>
        <c:ser>
          <c:idx val="14"/>
          <c:order val="14"/>
          <c:tx>
            <c:strRef>
              <c:f>'BS - Business Unit Trends'!$AA$416</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Trends'!$AB$416:$AX$416</c:f>
              <c:numCache>
                <c:formatCode>General</c:formatCode>
                <c:ptCount val="5"/>
              </c:numCache>
            </c:numRef>
          </c:val>
        </c:ser>
        <c:ser>
          <c:idx val="15"/>
          <c:order val="15"/>
          <c:tx>
            <c:strRef>
              <c:f>'BS - Business Unit Trends'!$AA$417</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Trends'!$AB$417:$AX$417</c:f>
              <c:numCache>
                <c:formatCode>General</c:formatCode>
                <c:ptCount val="5"/>
              </c:numCache>
            </c:numRef>
          </c:val>
        </c:ser>
        <c:ser>
          <c:idx val="16"/>
          <c:order val="16"/>
          <c:tx>
            <c:strRef>
              <c:f>'BS - Business Unit Trends'!$AA$418</c:f>
              <c:strCache>
                <c:ptCount val="1"/>
                <c:pt idx="0">
                  <c:v/>
                </c:pt>
              </c:strCache>
            </c:strRef>
          </c:tx>
          <c:spPr>
            <a:solidFill>
              <a:srgbClr val="00ccff"/>
            </a:solidFill>
            <a:ln w="12600">
              <a:solidFill>
                <a:srgbClr val="000000"/>
              </a:solidFill>
              <a:round/>
            </a:ln>
          </c:spPr>
          <c:invertIfNegative val="0"/>
          <c:cat>
            <c:strRef>
              <c:f>'BS - Business Unit Trends'!$AB$401:$AX$401</c:f>
              <c:strCache>
                <c:ptCount val="5"/>
                <c:pt idx="0">
                  <c:v>Jun 99</c:v>
                </c:pt>
                <c:pt idx="1">
                  <c:v>Jul 99</c:v>
                </c:pt>
                <c:pt idx="2">
                  <c:v>Aug 99</c:v>
                </c:pt>
                <c:pt idx="3">
                  <c:v>Sep 99</c:v>
                </c:pt>
                <c:pt idx="4">
                  <c:v>Oct 99</c:v>
                </c:pt>
              </c:strCache>
            </c:strRef>
          </c:cat>
          <c:val>
            <c:numRef>
              <c:f>'BS - Business Unit Trends'!$AB$418:$AX$418</c:f>
              <c:numCache>
                <c:formatCode>General</c:formatCode>
                <c:ptCount val="0"/>
              </c:numCache>
            </c:numRef>
          </c:val>
        </c:ser>
        <c:ser>
          <c:idx val="17"/>
          <c:order val="17"/>
          <c:tx>
            <c:strRef>
              <c:f>'BS - Business Unit Trends'!$AA$419</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Trends'!$AB$401:$AX$401</c:f>
              <c:strCache>
                <c:ptCount val="5"/>
                <c:pt idx="0">
                  <c:v>Jun 99</c:v>
                </c:pt>
                <c:pt idx="1">
                  <c:v>Jul 99</c:v>
                </c:pt>
                <c:pt idx="2">
                  <c:v>Aug 99</c:v>
                </c:pt>
                <c:pt idx="3">
                  <c:v>Sep 99</c:v>
                </c:pt>
                <c:pt idx="4">
                  <c:v>Oct 99</c:v>
                </c:pt>
              </c:strCache>
            </c:strRef>
          </c:cat>
          <c:val>
            <c:numRef>
              <c:f>'BS - Business Unit Trends'!$AB$419:$AX$419</c:f>
              <c:numCache>
                <c:formatCode>General</c:formatCode>
                <c:ptCount val="5"/>
              </c:numCache>
            </c:numRef>
          </c:val>
        </c:ser>
        <c:gapWidth val="150"/>
        <c:overlap val="100"/>
        <c:axId val="59599958"/>
        <c:axId val="41205871"/>
      </c:barChart>
      <c:catAx>
        <c:axId val="5959995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41205871"/>
        <c:crossesAt val="0"/>
        <c:auto val="1"/>
        <c:lblAlgn val="ctr"/>
        <c:lblOffset val="100"/>
        <c:noMultiLvlLbl val="0"/>
      </c:catAx>
      <c:valAx>
        <c:axId val="4120587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9599958"/>
        <c:crossesAt val="1"/>
        <c:crossBetween val="midCat"/>
      </c:valAx>
      <c:spPr>
        <a:noFill/>
        <a:ln w="12600">
          <a:noFill/>
        </a:ln>
      </c:spPr>
    </c:plotArea>
    <c:legend>
      <c:legendPos val="r"/>
      <c:layout>
        <c:manualLayout>
          <c:xMode val="edge"/>
          <c:yMode val="edge"/>
          <c:x val="0.765388333870448"/>
          <c:y val="0.098011049723756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Capital Management</a:t>
            </a:r>
          </a:p>
        </c:rich>
      </c:tx>
      <c:overlay val="0"/>
      <c:spPr>
        <a:noFill/>
        <a:ln w="0">
          <a:noFill/>
        </a:ln>
      </c:spPr>
    </c:title>
    <c:autoTitleDeleted val="0"/>
    <c:plotArea>
      <c:layout>
        <c:manualLayout>
          <c:xMode val="edge"/>
          <c:yMode val="edge"/>
          <c:x val="0.0885820413436693"/>
          <c:y val="0.163832388573969"/>
          <c:w val="0.678940568475452"/>
          <c:h val="0.836167611426031"/>
        </c:manualLayout>
      </c:layout>
      <c:barChart>
        <c:barDir val="col"/>
        <c:grouping val="stacked"/>
        <c:varyColors val="0"/>
        <c:ser>
          <c:idx val="0"/>
          <c:order val="0"/>
          <c:tx>
            <c:strRef>
              <c:f>'BS - Business Unit Trends'!$AA$425</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Trends'!$AB$425:$AX$425</c:f>
              <c:numCache>
                <c:formatCode>_(* #,##0.0_);_(* \(#,##0.0\);_(* \-??_);_(@_)</c:formatCode>
                <c:ptCount val="5"/>
                <c:pt idx="0">
                  <c:v>0</c:v>
                </c:pt>
                <c:pt idx="1">
                  <c:v>0</c:v>
                </c:pt>
                <c:pt idx="2">
                  <c:v>0</c:v>
                </c:pt>
                <c:pt idx="3">
                  <c:v>0</c:v>
                </c:pt>
                <c:pt idx="4">
                  <c:v>0</c:v>
                </c:pt>
              </c:numCache>
            </c:numRef>
          </c:val>
        </c:ser>
        <c:ser>
          <c:idx val="1"/>
          <c:order val="1"/>
          <c:tx>
            <c:strRef>
              <c:f>'BS - Business Unit Trends'!$AA$426</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Trends'!$AB$426:$AX$426</c:f>
              <c:numCache>
                <c:formatCode>_(* #,##0.0_);_(* \(#,##0.0\);_(* \-??_);_(@_)</c:formatCode>
                <c:ptCount val="5"/>
                <c:pt idx="0">
                  <c:v>0</c:v>
                </c:pt>
                <c:pt idx="1">
                  <c:v>0</c:v>
                </c:pt>
                <c:pt idx="2">
                  <c:v>0</c:v>
                </c:pt>
                <c:pt idx="3">
                  <c:v>-2.9</c:v>
                </c:pt>
                <c:pt idx="4">
                  <c:v>1.4</c:v>
                </c:pt>
              </c:numCache>
            </c:numRef>
          </c:val>
        </c:ser>
        <c:ser>
          <c:idx val="2"/>
          <c:order val="2"/>
          <c:tx>
            <c:strRef>
              <c:f>'BS - Business Unit Trends'!$AA$427</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Trends'!$AB$427:$AX$427</c:f>
              <c:numCache>
                <c:formatCode>_(* #,##0.0_);_(* \(#,##0.0\);_(* \-??_);_(@_)</c:formatCode>
                <c:ptCount val="5"/>
                <c:pt idx="0">
                  <c:v>0</c:v>
                </c:pt>
                <c:pt idx="1">
                  <c:v>0</c:v>
                </c:pt>
                <c:pt idx="2">
                  <c:v>0</c:v>
                </c:pt>
                <c:pt idx="3">
                  <c:v>0</c:v>
                </c:pt>
                <c:pt idx="4">
                  <c:v>0</c:v>
                </c:pt>
              </c:numCache>
            </c:numRef>
          </c:val>
        </c:ser>
        <c:ser>
          <c:idx val="3"/>
          <c:order val="3"/>
          <c:tx>
            <c:strRef>
              <c:f>'BS - Business Unit Trends'!$AA$428</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Trends'!$AB$428:$AX$428</c:f>
              <c:numCache>
                <c:formatCode>_(* #,##0.0_);_(* \(#,##0.0\);_(* \-??_);_(@_)</c:formatCode>
                <c:ptCount val="5"/>
                <c:pt idx="0">
                  <c:v>0</c:v>
                </c:pt>
                <c:pt idx="1">
                  <c:v>0</c:v>
                </c:pt>
                <c:pt idx="2">
                  <c:v>0</c:v>
                </c:pt>
                <c:pt idx="3">
                  <c:v>0</c:v>
                </c:pt>
                <c:pt idx="4">
                  <c:v>0</c:v>
                </c:pt>
              </c:numCache>
            </c:numRef>
          </c:val>
        </c:ser>
        <c:ser>
          <c:idx val="4"/>
          <c:order val="4"/>
          <c:tx>
            <c:strRef>
              <c:f>'BS - Business Unit Trends'!$AA$429</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Trends'!$AB$429:$AX$429</c:f>
              <c:numCache>
                <c:formatCode>_(* #,##0.0_);_(* \(#,##0.0\);_(* \-??_);_(@_)</c:formatCode>
                <c:ptCount val="5"/>
                <c:pt idx="0">
                  <c:v>0</c:v>
                </c:pt>
                <c:pt idx="1">
                  <c:v>0</c:v>
                </c:pt>
                <c:pt idx="2">
                  <c:v>0</c:v>
                </c:pt>
                <c:pt idx="3">
                  <c:v>0</c:v>
                </c:pt>
                <c:pt idx="4">
                  <c:v>0</c:v>
                </c:pt>
              </c:numCache>
            </c:numRef>
          </c:val>
        </c:ser>
        <c:ser>
          <c:idx val="5"/>
          <c:order val="5"/>
          <c:tx>
            <c:strRef>
              <c:f>'BS - Business Unit Trends'!$AA$430</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Trends'!$AB$430:$AX$430</c:f>
              <c:numCache>
                <c:formatCode>_(* #,##0.0_);_(* \(#,##0.0\);_(* \-??_);_(@_)</c:formatCode>
                <c:ptCount val="5"/>
                <c:pt idx="0">
                  <c:v>0</c:v>
                </c:pt>
                <c:pt idx="1">
                  <c:v>0</c:v>
                </c:pt>
                <c:pt idx="2">
                  <c:v>0</c:v>
                </c:pt>
                <c:pt idx="3">
                  <c:v>0</c:v>
                </c:pt>
                <c:pt idx="4">
                  <c:v>0</c:v>
                </c:pt>
              </c:numCache>
            </c:numRef>
          </c:val>
        </c:ser>
        <c:ser>
          <c:idx val="6"/>
          <c:order val="6"/>
          <c:tx>
            <c:strRef>
              <c:f>'BS - Business Unit Trends'!$AA$431</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Trends'!$AB$431:$AX$431</c:f>
              <c:numCache>
                <c:formatCode>_(* #,##0.0_);_(* \(#,##0.0\);_(* \-??_);_(@_)</c:formatCode>
                <c:ptCount val="5"/>
                <c:pt idx="0">
                  <c:v>0</c:v>
                </c:pt>
                <c:pt idx="1">
                  <c:v>0</c:v>
                </c:pt>
                <c:pt idx="2">
                  <c:v>0</c:v>
                </c:pt>
                <c:pt idx="3">
                  <c:v>0</c:v>
                </c:pt>
                <c:pt idx="4">
                  <c:v>0</c:v>
                </c:pt>
              </c:numCache>
            </c:numRef>
          </c:val>
        </c:ser>
        <c:ser>
          <c:idx val="7"/>
          <c:order val="7"/>
          <c:tx>
            <c:strRef>
              <c:f>'BS - Business Unit Trends'!$AA$432</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Trends'!$AB$432:$AX$432</c:f>
              <c:numCache>
                <c:formatCode>_(* #,##0.0_);_(* \(#,##0.0\);_(* \-??_);_(@_)</c:formatCode>
                <c:ptCount val="5"/>
                <c:pt idx="0">
                  <c:v>-8.6</c:v>
                </c:pt>
                <c:pt idx="1">
                  <c:v>0</c:v>
                </c:pt>
                <c:pt idx="2">
                  <c:v>0</c:v>
                </c:pt>
                <c:pt idx="3">
                  <c:v>0</c:v>
                </c:pt>
                <c:pt idx="4">
                  <c:v>0</c:v>
                </c:pt>
              </c:numCache>
            </c:numRef>
          </c:val>
        </c:ser>
        <c:ser>
          <c:idx val="8"/>
          <c:order val="8"/>
          <c:tx>
            <c:strRef>
              <c:f>'BS - Business Unit Trends'!$AA$433</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Trends'!$AB$433:$AX$433</c:f>
              <c:numCache>
                <c:formatCode>_(* #,##0.0_);_(* \(#,##0.0\);_(* \-??_);_(@_)</c:formatCode>
                <c:ptCount val="5"/>
                <c:pt idx="0">
                  <c:v>0</c:v>
                </c:pt>
                <c:pt idx="1">
                  <c:v>0</c:v>
                </c:pt>
                <c:pt idx="2">
                  <c:v>0</c:v>
                </c:pt>
                <c:pt idx="3">
                  <c:v>0</c:v>
                </c:pt>
                <c:pt idx="4">
                  <c:v>0</c:v>
                </c:pt>
              </c:numCache>
            </c:numRef>
          </c:val>
        </c:ser>
        <c:ser>
          <c:idx val="9"/>
          <c:order val="9"/>
          <c:tx>
            <c:strRef>
              <c:f>'BS - Business Unit Trends'!$AA$434</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Trends'!$AB$434:$AX$434</c:f>
              <c:numCache>
                <c:formatCode>_(* #,##0.0_);_(* \(#,##0.0\);_(* \-??_);_(@_)</c:formatCode>
                <c:ptCount val="5"/>
                <c:pt idx="0">
                  <c:v>0</c:v>
                </c:pt>
                <c:pt idx="1">
                  <c:v>0</c:v>
                </c:pt>
                <c:pt idx="2">
                  <c:v>0</c:v>
                </c:pt>
                <c:pt idx="3">
                  <c:v>0</c:v>
                </c:pt>
                <c:pt idx="4">
                  <c:v>0</c:v>
                </c:pt>
              </c:numCache>
            </c:numRef>
          </c:val>
        </c:ser>
        <c:ser>
          <c:idx val="10"/>
          <c:order val="10"/>
          <c:tx>
            <c:strRef>
              <c:f>'BS - Business Unit Trends'!$AA$435</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Trends'!$AB$435:$AX$435</c:f>
              <c:numCache>
                <c:formatCode>_(* #,##0.0_);_(* \(#,##0.0\);_(* \-??_);_(@_)</c:formatCode>
                <c:ptCount val="5"/>
                <c:pt idx="0">
                  <c:v>0</c:v>
                </c:pt>
                <c:pt idx="1">
                  <c:v>0</c:v>
                </c:pt>
                <c:pt idx="2">
                  <c:v>0</c:v>
                </c:pt>
                <c:pt idx="3">
                  <c:v>0</c:v>
                </c:pt>
                <c:pt idx="4">
                  <c:v>0</c:v>
                </c:pt>
              </c:numCache>
            </c:numRef>
          </c:val>
        </c:ser>
        <c:ser>
          <c:idx val="11"/>
          <c:order val="11"/>
          <c:tx>
            <c:strRef>
              <c:f>'BS - Business Unit Trends'!$AA$436</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Trends'!$AB$436:$AX$436</c:f>
              <c:numCache>
                <c:formatCode>_(* #,##0.0_);_(* \(#,##0.0\);_(* \-??_);_(@_)</c:formatCode>
                <c:ptCount val="5"/>
                <c:pt idx="0">
                  <c:v>0</c:v>
                </c:pt>
                <c:pt idx="1">
                  <c:v>0</c:v>
                </c:pt>
                <c:pt idx="2">
                  <c:v>0</c:v>
                </c:pt>
                <c:pt idx="3">
                  <c:v>0</c:v>
                </c:pt>
                <c:pt idx="4">
                  <c:v>0</c:v>
                </c:pt>
              </c:numCache>
            </c:numRef>
          </c:val>
        </c:ser>
        <c:ser>
          <c:idx val="12"/>
          <c:order val="12"/>
          <c:tx>
            <c:strRef>
              <c:f>'BS - Business Unit Trends'!$AA$437</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Trends'!$AB$437:$AX$437</c:f>
              <c:numCache>
                <c:formatCode>_(* #,##0.0_);_(* \(#,##0.0\);_(* \-??_);_(@_)</c:formatCode>
                <c:ptCount val="5"/>
                <c:pt idx="3">
                  <c:v>-4.8</c:v>
                </c:pt>
              </c:numCache>
            </c:numRef>
          </c:val>
        </c:ser>
        <c:ser>
          <c:idx val="13"/>
          <c:order val="13"/>
          <c:tx>
            <c:strRef>
              <c:f>'BS - Business Unit Trends'!$AA$438</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Trends'!$AB$438:$AX$438</c:f>
              <c:numCache>
                <c:formatCode>General</c:formatCode>
                <c:ptCount val="5"/>
              </c:numCache>
            </c:numRef>
          </c:val>
        </c:ser>
        <c:ser>
          <c:idx val="14"/>
          <c:order val="14"/>
          <c:tx>
            <c:strRef>
              <c:f>'BS - Business Unit Trends'!$AA$439</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Trends'!$AB$439:$AX$439</c:f>
              <c:numCache>
                <c:formatCode>General</c:formatCode>
                <c:ptCount val="5"/>
              </c:numCache>
            </c:numRef>
          </c:val>
        </c:ser>
        <c:ser>
          <c:idx val="15"/>
          <c:order val="15"/>
          <c:tx>
            <c:strRef>
              <c:f>'BS - Business Unit Trends'!$AA$440</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Trends'!$AB$440:$AX$440</c:f>
              <c:numCache>
                <c:formatCode>General</c:formatCode>
                <c:ptCount val="5"/>
              </c:numCache>
            </c:numRef>
          </c:val>
        </c:ser>
        <c:ser>
          <c:idx val="16"/>
          <c:order val="16"/>
          <c:tx>
            <c:strRef>
              <c:f>'BS - Business Unit Trends'!$AA$441</c:f>
              <c:strCache>
                <c:ptCount val="1"/>
                <c:pt idx="0">
                  <c:v/>
                </c:pt>
              </c:strCache>
            </c:strRef>
          </c:tx>
          <c:spPr>
            <a:solidFill>
              <a:srgbClr val="00ccff"/>
            </a:solidFill>
            <a:ln w="12600">
              <a:solidFill>
                <a:srgbClr val="000000"/>
              </a:solidFill>
              <a:round/>
            </a:ln>
          </c:spPr>
          <c:invertIfNegative val="0"/>
          <c:cat>
            <c:strRef>
              <c:f>'BS - Business Unit Trends'!$AB$424:$AX$424</c:f>
              <c:strCache>
                <c:ptCount val="5"/>
                <c:pt idx="0">
                  <c:v>Jun 99</c:v>
                </c:pt>
                <c:pt idx="1">
                  <c:v>Jul 99</c:v>
                </c:pt>
                <c:pt idx="2">
                  <c:v>Aug 99</c:v>
                </c:pt>
                <c:pt idx="3">
                  <c:v>Sep 99</c:v>
                </c:pt>
                <c:pt idx="4">
                  <c:v>Oct 99</c:v>
                </c:pt>
              </c:strCache>
            </c:strRef>
          </c:cat>
          <c:val>
            <c:numRef>
              <c:f>'BS - Business Unit Trends'!$AB$441:$AX$441</c:f>
              <c:numCache>
                <c:formatCode>General</c:formatCode>
                <c:ptCount val="0"/>
              </c:numCache>
            </c:numRef>
          </c:val>
        </c:ser>
        <c:ser>
          <c:idx val="17"/>
          <c:order val="17"/>
          <c:tx>
            <c:strRef>
              <c:f>'BS - Business Unit Trends'!$AA$442</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Trends'!$AB$424:$AX$424</c:f>
              <c:strCache>
                <c:ptCount val="5"/>
                <c:pt idx="0">
                  <c:v>Jun 99</c:v>
                </c:pt>
                <c:pt idx="1">
                  <c:v>Jul 99</c:v>
                </c:pt>
                <c:pt idx="2">
                  <c:v>Aug 99</c:v>
                </c:pt>
                <c:pt idx="3">
                  <c:v>Sep 99</c:v>
                </c:pt>
                <c:pt idx="4">
                  <c:v>Oct 99</c:v>
                </c:pt>
              </c:strCache>
            </c:strRef>
          </c:cat>
          <c:val>
            <c:numRef>
              <c:f>'BS - Business Unit Trends'!$AB$442:$AX$442</c:f>
              <c:numCache>
                <c:formatCode>General</c:formatCode>
                <c:ptCount val="5"/>
              </c:numCache>
            </c:numRef>
          </c:val>
        </c:ser>
        <c:gapWidth val="150"/>
        <c:overlap val="100"/>
        <c:axId val="68352577"/>
        <c:axId val="44481949"/>
      </c:barChart>
      <c:catAx>
        <c:axId val="68352577"/>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44481949"/>
        <c:crossesAt val="0"/>
        <c:auto val="1"/>
        <c:lblAlgn val="ctr"/>
        <c:lblOffset val="100"/>
        <c:noMultiLvlLbl val="0"/>
      </c:catAx>
      <c:valAx>
        <c:axId val="44481949"/>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8352577"/>
        <c:crossesAt val="1"/>
        <c:crossBetween val="midCat"/>
      </c:valAx>
      <c:spPr>
        <a:noFill/>
        <a:ln w="12600">
          <a:noFill/>
        </a:ln>
      </c:spPr>
    </c:plotArea>
    <c:legend>
      <c:legendPos val="r"/>
      <c:layout>
        <c:manualLayout>
          <c:xMode val="edge"/>
          <c:yMode val="edge"/>
          <c:x val="0.855054909560724"/>
          <c:y val="0.293653440035567"/>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Communications Inc.</a:t>
            </a:r>
          </a:p>
        </c:rich>
      </c:tx>
      <c:overlay val="0"/>
      <c:spPr>
        <a:noFill/>
        <a:ln w="0">
          <a:noFill/>
        </a:ln>
      </c:spPr>
    </c:title>
    <c:autoTitleDeleted val="0"/>
    <c:plotArea>
      <c:layout>
        <c:manualLayout>
          <c:xMode val="edge"/>
          <c:yMode val="edge"/>
          <c:x val="0.0875835951978084"/>
          <c:y val="0.168338907469342"/>
          <c:w val="0.672548545644992"/>
          <c:h val="0.831661092530658"/>
        </c:manualLayout>
      </c:layout>
      <c:barChart>
        <c:barDir val="col"/>
        <c:grouping val="stacked"/>
        <c:varyColors val="0"/>
        <c:ser>
          <c:idx val="0"/>
          <c:order val="0"/>
          <c:tx>
            <c:strRef>
              <c:f>'BS - Business Unit Trends'!$AA$448</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Trends'!$AB$448:$AX$448</c:f>
              <c:numCache>
                <c:formatCode>_(* #,##0.0_);_(* \(#,##0.0\);_(* \-??_);_(@_)</c:formatCode>
                <c:ptCount val="5"/>
                <c:pt idx="0">
                  <c:v>0</c:v>
                </c:pt>
                <c:pt idx="1">
                  <c:v>0</c:v>
                </c:pt>
                <c:pt idx="2">
                  <c:v>0</c:v>
                </c:pt>
                <c:pt idx="3">
                  <c:v>0</c:v>
                </c:pt>
                <c:pt idx="4">
                  <c:v>0</c:v>
                </c:pt>
              </c:numCache>
            </c:numRef>
          </c:val>
        </c:ser>
        <c:ser>
          <c:idx val="1"/>
          <c:order val="1"/>
          <c:tx>
            <c:strRef>
              <c:f>'BS - Business Unit Trends'!$AA$449</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Trends'!$AB$449:$AX$449</c:f>
              <c:numCache>
                <c:formatCode>_(* #,##0.0_);_(* \(#,##0.0\);_(* \-??_);_(@_)</c:formatCode>
                <c:ptCount val="5"/>
                <c:pt idx="0">
                  <c:v>0</c:v>
                </c:pt>
                <c:pt idx="1">
                  <c:v>0</c:v>
                </c:pt>
                <c:pt idx="2">
                  <c:v>0</c:v>
                </c:pt>
                <c:pt idx="3">
                  <c:v>0</c:v>
                </c:pt>
                <c:pt idx="4">
                  <c:v>0</c:v>
                </c:pt>
              </c:numCache>
            </c:numRef>
          </c:val>
        </c:ser>
        <c:ser>
          <c:idx val="2"/>
          <c:order val="2"/>
          <c:tx>
            <c:strRef>
              <c:f>'BS - Business Unit Trends'!$AA$450</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Trends'!$AB$450:$AX$450</c:f>
              <c:numCache>
                <c:formatCode>_(* #,##0.0_);_(* \(#,##0.0\);_(* \-??_);_(@_)</c:formatCode>
                <c:ptCount val="5"/>
                <c:pt idx="0">
                  <c:v>0</c:v>
                </c:pt>
                <c:pt idx="1">
                  <c:v>0</c:v>
                </c:pt>
                <c:pt idx="2">
                  <c:v>0</c:v>
                </c:pt>
                <c:pt idx="3">
                  <c:v>0</c:v>
                </c:pt>
                <c:pt idx="4">
                  <c:v>0</c:v>
                </c:pt>
              </c:numCache>
            </c:numRef>
          </c:val>
        </c:ser>
        <c:ser>
          <c:idx val="3"/>
          <c:order val="3"/>
          <c:tx>
            <c:strRef>
              <c:f>'BS - Business Unit Trends'!$AA$451</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Trends'!$AB$451:$AX$451</c:f>
              <c:numCache>
                <c:formatCode>_(* #,##0.0_);_(* \(#,##0.0\);_(* \-??_);_(@_)</c:formatCode>
                <c:ptCount val="5"/>
                <c:pt idx="0">
                  <c:v>0</c:v>
                </c:pt>
                <c:pt idx="1">
                  <c:v>0</c:v>
                </c:pt>
                <c:pt idx="2">
                  <c:v>0</c:v>
                </c:pt>
                <c:pt idx="3">
                  <c:v>0</c:v>
                </c:pt>
                <c:pt idx="4">
                  <c:v>0</c:v>
                </c:pt>
              </c:numCache>
            </c:numRef>
          </c:val>
        </c:ser>
        <c:ser>
          <c:idx val="4"/>
          <c:order val="4"/>
          <c:tx>
            <c:strRef>
              <c:f>'BS - Business Unit Trends'!$AA$452</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Trends'!$AB$452:$AX$452</c:f>
              <c:numCache>
                <c:formatCode>_(* #,##0.0_);_(* \(#,##0.0\);_(* \-??_);_(@_)</c:formatCode>
                <c:ptCount val="5"/>
                <c:pt idx="0">
                  <c:v>0</c:v>
                </c:pt>
                <c:pt idx="1">
                  <c:v>0</c:v>
                </c:pt>
                <c:pt idx="2">
                  <c:v>0</c:v>
                </c:pt>
                <c:pt idx="3">
                  <c:v>0</c:v>
                </c:pt>
                <c:pt idx="4">
                  <c:v>0</c:v>
                </c:pt>
              </c:numCache>
            </c:numRef>
          </c:val>
        </c:ser>
        <c:ser>
          <c:idx val="5"/>
          <c:order val="5"/>
          <c:tx>
            <c:strRef>
              <c:f>'BS - Business Unit Trends'!$AA$453</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Trends'!$AB$453:$AX$453</c:f>
              <c:numCache>
                <c:formatCode>_(* #,##0.0_);_(* \(#,##0.0\);_(* \-??_);_(@_)</c:formatCode>
                <c:ptCount val="5"/>
                <c:pt idx="0">
                  <c:v>0</c:v>
                </c:pt>
                <c:pt idx="1">
                  <c:v>0</c:v>
                </c:pt>
                <c:pt idx="2">
                  <c:v>0</c:v>
                </c:pt>
                <c:pt idx="3">
                  <c:v>0</c:v>
                </c:pt>
                <c:pt idx="4">
                  <c:v>0</c:v>
                </c:pt>
              </c:numCache>
            </c:numRef>
          </c:val>
        </c:ser>
        <c:ser>
          <c:idx val="6"/>
          <c:order val="6"/>
          <c:tx>
            <c:strRef>
              <c:f>'BS - Business Unit Trends'!$AA$454</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Trends'!$AB$454:$AX$454</c:f>
              <c:numCache>
                <c:formatCode>_(* #,##0.0_);_(* \(#,##0.0\);_(* \-??_);_(@_)</c:formatCode>
                <c:ptCount val="5"/>
                <c:pt idx="0">
                  <c:v>0</c:v>
                </c:pt>
                <c:pt idx="1">
                  <c:v>0</c:v>
                </c:pt>
                <c:pt idx="2">
                  <c:v>0</c:v>
                </c:pt>
                <c:pt idx="3">
                  <c:v>0</c:v>
                </c:pt>
                <c:pt idx="4">
                  <c:v>0</c:v>
                </c:pt>
              </c:numCache>
            </c:numRef>
          </c:val>
        </c:ser>
        <c:ser>
          <c:idx val="7"/>
          <c:order val="7"/>
          <c:tx>
            <c:strRef>
              <c:f>'BS - Business Unit Trends'!$AA$455</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Trends'!$AB$455:$AX$455</c:f>
              <c:numCache>
                <c:formatCode>_(* #,##0.0_);_(* \(#,##0.0\);_(* \-??_);_(@_)</c:formatCode>
                <c:ptCount val="5"/>
                <c:pt idx="0">
                  <c:v>0</c:v>
                </c:pt>
                <c:pt idx="1">
                  <c:v>0</c:v>
                </c:pt>
                <c:pt idx="2">
                  <c:v>0</c:v>
                </c:pt>
                <c:pt idx="3">
                  <c:v>0</c:v>
                </c:pt>
                <c:pt idx="4">
                  <c:v>0</c:v>
                </c:pt>
              </c:numCache>
            </c:numRef>
          </c:val>
        </c:ser>
        <c:ser>
          <c:idx val="8"/>
          <c:order val="8"/>
          <c:tx>
            <c:strRef>
              <c:f>'BS - Business Unit Trends'!$AA$456</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Trends'!$AB$456:$AX$456</c:f>
              <c:numCache>
                <c:formatCode>_(* #,##0.0_);_(* \(#,##0.0\);_(* \-??_);_(@_)</c:formatCode>
                <c:ptCount val="5"/>
                <c:pt idx="0">
                  <c:v>0</c:v>
                </c:pt>
                <c:pt idx="1">
                  <c:v>0</c:v>
                </c:pt>
                <c:pt idx="2">
                  <c:v>0</c:v>
                </c:pt>
                <c:pt idx="3">
                  <c:v>0</c:v>
                </c:pt>
                <c:pt idx="4">
                  <c:v>0</c:v>
                </c:pt>
              </c:numCache>
            </c:numRef>
          </c:val>
        </c:ser>
        <c:ser>
          <c:idx val="9"/>
          <c:order val="9"/>
          <c:tx>
            <c:strRef>
              <c:f>'BS - Business Unit Trends'!$AA$457</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Trends'!$AB$457:$AX$457</c:f>
              <c:numCache>
                <c:formatCode>_(* #,##0.0_);_(* \(#,##0.0\);_(* \-??_);_(@_)</c:formatCode>
                <c:ptCount val="5"/>
                <c:pt idx="0">
                  <c:v>0</c:v>
                </c:pt>
                <c:pt idx="1">
                  <c:v>0</c:v>
                </c:pt>
                <c:pt idx="2">
                  <c:v>0</c:v>
                </c:pt>
                <c:pt idx="3">
                  <c:v>0</c:v>
                </c:pt>
                <c:pt idx="4">
                  <c:v>0</c:v>
                </c:pt>
              </c:numCache>
            </c:numRef>
          </c:val>
        </c:ser>
        <c:ser>
          <c:idx val="10"/>
          <c:order val="10"/>
          <c:tx>
            <c:strRef>
              <c:f>'BS - Business Unit Trends'!$AA$458</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Trends'!$AB$458:$AX$458</c:f>
              <c:numCache>
                <c:formatCode>_(* #,##0.0_);_(* \(#,##0.0\);_(* \-??_);_(@_)</c:formatCode>
                <c:ptCount val="5"/>
                <c:pt idx="0">
                  <c:v>0</c:v>
                </c:pt>
                <c:pt idx="1">
                  <c:v>0</c:v>
                </c:pt>
                <c:pt idx="2">
                  <c:v>0</c:v>
                </c:pt>
                <c:pt idx="3">
                  <c:v>0</c:v>
                </c:pt>
                <c:pt idx="4">
                  <c:v>0</c:v>
                </c:pt>
              </c:numCache>
            </c:numRef>
          </c:val>
        </c:ser>
        <c:ser>
          <c:idx val="11"/>
          <c:order val="11"/>
          <c:tx>
            <c:strRef>
              <c:f>'BS - Business Unit Trends'!$AA$459</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Trends'!$AB$459:$AX$459</c:f>
              <c:numCache>
                <c:formatCode>_(* #,##0.0_);_(* \(#,##0.0\);_(* \-??_);_(@_)</c:formatCode>
                <c:ptCount val="5"/>
                <c:pt idx="0">
                  <c:v>0</c:v>
                </c:pt>
                <c:pt idx="1">
                  <c:v>0</c:v>
                </c:pt>
                <c:pt idx="2">
                  <c:v>0</c:v>
                </c:pt>
                <c:pt idx="3">
                  <c:v>0</c:v>
                </c:pt>
                <c:pt idx="4">
                  <c:v>0</c:v>
                </c:pt>
              </c:numCache>
            </c:numRef>
          </c:val>
        </c:ser>
        <c:ser>
          <c:idx val="12"/>
          <c:order val="12"/>
          <c:tx>
            <c:strRef>
              <c:f>'BS - Business Unit Trends'!$AA$460</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Trends'!$AB$460:$AX$460</c:f>
              <c:numCache>
                <c:formatCode>_(* #,##0.0_);_(* \(#,##0.0\);_(* \-??_);_(@_)</c:formatCode>
                <c:ptCount val="5"/>
                <c:pt idx="0">
                  <c:v>0</c:v>
                </c:pt>
                <c:pt idx="1">
                  <c:v>0</c:v>
                </c:pt>
                <c:pt idx="2">
                  <c:v>0</c:v>
                </c:pt>
                <c:pt idx="3">
                  <c:v>0</c:v>
                </c:pt>
                <c:pt idx="4">
                  <c:v>0</c:v>
                </c:pt>
              </c:numCache>
            </c:numRef>
          </c:val>
        </c:ser>
        <c:ser>
          <c:idx val="13"/>
          <c:order val="13"/>
          <c:tx>
            <c:strRef>
              <c:f>'BS - Business Unit Trends'!$AA$461</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Trends'!$AB$461:$AX$461</c:f>
              <c:numCache>
                <c:formatCode>General</c:formatCode>
                <c:ptCount val="5"/>
              </c:numCache>
            </c:numRef>
          </c:val>
        </c:ser>
        <c:ser>
          <c:idx val="14"/>
          <c:order val="14"/>
          <c:tx>
            <c:strRef>
              <c:f>'BS - Business Unit Trends'!$AA$462</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Trends'!$AB$462:$AX$462</c:f>
              <c:numCache>
                <c:formatCode>General</c:formatCode>
                <c:ptCount val="5"/>
              </c:numCache>
            </c:numRef>
          </c:val>
        </c:ser>
        <c:ser>
          <c:idx val="15"/>
          <c:order val="15"/>
          <c:tx>
            <c:strRef>
              <c:f>'BS - Business Unit Trends'!$AA$463</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Trends'!$AB$463:$AX$463</c:f>
              <c:numCache>
                <c:formatCode>General</c:formatCode>
                <c:ptCount val="5"/>
              </c:numCache>
            </c:numRef>
          </c:val>
        </c:ser>
        <c:ser>
          <c:idx val="16"/>
          <c:order val="16"/>
          <c:tx>
            <c:strRef>
              <c:f>'BS - Business Unit Trends'!$AA$464</c:f>
              <c:strCache>
                <c:ptCount val="1"/>
                <c:pt idx="0">
                  <c:v/>
                </c:pt>
              </c:strCache>
            </c:strRef>
          </c:tx>
          <c:spPr>
            <a:solidFill>
              <a:srgbClr val="00ccff"/>
            </a:solidFill>
            <a:ln w="12600">
              <a:solidFill>
                <a:srgbClr val="000000"/>
              </a:solidFill>
              <a:round/>
            </a:ln>
          </c:spPr>
          <c:invertIfNegative val="0"/>
          <c:cat>
            <c:strRef>
              <c:f>'BS - Business Unit Trends'!$AB$447:$AX$447</c:f>
              <c:strCache>
                <c:ptCount val="5"/>
                <c:pt idx="0">
                  <c:v>Jun 99</c:v>
                </c:pt>
                <c:pt idx="1">
                  <c:v>Jul 99</c:v>
                </c:pt>
                <c:pt idx="2">
                  <c:v>Aug 99</c:v>
                </c:pt>
                <c:pt idx="3">
                  <c:v>Sep 99</c:v>
                </c:pt>
                <c:pt idx="4">
                  <c:v>Oct 99</c:v>
                </c:pt>
              </c:strCache>
            </c:strRef>
          </c:cat>
          <c:val>
            <c:numRef>
              <c:f>'BS - Business Unit Trends'!$AB$464:$AX$464</c:f>
              <c:numCache>
                <c:formatCode>General</c:formatCode>
                <c:ptCount val="0"/>
              </c:numCache>
            </c:numRef>
          </c:val>
        </c:ser>
        <c:ser>
          <c:idx val="17"/>
          <c:order val="17"/>
          <c:tx>
            <c:strRef>
              <c:f>'BS - Business Unit Trends'!$AA$465</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Trends'!$AB$447:$AX$447</c:f>
              <c:strCache>
                <c:ptCount val="5"/>
                <c:pt idx="0">
                  <c:v>Jun 99</c:v>
                </c:pt>
                <c:pt idx="1">
                  <c:v>Jul 99</c:v>
                </c:pt>
                <c:pt idx="2">
                  <c:v>Aug 99</c:v>
                </c:pt>
                <c:pt idx="3">
                  <c:v>Sep 99</c:v>
                </c:pt>
                <c:pt idx="4">
                  <c:v>Oct 99</c:v>
                </c:pt>
              </c:strCache>
            </c:strRef>
          </c:cat>
          <c:val>
            <c:numRef>
              <c:f>'BS - Business Unit Trends'!$AB$465:$AX$465</c:f>
              <c:numCache>
                <c:formatCode>General</c:formatCode>
                <c:ptCount val="5"/>
              </c:numCache>
            </c:numRef>
          </c:val>
        </c:ser>
        <c:gapWidth val="150"/>
        <c:overlap val="100"/>
        <c:axId val="73718673"/>
        <c:axId val="77364260"/>
      </c:barChart>
      <c:catAx>
        <c:axId val="73718673"/>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77364260"/>
        <c:crossesAt val="0"/>
        <c:auto val="1"/>
        <c:lblAlgn val="ctr"/>
        <c:lblOffset val="100"/>
        <c:noMultiLvlLbl val="0"/>
      </c:catAx>
      <c:valAx>
        <c:axId val="77364260"/>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3718673"/>
        <c:crossesAt val="1"/>
        <c:crossBetween val="midCat"/>
      </c:valAx>
      <c:spPr>
        <a:noFill/>
        <a:ln w="12600">
          <a:noFill/>
        </a:ln>
      </c:spPr>
    </c:plotArea>
    <c:legend>
      <c:legendPos val="r"/>
      <c:layout>
        <c:manualLayout>
          <c:xMode val="edge"/>
          <c:yMode val="edge"/>
          <c:x val="0.766336314559665"/>
          <c:y val="0.104124860646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Economic Development Corp.</a:t>
            </a:r>
          </a:p>
        </c:rich>
      </c:tx>
      <c:overlay val="0"/>
      <c:spPr>
        <a:noFill/>
        <a:ln w="0">
          <a:noFill/>
        </a:ln>
      </c:spPr>
    </c:title>
    <c:autoTitleDeleted val="0"/>
    <c:plotArea>
      <c:layout>
        <c:manualLayout>
          <c:xMode val="edge"/>
          <c:yMode val="edge"/>
          <c:x val="0.0861263293586851"/>
          <c:y val="0.16890169566663"/>
          <c:w val="0.671285852400902"/>
          <c:h val="0.83109830433337"/>
        </c:manualLayout>
      </c:layout>
      <c:barChart>
        <c:barDir val="col"/>
        <c:grouping val="stacked"/>
        <c:varyColors val="0"/>
        <c:ser>
          <c:idx val="0"/>
          <c:order val="0"/>
          <c:tx>
            <c:strRef>
              <c:f>'BS - Business Unit Trends'!$AA$471</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Trends'!$AB$471:$AX$471</c:f>
              <c:numCache>
                <c:formatCode>_(* #,##0.0_);_(* \(#,##0.0\);_(* \-??_);_(@_)</c:formatCode>
                <c:ptCount val="5"/>
                <c:pt idx="0">
                  <c:v>0</c:v>
                </c:pt>
                <c:pt idx="1">
                  <c:v>0</c:v>
                </c:pt>
                <c:pt idx="2">
                  <c:v>0</c:v>
                </c:pt>
                <c:pt idx="3">
                  <c:v>0</c:v>
                </c:pt>
                <c:pt idx="4">
                  <c:v>0</c:v>
                </c:pt>
              </c:numCache>
            </c:numRef>
          </c:val>
        </c:ser>
        <c:ser>
          <c:idx val="1"/>
          <c:order val="1"/>
          <c:tx>
            <c:strRef>
              <c:f>'BS - Business Unit Trends'!$AA$472</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Trends'!$AB$472:$AX$472</c:f>
              <c:numCache>
                <c:formatCode>_(* #,##0.0_);_(* \(#,##0.0\);_(* \-??_);_(@_)</c:formatCode>
                <c:ptCount val="5"/>
                <c:pt idx="0">
                  <c:v>0</c:v>
                </c:pt>
                <c:pt idx="1">
                  <c:v>0</c:v>
                </c:pt>
                <c:pt idx="2">
                  <c:v>0</c:v>
                </c:pt>
                <c:pt idx="3">
                  <c:v>0</c:v>
                </c:pt>
                <c:pt idx="4">
                  <c:v>0</c:v>
                </c:pt>
              </c:numCache>
            </c:numRef>
          </c:val>
        </c:ser>
        <c:ser>
          <c:idx val="2"/>
          <c:order val="2"/>
          <c:tx>
            <c:strRef>
              <c:f>'BS - Business Unit Trends'!$AA$473</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Trends'!$AB$473:$AX$473</c:f>
              <c:numCache>
                <c:formatCode>_(* #,##0.0_);_(* \(#,##0.0\);_(* \-??_);_(@_)</c:formatCode>
                <c:ptCount val="5"/>
                <c:pt idx="0">
                  <c:v>0</c:v>
                </c:pt>
                <c:pt idx="1">
                  <c:v>0</c:v>
                </c:pt>
                <c:pt idx="2">
                  <c:v>0</c:v>
                </c:pt>
                <c:pt idx="3">
                  <c:v>0</c:v>
                </c:pt>
                <c:pt idx="4">
                  <c:v>0</c:v>
                </c:pt>
              </c:numCache>
            </c:numRef>
          </c:val>
        </c:ser>
        <c:ser>
          <c:idx val="3"/>
          <c:order val="3"/>
          <c:tx>
            <c:strRef>
              <c:f>'BS - Business Unit Trends'!$AA$474</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Trends'!$AB$474:$AX$474</c:f>
              <c:numCache>
                <c:formatCode>_(* #,##0.0_);_(* \(#,##0.0\);_(* \-??_);_(@_)</c:formatCode>
                <c:ptCount val="5"/>
                <c:pt idx="0">
                  <c:v>0</c:v>
                </c:pt>
                <c:pt idx="1">
                  <c:v>0</c:v>
                </c:pt>
                <c:pt idx="2">
                  <c:v>0</c:v>
                </c:pt>
                <c:pt idx="3">
                  <c:v>0</c:v>
                </c:pt>
                <c:pt idx="4">
                  <c:v>0</c:v>
                </c:pt>
              </c:numCache>
            </c:numRef>
          </c:val>
        </c:ser>
        <c:ser>
          <c:idx val="4"/>
          <c:order val="4"/>
          <c:tx>
            <c:strRef>
              <c:f>'BS - Business Unit Trends'!$AA$475</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Trends'!$AB$475:$AX$475</c:f>
              <c:numCache>
                <c:formatCode>_(* #,##0.0_);_(* \(#,##0.0\);_(* \-??_);_(@_)</c:formatCode>
                <c:ptCount val="5"/>
                <c:pt idx="0">
                  <c:v>0</c:v>
                </c:pt>
                <c:pt idx="1">
                  <c:v>0</c:v>
                </c:pt>
                <c:pt idx="2">
                  <c:v>0</c:v>
                </c:pt>
                <c:pt idx="3">
                  <c:v>0</c:v>
                </c:pt>
                <c:pt idx="4">
                  <c:v>0</c:v>
                </c:pt>
              </c:numCache>
            </c:numRef>
          </c:val>
        </c:ser>
        <c:ser>
          <c:idx val="5"/>
          <c:order val="5"/>
          <c:tx>
            <c:strRef>
              <c:f>'BS - Business Unit Trends'!$AA$476</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Trends'!$AB$476:$AX$476</c:f>
              <c:numCache>
                <c:formatCode>_(* #,##0.0_);_(* \(#,##0.0\);_(* \-??_);_(@_)</c:formatCode>
                <c:ptCount val="5"/>
                <c:pt idx="0">
                  <c:v>0</c:v>
                </c:pt>
                <c:pt idx="1">
                  <c:v>0</c:v>
                </c:pt>
                <c:pt idx="2">
                  <c:v>0</c:v>
                </c:pt>
                <c:pt idx="3">
                  <c:v>0</c:v>
                </c:pt>
                <c:pt idx="4">
                  <c:v>0</c:v>
                </c:pt>
              </c:numCache>
            </c:numRef>
          </c:val>
        </c:ser>
        <c:ser>
          <c:idx val="6"/>
          <c:order val="6"/>
          <c:tx>
            <c:strRef>
              <c:f>'BS - Business Unit Trends'!$AA$477</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Trends'!$AB$477:$AX$477</c:f>
              <c:numCache>
                <c:formatCode>_(* #,##0.0_);_(* \(#,##0.0\);_(* \-??_);_(@_)</c:formatCode>
                <c:ptCount val="5"/>
                <c:pt idx="0">
                  <c:v>0</c:v>
                </c:pt>
                <c:pt idx="1">
                  <c:v>0</c:v>
                </c:pt>
                <c:pt idx="2">
                  <c:v>0</c:v>
                </c:pt>
                <c:pt idx="3">
                  <c:v>0</c:v>
                </c:pt>
                <c:pt idx="4">
                  <c:v>0</c:v>
                </c:pt>
              </c:numCache>
            </c:numRef>
          </c:val>
        </c:ser>
        <c:ser>
          <c:idx val="7"/>
          <c:order val="7"/>
          <c:tx>
            <c:strRef>
              <c:f>'BS - Business Unit Trends'!$AA$478</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Trends'!$AB$478:$AX$478</c:f>
              <c:numCache>
                <c:formatCode>_(* #,##0.0_);_(* \(#,##0.0\);_(* \-??_);_(@_)</c:formatCode>
                <c:ptCount val="5"/>
                <c:pt idx="0">
                  <c:v>0</c:v>
                </c:pt>
                <c:pt idx="1">
                  <c:v>0</c:v>
                </c:pt>
                <c:pt idx="2">
                  <c:v>0</c:v>
                </c:pt>
                <c:pt idx="3">
                  <c:v>0</c:v>
                </c:pt>
                <c:pt idx="4">
                  <c:v>0</c:v>
                </c:pt>
              </c:numCache>
            </c:numRef>
          </c:val>
        </c:ser>
        <c:ser>
          <c:idx val="8"/>
          <c:order val="8"/>
          <c:tx>
            <c:strRef>
              <c:f>'BS - Business Unit Trends'!$AA$479</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Trends'!$AB$479:$AX$479</c:f>
              <c:numCache>
                <c:formatCode>_(* #,##0.0_);_(* \(#,##0.0\);_(* \-??_);_(@_)</c:formatCode>
                <c:ptCount val="5"/>
                <c:pt idx="0">
                  <c:v>0</c:v>
                </c:pt>
                <c:pt idx="1">
                  <c:v>0</c:v>
                </c:pt>
                <c:pt idx="2">
                  <c:v>0</c:v>
                </c:pt>
                <c:pt idx="3">
                  <c:v>0</c:v>
                </c:pt>
                <c:pt idx="4">
                  <c:v>0</c:v>
                </c:pt>
              </c:numCache>
            </c:numRef>
          </c:val>
        </c:ser>
        <c:ser>
          <c:idx val="9"/>
          <c:order val="9"/>
          <c:tx>
            <c:strRef>
              <c:f>'BS - Business Unit Trends'!$AA$480</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Trends'!$AB$480:$AX$480</c:f>
              <c:numCache>
                <c:formatCode>_(* #,##0.0_);_(* \(#,##0.0\);_(* \-??_);_(@_)</c:formatCode>
                <c:ptCount val="5"/>
                <c:pt idx="0">
                  <c:v>0</c:v>
                </c:pt>
                <c:pt idx="1">
                  <c:v>0</c:v>
                </c:pt>
                <c:pt idx="2">
                  <c:v>0</c:v>
                </c:pt>
                <c:pt idx="3">
                  <c:v>0</c:v>
                </c:pt>
                <c:pt idx="4">
                  <c:v>0</c:v>
                </c:pt>
              </c:numCache>
            </c:numRef>
          </c:val>
        </c:ser>
        <c:ser>
          <c:idx val="10"/>
          <c:order val="10"/>
          <c:tx>
            <c:strRef>
              <c:f>'BS - Business Unit Trends'!$AA$481</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Trends'!$AB$481:$AX$481</c:f>
              <c:numCache>
                <c:formatCode>_(* #,##0.0_);_(* \(#,##0.0\);_(* \-??_);_(@_)</c:formatCode>
                <c:ptCount val="5"/>
                <c:pt idx="0">
                  <c:v>0</c:v>
                </c:pt>
                <c:pt idx="1">
                  <c:v>0</c:v>
                </c:pt>
                <c:pt idx="2">
                  <c:v>0</c:v>
                </c:pt>
                <c:pt idx="3">
                  <c:v>0</c:v>
                </c:pt>
                <c:pt idx="4">
                  <c:v>0</c:v>
                </c:pt>
              </c:numCache>
            </c:numRef>
          </c:val>
        </c:ser>
        <c:ser>
          <c:idx val="11"/>
          <c:order val="11"/>
          <c:tx>
            <c:strRef>
              <c:f>'BS - Business Unit Trends'!$AA$482</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Trends'!$AB$482:$AX$482</c:f>
              <c:numCache>
                <c:formatCode>_(* #,##0.0_);_(* \(#,##0.0\);_(* \-??_);_(@_)</c:formatCode>
                <c:ptCount val="5"/>
                <c:pt idx="0">
                  <c:v>0</c:v>
                </c:pt>
                <c:pt idx="1">
                  <c:v>0</c:v>
                </c:pt>
                <c:pt idx="2">
                  <c:v>0</c:v>
                </c:pt>
                <c:pt idx="3">
                  <c:v>0</c:v>
                </c:pt>
                <c:pt idx="4">
                  <c:v>0</c:v>
                </c:pt>
              </c:numCache>
            </c:numRef>
          </c:val>
        </c:ser>
        <c:ser>
          <c:idx val="12"/>
          <c:order val="12"/>
          <c:tx>
            <c:strRef>
              <c:f>'BS - Business Unit Trends'!$AA$483</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Trends'!$AB$483:$AX$483</c:f>
              <c:numCache>
                <c:formatCode>_(* #,##0.0_);_(* \(#,##0.0\);_(* \-??_);_(@_)</c:formatCode>
                <c:ptCount val="5"/>
                <c:pt idx="0">
                  <c:v>0</c:v>
                </c:pt>
                <c:pt idx="1">
                  <c:v>0</c:v>
                </c:pt>
                <c:pt idx="2">
                  <c:v>0</c:v>
                </c:pt>
                <c:pt idx="3">
                  <c:v>0</c:v>
                </c:pt>
                <c:pt idx="4">
                  <c:v>0</c:v>
                </c:pt>
              </c:numCache>
            </c:numRef>
          </c:val>
        </c:ser>
        <c:ser>
          <c:idx val="13"/>
          <c:order val="13"/>
          <c:tx>
            <c:strRef>
              <c:f>'BS - Business Unit Trends'!$AA$484</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Trends'!$AB$484:$AX$484</c:f>
              <c:numCache>
                <c:formatCode>_(* #,##0.0_);_(* \(#,##0.0\);_(* \-??_);_(@_)</c:formatCode>
                <c:ptCount val="5"/>
                <c:pt idx="0">
                  <c:v>0</c:v>
                </c:pt>
                <c:pt idx="1">
                  <c:v>0</c:v>
                </c:pt>
                <c:pt idx="2">
                  <c:v>0</c:v>
                </c:pt>
                <c:pt idx="3">
                  <c:v>0</c:v>
                </c:pt>
                <c:pt idx="4">
                  <c:v>0</c:v>
                </c:pt>
              </c:numCache>
            </c:numRef>
          </c:val>
        </c:ser>
        <c:ser>
          <c:idx val="14"/>
          <c:order val="14"/>
          <c:tx>
            <c:strRef>
              <c:f>'BS - Business Unit Trends'!$AA$485</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Trends'!$AB$485:$AX$485</c:f>
              <c:numCache>
                <c:formatCode>_(* #,##0.0_);_(* \(#,##0.0\);_(* \-??_);_(@_)</c:formatCode>
                <c:ptCount val="5"/>
                <c:pt idx="0">
                  <c:v>0</c:v>
                </c:pt>
              </c:numCache>
            </c:numRef>
          </c:val>
        </c:ser>
        <c:ser>
          <c:idx val="15"/>
          <c:order val="15"/>
          <c:tx>
            <c:strRef>
              <c:f>'BS - Business Unit Trends'!$AA$486</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Trends'!$AB$486:$AX$486</c:f>
              <c:numCache>
                <c:formatCode>General</c:formatCode>
                <c:ptCount val="5"/>
              </c:numCache>
            </c:numRef>
          </c:val>
        </c:ser>
        <c:ser>
          <c:idx val="16"/>
          <c:order val="16"/>
          <c:tx>
            <c:strRef>
              <c:f>'BS - Business Unit Trends'!$AA$487</c:f>
              <c:strCache>
                <c:ptCount val="1"/>
                <c:pt idx="0">
                  <c:v/>
                </c:pt>
              </c:strCache>
            </c:strRef>
          </c:tx>
          <c:spPr>
            <a:solidFill>
              <a:srgbClr val="00ccff"/>
            </a:solidFill>
            <a:ln w="12600">
              <a:solidFill>
                <a:srgbClr val="000000"/>
              </a:solidFill>
              <a:round/>
            </a:ln>
          </c:spPr>
          <c:invertIfNegative val="0"/>
          <c:cat>
            <c:strRef>
              <c:f>'BS - Business Unit Trends'!$AB$470:$AX$470</c:f>
              <c:strCache>
                <c:ptCount val="5"/>
                <c:pt idx="0">
                  <c:v>Jun 99</c:v>
                </c:pt>
                <c:pt idx="1">
                  <c:v>Jul 99</c:v>
                </c:pt>
                <c:pt idx="2">
                  <c:v>Aug 99</c:v>
                </c:pt>
                <c:pt idx="3">
                  <c:v>Sep 99</c:v>
                </c:pt>
                <c:pt idx="4">
                  <c:v>Oct 99</c:v>
                </c:pt>
              </c:strCache>
            </c:strRef>
          </c:cat>
          <c:val>
            <c:numRef>
              <c:f>'BS - Business Unit Trends'!$AB$487:$AX$487</c:f>
              <c:numCache>
                <c:formatCode>General</c:formatCode>
                <c:ptCount val="0"/>
              </c:numCache>
            </c:numRef>
          </c:val>
        </c:ser>
        <c:ser>
          <c:idx val="17"/>
          <c:order val="17"/>
          <c:tx>
            <c:strRef>
              <c:f>'BS - Business Unit Trends'!$AA$488</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Trends'!$AB$470:$AX$470</c:f>
              <c:strCache>
                <c:ptCount val="5"/>
                <c:pt idx="0">
                  <c:v>Jun 99</c:v>
                </c:pt>
                <c:pt idx="1">
                  <c:v>Jul 99</c:v>
                </c:pt>
                <c:pt idx="2">
                  <c:v>Aug 99</c:v>
                </c:pt>
                <c:pt idx="3">
                  <c:v>Sep 99</c:v>
                </c:pt>
                <c:pt idx="4">
                  <c:v>Oct 99</c:v>
                </c:pt>
              </c:strCache>
            </c:strRef>
          </c:cat>
          <c:val>
            <c:numRef>
              <c:f>'BS - Business Unit Trends'!$AB$488:$AX$488</c:f>
              <c:numCache>
                <c:formatCode>General</c:formatCode>
                <c:ptCount val="5"/>
              </c:numCache>
            </c:numRef>
          </c:val>
        </c:ser>
        <c:gapWidth val="150"/>
        <c:overlap val="100"/>
        <c:axId val="5583608"/>
        <c:axId val="73202611"/>
      </c:barChart>
      <c:catAx>
        <c:axId val="558360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73202611"/>
        <c:crossesAt val="0"/>
        <c:auto val="1"/>
        <c:lblAlgn val="ctr"/>
        <c:lblOffset val="100"/>
        <c:noMultiLvlLbl val="0"/>
      </c:catAx>
      <c:valAx>
        <c:axId val="7320261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583608"/>
        <c:crossesAt val="1"/>
        <c:crossBetween val="midCat"/>
      </c:valAx>
      <c:spPr>
        <a:noFill/>
        <a:ln w="12600">
          <a:noFill/>
        </a:ln>
      </c:spPr>
    </c:plotArea>
    <c:legend>
      <c:legendPos val="r"/>
      <c:layout>
        <c:manualLayout>
          <c:xMode val="edge"/>
          <c:yMode val="edge"/>
          <c:x val="0.765388333870448"/>
          <c:y val="0.10473235065942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Energy Services</a:t>
            </a:r>
          </a:p>
        </c:rich>
      </c:tx>
      <c:overlay val="0"/>
      <c:spPr>
        <a:noFill/>
        <a:ln w="0">
          <a:noFill/>
        </a:ln>
      </c:spPr>
    </c:title>
    <c:autoTitleDeleted val="0"/>
    <c:plotArea>
      <c:layout>
        <c:manualLayout>
          <c:xMode val="edge"/>
          <c:yMode val="edge"/>
          <c:x val="0.0882329349482634"/>
          <c:y val="0.161387129043014"/>
          <c:w val="0.681398893077725"/>
          <c:h val="0.838612870956986"/>
        </c:manualLayout>
      </c:layout>
      <c:barChart>
        <c:barDir val="col"/>
        <c:grouping val="stacked"/>
        <c:varyColors val="0"/>
        <c:ser>
          <c:idx val="0"/>
          <c:order val="0"/>
          <c:tx>
            <c:strRef>
              <c:f>'BS - Business Unit Trends'!$AA$494</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Trends'!$AB$494:$AX$494</c:f>
              <c:numCache>
                <c:formatCode>_(* #,##0.0_);_(* \(#,##0.0\);_(* \-??_);_(@_)</c:formatCode>
                <c:ptCount val="5"/>
                <c:pt idx="0">
                  <c:v>9</c:v>
                </c:pt>
                <c:pt idx="1">
                  <c:v>9.4</c:v>
                </c:pt>
                <c:pt idx="2">
                  <c:v>8.7</c:v>
                </c:pt>
                <c:pt idx="3">
                  <c:v>10.1</c:v>
                </c:pt>
                <c:pt idx="4">
                  <c:v>9.6</c:v>
                </c:pt>
              </c:numCache>
            </c:numRef>
          </c:val>
        </c:ser>
        <c:ser>
          <c:idx val="1"/>
          <c:order val="1"/>
          <c:tx>
            <c:strRef>
              <c:f>'BS - Business Unit Trends'!$AA$495</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Trends'!$AB$495:$AX$495</c:f>
              <c:numCache>
                <c:formatCode>_(* #,##0.0_);_(* \(#,##0.0\);_(* \-??_);_(@_)</c:formatCode>
                <c:ptCount val="5"/>
                <c:pt idx="0">
                  <c:v>0</c:v>
                </c:pt>
                <c:pt idx="1">
                  <c:v>0</c:v>
                </c:pt>
                <c:pt idx="2">
                  <c:v>0</c:v>
                </c:pt>
                <c:pt idx="3">
                  <c:v>0</c:v>
                </c:pt>
                <c:pt idx="4">
                  <c:v>0</c:v>
                </c:pt>
              </c:numCache>
            </c:numRef>
          </c:val>
        </c:ser>
        <c:ser>
          <c:idx val="2"/>
          <c:order val="2"/>
          <c:tx>
            <c:strRef>
              <c:f>'BS - Business Unit Trends'!$AA$496</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Trends'!$AB$496:$AX$496</c:f>
              <c:numCache>
                <c:formatCode>_(* #,##0.0_);_(* \(#,##0.0\);_(* \-??_);_(@_)</c:formatCode>
                <c:ptCount val="5"/>
                <c:pt idx="0">
                  <c:v>0</c:v>
                </c:pt>
                <c:pt idx="1">
                  <c:v>0</c:v>
                </c:pt>
                <c:pt idx="2">
                  <c:v>0</c:v>
                </c:pt>
                <c:pt idx="3">
                  <c:v>0</c:v>
                </c:pt>
                <c:pt idx="4">
                  <c:v>0</c:v>
                </c:pt>
              </c:numCache>
            </c:numRef>
          </c:val>
        </c:ser>
        <c:ser>
          <c:idx val="3"/>
          <c:order val="3"/>
          <c:tx>
            <c:strRef>
              <c:f>'BS - Business Unit Trends'!$AA$497</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Trends'!$AB$497:$AX$497</c:f>
              <c:numCache>
                <c:formatCode>_(* #,##0.0_);_(* \(#,##0.0\);_(* \-??_);_(@_)</c:formatCode>
                <c:ptCount val="5"/>
                <c:pt idx="0">
                  <c:v>0</c:v>
                </c:pt>
                <c:pt idx="1">
                  <c:v>0</c:v>
                </c:pt>
                <c:pt idx="2">
                  <c:v>0</c:v>
                </c:pt>
                <c:pt idx="3">
                  <c:v>0</c:v>
                </c:pt>
                <c:pt idx="4">
                  <c:v>0</c:v>
                </c:pt>
              </c:numCache>
            </c:numRef>
          </c:val>
        </c:ser>
        <c:ser>
          <c:idx val="4"/>
          <c:order val="4"/>
          <c:tx>
            <c:strRef>
              <c:f>'BS - Business Unit Trends'!$AA$498</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Trends'!$AB$498:$AX$498</c:f>
              <c:numCache>
                <c:formatCode>_(* #,##0.0_);_(* \(#,##0.0\);_(* \-??_);_(@_)</c:formatCode>
                <c:ptCount val="5"/>
                <c:pt idx="0">
                  <c:v>0</c:v>
                </c:pt>
                <c:pt idx="1">
                  <c:v>0</c:v>
                </c:pt>
                <c:pt idx="2">
                  <c:v>0</c:v>
                </c:pt>
                <c:pt idx="3">
                  <c:v>0</c:v>
                </c:pt>
                <c:pt idx="4">
                  <c:v>0</c:v>
                </c:pt>
              </c:numCache>
            </c:numRef>
          </c:val>
        </c:ser>
        <c:ser>
          <c:idx val="5"/>
          <c:order val="5"/>
          <c:tx>
            <c:strRef>
              <c:f>'BS - Business Unit Trends'!$AA$499</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Trends'!$AB$499:$AX$499</c:f>
              <c:numCache>
                <c:formatCode>_(* #,##0.0_);_(* \(#,##0.0\);_(* \-??_);_(@_)</c:formatCode>
                <c:ptCount val="5"/>
                <c:pt idx="0">
                  <c:v>0</c:v>
                </c:pt>
                <c:pt idx="1">
                  <c:v>0</c:v>
                </c:pt>
                <c:pt idx="2">
                  <c:v>0</c:v>
                </c:pt>
                <c:pt idx="3">
                  <c:v>0</c:v>
                </c:pt>
                <c:pt idx="4">
                  <c:v>0</c:v>
                </c:pt>
              </c:numCache>
            </c:numRef>
          </c:val>
        </c:ser>
        <c:ser>
          <c:idx val="6"/>
          <c:order val="6"/>
          <c:tx>
            <c:strRef>
              <c:f>'BS - Business Unit Trends'!$AA$500</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Trends'!$AB$500:$AX$500</c:f>
              <c:numCache>
                <c:formatCode>_(* #,##0.0_);_(* \(#,##0.0\);_(* \-??_);_(@_)</c:formatCode>
                <c:ptCount val="5"/>
                <c:pt idx="0">
                  <c:v>0</c:v>
                </c:pt>
                <c:pt idx="1">
                  <c:v>0</c:v>
                </c:pt>
                <c:pt idx="2">
                  <c:v>0</c:v>
                </c:pt>
                <c:pt idx="3">
                  <c:v>0</c:v>
                </c:pt>
                <c:pt idx="4">
                  <c:v>0</c:v>
                </c:pt>
              </c:numCache>
            </c:numRef>
          </c:val>
        </c:ser>
        <c:ser>
          <c:idx val="7"/>
          <c:order val="7"/>
          <c:tx>
            <c:strRef>
              <c:f>'BS - Business Unit Trends'!$AA$501</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Trends'!$AB$501:$AX$501</c:f>
              <c:numCache>
                <c:formatCode>_(* #,##0.0_);_(* \(#,##0.0\);_(* \-??_);_(@_)</c:formatCode>
                <c:ptCount val="5"/>
                <c:pt idx="0">
                  <c:v>0</c:v>
                </c:pt>
                <c:pt idx="1">
                  <c:v>0</c:v>
                </c:pt>
                <c:pt idx="2">
                  <c:v>0</c:v>
                </c:pt>
                <c:pt idx="3">
                  <c:v>0</c:v>
                </c:pt>
                <c:pt idx="4">
                  <c:v>0</c:v>
                </c:pt>
              </c:numCache>
            </c:numRef>
          </c:val>
        </c:ser>
        <c:ser>
          <c:idx val="8"/>
          <c:order val="8"/>
          <c:tx>
            <c:strRef>
              <c:f>'BS - Business Unit Trends'!$AA$502</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Trends'!$AB$502:$AX$502</c:f>
              <c:numCache>
                <c:formatCode>_(* #,##0.0_);_(* \(#,##0.0\);_(* \-??_);_(@_)</c:formatCode>
                <c:ptCount val="5"/>
                <c:pt idx="0">
                  <c:v>0</c:v>
                </c:pt>
                <c:pt idx="1">
                  <c:v>0</c:v>
                </c:pt>
                <c:pt idx="2">
                  <c:v>0</c:v>
                </c:pt>
                <c:pt idx="3">
                  <c:v>0</c:v>
                </c:pt>
                <c:pt idx="4">
                  <c:v>0</c:v>
                </c:pt>
              </c:numCache>
            </c:numRef>
          </c:val>
        </c:ser>
        <c:ser>
          <c:idx val="9"/>
          <c:order val="9"/>
          <c:tx>
            <c:strRef>
              <c:f>'BS - Business Unit Trends'!$AA$503</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Trends'!$AB$503:$AX$503</c:f>
              <c:numCache>
                <c:formatCode>_(* #,##0.0_);_(* \(#,##0.0\);_(* \-??_);_(@_)</c:formatCode>
                <c:ptCount val="5"/>
                <c:pt idx="0">
                  <c:v>0</c:v>
                </c:pt>
                <c:pt idx="1">
                  <c:v>0</c:v>
                </c:pt>
                <c:pt idx="2">
                  <c:v>0</c:v>
                </c:pt>
                <c:pt idx="3">
                  <c:v>0</c:v>
                </c:pt>
                <c:pt idx="4">
                  <c:v>0</c:v>
                </c:pt>
              </c:numCache>
            </c:numRef>
          </c:val>
        </c:ser>
        <c:ser>
          <c:idx val="10"/>
          <c:order val="10"/>
          <c:tx>
            <c:strRef>
              <c:f>'BS - Business Unit Trends'!$AA$504</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Trends'!$AB$504:$AX$504</c:f>
              <c:numCache>
                <c:formatCode>_(* #,##0.0_);_(* \(#,##0.0\);_(* \-??_);_(@_)</c:formatCode>
                <c:ptCount val="5"/>
                <c:pt idx="0">
                  <c:v>0</c:v>
                </c:pt>
                <c:pt idx="1">
                  <c:v>0</c:v>
                </c:pt>
                <c:pt idx="2">
                  <c:v>0</c:v>
                </c:pt>
                <c:pt idx="3">
                  <c:v>0</c:v>
                </c:pt>
                <c:pt idx="4">
                  <c:v>0</c:v>
                </c:pt>
              </c:numCache>
            </c:numRef>
          </c:val>
        </c:ser>
        <c:ser>
          <c:idx val="11"/>
          <c:order val="11"/>
          <c:tx>
            <c:strRef>
              <c:f>'BS - Business Unit Trends'!$AA$505</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Trends'!$AB$505:$AX$505</c:f>
              <c:numCache>
                <c:formatCode>_(* #,##0.0_);_(* \(#,##0.0\);_(* \-??_);_(@_)</c:formatCode>
                <c:ptCount val="5"/>
                <c:pt idx="0">
                  <c:v>0</c:v>
                </c:pt>
                <c:pt idx="1">
                  <c:v>0</c:v>
                </c:pt>
                <c:pt idx="2">
                  <c:v>0</c:v>
                </c:pt>
                <c:pt idx="3">
                  <c:v>0</c:v>
                </c:pt>
                <c:pt idx="4">
                  <c:v>0</c:v>
                </c:pt>
              </c:numCache>
            </c:numRef>
          </c:val>
        </c:ser>
        <c:ser>
          <c:idx val="12"/>
          <c:order val="12"/>
          <c:tx>
            <c:strRef>
              <c:f>'BS - Business Unit Trends'!$AA$506</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Trends'!$AB$506:$AX$506</c:f>
              <c:numCache>
                <c:formatCode>_(* #,##0.0_);_(* \(#,##0.0\);_(* \-??_);_(@_)</c:formatCode>
                <c:ptCount val="5"/>
                <c:pt idx="0">
                  <c:v>0</c:v>
                </c:pt>
                <c:pt idx="1">
                  <c:v>0</c:v>
                </c:pt>
                <c:pt idx="2">
                  <c:v>0</c:v>
                </c:pt>
                <c:pt idx="3">
                  <c:v>0</c:v>
                </c:pt>
                <c:pt idx="4">
                  <c:v>0</c:v>
                </c:pt>
              </c:numCache>
            </c:numRef>
          </c:val>
        </c:ser>
        <c:ser>
          <c:idx val="13"/>
          <c:order val="13"/>
          <c:tx>
            <c:strRef>
              <c:f>'BS - Business Unit Trends'!$AA$507</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Trends'!$AB$507:$AX$507</c:f>
              <c:numCache>
                <c:formatCode>_(* #,##0.0_);_(* \(#,##0.0\);_(* \-??_);_(@_)</c:formatCode>
                <c:ptCount val="5"/>
                <c:pt idx="0">
                  <c:v>0</c:v>
                </c:pt>
                <c:pt idx="1">
                  <c:v>0</c:v>
                </c:pt>
                <c:pt idx="2">
                  <c:v>0</c:v>
                </c:pt>
                <c:pt idx="3">
                  <c:v>0</c:v>
                </c:pt>
                <c:pt idx="4">
                  <c:v>0</c:v>
                </c:pt>
              </c:numCache>
            </c:numRef>
          </c:val>
        </c:ser>
        <c:ser>
          <c:idx val="14"/>
          <c:order val="14"/>
          <c:tx>
            <c:strRef>
              <c:f>'BS - Business Unit Trends'!$AA$508</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Trends'!$AB$508:$AX$508</c:f>
              <c:numCache>
                <c:formatCode>_(* #,##0.0_);_(* \(#,##0.0\);_(* \-??_);_(@_)</c:formatCode>
                <c:ptCount val="5"/>
                <c:pt idx="0">
                  <c:v>0</c:v>
                </c:pt>
                <c:pt idx="1">
                  <c:v>0</c:v>
                </c:pt>
                <c:pt idx="2">
                  <c:v>0</c:v>
                </c:pt>
                <c:pt idx="3">
                  <c:v>0</c:v>
                </c:pt>
                <c:pt idx="4">
                  <c:v>0</c:v>
                </c:pt>
              </c:numCache>
            </c:numRef>
          </c:val>
        </c:ser>
        <c:ser>
          <c:idx val="15"/>
          <c:order val="15"/>
          <c:tx>
            <c:strRef>
              <c:f>'BS - Business Unit Trends'!$AA$509</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Trends'!$AB$509:$AX$509</c:f>
              <c:numCache>
                <c:formatCode>_(* #,##0.0_);_(* \(#,##0.0\);_(* \-??_);_(@_)</c:formatCode>
                <c:ptCount val="5"/>
                <c:pt idx="0">
                  <c:v>0</c:v>
                </c:pt>
                <c:pt idx="2">
                  <c:v>4.6</c:v>
                </c:pt>
                <c:pt idx="3">
                  <c:v>0.9</c:v>
                </c:pt>
                <c:pt idx="4">
                  <c:v>6.4</c:v>
                </c:pt>
              </c:numCache>
            </c:numRef>
          </c:val>
        </c:ser>
        <c:ser>
          <c:idx val="16"/>
          <c:order val="16"/>
          <c:tx>
            <c:strRef>
              <c:f>'BS - Business Unit Trends'!$AA$510</c:f>
              <c:strCache>
                <c:ptCount val="1"/>
                <c:pt idx="0">
                  <c:v/>
                </c:pt>
              </c:strCache>
            </c:strRef>
          </c:tx>
          <c:spPr>
            <a:solidFill>
              <a:srgbClr val="00ccff"/>
            </a:solidFill>
            <a:ln w="12600">
              <a:solidFill>
                <a:srgbClr val="000000"/>
              </a:solidFill>
              <a:round/>
            </a:ln>
          </c:spPr>
          <c:invertIfNegative val="0"/>
          <c:cat>
            <c:strRef>
              <c:f>'BS - Business Unit Trends'!$AB$493:$AX$493</c:f>
              <c:strCache>
                <c:ptCount val="5"/>
                <c:pt idx="0">
                  <c:v>Jun 99</c:v>
                </c:pt>
                <c:pt idx="1">
                  <c:v>Jul 99</c:v>
                </c:pt>
                <c:pt idx="2">
                  <c:v>Aug 99</c:v>
                </c:pt>
                <c:pt idx="3">
                  <c:v>Sep 99</c:v>
                </c:pt>
                <c:pt idx="4">
                  <c:v>Oct 99</c:v>
                </c:pt>
              </c:strCache>
            </c:strRef>
          </c:cat>
          <c:val>
            <c:numRef>
              <c:f>'BS - Business Unit Trends'!$AB$510:$AX$510</c:f>
              <c:numCache>
                <c:formatCode>General</c:formatCode>
                <c:ptCount val="0"/>
              </c:numCache>
            </c:numRef>
          </c:val>
        </c:ser>
        <c:ser>
          <c:idx val="17"/>
          <c:order val="17"/>
          <c:tx>
            <c:strRef>
              <c:f>'BS - Business Unit Trends'!$AA$511</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Trends'!$AB$493:$AX$493</c:f>
              <c:strCache>
                <c:ptCount val="5"/>
                <c:pt idx="0">
                  <c:v>Jun 99</c:v>
                </c:pt>
                <c:pt idx="1">
                  <c:v>Jul 99</c:v>
                </c:pt>
                <c:pt idx="2">
                  <c:v>Aug 99</c:v>
                </c:pt>
                <c:pt idx="3">
                  <c:v>Sep 99</c:v>
                </c:pt>
                <c:pt idx="4">
                  <c:v>Oct 99</c:v>
                </c:pt>
              </c:strCache>
            </c:strRef>
          </c:cat>
          <c:val>
            <c:numRef>
              <c:f>'BS - Business Unit Trends'!$AB$511:$AX$511</c:f>
              <c:numCache>
                <c:formatCode>_(* #,##0.0_);_(* \(#,##0.0\);_(* \-??_);_(@_)</c:formatCode>
                <c:ptCount val="5"/>
                <c:pt idx="2">
                  <c:v>0.8</c:v>
                </c:pt>
                <c:pt idx="4">
                  <c:v>-1.7</c:v>
                </c:pt>
              </c:numCache>
            </c:numRef>
          </c:val>
        </c:ser>
        <c:gapWidth val="150"/>
        <c:overlap val="100"/>
        <c:axId val="82599433"/>
        <c:axId val="10843754"/>
      </c:barChart>
      <c:catAx>
        <c:axId val="82599433"/>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0843754"/>
        <c:crossesAt val="0"/>
        <c:auto val="1"/>
        <c:lblAlgn val="ctr"/>
        <c:lblOffset val="100"/>
        <c:noMultiLvlLbl val="0"/>
      </c:catAx>
      <c:valAx>
        <c:axId val="10843754"/>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2599433"/>
        <c:crossesAt val="1"/>
        <c:crossBetween val="midCat"/>
      </c:valAx>
      <c:spPr>
        <a:noFill/>
        <a:ln w="12600">
          <a:noFill/>
        </a:ln>
      </c:spPr>
    </c:plotArea>
    <c:legend>
      <c:legendPos val="r"/>
      <c:layout>
        <c:manualLayout>
          <c:xMode val="edge"/>
          <c:yMode val="edge"/>
          <c:x val="0.857784551215208"/>
          <c:y val="0.24308102700900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Corporate</a:t>
            </a:r>
          </a:p>
        </c:rich>
      </c:tx>
      <c:overlay val="0"/>
      <c:spPr>
        <a:noFill/>
        <a:ln w="0">
          <a:noFill/>
        </a:ln>
      </c:spPr>
    </c:title>
    <c:autoTitleDeleted val="0"/>
    <c:plotArea>
      <c:layout>
        <c:manualLayout>
          <c:xMode val="edge"/>
          <c:yMode val="edge"/>
          <c:x val="0.0875835951978084"/>
          <c:y val="0.163638390368967"/>
          <c:w val="0.673676577229877"/>
          <c:h val="0.836361609631033"/>
        </c:manualLayout>
      </c:layout>
      <c:barChart>
        <c:barDir val="col"/>
        <c:grouping val="stacked"/>
        <c:varyColors val="0"/>
        <c:ser>
          <c:idx val="0"/>
          <c:order val="0"/>
          <c:tx>
            <c:strRef>
              <c:f>'BS - Business Unit Trends'!$AA$540</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Trends'!$AB$540:$AX$540</c:f>
              <c:numCache>
                <c:formatCode>_(* #,##0.0_);_(* \(#,##0.0\);_(* \-??_);_(@_)</c:formatCode>
                <c:ptCount val="5"/>
                <c:pt idx="0">
                  <c:v>0</c:v>
                </c:pt>
                <c:pt idx="1">
                  <c:v>0</c:v>
                </c:pt>
                <c:pt idx="2">
                  <c:v>0</c:v>
                </c:pt>
                <c:pt idx="3">
                  <c:v>0</c:v>
                </c:pt>
                <c:pt idx="4">
                  <c:v>1.5</c:v>
                </c:pt>
              </c:numCache>
            </c:numRef>
          </c:val>
        </c:ser>
        <c:ser>
          <c:idx val="1"/>
          <c:order val="1"/>
          <c:tx>
            <c:strRef>
              <c:f>'BS - Business Unit Trends'!$AA$541</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Trends'!$AB$541:$AX$541</c:f>
              <c:numCache>
                <c:formatCode>_(* #,##0.0_);_(* \(#,##0.0\);_(* \-??_);_(@_)</c:formatCode>
                <c:ptCount val="5"/>
                <c:pt idx="0">
                  <c:v>0</c:v>
                </c:pt>
                <c:pt idx="1">
                  <c:v>0.2</c:v>
                </c:pt>
                <c:pt idx="2">
                  <c:v>-6.4</c:v>
                </c:pt>
                <c:pt idx="3">
                  <c:v>0</c:v>
                </c:pt>
                <c:pt idx="4">
                  <c:v>-44.5</c:v>
                </c:pt>
              </c:numCache>
            </c:numRef>
          </c:val>
        </c:ser>
        <c:ser>
          <c:idx val="2"/>
          <c:order val="2"/>
          <c:tx>
            <c:strRef>
              <c:f>'BS - Business Unit Trends'!$AA$542</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Trends'!$AB$542:$AX$542</c:f>
              <c:numCache>
                <c:formatCode>_(* #,##0.0_);_(* \(#,##0.0\);_(* \-??_);_(@_)</c:formatCode>
                <c:ptCount val="5"/>
                <c:pt idx="0">
                  <c:v>0</c:v>
                </c:pt>
                <c:pt idx="1">
                  <c:v>0</c:v>
                </c:pt>
                <c:pt idx="2">
                  <c:v>0</c:v>
                </c:pt>
                <c:pt idx="3">
                  <c:v>0</c:v>
                </c:pt>
                <c:pt idx="4">
                  <c:v>0</c:v>
                </c:pt>
              </c:numCache>
            </c:numRef>
          </c:val>
        </c:ser>
        <c:ser>
          <c:idx val="3"/>
          <c:order val="3"/>
          <c:tx>
            <c:strRef>
              <c:f>'BS - Business Unit Trends'!$AA$543</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Trends'!$AB$543:$AX$543</c:f>
              <c:numCache>
                <c:formatCode>_(* #,##0.0_);_(* \(#,##0.0\);_(* \-??_);_(@_)</c:formatCode>
                <c:ptCount val="5"/>
                <c:pt idx="0">
                  <c:v>0</c:v>
                </c:pt>
                <c:pt idx="1">
                  <c:v>0</c:v>
                </c:pt>
                <c:pt idx="2">
                  <c:v>0</c:v>
                </c:pt>
                <c:pt idx="3">
                  <c:v>0</c:v>
                </c:pt>
                <c:pt idx="4">
                  <c:v>0</c:v>
                </c:pt>
              </c:numCache>
            </c:numRef>
          </c:val>
        </c:ser>
        <c:ser>
          <c:idx val="4"/>
          <c:order val="4"/>
          <c:tx>
            <c:strRef>
              <c:f>'BS - Business Unit Trends'!$AA$544</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Trends'!$AB$544:$AX$544</c:f>
              <c:numCache>
                <c:formatCode>_(* #,##0.0_);_(* \(#,##0.0\);_(* \-??_);_(@_)</c:formatCode>
                <c:ptCount val="5"/>
                <c:pt idx="0">
                  <c:v>0</c:v>
                </c:pt>
                <c:pt idx="1">
                  <c:v>0</c:v>
                </c:pt>
                <c:pt idx="2">
                  <c:v>0</c:v>
                </c:pt>
                <c:pt idx="3">
                  <c:v>0</c:v>
                </c:pt>
                <c:pt idx="4">
                  <c:v>0</c:v>
                </c:pt>
              </c:numCache>
            </c:numRef>
          </c:val>
        </c:ser>
        <c:ser>
          <c:idx val="5"/>
          <c:order val="5"/>
          <c:tx>
            <c:strRef>
              <c:f>'BS - Business Unit Trends'!$AA$545</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Trends'!$AB$545:$AX$545</c:f>
              <c:numCache>
                <c:formatCode>_(* #,##0.0_);_(* \(#,##0.0\);_(* \-??_);_(@_)</c:formatCode>
                <c:ptCount val="5"/>
                <c:pt idx="0">
                  <c:v>0</c:v>
                </c:pt>
                <c:pt idx="1">
                  <c:v>1.4</c:v>
                </c:pt>
                <c:pt idx="2">
                  <c:v>-2</c:v>
                </c:pt>
                <c:pt idx="3">
                  <c:v>0</c:v>
                </c:pt>
                <c:pt idx="4">
                  <c:v>0</c:v>
                </c:pt>
              </c:numCache>
            </c:numRef>
          </c:val>
        </c:ser>
        <c:ser>
          <c:idx val="6"/>
          <c:order val="6"/>
          <c:tx>
            <c:strRef>
              <c:f>'BS - Business Unit Trends'!$AA$546</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Trends'!$AB$546:$AX$546</c:f>
              <c:numCache>
                <c:formatCode>_(* #,##0.0_);_(* \(#,##0.0\);_(* \-??_);_(@_)</c:formatCode>
                <c:ptCount val="5"/>
                <c:pt idx="0">
                  <c:v>0</c:v>
                </c:pt>
                <c:pt idx="1">
                  <c:v>0</c:v>
                </c:pt>
                <c:pt idx="2">
                  <c:v>0</c:v>
                </c:pt>
                <c:pt idx="3">
                  <c:v>0</c:v>
                </c:pt>
                <c:pt idx="4">
                  <c:v>1.1</c:v>
                </c:pt>
              </c:numCache>
            </c:numRef>
          </c:val>
        </c:ser>
        <c:ser>
          <c:idx val="7"/>
          <c:order val="7"/>
          <c:tx>
            <c:strRef>
              <c:f>'BS - Business Unit Trends'!$AA$547</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Trends'!$AB$547:$AX$547</c:f>
              <c:numCache>
                <c:formatCode>_(* #,##0.0_);_(* \(#,##0.0\);_(* \-??_);_(@_)</c:formatCode>
                <c:ptCount val="5"/>
                <c:pt idx="0">
                  <c:v>-1.4</c:v>
                </c:pt>
                <c:pt idx="1">
                  <c:v>0.0999999999999996</c:v>
                </c:pt>
                <c:pt idx="2">
                  <c:v>-2.1</c:v>
                </c:pt>
                <c:pt idx="3">
                  <c:v>-2.8</c:v>
                </c:pt>
                <c:pt idx="4">
                  <c:v>-3.5</c:v>
                </c:pt>
              </c:numCache>
            </c:numRef>
          </c:val>
        </c:ser>
        <c:ser>
          <c:idx val="8"/>
          <c:order val="8"/>
          <c:tx>
            <c:strRef>
              <c:f>'BS - Business Unit Trends'!$AA$548</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Trends'!$AB$548:$AX$548</c:f>
              <c:numCache>
                <c:formatCode>_(* #,##0.0_);_(* \(#,##0.0\);_(* \-??_);_(@_)</c:formatCode>
                <c:ptCount val="5"/>
                <c:pt idx="0">
                  <c:v>0</c:v>
                </c:pt>
                <c:pt idx="1">
                  <c:v>0</c:v>
                </c:pt>
                <c:pt idx="2">
                  <c:v>0</c:v>
                </c:pt>
                <c:pt idx="3">
                  <c:v>0</c:v>
                </c:pt>
                <c:pt idx="4">
                  <c:v>-2.2</c:v>
                </c:pt>
              </c:numCache>
            </c:numRef>
          </c:val>
        </c:ser>
        <c:ser>
          <c:idx val="9"/>
          <c:order val="9"/>
          <c:tx>
            <c:strRef>
              <c:f>'BS - Business Unit Trends'!$AA$549</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Trends'!$AB$549:$AX$549</c:f>
              <c:numCache>
                <c:formatCode>_(* #,##0.0_);_(* \(#,##0.0\);_(* \-??_);_(@_)</c:formatCode>
                <c:ptCount val="5"/>
                <c:pt idx="0">
                  <c:v>0</c:v>
                </c:pt>
                <c:pt idx="1">
                  <c:v>0</c:v>
                </c:pt>
                <c:pt idx="2">
                  <c:v>0</c:v>
                </c:pt>
                <c:pt idx="3">
                  <c:v>0</c:v>
                </c:pt>
                <c:pt idx="4">
                  <c:v>0</c:v>
                </c:pt>
              </c:numCache>
            </c:numRef>
          </c:val>
        </c:ser>
        <c:ser>
          <c:idx val="10"/>
          <c:order val="10"/>
          <c:tx>
            <c:strRef>
              <c:f>'BS - Business Unit Trends'!$AA$550</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Trends'!$AB$550:$AX$550</c:f>
              <c:numCache>
                <c:formatCode>_(* #,##0.0_);_(* \(#,##0.0\);_(* \-??_);_(@_)</c:formatCode>
                <c:ptCount val="5"/>
                <c:pt idx="0">
                  <c:v>0</c:v>
                </c:pt>
                <c:pt idx="1">
                  <c:v>0</c:v>
                </c:pt>
                <c:pt idx="2">
                  <c:v>0</c:v>
                </c:pt>
                <c:pt idx="3">
                  <c:v>0</c:v>
                </c:pt>
                <c:pt idx="4">
                  <c:v>0</c:v>
                </c:pt>
              </c:numCache>
            </c:numRef>
          </c:val>
        </c:ser>
        <c:ser>
          <c:idx val="11"/>
          <c:order val="11"/>
          <c:tx>
            <c:strRef>
              <c:f>'BS - Business Unit Trends'!$AA$551</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Trends'!$AB$551:$AX$551</c:f>
              <c:numCache>
                <c:formatCode>_(* #,##0.0_);_(* \(#,##0.0\);_(* \-??_);_(@_)</c:formatCode>
                <c:ptCount val="5"/>
                <c:pt idx="0">
                  <c:v>0</c:v>
                </c:pt>
                <c:pt idx="1">
                  <c:v>0</c:v>
                </c:pt>
                <c:pt idx="2">
                  <c:v>0</c:v>
                </c:pt>
                <c:pt idx="3">
                  <c:v>0</c:v>
                </c:pt>
                <c:pt idx="4">
                  <c:v>0</c:v>
                </c:pt>
              </c:numCache>
            </c:numRef>
          </c:val>
        </c:ser>
        <c:ser>
          <c:idx val="12"/>
          <c:order val="12"/>
          <c:tx>
            <c:strRef>
              <c:f>'BS - Business Unit Trends'!$AA$552</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Trends'!$AB$552:$AX$552</c:f>
              <c:numCache>
                <c:formatCode>_(* #,##0.0_);_(* \(#,##0.0\);_(* \-??_);_(@_)</c:formatCode>
                <c:ptCount val="5"/>
                <c:pt idx="0">
                  <c:v>0</c:v>
                </c:pt>
                <c:pt idx="1">
                  <c:v>0</c:v>
                </c:pt>
                <c:pt idx="2">
                  <c:v>0</c:v>
                </c:pt>
                <c:pt idx="3">
                  <c:v>0</c:v>
                </c:pt>
                <c:pt idx="4">
                  <c:v>0</c:v>
                </c:pt>
              </c:numCache>
            </c:numRef>
          </c:val>
        </c:ser>
        <c:ser>
          <c:idx val="13"/>
          <c:order val="13"/>
          <c:tx>
            <c:strRef>
              <c:f>'BS - Business Unit Trends'!$AA$553</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Trends'!$AB$553:$AX$553</c:f>
              <c:numCache>
                <c:formatCode>_(* #,##0.0_);_(* \(#,##0.0\);_(* \-??_);_(@_)</c:formatCode>
                <c:ptCount val="5"/>
                <c:pt idx="0">
                  <c:v>0</c:v>
                </c:pt>
                <c:pt idx="1">
                  <c:v>0</c:v>
                </c:pt>
                <c:pt idx="2">
                  <c:v>0</c:v>
                </c:pt>
                <c:pt idx="3">
                  <c:v>0</c:v>
                </c:pt>
                <c:pt idx="4">
                  <c:v>0</c:v>
                </c:pt>
              </c:numCache>
            </c:numRef>
          </c:val>
        </c:ser>
        <c:ser>
          <c:idx val="14"/>
          <c:order val="14"/>
          <c:tx>
            <c:strRef>
              <c:f>'BS - Business Unit Trends'!$AA$554</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Trends'!$AB$554:$AX$554</c:f>
              <c:numCache>
                <c:formatCode>_(* #,##0.0_);_(* \(#,##0.0\);_(* \-??_);_(@_)</c:formatCode>
                <c:ptCount val="5"/>
                <c:pt idx="0">
                  <c:v>0</c:v>
                </c:pt>
                <c:pt idx="1">
                  <c:v>0</c:v>
                </c:pt>
                <c:pt idx="2">
                  <c:v>0</c:v>
                </c:pt>
                <c:pt idx="3">
                  <c:v>0</c:v>
                </c:pt>
                <c:pt idx="4">
                  <c:v>0</c:v>
                </c:pt>
              </c:numCache>
            </c:numRef>
          </c:val>
        </c:ser>
        <c:ser>
          <c:idx val="15"/>
          <c:order val="15"/>
          <c:tx>
            <c:strRef>
              <c:f>'BS - Business Unit Trends'!$AA$555</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Trends'!$AB$555:$AX$555</c:f>
              <c:numCache>
                <c:formatCode>_(* #,##0.0_);_(* \(#,##0.0\);_(* \-??_);_(@_)</c:formatCode>
                <c:ptCount val="5"/>
                <c:pt idx="0">
                  <c:v>0</c:v>
                </c:pt>
                <c:pt idx="1">
                  <c:v>0</c:v>
                </c:pt>
                <c:pt idx="2">
                  <c:v>0.8</c:v>
                </c:pt>
                <c:pt idx="3">
                  <c:v>0</c:v>
                </c:pt>
                <c:pt idx="4">
                  <c:v>-1.7</c:v>
                </c:pt>
              </c:numCache>
            </c:numRef>
          </c:val>
        </c:ser>
        <c:ser>
          <c:idx val="16"/>
          <c:order val="16"/>
          <c:tx>
            <c:strRef>
              <c:f>'BS - Business Unit Trends'!$AA$556</c:f>
              <c:strCache>
                <c:ptCount val="1"/>
                <c:pt idx="0">
                  <c:v/>
                </c:pt>
              </c:strCache>
            </c:strRef>
          </c:tx>
          <c:spPr>
            <a:solidFill>
              <a:srgbClr val="00ccff"/>
            </a:solidFill>
            <a:ln w="12600">
              <a:solidFill>
                <a:srgbClr val="000000"/>
              </a:solidFill>
              <a:round/>
            </a:ln>
          </c:spPr>
          <c:invertIfNegative val="0"/>
          <c:cat>
            <c:strRef>
              <c:f>'BS - Business Unit Trends'!$AB$539:$AX$539</c:f>
              <c:strCache>
                <c:ptCount val="5"/>
                <c:pt idx="0">
                  <c:v>Jun 99</c:v>
                </c:pt>
                <c:pt idx="1">
                  <c:v>Jul 99</c:v>
                </c:pt>
                <c:pt idx="2">
                  <c:v>Aug 99</c:v>
                </c:pt>
                <c:pt idx="3">
                  <c:v>Sep 99</c:v>
                </c:pt>
                <c:pt idx="4">
                  <c:v>Oct 99</c:v>
                </c:pt>
              </c:strCache>
            </c:strRef>
          </c:cat>
          <c:val>
            <c:numRef>
              <c:f>'BS - Business Unit Trends'!$AB$556:$AX$556</c:f>
              <c:numCache>
                <c:formatCode>General</c:formatCode>
                <c:ptCount val="0"/>
              </c:numCache>
            </c:numRef>
          </c:val>
        </c:ser>
        <c:ser>
          <c:idx val="17"/>
          <c:order val="17"/>
          <c:tx>
            <c:strRef>
              <c:f>'BS - Business Unit Trends'!$AA$557</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'BS - Business Unit Trends'!$AB$539:$AX$539</c:f>
              <c:strCache>
                <c:ptCount val="5"/>
                <c:pt idx="0">
                  <c:v>Jun 99</c:v>
                </c:pt>
                <c:pt idx="1">
                  <c:v>Jul 99</c:v>
                </c:pt>
                <c:pt idx="2">
                  <c:v>Aug 99</c:v>
                </c:pt>
                <c:pt idx="3">
                  <c:v>Sep 99</c:v>
                </c:pt>
                <c:pt idx="4">
                  <c:v>Oct 99</c:v>
                </c:pt>
              </c:strCache>
            </c:strRef>
          </c:cat>
          <c:val>
            <c:numRef>
              <c:f>'BS - Business Unit Trends'!$AB$557:$AX$557</c:f>
              <c:numCache>
                <c:formatCode>General</c:formatCode>
                <c:ptCount val="5"/>
              </c:numCache>
            </c:numRef>
          </c:val>
        </c:ser>
        <c:gapWidth val="150"/>
        <c:overlap val="100"/>
        <c:axId val="11151858"/>
        <c:axId val="37176565"/>
      </c:barChart>
      <c:catAx>
        <c:axId val="1115185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37176565"/>
        <c:crossesAt val="0"/>
        <c:auto val="1"/>
        <c:lblAlgn val="ctr"/>
        <c:lblOffset val="100"/>
        <c:noMultiLvlLbl val="0"/>
      </c:catAx>
      <c:valAx>
        <c:axId val="37176565"/>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1151858"/>
        <c:crossesAt val="1"/>
        <c:crossBetween val="midCat"/>
      </c:valAx>
      <c:spPr>
        <a:noFill/>
        <a:ln w="12600">
          <a:noFill/>
        </a:ln>
      </c:spPr>
    </c:plotArea>
    <c:legend>
      <c:legendPos val="r"/>
      <c:layout>
        <c:manualLayout>
          <c:xMode val="edge"/>
          <c:yMode val="edge"/>
          <c:x val="0.8556119571348"/>
          <c:y val="0.24411994203544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North America</a:t>
            </a:r>
          </a:p>
        </c:rich>
      </c:tx>
      <c:overlay val="0"/>
      <c:spPr>
        <a:noFill/>
        <a:ln w="0">
          <a:noFill/>
        </a:ln>
      </c:spPr>
    </c:title>
    <c:autoTitleDeleted val="0"/>
    <c:plotArea>
      <c:layout>
        <c:manualLayout>
          <c:xMode val="edge"/>
          <c:yMode val="edge"/>
          <c:x val="0.0871285529715762"/>
          <c:y val="0.161984392419175"/>
          <c:w val="0.678940568475452"/>
          <c:h val="0.837346711259755"/>
        </c:manualLayout>
      </c:layout>
      <c:barChart>
        <c:barDir val="col"/>
        <c:grouping val="stacked"/>
        <c:varyColors val="0"/>
        <c:ser>
          <c:idx val="0"/>
          <c:order val="0"/>
          <c:tx>
            <c:strRef>
              <c:f>'IS - Business Unit Trends'!$AA$149</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Trends'!$AB$149:$AX$149</c:f>
              <c:numCache>
                <c:formatCode>_(* #,##0.0_);_(* \(#,##0.0\);_(* \-??_);_(@_)</c:formatCode>
                <c:ptCount val="5"/>
                <c:pt idx="0">
                  <c:v>-3.9</c:v>
                </c:pt>
                <c:pt idx="1">
                  <c:v>-8.2</c:v>
                </c:pt>
                <c:pt idx="2">
                  <c:v>-4.6</c:v>
                </c:pt>
                <c:pt idx="3">
                  <c:v>-0.5</c:v>
                </c:pt>
                <c:pt idx="4">
                  <c:v>-0.7</c:v>
                </c:pt>
              </c:numCache>
            </c:numRef>
          </c:val>
        </c:ser>
        <c:ser>
          <c:idx val="1"/>
          <c:order val="1"/>
          <c:tx>
            <c:strRef>
              <c:f>'IS - Business Unit Trends'!$AA$150</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Trends'!$AB$150:$AX$150</c:f>
              <c:numCache>
                <c:formatCode>_(* #,##0.0_);_(* \(#,##0.0\);_(* \-??_);_(@_)</c:formatCode>
                <c:ptCount val="5"/>
                <c:pt idx="0">
                  <c:v>-1.2</c:v>
                </c:pt>
                <c:pt idx="4">
                  <c:v>-10.5</c:v>
                </c:pt>
              </c:numCache>
            </c:numRef>
          </c:val>
        </c:ser>
        <c:ser>
          <c:idx val="2"/>
          <c:order val="2"/>
          <c:tx>
            <c:strRef>
              <c:f>'IS - Business Unit Trends'!$AA$151</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Trends'!$AB$151:$AX$151</c:f>
              <c:numCache>
                <c:formatCode>General</c:formatCode>
                <c:ptCount val="5"/>
              </c:numCache>
            </c:numRef>
          </c:val>
        </c:ser>
        <c:ser>
          <c:idx val="3"/>
          <c:order val="3"/>
          <c:tx>
            <c:strRef>
              <c:f>'IS - Business Unit Trends'!$AA$152</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Trends'!$AB$152:$AX$152</c:f>
              <c:numCache>
                <c:formatCode>General</c:formatCode>
                <c:ptCount val="5"/>
              </c:numCache>
            </c:numRef>
          </c:val>
        </c:ser>
        <c:ser>
          <c:idx val="4"/>
          <c:order val="4"/>
          <c:tx>
            <c:strRef>
              <c:f>'IS - Business Unit Trends'!$AA$153</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Trends'!$AB$153:$AX$153</c:f>
              <c:numCache>
                <c:formatCode>General</c:formatCode>
                <c:ptCount val="5"/>
              </c:numCache>
            </c:numRef>
          </c:val>
        </c:ser>
        <c:ser>
          <c:idx val="5"/>
          <c:order val="5"/>
          <c:tx>
            <c:strRef>
              <c:f>'IS - Business Unit Trends'!$AA$154</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Trends'!$AB$154:$AX$154</c:f>
              <c:numCache>
                <c:formatCode>General</c:formatCode>
                <c:ptCount val="5"/>
              </c:numCache>
            </c:numRef>
          </c:val>
        </c:ser>
        <c:ser>
          <c:idx val="6"/>
          <c:order val="6"/>
          <c:tx>
            <c:strRef>
              <c:f>'IS - Business Unit Trends'!$AA$155</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Trends'!$AB$155:$AX$155</c:f>
              <c:numCache>
                <c:formatCode>General</c:formatCode>
                <c:ptCount val="5"/>
              </c:numCache>
            </c:numRef>
          </c:val>
        </c:ser>
        <c:ser>
          <c:idx val="7"/>
          <c:order val="7"/>
          <c:tx>
            <c:strRef>
              <c:f>'IS - Business Unit Trends'!$AA$156</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Trends'!$AB$156:$AX$156</c:f>
              <c:numCache>
                <c:formatCode>_(* #,##0.0_);_(* \(#,##0.0\);_(* \-??_);_(@_)</c:formatCode>
                <c:ptCount val="5"/>
                <c:pt idx="0">
                  <c:v>0</c:v>
                </c:pt>
                <c:pt idx="3">
                  <c:v>1.3</c:v>
                </c:pt>
              </c:numCache>
            </c:numRef>
          </c:val>
        </c:ser>
        <c:ser>
          <c:idx val="8"/>
          <c:order val="8"/>
          <c:tx>
            <c:strRef>
              <c:f>'IS - Business Unit Trends'!$AA$157</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Trends'!$AB$157:$AX$157</c:f>
              <c:numCache>
                <c:formatCode>_(* #,##0.0_);_(* \(#,##0.0\);_(* \-??_);_(@_)</c:formatCode>
                <c:ptCount val="5"/>
                <c:pt idx="0">
                  <c:v>-1.5</c:v>
                </c:pt>
                <c:pt idx="1">
                  <c:v>-1.6</c:v>
                </c:pt>
              </c:numCache>
            </c:numRef>
          </c:val>
        </c:ser>
        <c:ser>
          <c:idx val="9"/>
          <c:order val="9"/>
          <c:tx>
            <c:strRef>
              <c:f>'IS - Business Unit Trends'!$AA$158</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Trends'!$AB$158:$AX$158</c:f>
              <c:numCache>
                <c:formatCode>General</c:formatCode>
                <c:ptCount val="5"/>
              </c:numCache>
            </c:numRef>
          </c:val>
        </c:ser>
        <c:ser>
          <c:idx val="10"/>
          <c:order val="10"/>
          <c:tx>
            <c:strRef>
              <c:f>'IS - Business Unit Trends'!$AA$159</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Trends'!$AB$159:$AX$159</c:f>
              <c:numCache>
                <c:formatCode>General</c:formatCode>
                <c:ptCount val="5"/>
              </c:numCache>
            </c:numRef>
          </c:val>
        </c:ser>
        <c:ser>
          <c:idx val="11"/>
          <c:order val="11"/>
          <c:tx>
            <c:strRef>
              <c:f>'IS - Business Unit Trends'!$AA$160</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Trends'!$AB$160:$AX$160</c:f>
              <c:numCache>
                <c:formatCode>General</c:formatCode>
                <c:ptCount val="5"/>
              </c:numCache>
            </c:numRef>
          </c:val>
        </c:ser>
        <c:ser>
          <c:idx val="12"/>
          <c:order val="12"/>
          <c:tx>
            <c:strRef>
              <c:f>'IS - Business Unit Trends'!$AA$161</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Trends'!$AB$161:$AX$161</c:f>
              <c:numCache>
                <c:formatCode>_(* #,##0.0_);_(* \(#,##0.0\);_(* \-??_);_(@_)</c:formatCode>
                <c:ptCount val="5"/>
                <c:pt idx="0">
                  <c:v>3.9</c:v>
                </c:pt>
              </c:numCache>
            </c:numRef>
          </c:val>
        </c:ser>
        <c:ser>
          <c:idx val="13"/>
          <c:order val="13"/>
          <c:tx>
            <c:strRef>
              <c:f>'IS - Business Unit Trends'!$AA$162</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Trends'!$AB$162:$AX$162</c:f>
              <c:numCache>
                <c:formatCode>General</c:formatCode>
                <c:ptCount val="5"/>
              </c:numCache>
            </c:numRef>
          </c:val>
        </c:ser>
        <c:ser>
          <c:idx val="14"/>
          <c:order val="14"/>
          <c:tx>
            <c:strRef>
              <c:f>'IS - Business Unit Trends'!$AA$163</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Trends'!$AB$163:$AX$163</c:f>
              <c:numCache>
                <c:formatCode>General</c:formatCode>
                <c:ptCount val="5"/>
              </c:numCache>
            </c:numRef>
          </c:val>
        </c:ser>
        <c:ser>
          <c:idx val="15"/>
          <c:order val="15"/>
          <c:tx>
            <c:strRef>
              <c:f>'IS - Business Unit Trends'!$AA$164</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Trends'!$AB$164:$AX$164</c:f>
              <c:numCache>
                <c:formatCode>_(* #,##0.0_);_(* \(#,##0.0\);_(* \-??_);_(@_)</c:formatCode>
                <c:ptCount val="5"/>
                <c:pt idx="2">
                  <c:v>1.8</c:v>
                </c:pt>
                <c:pt idx="3">
                  <c:v>-1.2</c:v>
                </c:pt>
                <c:pt idx="4">
                  <c:v>-1.2</c:v>
                </c:pt>
              </c:numCache>
            </c:numRef>
          </c:val>
        </c:ser>
        <c:ser>
          <c:idx val="16"/>
          <c:order val="16"/>
          <c:tx>
            <c:strRef>
              <c:f>'IS - Business Unit Trends'!$AA$165</c:f>
              <c:strCache>
                <c:ptCount val="1"/>
                <c:pt idx="0">
                  <c:v/>
                </c:pt>
              </c:strCache>
            </c:strRef>
          </c:tx>
          <c:spPr>
            <a:solidFill>
              <a:srgbClr val="00ccff"/>
            </a:solidFill>
            <a:ln w="12600">
              <a:solidFill>
                <a:srgbClr val="000000"/>
              </a:solidFill>
              <a:round/>
            </a:ln>
          </c:spPr>
          <c:invertIfNegative val="0"/>
          <c:cat>
            <c:strRef>
              <c:f>'IS - Business Unit Trends'!$AB$148:$AX$148</c:f>
              <c:strCache>
                <c:ptCount val="5"/>
                <c:pt idx="0">
                  <c:v>Jun 99</c:v>
                </c:pt>
                <c:pt idx="1">
                  <c:v>Jul 99</c:v>
                </c:pt>
                <c:pt idx="2">
                  <c:v>Aug 99</c:v>
                </c:pt>
                <c:pt idx="3">
                  <c:v>Sep 99</c:v>
                </c:pt>
                <c:pt idx="4">
                  <c:v>Oct 99</c:v>
                </c:pt>
              </c:strCache>
            </c:strRef>
          </c:cat>
          <c:val>
            <c:numRef>
              <c:f>'IS - Business Unit Trends'!$AB$165:$AX$165</c:f>
              <c:numCache>
                <c:formatCode>General</c:formatCode>
                <c:ptCount val="0"/>
              </c:numCache>
            </c:numRef>
          </c:val>
        </c:ser>
        <c:ser>
          <c:idx val="17"/>
          <c:order val="17"/>
          <c:tx>
            <c:strRef>
              <c:f>'IS - Business Unit Trends'!$AA$166</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Trends'!$AB$148:$AX$148</c:f>
              <c:strCache>
                <c:ptCount val="5"/>
                <c:pt idx="0">
                  <c:v>Jun 99</c:v>
                </c:pt>
                <c:pt idx="1">
                  <c:v>Jul 99</c:v>
                </c:pt>
                <c:pt idx="2">
                  <c:v>Aug 99</c:v>
                </c:pt>
                <c:pt idx="3">
                  <c:v>Sep 99</c:v>
                </c:pt>
                <c:pt idx="4">
                  <c:v>Oct 99</c:v>
                </c:pt>
              </c:strCache>
            </c:strRef>
          </c:cat>
          <c:val>
            <c:numRef>
              <c:f>'IS - Business Unit Trends'!$AB$166:$AX$166</c:f>
              <c:numCache>
                <c:formatCode>General</c:formatCode>
                <c:ptCount val="5"/>
              </c:numCache>
            </c:numRef>
          </c:val>
        </c:ser>
        <c:gapWidth val="150"/>
        <c:overlap val="100"/>
        <c:axId val="50696675"/>
        <c:axId val="83883019"/>
      </c:barChart>
      <c:catAx>
        <c:axId val="50696675"/>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83883019"/>
        <c:crossesAt val="0"/>
        <c:auto val="1"/>
        <c:lblAlgn val="ctr"/>
        <c:lblOffset val="100"/>
        <c:noMultiLvlLbl val="0"/>
      </c:catAx>
      <c:valAx>
        <c:axId val="83883019"/>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0696675"/>
        <c:crossesAt val="1"/>
        <c:crossBetween val="midCat"/>
      </c:valAx>
      <c:spPr>
        <a:noFill/>
        <a:ln w="12600">
          <a:noFill/>
        </a:ln>
      </c:spPr>
    </c:plotArea>
    <c:legend>
      <c:legendPos val="r"/>
      <c:layout>
        <c:manualLayout>
          <c:xMode val="edge"/>
          <c:yMode val="edge"/>
          <c:x val="0.768733850129199"/>
          <c:y val="0.0967670011148272"/>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Europe</a:t>
            </a:r>
          </a:p>
        </c:rich>
      </c:tx>
      <c:overlay val="0"/>
      <c:spPr>
        <a:noFill/>
        <a:ln w="0">
          <a:noFill/>
        </a:ln>
      </c:spPr>
    </c:title>
    <c:autoTitleDeleted val="0"/>
    <c:plotArea>
      <c:layout>
        <c:manualLayout>
          <c:xMode val="edge"/>
          <c:yMode val="edge"/>
          <c:x val="0.0871285529715762"/>
          <c:y val="0.161984392419175"/>
          <c:w val="0.678940568475452"/>
          <c:h val="0.837346711259755"/>
        </c:manualLayout>
      </c:layout>
      <c:barChart>
        <c:barDir val="col"/>
        <c:grouping val="stacked"/>
        <c:varyColors val="0"/>
        <c:ser>
          <c:idx val="0"/>
          <c:order val="0"/>
          <c:tx>
            <c:strRef>
              <c:f>'IS - Business Unit Trends'!$AA$172</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Trends'!$AB$172:$AX$172</c:f>
              <c:numCache>
                <c:formatCode>_(* #,##0.0_);_(* \(#,##0.0\);_(* \-??_);_(@_)</c:formatCode>
                <c:ptCount val="5"/>
                <c:pt idx="0">
                  <c:v>-1.2</c:v>
                </c:pt>
                <c:pt idx="1">
                  <c:v>0</c:v>
                </c:pt>
                <c:pt idx="2">
                  <c:v>0</c:v>
                </c:pt>
                <c:pt idx="3">
                  <c:v>0</c:v>
                </c:pt>
                <c:pt idx="4">
                  <c:v>-10.5</c:v>
                </c:pt>
              </c:numCache>
            </c:numRef>
          </c:val>
        </c:ser>
        <c:ser>
          <c:idx val="1"/>
          <c:order val="1"/>
          <c:tx>
            <c:strRef>
              <c:f>'IS - Business Unit Trends'!$AA$173</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Trends'!$AB$173:$AX$173</c:f>
              <c:numCache>
                <c:formatCode>_(* #,##0.0_);_(* \(#,##0.0\);_(* \-??_);_(@_)</c:formatCode>
                <c:ptCount val="5"/>
                <c:pt idx="1">
                  <c:v>3.7</c:v>
                </c:pt>
                <c:pt idx="2">
                  <c:v>9.5</c:v>
                </c:pt>
                <c:pt idx="3">
                  <c:v>-22.9</c:v>
                </c:pt>
                <c:pt idx="4">
                  <c:v>4.5</c:v>
                </c:pt>
              </c:numCache>
            </c:numRef>
          </c:val>
        </c:ser>
        <c:ser>
          <c:idx val="2"/>
          <c:order val="2"/>
          <c:tx>
            <c:strRef>
              <c:f>'IS - Business Unit Trends'!$AA$174</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Trends'!$AB$174:$AX$174</c:f>
              <c:numCache>
                <c:formatCode>General</c:formatCode>
                <c:ptCount val="5"/>
              </c:numCache>
            </c:numRef>
          </c:val>
        </c:ser>
        <c:ser>
          <c:idx val="3"/>
          <c:order val="3"/>
          <c:tx>
            <c:strRef>
              <c:f>'IS - Business Unit Trends'!$AA$175</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Trends'!$AB$175:$AX$175</c:f>
              <c:numCache>
                <c:formatCode>General</c:formatCode>
                <c:ptCount val="5"/>
              </c:numCache>
            </c:numRef>
          </c:val>
        </c:ser>
        <c:ser>
          <c:idx val="4"/>
          <c:order val="4"/>
          <c:tx>
            <c:strRef>
              <c:f>'IS - Business Unit Trends'!$AA$176</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Trends'!$AB$176:$AX$176</c:f>
              <c:numCache>
                <c:formatCode>General</c:formatCode>
                <c:ptCount val="5"/>
              </c:numCache>
            </c:numRef>
          </c:val>
        </c:ser>
        <c:ser>
          <c:idx val="5"/>
          <c:order val="5"/>
          <c:tx>
            <c:strRef>
              <c:f>'IS - Business Unit Trends'!$AA$177</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Trends'!$AB$177:$AX$177</c:f>
              <c:numCache>
                <c:formatCode>_(* #,##0.0_);_(* \(#,##0.0\);_(* \-??_);_(@_)</c:formatCode>
                <c:ptCount val="5"/>
                <c:pt idx="3">
                  <c:v>-3.8</c:v>
                </c:pt>
              </c:numCache>
            </c:numRef>
          </c:val>
        </c:ser>
        <c:ser>
          <c:idx val="6"/>
          <c:order val="6"/>
          <c:tx>
            <c:strRef>
              <c:f>'IS - Business Unit Trends'!$AA$178</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Trends'!$AB$178:$AX$178</c:f>
              <c:numCache>
                <c:formatCode>_(* #,##0.0_);_(* \(#,##0.0\);_(* \-??_);_(@_)</c:formatCode>
                <c:ptCount val="5"/>
                <c:pt idx="4">
                  <c:v>1.1</c:v>
                </c:pt>
              </c:numCache>
            </c:numRef>
          </c:val>
        </c:ser>
        <c:ser>
          <c:idx val="7"/>
          <c:order val="7"/>
          <c:tx>
            <c:strRef>
              <c:f>'IS - Business Unit Trends'!$AA$179</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Trends'!$AB$179:$AX$179</c:f>
              <c:numCache>
                <c:formatCode>_(* #,##0.0_);_(* \(#,##0.0\);_(* \-??_);_(@_)</c:formatCode>
                <c:ptCount val="5"/>
                <c:pt idx="4">
                  <c:v>-0.7</c:v>
                </c:pt>
              </c:numCache>
            </c:numRef>
          </c:val>
        </c:ser>
        <c:ser>
          <c:idx val="8"/>
          <c:order val="8"/>
          <c:tx>
            <c:strRef>
              <c:f>'IS - Business Unit Trends'!$AA$180</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Trends'!$AB$180:$AX$180</c:f>
              <c:numCache>
                <c:formatCode>_(* #,##0.0_);_(* \(#,##0.0\);_(* \-??_);_(@_)</c:formatCode>
                <c:ptCount val="5"/>
                <c:pt idx="1">
                  <c:v>-4.6</c:v>
                </c:pt>
              </c:numCache>
            </c:numRef>
          </c:val>
        </c:ser>
        <c:ser>
          <c:idx val="9"/>
          <c:order val="9"/>
          <c:tx>
            <c:strRef>
              <c:f>'IS - Business Unit Trends'!$AA$181</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Trends'!$AB$181:$AX$181</c:f>
              <c:numCache>
                <c:formatCode>General</c:formatCode>
                <c:ptCount val="5"/>
              </c:numCache>
            </c:numRef>
          </c:val>
        </c:ser>
        <c:ser>
          <c:idx val="10"/>
          <c:order val="10"/>
          <c:tx>
            <c:strRef>
              <c:f>'IS - Business Unit Trends'!$AA$182</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Trends'!$AB$182:$AX$182</c:f>
              <c:numCache>
                <c:formatCode>General</c:formatCode>
                <c:ptCount val="5"/>
              </c:numCache>
            </c:numRef>
          </c:val>
        </c:ser>
        <c:ser>
          <c:idx val="11"/>
          <c:order val="11"/>
          <c:tx>
            <c:strRef>
              <c:f>'IS - Business Unit Trends'!$AA$183</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Trends'!$AB$183:$AX$183</c:f>
              <c:numCache>
                <c:formatCode>General</c:formatCode>
                <c:ptCount val="5"/>
              </c:numCache>
            </c:numRef>
          </c:val>
        </c:ser>
        <c:ser>
          <c:idx val="12"/>
          <c:order val="12"/>
          <c:tx>
            <c:strRef>
              <c:f>'IS - Business Unit Trends'!$AA$184</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Trends'!$AB$184:$AX$184</c:f>
              <c:numCache>
                <c:formatCode>General</c:formatCode>
                <c:ptCount val="5"/>
              </c:numCache>
            </c:numRef>
          </c:val>
        </c:ser>
        <c:ser>
          <c:idx val="13"/>
          <c:order val="13"/>
          <c:tx>
            <c:strRef>
              <c:f>'IS - Business Unit Trends'!$AA$185</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Trends'!$AB$185:$AX$185</c:f>
              <c:numCache>
                <c:formatCode>General</c:formatCode>
                <c:ptCount val="5"/>
              </c:numCache>
            </c:numRef>
          </c:val>
        </c:ser>
        <c:ser>
          <c:idx val="14"/>
          <c:order val="14"/>
          <c:tx>
            <c:strRef>
              <c:f>'IS - Business Unit Trends'!$AA$186</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Trends'!$AB$186:$AX$186</c:f>
              <c:numCache>
                <c:formatCode>General</c:formatCode>
                <c:ptCount val="5"/>
              </c:numCache>
            </c:numRef>
          </c:val>
        </c:ser>
        <c:ser>
          <c:idx val="15"/>
          <c:order val="15"/>
          <c:tx>
            <c:strRef>
              <c:f>'IS - Business Unit Trends'!$AA$187</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Trends'!$AB$187:$AX$187</c:f>
              <c:numCache>
                <c:formatCode>General</c:formatCode>
                <c:ptCount val="5"/>
              </c:numCache>
            </c:numRef>
          </c:val>
        </c:ser>
        <c:ser>
          <c:idx val="16"/>
          <c:order val="16"/>
          <c:tx>
            <c:strRef>
              <c:f>'IS - Business Unit Trends'!$AA$188</c:f>
              <c:strCache>
                <c:ptCount val="1"/>
                <c:pt idx="0">
                  <c:v/>
                </c:pt>
              </c:strCache>
            </c:strRef>
          </c:tx>
          <c:spPr>
            <a:solidFill>
              <a:srgbClr val="00ccff"/>
            </a:solidFill>
            <a:ln w="12600">
              <a:solidFill>
                <a:srgbClr val="000000"/>
              </a:solidFill>
              <a:round/>
            </a:ln>
          </c:spPr>
          <c:invertIfNegative val="0"/>
          <c:cat>
            <c:strRef>
              <c:f>'IS - Business Unit Trends'!$AB$171:$AX$171</c:f>
              <c:strCache>
                <c:ptCount val="5"/>
                <c:pt idx="0">
                  <c:v>Jun 99</c:v>
                </c:pt>
                <c:pt idx="1">
                  <c:v>Jul 99</c:v>
                </c:pt>
                <c:pt idx="2">
                  <c:v>Aug 99</c:v>
                </c:pt>
                <c:pt idx="3">
                  <c:v>Sep 99</c:v>
                </c:pt>
                <c:pt idx="4">
                  <c:v>Oct 99</c:v>
                </c:pt>
              </c:strCache>
            </c:strRef>
          </c:cat>
          <c:val>
            <c:numRef>
              <c:f>'IS - Business Unit Trends'!$AB$188:$AX$188</c:f>
              <c:numCache>
                <c:formatCode>General</c:formatCode>
                <c:ptCount val="0"/>
              </c:numCache>
            </c:numRef>
          </c:val>
        </c:ser>
        <c:ser>
          <c:idx val="17"/>
          <c:order val="17"/>
          <c:tx>
            <c:strRef>
              <c:f>'IS - Business Unit Trends'!$AA$189</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Trends'!$AB$171:$AX$171</c:f>
              <c:strCache>
                <c:ptCount val="5"/>
                <c:pt idx="0">
                  <c:v>Jun 99</c:v>
                </c:pt>
                <c:pt idx="1">
                  <c:v>Jul 99</c:v>
                </c:pt>
                <c:pt idx="2">
                  <c:v>Aug 99</c:v>
                </c:pt>
                <c:pt idx="3">
                  <c:v>Sep 99</c:v>
                </c:pt>
                <c:pt idx="4">
                  <c:v>Oct 99</c:v>
                </c:pt>
              </c:strCache>
            </c:strRef>
          </c:cat>
          <c:val>
            <c:numRef>
              <c:f>'IS - Business Unit Trends'!$AB$189:$AX$189</c:f>
              <c:numCache>
                <c:formatCode>_(* #,##0.0_);_(* \(#,##0.0\);_(* \-??_);_(@_)</c:formatCode>
                <c:ptCount val="5"/>
                <c:pt idx="4">
                  <c:v>23.7</c:v>
                </c:pt>
              </c:numCache>
            </c:numRef>
          </c:val>
        </c:ser>
        <c:gapWidth val="150"/>
        <c:overlap val="100"/>
        <c:axId val="17192759"/>
        <c:axId val="31177198"/>
      </c:barChart>
      <c:catAx>
        <c:axId val="1719275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31177198"/>
        <c:crossesAt val="0"/>
        <c:auto val="1"/>
        <c:lblAlgn val="ctr"/>
        <c:lblOffset val="100"/>
        <c:noMultiLvlLbl val="0"/>
      </c:catAx>
      <c:valAx>
        <c:axId val="31177198"/>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7192759"/>
        <c:crossesAt val="1"/>
        <c:crossBetween val="midCat"/>
      </c:valAx>
      <c:spPr>
        <a:noFill/>
        <a:ln w="12600">
          <a:noFill/>
        </a:ln>
      </c:spPr>
    </c:plotArea>
    <c:legend>
      <c:legendPos val="r"/>
      <c:layout>
        <c:manualLayout>
          <c:xMode val="edge"/>
          <c:yMode val="edge"/>
          <c:x val="0.768733850129199"/>
          <c:y val="0.0967670011148272"/>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South America</a:t>
            </a:r>
          </a:p>
        </c:rich>
      </c:tx>
      <c:overlay val="0"/>
      <c:spPr>
        <a:noFill/>
        <a:ln w="0">
          <a:noFill/>
        </a:ln>
      </c:spPr>
    </c:title>
    <c:autoTitleDeleted val="0"/>
    <c:plotArea>
      <c:layout>
        <c:manualLayout>
          <c:xMode val="edge"/>
          <c:yMode val="edge"/>
          <c:x val="0.0866097325169191"/>
          <c:y val="0.166166499944426"/>
          <c:w val="0.671285852400902"/>
          <c:h val="0.833166611092586"/>
        </c:manualLayout>
      </c:layout>
      <c:barChart>
        <c:barDir val="col"/>
        <c:grouping val="stacked"/>
        <c:varyColors val="0"/>
        <c:ser>
          <c:idx val="0"/>
          <c:order val="0"/>
          <c:tx>
            <c:strRef>
              <c:f>'IS - Business Unit Trends'!$AA$195:$AS$195</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Trends'!$AT$195:$AX$195</c:f>
              <c:numCache>
                <c:formatCode>_(* #,##0.0_);_(* \(#,##0.0\);_(* \-??_);_(@_)</c:formatCode>
                <c:ptCount val="5"/>
                <c:pt idx="0">
                  <c:v>0</c:v>
                </c:pt>
                <c:pt idx="1">
                  <c:v>0</c:v>
                </c:pt>
                <c:pt idx="2">
                  <c:v>0</c:v>
                </c:pt>
                <c:pt idx="3">
                  <c:v>0</c:v>
                </c:pt>
                <c:pt idx="4">
                  <c:v>0</c:v>
                </c:pt>
              </c:numCache>
            </c:numRef>
          </c:val>
        </c:ser>
        <c:ser>
          <c:idx val="1"/>
          <c:order val="1"/>
          <c:tx>
            <c:strRef>
              <c:f>'IS - Business Unit Trends'!$AA$196:$AS$196</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Trends'!$AT$196:$AX$196</c:f>
              <c:numCache>
                <c:formatCode>_(* #,##0.0_);_(* \(#,##0.0\);_(* \-??_);_(@_)</c:formatCode>
                <c:ptCount val="5"/>
                <c:pt idx="0">
                  <c:v>0</c:v>
                </c:pt>
                <c:pt idx="1">
                  <c:v>0</c:v>
                </c:pt>
                <c:pt idx="2">
                  <c:v>0</c:v>
                </c:pt>
                <c:pt idx="3">
                  <c:v>0</c:v>
                </c:pt>
                <c:pt idx="4">
                  <c:v>0</c:v>
                </c:pt>
              </c:numCache>
            </c:numRef>
          </c:val>
        </c:ser>
        <c:ser>
          <c:idx val="2"/>
          <c:order val="2"/>
          <c:tx>
            <c:strRef>
              <c:f>'IS - Business Unit Trends'!$AA$197:$AS$197</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Trends'!$AT$197:$AX$197</c:f>
              <c:numCache>
                <c:formatCode>General</c:formatCode>
                <c:ptCount val="5"/>
              </c:numCache>
            </c:numRef>
          </c:val>
        </c:ser>
        <c:ser>
          <c:idx val="3"/>
          <c:order val="3"/>
          <c:tx>
            <c:strRef>
              <c:f>'IS - Business Unit Trends'!$AA$198:$AS$198</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Trends'!$AT$198:$AX$198</c:f>
              <c:numCache>
                <c:formatCode>General</c:formatCode>
                <c:ptCount val="5"/>
              </c:numCache>
            </c:numRef>
          </c:val>
        </c:ser>
        <c:ser>
          <c:idx val="4"/>
          <c:order val="4"/>
          <c:tx>
            <c:strRef>
              <c:f>'IS - Business Unit Trends'!$AA$199:$AS$199</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Trends'!$AT$199:$AX$199</c:f>
              <c:numCache>
                <c:formatCode>General</c:formatCode>
                <c:ptCount val="5"/>
              </c:numCache>
            </c:numRef>
          </c:val>
        </c:ser>
        <c:ser>
          <c:idx val="5"/>
          <c:order val="5"/>
          <c:tx>
            <c:strRef>
              <c:f>'IS - Business Unit Trends'!$AA$200:$AS$200</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Trends'!$AT$200:$AX$200</c:f>
              <c:numCache>
                <c:formatCode>General</c:formatCode>
                <c:ptCount val="5"/>
              </c:numCache>
            </c:numRef>
          </c:val>
        </c:ser>
        <c:ser>
          <c:idx val="6"/>
          <c:order val="6"/>
          <c:tx>
            <c:strRef>
              <c:f>'IS - Business Unit Trends'!$AA$201:$AS$201</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Trends'!$AT$201:$AX$201</c:f>
              <c:numCache>
                <c:formatCode>General</c:formatCode>
                <c:ptCount val="5"/>
              </c:numCache>
            </c:numRef>
          </c:val>
        </c:ser>
        <c:ser>
          <c:idx val="7"/>
          <c:order val="7"/>
          <c:tx>
            <c:strRef>
              <c:f>'IS - Business Unit Trends'!$AA$202:$AS$202</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Trends'!$AT$202:$AX$202</c:f>
              <c:numCache>
                <c:formatCode>General</c:formatCode>
                <c:ptCount val="5"/>
              </c:numCache>
            </c:numRef>
          </c:val>
        </c:ser>
        <c:ser>
          <c:idx val="8"/>
          <c:order val="8"/>
          <c:tx>
            <c:strRef>
              <c:f>'IS - Business Unit Trends'!$AA$203:$AS$203</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Trends'!$AT$203:$AX$203</c:f>
              <c:numCache>
                <c:formatCode>General</c:formatCode>
                <c:ptCount val="5"/>
              </c:numCache>
            </c:numRef>
          </c:val>
        </c:ser>
        <c:ser>
          <c:idx val="9"/>
          <c:order val="9"/>
          <c:tx>
            <c:strRef>
              <c:f>'IS - Business Unit Trends'!$AA$204:$AS$204</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Trends'!$AT$204:$AX$204</c:f>
              <c:numCache>
                <c:formatCode>General</c:formatCode>
                <c:ptCount val="5"/>
              </c:numCache>
            </c:numRef>
          </c:val>
        </c:ser>
        <c:ser>
          <c:idx val="10"/>
          <c:order val="10"/>
          <c:tx>
            <c:strRef>
              <c:f>'IS - Business Unit Trends'!$AA$205:$AS$205</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Trends'!$AT$205:$AX$205</c:f>
              <c:numCache>
                <c:formatCode>General</c:formatCode>
                <c:ptCount val="5"/>
              </c:numCache>
            </c:numRef>
          </c:val>
        </c:ser>
        <c:ser>
          <c:idx val="11"/>
          <c:order val="11"/>
          <c:tx>
            <c:strRef>
              <c:f>'IS - Business Unit Trends'!$AA$206:$AS$206</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Trends'!$AT$206:$AX$206</c:f>
              <c:numCache>
                <c:formatCode>General</c:formatCode>
                <c:ptCount val="5"/>
              </c:numCache>
            </c:numRef>
          </c:val>
        </c:ser>
        <c:ser>
          <c:idx val="12"/>
          <c:order val="12"/>
          <c:tx>
            <c:strRef>
              <c:f>'IS - Business Unit Trends'!$AA$207:$AS$207</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Trends'!$AT$207:$AX$207</c:f>
              <c:numCache>
                <c:formatCode>General</c:formatCode>
                <c:ptCount val="5"/>
              </c:numCache>
            </c:numRef>
          </c:val>
        </c:ser>
        <c:ser>
          <c:idx val="13"/>
          <c:order val="13"/>
          <c:tx>
            <c:strRef>
              <c:f>'IS - Business Unit Trends'!$AA$208:$AS$208</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Trends'!$AT$208:$AX$208</c:f>
              <c:numCache>
                <c:formatCode>General</c:formatCode>
                <c:ptCount val="5"/>
              </c:numCache>
            </c:numRef>
          </c:val>
        </c:ser>
        <c:ser>
          <c:idx val="14"/>
          <c:order val="14"/>
          <c:tx>
            <c:strRef>
              <c:f>'IS - Business Unit Trends'!$AA$209:$AS$209</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Trends'!$AT$209:$AX$209</c:f>
              <c:numCache>
                <c:formatCode>General</c:formatCode>
                <c:ptCount val="5"/>
              </c:numCache>
            </c:numRef>
          </c:val>
        </c:ser>
        <c:ser>
          <c:idx val="15"/>
          <c:order val="15"/>
          <c:tx>
            <c:strRef>
              <c:f>'IS - Business Unit Trends'!$AA$210:$AS$210</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Trends'!$AT$210:$AX$210</c:f>
              <c:numCache>
                <c:formatCode>General</c:formatCode>
                <c:ptCount val="5"/>
              </c:numCache>
            </c:numRef>
          </c:val>
        </c:ser>
        <c:ser>
          <c:idx val="16"/>
          <c:order val="16"/>
          <c:tx>
            <c:strRef>
              <c:f>'IS - Business Unit Trends'!$AA$211:$AS$211</c:f>
              <c:strCache>
                <c:ptCount val="1"/>
                <c:pt idx="0">
                  <c:v/>
                </c:pt>
              </c:strCache>
            </c:strRef>
          </c:tx>
          <c:spPr>
            <a:solidFill>
              <a:srgbClr val="00ccff"/>
            </a:solidFill>
            <a:ln w="12600">
              <a:solidFill>
                <a:srgbClr val="000000"/>
              </a:solidFill>
              <a:round/>
            </a:ln>
          </c:spPr>
          <c:invertIfNegative val="0"/>
          <c:cat>
            <c:strRef>
              <c:f>'IS - Business Unit Trends'!$AT$194:$AX$194</c:f>
              <c:strCache>
                <c:ptCount val="5"/>
                <c:pt idx="0">
                  <c:v>Jun 99</c:v>
                </c:pt>
                <c:pt idx="1">
                  <c:v>Jul 99</c:v>
                </c:pt>
                <c:pt idx="2">
                  <c:v>Aug 99</c:v>
                </c:pt>
                <c:pt idx="3">
                  <c:v>Sep 99</c:v>
                </c:pt>
                <c:pt idx="4">
                  <c:v>Oct 99</c:v>
                </c:pt>
              </c:strCache>
            </c:strRef>
          </c:cat>
          <c:val>
            <c:numRef>
              <c:f>'IS - Business Unit Trends'!$AT$211:$AX$211</c:f>
              <c:numCache>
                <c:formatCode>General</c:formatCode>
                <c:ptCount val="0"/>
              </c:numCache>
            </c:numRef>
          </c:val>
        </c:ser>
        <c:ser>
          <c:idx val="17"/>
          <c:order val="17"/>
          <c:tx>
            <c:strRef>
              <c:f>'IS - Business Unit Trends'!$AA$212:$AS$212</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Trends'!$AT$194:$AX$194</c:f>
              <c:strCache>
                <c:ptCount val="5"/>
                <c:pt idx="0">
                  <c:v>Jun 99</c:v>
                </c:pt>
                <c:pt idx="1">
                  <c:v>Jul 99</c:v>
                </c:pt>
                <c:pt idx="2">
                  <c:v>Aug 99</c:v>
                </c:pt>
                <c:pt idx="3">
                  <c:v>Sep 99</c:v>
                </c:pt>
                <c:pt idx="4">
                  <c:v>Oct 99</c:v>
                </c:pt>
              </c:strCache>
            </c:strRef>
          </c:cat>
          <c:val>
            <c:numRef>
              <c:f>'IS - Business Unit Trends'!$AT$212:$AX$212</c:f>
              <c:numCache>
                <c:formatCode>General</c:formatCode>
                <c:ptCount val="5"/>
              </c:numCache>
            </c:numRef>
          </c:val>
        </c:ser>
        <c:gapWidth val="150"/>
        <c:overlap val="100"/>
        <c:axId val="66607219"/>
        <c:axId val="42228719"/>
      </c:barChart>
      <c:catAx>
        <c:axId val="6660721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42228719"/>
        <c:crossesAt val="0"/>
        <c:auto val="1"/>
        <c:lblAlgn val="ctr"/>
        <c:lblOffset val="100"/>
        <c:noMultiLvlLbl val="0"/>
      </c:catAx>
      <c:valAx>
        <c:axId val="42228719"/>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6607219"/>
        <c:crossesAt val="1"/>
        <c:crossBetween val="midCat"/>
      </c:valAx>
      <c:spPr>
        <a:noFill/>
        <a:ln w="12600">
          <a:noFill/>
        </a:ln>
      </c:spPr>
    </c:plotArea>
    <c:legend>
      <c:legendPos val="r"/>
      <c:layout>
        <c:manualLayout>
          <c:xMode val="edge"/>
          <c:yMode val="edge"/>
          <c:x val="0.765871737028682"/>
          <c:y val="0.08447260197843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South America</a:t>
            </a:r>
          </a:p>
        </c:rich>
      </c:tx>
      <c:overlay val="0"/>
      <c:spPr>
        <a:noFill/>
        <a:ln w="0">
          <a:noFill/>
        </a:ln>
      </c:spPr>
    </c:title>
    <c:autoTitleDeleted val="0"/>
    <c:plotArea>
      <c:layout>
        <c:manualLayout>
          <c:xMode val="edge"/>
          <c:yMode val="edge"/>
          <c:x val="0.0870931356751531"/>
          <c:y val="0.161365399534523"/>
          <c:w val="0.845230422172092"/>
          <c:h val="0.74010861132661"/>
        </c:manualLayout>
      </c:layout>
      <c:barChart>
        <c:barDir val="col"/>
        <c:grouping val="clustered"/>
        <c:varyColors val="0"/>
        <c:ser>
          <c:idx val="0"/>
          <c:order val="0"/>
          <c:tx>
            <c:strRef>
              <c:f>'Abs Value &amp; Count'!$W$161</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Count'!$AE$160:$AT$160</c:f>
              <c:strCache>
                <c:ptCount val="5"/>
                <c:pt idx="0">
                  <c:v>Jun 99</c:v>
                </c:pt>
                <c:pt idx="1">
                  <c:v>Jul 99</c:v>
                </c:pt>
                <c:pt idx="2">
                  <c:v>Aug 99</c:v>
                </c:pt>
                <c:pt idx="3">
                  <c:v>Sep 99</c:v>
                </c:pt>
                <c:pt idx="4">
                  <c:v>Oct 99</c:v>
                </c:pt>
              </c:strCache>
            </c:strRef>
          </c:cat>
          <c:val>
            <c:numRef>
              <c:f>'Abs Value &amp; Count'!$AE$161:$AT$161</c:f>
              <c:numCache>
                <c:formatCode>_(* #,##0.0_);_(* \(#,##0.0\);_(* \-??_);_(@_)</c:formatCode>
                <c:ptCount val="5"/>
                <c:pt idx="0">
                  <c:v>3.5</c:v>
                </c:pt>
                <c:pt idx="1">
                  <c:v>9.4</c:v>
                </c:pt>
                <c:pt idx="2">
                  <c:v>4.411158</c:v>
                </c:pt>
                <c:pt idx="3">
                  <c:v>11.447856</c:v>
                </c:pt>
                <c:pt idx="4">
                  <c:v>4.413555</c:v>
                </c:pt>
              </c:numCache>
            </c:numRef>
          </c:val>
        </c:ser>
        <c:gapWidth val="150"/>
        <c:overlap val="0"/>
        <c:axId val="63250948"/>
        <c:axId val="93694065"/>
      </c:barChart>
      <c:lineChart>
        <c:grouping val="standard"/>
        <c:varyColors val="0"/>
        <c:ser>
          <c:idx val="1"/>
          <c:order val="1"/>
          <c:tx>
            <c:strRef>
              <c:f>'Abs Value &amp; Count'!$W$162</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Count'!$AE$160:$AT$160</c:f>
              <c:strCache>
                <c:ptCount val="5"/>
                <c:pt idx="0">
                  <c:v>Jun 99</c:v>
                </c:pt>
                <c:pt idx="1">
                  <c:v>Jul 99</c:v>
                </c:pt>
                <c:pt idx="2">
                  <c:v>Aug 99</c:v>
                </c:pt>
                <c:pt idx="3">
                  <c:v>Sep 99</c:v>
                </c:pt>
                <c:pt idx="4">
                  <c:v>Oct 99</c:v>
                </c:pt>
              </c:strCache>
            </c:strRef>
          </c:cat>
          <c:val>
            <c:numRef>
              <c:f>'Abs Value &amp; Count'!$AE$162:$AT$162</c:f>
              <c:numCache>
                <c:formatCode>_(* #,##0_);_(* \(#,##0\);_(* \-??_);_(@_)</c:formatCode>
                <c:ptCount val="5"/>
                <c:pt idx="0">
                  <c:v>31</c:v>
                </c:pt>
                <c:pt idx="1">
                  <c:v>36</c:v>
                </c:pt>
                <c:pt idx="2">
                  <c:v>29</c:v>
                </c:pt>
                <c:pt idx="3">
                  <c:v>37</c:v>
                </c:pt>
                <c:pt idx="4">
                  <c:v>31</c:v>
                </c:pt>
              </c:numCache>
            </c:numRef>
          </c:val>
          <c:smooth val="0"/>
        </c:ser>
        <c:hiLowLines>
          <c:spPr>
            <a:ln w="0">
              <a:noFill/>
            </a:ln>
          </c:spPr>
        </c:hiLowLines>
        <c:marker val="1"/>
        <c:axId val="21543452"/>
        <c:axId val="6310810"/>
      </c:lineChart>
      <c:catAx>
        <c:axId val="63250948"/>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93694065"/>
        <c:crossesAt val="0"/>
        <c:auto val="1"/>
        <c:lblAlgn val="ctr"/>
        <c:lblOffset val="100"/>
        <c:noMultiLvlLbl val="0"/>
      </c:catAx>
      <c:valAx>
        <c:axId val="93694065"/>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3250948"/>
        <c:crossesAt val="1"/>
        <c:crossBetween val="midCat"/>
      </c:valAx>
      <c:catAx>
        <c:axId val="21543452"/>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6310810"/>
        <c:auto val="1"/>
        <c:lblAlgn val="ctr"/>
        <c:lblOffset val="100"/>
        <c:noMultiLvlLbl val="0"/>
      </c:catAx>
      <c:valAx>
        <c:axId val="6310810"/>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1543452"/>
        <c:crosses val="max"/>
        <c:crossBetween val="midCat"/>
      </c:valAx>
      <c:spPr>
        <a:noFill/>
        <a:ln w="12600">
          <a:noFill/>
        </a:ln>
      </c:spPr>
    </c:plotArea>
    <c:legend>
      <c:legendPos val="r"/>
      <c:layout>
        <c:manualLayout>
          <c:xMode val="edge"/>
          <c:yMode val="edge"/>
          <c:x val="0.375443119561714"/>
          <c:y val="0.910672725257675"/>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India</a:t>
            </a:r>
          </a:p>
        </c:rich>
      </c:tx>
      <c:overlay val="0"/>
      <c:spPr>
        <a:noFill/>
        <a:ln w="0">
          <a:noFill/>
        </a:ln>
      </c:spPr>
    </c:title>
    <c:autoTitleDeleted val="0"/>
    <c:plotArea>
      <c:layout>
        <c:manualLayout>
          <c:xMode val="edge"/>
          <c:yMode val="edge"/>
          <c:x val="0.0870931356751531"/>
          <c:y val="0.164228723404255"/>
          <c:w val="0.67225265871737"/>
          <c:h val="0.835106382978723"/>
        </c:manualLayout>
      </c:layout>
      <c:barChart>
        <c:barDir val="col"/>
        <c:grouping val="stacked"/>
        <c:varyColors val="0"/>
        <c:ser>
          <c:idx val="0"/>
          <c:order val="0"/>
          <c:tx>
            <c:strRef>
              <c:f>'IS - Business Unit Trends'!$AA$218:$AS$218</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Trends'!$AT$218:$AX$218</c:f>
              <c:numCache>
                <c:formatCode>_(* #,##0.0_);_(* \(#,##0.0\);_(* \-??_);_(@_)</c:formatCode>
                <c:ptCount val="5"/>
                <c:pt idx="0">
                  <c:v>0</c:v>
                </c:pt>
                <c:pt idx="1">
                  <c:v>0</c:v>
                </c:pt>
                <c:pt idx="2">
                  <c:v>0</c:v>
                </c:pt>
                <c:pt idx="3">
                  <c:v>0</c:v>
                </c:pt>
                <c:pt idx="4">
                  <c:v>0</c:v>
                </c:pt>
              </c:numCache>
            </c:numRef>
          </c:val>
        </c:ser>
        <c:ser>
          <c:idx val="1"/>
          <c:order val="1"/>
          <c:tx>
            <c:strRef>
              <c:f>'IS - Business Unit Trends'!$AA$219:$AS$219</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Trends'!$AT$219:$AX$219</c:f>
              <c:numCache>
                <c:formatCode>_(* #,##0.0_);_(* \(#,##0.0\);_(* \-??_);_(@_)</c:formatCode>
                <c:ptCount val="5"/>
                <c:pt idx="0">
                  <c:v>0</c:v>
                </c:pt>
                <c:pt idx="1">
                  <c:v>0</c:v>
                </c:pt>
                <c:pt idx="2">
                  <c:v>0</c:v>
                </c:pt>
                <c:pt idx="3">
                  <c:v>0</c:v>
                </c:pt>
                <c:pt idx="4">
                  <c:v>0</c:v>
                </c:pt>
              </c:numCache>
            </c:numRef>
          </c:val>
        </c:ser>
        <c:ser>
          <c:idx val="2"/>
          <c:order val="2"/>
          <c:tx>
            <c:strRef>
              <c:f>'IS - Business Unit Trends'!$AA$220:$AS$220</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Trends'!$AT$220:$AX$220</c:f>
              <c:numCache>
                <c:formatCode>_(* #,##0.0_);_(* \(#,##0.0\);_(* \-??_);_(@_)</c:formatCode>
                <c:ptCount val="5"/>
                <c:pt idx="0">
                  <c:v>0</c:v>
                </c:pt>
                <c:pt idx="1">
                  <c:v>0</c:v>
                </c:pt>
                <c:pt idx="2">
                  <c:v>0</c:v>
                </c:pt>
                <c:pt idx="3">
                  <c:v>0</c:v>
                </c:pt>
                <c:pt idx="4">
                  <c:v>0</c:v>
                </c:pt>
              </c:numCache>
            </c:numRef>
          </c:val>
        </c:ser>
        <c:ser>
          <c:idx val="3"/>
          <c:order val="3"/>
          <c:tx>
            <c:strRef>
              <c:f>'IS - Business Unit Trends'!$AA$221:$AS$221</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Trends'!$AT$221:$AX$221</c:f>
              <c:numCache>
                <c:formatCode>General</c:formatCode>
                <c:ptCount val="5"/>
              </c:numCache>
            </c:numRef>
          </c:val>
        </c:ser>
        <c:ser>
          <c:idx val="4"/>
          <c:order val="4"/>
          <c:tx>
            <c:strRef>
              <c:f>'IS - Business Unit Trends'!$AA$222:$AS$222</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Trends'!$AT$222:$AX$222</c:f>
              <c:numCache>
                <c:formatCode>General</c:formatCode>
                <c:ptCount val="5"/>
              </c:numCache>
            </c:numRef>
          </c:val>
        </c:ser>
        <c:ser>
          <c:idx val="5"/>
          <c:order val="5"/>
          <c:tx>
            <c:strRef>
              <c:f>'IS - Business Unit Trends'!$AA$223:$AS$223</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Trends'!$AT$223:$AX$223</c:f>
              <c:numCache>
                <c:formatCode>General</c:formatCode>
                <c:ptCount val="5"/>
              </c:numCache>
            </c:numRef>
          </c:val>
        </c:ser>
        <c:ser>
          <c:idx val="6"/>
          <c:order val="6"/>
          <c:tx>
            <c:strRef>
              <c:f>'IS - Business Unit Trends'!$AA$224:$AS$224</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Trends'!$AT$224:$AX$224</c:f>
              <c:numCache>
                <c:formatCode>General</c:formatCode>
                <c:ptCount val="5"/>
              </c:numCache>
            </c:numRef>
          </c:val>
        </c:ser>
        <c:ser>
          <c:idx val="7"/>
          <c:order val="7"/>
          <c:tx>
            <c:strRef>
              <c:f>'IS - Business Unit Trends'!$AA$225:$AS$225</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Trends'!$AT$225:$AX$225</c:f>
              <c:numCache>
                <c:formatCode>General</c:formatCode>
                <c:ptCount val="5"/>
              </c:numCache>
            </c:numRef>
          </c:val>
        </c:ser>
        <c:ser>
          <c:idx val="8"/>
          <c:order val="8"/>
          <c:tx>
            <c:strRef>
              <c:f>'IS - Business Unit Trends'!$AA$226:$AS$226</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Trends'!$AT$226:$AX$226</c:f>
              <c:numCache>
                <c:formatCode>General</c:formatCode>
                <c:ptCount val="5"/>
              </c:numCache>
            </c:numRef>
          </c:val>
        </c:ser>
        <c:ser>
          <c:idx val="9"/>
          <c:order val="9"/>
          <c:tx>
            <c:strRef>
              <c:f>'IS - Business Unit Trends'!$AA$227:$AS$227</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Trends'!$AT$227:$AX$227</c:f>
              <c:numCache>
                <c:formatCode>General</c:formatCode>
                <c:ptCount val="5"/>
              </c:numCache>
            </c:numRef>
          </c:val>
        </c:ser>
        <c:ser>
          <c:idx val="10"/>
          <c:order val="10"/>
          <c:tx>
            <c:strRef>
              <c:f>'IS - Business Unit Trends'!$AA$228:$AS$228</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Trends'!$AT$228:$AX$228</c:f>
              <c:numCache>
                <c:formatCode>General</c:formatCode>
                <c:ptCount val="5"/>
              </c:numCache>
            </c:numRef>
          </c:val>
        </c:ser>
        <c:ser>
          <c:idx val="11"/>
          <c:order val="11"/>
          <c:tx>
            <c:strRef>
              <c:f>'IS - Business Unit Trends'!$AA$229:$AS$229</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Trends'!$AT$229:$AX$229</c:f>
              <c:numCache>
                <c:formatCode>General</c:formatCode>
                <c:ptCount val="5"/>
              </c:numCache>
            </c:numRef>
          </c:val>
        </c:ser>
        <c:ser>
          <c:idx val="12"/>
          <c:order val="12"/>
          <c:tx>
            <c:strRef>
              <c:f>'IS - Business Unit Trends'!$AA$230:$AS$230</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Trends'!$AT$230:$AX$230</c:f>
              <c:numCache>
                <c:formatCode>General</c:formatCode>
                <c:ptCount val="5"/>
              </c:numCache>
            </c:numRef>
          </c:val>
        </c:ser>
        <c:ser>
          <c:idx val="13"/>
          <c:order val="13"/>
          <c:tx>
            <c:strRef>
              <c:f>'IS - Business Unit Trends'!$AA$231:$AS$231</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Trends'!$AT$231:$AX$231</c:f>
              <c:numCache>
                <c:formatCode>General</c:formatCode>
                <c:ptCount val="5"/>
              </c:numCache>
            </c:numRef>
          </c:val>
        </c:ser>
        <c:ser>
          <c:idx val="14"/>
          <c:order val="14"/>
          <c:tx>
            <c:strRef>
              <c:f>'IS - Business Unit Trends'!$AA$232:$AS$232</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Trends'!$AT$232:$AX$232</c:f>
              <c:numCache>
                <c:formatCode>General</c:formatCode>
                <c:ptCount val="5"/>
              </c:numCache>
            </c:numRef>
          </c:val>
        </c:ser>
        <c:ser>
          <c:idx val="15"/>
          <c:order val="15"/>
          <c:tx>
            <c:strRef>
              <c:f>'IS - Business Unit Trends'!$AA$233:$AS$233</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Trends'!$AT$233:$AX$233</c:f>
              <c:numCache>
                <c:formatCode>General</c:formatCode>
                <c:ptCount val="5"/>
              </c:numCache>
            </c:numRef>
          </c:val>
        </c:ser>
        <c:ser>
          <c:idx val="16"/>
          <c:order val="16"/>
          <c:tx>
            <c:strRef>
              <c:f>'IS - Business Unit Trends'!$AA$234:$AS$234</c:f>
              <c:strCache>
                <c:ptCount val="1"/>
                <c:pt idx="0">
                  <c:v/>
                </c:pt>
              </c:strCache>
            </c:strRef>
          </c:tx>
          <c:spPr>
            <a:solidFill>
              <a:srgbClr val="00ccff"/>
            </a:solidFill>
            <a:ln w="12600">
              <a:solidFill>
                <a:srgbClr val="000000"/>
              </a:solidFill>
              <a:round/>
            </a:ln>
          </c:spPr>
          <c:invertIfNegative val="0"/>
          <c:cat>
            <c:strRef>
              <c:f>'IS - Business Unit Trends'!$AT$217:$AX$217</c:f>
              <c:strCache>
                <c:ptCount val="5"/>
                <c:pt idx="0">
                  <c:v>Jun 99</c:v>
                </c:pt>
                <c:pt idx="1">
                  <c:v>Jul 99</c:v>
                </c:pt>
                <c:pt idx="2">
                  <c:v>Aug 99</c:v>
                </c:pt>
                <c:pt idx="3">
                  <c:v>Sep 99</c:v>
                </c:pt>
                <c:pt idx="4">
                  <c:v>Oct 99</c:v>
                </c:pt>
              </c:strCache>
            </c:strRef>
          </c:cat>
          <c:val>
            <c:numRef>
              <c:f>'IS - Business Unit Trends'!$AT$234:$AX$234</c:f>
              <c:numCache>
                <c:formatCode>General</c:formatCode>
                <c:ptCount val="0"/>
              </c:numCache>
            </c:numRef>
          </c:val>
        </c:ser>
        <c:ser>
          <c:idx val="17"/>
          <c:order val="17"/>
          <c:tx>
            <c:strRef>
              <c:f>'IS - Business Unit Trends'!$AA$235:$AS$235</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Trends'!$AT$217:$AX$217</c:f>
              <c:strCache>
                <c:ptCount val="5"/>
                <c:pt idx="0">
                  <c:v>Jun 99</c:v>
                </c:pt>
                <c:pt idx="1">
                  <c:v>Jul 99</c:v>
                </c:pt>
                <c:pt idx="2">
                  <c:v>Aug 99</c:v>
                </c:pt>
                <c:pt idx="3">
                  <c:v>Sep 99</c:v>
                </c:pt>
                <c:pt idx="4">
                  <c:v>Oct 99</c:v>
                </c:pt>
              </c:strCache>
            </c:strRef>
          </c:cat>
          <c:val>
            <c:numRef>
              <c:f>'IS - Business Unit Trends'!$AT$235:$AX$235</c:f>
              <c:numCache>
                <c:formatCode>General</c:formatCode>
                <c:ptCount val="5"/>
              </c:numCache>
            </c:numRef>
          </c:val>
        </c:ser>
        <c:gapWidth val="150"/>
        <c:overlap val="100"/>
        <c:axId val="56567977"/>
        <c:axId val="39650772"/>
      </c:barChart>
      <c:catAx>
        <c:axId val="56567977"/>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39650772"/>
        <c:crossesAt val="0"/>
        <c:auto val="1"/>
        <c:lblAlgn val="ctr"/>
        <c:lblOffset val="100"/>
        <c:noMultiLvlLbl val="0"/>
      </c:catAx>
      <c:valAx>
        <c:axId val="39650772"/>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6567977"/>
        <c:crossesAt val="1"/>
        <c:crossBetween val="midCat"/>
      </c:valAx>
      <c:spPr>
        <a:noFill/>
        <a:ln w="12600">
          <a:noFill/>
        </a:ln>
      </c:spPr>
    </c:plotArea>
    <c:legend>
      <c:legendPos val="r"/>
      <c:layout>
        <c:manualLayout>
          <c:xMode val="edge"/>
          <c:yMode val="edge"/>
          <c:x val="0.766355140186916"/>
          <c:y val="0.09097960992907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Caribbean/ Middle East</a:t>
            </a:r>
          </a:p>
        </c:rich>
      </c:tx>
      <c:overlay val="0"/>
      <c:spPr>
        <a:noFill/>
        <a:ln w="0">
          <a:noFill/>
        </a:ln>
      </c:spPr>
    </c:title>
    <c:autoTitleDeleted val="0"/>
    <c:plotArea>
      <c:layout>
        <c:manualLayout>
          <c:xMode val="edge"/>
          <c:yMode val="edge"/>
          <c:x val="0.0871285529715762"/>
          <c:y val="0.165979266525471"/>
          <c:w val="0.68015180878553"/>
          <c:h val="0.833351911715528"/>
        </c:manualLayout>
      </c:layout>
      <c:barChart>
        <c:barDir val="col"/>
        <c:grouping val="stacked"/>
        <c:varyColors val="0"/>
        <c:ser>
          <c:idx val="0"/>
          <c:order val="0"/>
          <c:tx>
            <c:strRef>
              <c:f>'IS - Business Unit Trends'!$AA$241:$AS$241</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Trends'!$AT$241:$AX$241</c:f>
              <c:numCache>
                <c:formatCode>_(* #,##0.0_);_(* \(#,##0.0\);_(* \-??_);_(@_)</c:formatCode>
                <c:ptCount val="5"/>
                <c:pt idx="0">
                  <c:v>0</c:v>
                </c:pt>
                <c:pt idx="1">
                  <c:v>0</c:v>
                </c:pt>
                <c:pt idx="2">
                  <c:v>0</c:v>
                </c:pt>
                <c:pt idx="3">
                  <c:v>0</c:v>
                </c:pt>
                <c:pt idx="4">
                  <c:v>0</c:v>
                </c:pt>
              </c:numCache>
            </c:numRef>
          </c:val>
        </c:ser>
        <c:ser>
          <c:idx val="1"/>
          <c:order val="1"/>
          <c:tx>
            <c:strRef>
              <c:f>'IS - Business Unit Trends'!$AA$242:$AS$242</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Trends'!$AT$242:$AX$242</c:f>
              <c:numCache>
                <c:formatCode>_(* #,##0.0_);_(* \(#,##0.0\);_(* \-??_);_(@_)</c:formatCode>
                <c:ptCount val="5"/>
                <c:pt idx="0">
                  <c:v>0</c:v>
                </c:pt>
                <c:pt idx="1">
                  <c:v>0</c:v>
                </c:pt>
                <c:pt idx="2">
                  <c:v>0</c:v>
                </c:pt>
                <c:pt idx="3">
                  <c:v>0</c:v>
                </c:pt>
                <c:pt idx="4">
                  <c:v>0</c:v>
                </c:pt>
              </c:numCache>
            </c:numRef>
          </c:val>
        </c:ser>
        <c:ser>
          <c:idx val="2"/>
          <c:order val="2"/>
          <c:tx>
            <c:strRef>
              <c:f>'IS - Business Unit Trends'!$AA$243:$AS$243</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Trends'!$AT$243:$AX$243</c:f>
              <c:numCache>
                <c:formatCode>_(* #,##0.0_);_(* \(#,##0.0\);_(* \-??_);_(@_)</c:formatCode>
                <c:ptCount val="5"/>
                <c:pt idx="0">
                  <c:v>0</c:v>
                </c:pt>
                <c:pt idx="1">
                  <c:v>0</c:v>
                </c:pt>
                <c:pt idx="2">
                  <c:v>0</c:v>
                </c:pt>
                <c:pt idx="3">
                  <c:v>0</c:v>
                </c:pt>
                <c:pt idx="4">
                  <c:v>0</c:v>
                </c:pt>
              </c:numCache>
            </c:numRef>
          </c:val>
        </c:ser>
        <c:ser>
          <c:idx val="3"/>
          <c:order val="3"/>
          <c:tx>
            <c:strRef>
              <c:f>'IS - Business Unit Trends'!$AA$244:$AS$244</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Trends'!$AT$244:$AX$244</c:f>
              <c:numCache>
                <c:formatCode>_(* #,##0.0_);_(* \(#,##0.0\);_(* \-??_);_(@_)</c:formatCode>
                <c:ptCount val="5"/>
                <c:pt idx="0">
                  <c:v>0</c:v>
                </c:pt>
                <c:pt idx="1">
                  <c:v>0</c:v>
                </c:pt>
                <c:pt idx="2">
                  <c:v>0</c:v>
                </c:pt>
                <c:pt idx="3">
                  <c:v>0</c:v>
                </c:pt>
                <c:pt idx="4">
                  <c:v>0</c:v>
                </c:pt>
              </c:numCache>
            </c:numRef>
          </c:val>
        </c:ser>
        <c:ser>
          <c:idx val="4"/>
          <c:order val="4"/>
          <c:tx>
            <c:strRef>
              <c:f>'IS - Business Unit Trends'!$AA$245:$AS$245</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Trends'!$AT$245:$AX$245</c:f>
              <c:numCache>
                <c:formatCode>_(* #,##0.0_);_(* \(#,##0.0\);_(* \-??_);_(@_)</c:formatCode>
                <c:ptCount val="5"/>
                <c:pt idx="0">
                  <c:v>0</c:v>
                </c:pt>
              </c:numCache>
            </c:numRef>
          </c:val>
        </c:ser>
        <c:ser>
          <c:idx val="5"/>
          <c:order val="5"/>
          <c:tx>
            <c:strRef>
              <c:f>'IS - Business Unit Trends'!$AA$246:$AS$246</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Trends'!$AT$246:$AX$246</c:f>
              <c:numCache>
                <c:formatCode>General</c:formatCode>
                <c:ptCount val="5"/>
              </c:numCache>
            </c:numRef>
          </c:val>
        </c:ser>
        <c:ser>
          <c:idx val="6"/>
          <c:order val="6"/>
          <c:tx>
            <c:strRef>
              <c:f>'IS - Business Unit Trends'!$AA$247:$AS$247</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Trends'!$AT$247:$AX$247</c:f>
              <c:numCache>
                <c:formatCode>General</c:formatCode>
                <c:ptCount val="5"/>
              </c:numCache>
            </c:numRef>
          </c:val>
        </c:ser>
        <c:ser>
          <c:idx val="7"/>
          <c:order val="7"/>
          <c:tx>
            <c:strRef>
              <c:f>'IS - Business Unit Trends'!$AA$248:$AS$248</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Trends'!$AT$248:$AX$248</c:f>
              <c:numCache>
                <c:formatCode>_(* #,##0.0_);_(* \(#,##0.0\);_(* \-??_);_(@_)</c:formatCode>
                <c:ptCount val="5"/>
                <c:pt idx="4">
                  <c:v>-2.7</c:v>
                </c:pt>
              </c:numCache>
            </c:numRef>
          </c:val>
        </c:ser>
        <c:ser>
          <c:idx val="8"/>
          <c:order val="8"/>
          <c:tx>
            <c:strRef>
              <c:f>'IS - Business Unit Trends'!$AA$249:$AS$249</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Trends'!$AT$249:$AX$249</c:f>
              <c:numCache>
                <c:formatCode>General</c:formatCode>
                <c:ptCount val="5"/>
              </c:numCache>
            </c:numRef>
          </c:val>
        </c:ser>
        <c:ser>
          <c:idx val="9"/>
          <c:order val="9"/>
          <c:tx>
            <c:strRef>
              <c:f>'IS - Business Unit Trends'!$AA$250:$AS$250</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Trends'!$AT$250:$AX$250</c:f>
              <c:numCache>
                <c:formatCode>General</c:formatCode>
                <c:ptCount val="5"/>
              </c:numCache>
            </c:numRef>
          </c:val>
        </c:ser>
        <c:ser>
          <c:idx val="10"/>
          <c:order val="10"/>
          <c:tx>
            <c:strRef>
              <c:f>'IS - Business Unit Trends'!$AA$251:$AS$251</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Trends'!$AT$251:$AX$251</c:f>
              <c:numCache>
                <c:formatCode>General</c:formatCode>
                <c:ptCount val="5"/>
              </c:numCache>
            </c:numRef>
          </c:val>
        </c:ser>
        <c:ser>
          <c:idx val="11"/>
          <c:order val="11"/>
          <c:tx>
            <c:strRef>
              <c:f>'IS - Business Unit Trends'!$AA$252:$AS$252</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Trends'!$AT$252:$AX$252</c:f>
              <c:numCache>
                <c:formatCode>General</c:formatCode>
                <c:ptCount val="5"/>
              </c:numCache>
            </c:numRef>
          </c:val>
        </c:ser>
        <c:ser>
          <c:idx val="12"/>
          <c:order val="12"/>
          <c:tx>
            <c:strRef>
              <c:f>'IS - Business Unit Trends'!$AA$253:$AS$253</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Trends'!$AT$253:$AX$253</c:f>
              <c:numCache>
                <c:formatCode>_(* #,##0.0_);_(* \(#,##0.0\);_(* \-??_);_(@_)</c:formatCode>
                <c:ptCount val="5"/>
                <c:pt idx="4">
                  <c:v>2.7</c:v>
                </c:pt>
              </c:numCache>
            </c:numRef>
          </c:val>
        </c:ser>
        <c:ser>
          <c:idx val="13"/>
          <c:order val="13"/>
          <c:tx>
            <c:strRef>
              <c:f>'IS - Business Unit Trends'!$AA$254:$AS$254</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Trends'!$AT$254:$AX$254</c:f>
              <c:numCache>
                <c:formatCode>General</c:formatCode>
                <c:ptCount val="5"/>
              </c:numCache>
            </c:numRef>
          </c:val>
        </c:ser>
        <c:ser>
          <c:idx val="14"/>
          <c:order val="14"/>
          <c:tx>
            <c:strRef>
              <c:f>'IS - Business Unit Trends'!$AA$255:$AS$255</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Trends'!$AT$255:$AX$255</c:f>
              <c:numCache>
                <c:formatCode>General</c:formatCode>
                <c:ptCount val="5"/>
              </c:numCache>
            </c:numRef>
          </c:val>
        </c:ser>
        <c:ser>
          <c:idx val="15"/>
          <c:order val="15"/>
          <c:tx>
            <c:strRef>
              <c:f>'IS - Business Unit Trends'!$AA$256:$AS$256</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Trends'!$AT$256:$AX$256</c:f>
              <c:numCache>
                <c:formatCode>General</c:formatCode>
                <c:ptCount val="5"/>
              </c:numCache>
            </c:numRef>
          </c:val>
        </c:ser>
        <c:ser>
          <c:idx val="16"/>
          <c:order val="16"/>
          <c:tx>
            <c:strRef>
              <c:f>'IS - Business Unit Trends'!$AA$257:$AS$257</c:f>
              <c:strCache>
                <c:ptCount val="1"/>
                <c:pt idx="0">
                  <c:v/>
                </c:pt>
              </c:strCache>
            </c:strRef>
          </c:tx>
          <c:spPr>
            <a:solidFill>
              <a:srgbClr val="00ccff"/>
            </a:solidFill>
            <a:ln w="12600">
              <a:solidFill>
                <a:srgbClr val="000000"/>
              </a:solidFill>
              <a:round/>
            </a:ln>
          </c:spPr>
          <c:invertIfNegative val="0"/>
          <c:cat>
            <c:strRef>
              <c:f>'IS - Business Unit Trends'!$AT$240:$AX$240</c:f>
              <c:strCache>
                <c:ptCount val="5"/>
                <c:pt idx="0">
                  <c:v>Jun 99</c:v>
                </c:pt>
                <c:pt idx="1">
                  <c:v>Jul 99</c:v>
                </c:pt>
                <c:pt idx="2">
                  <c:v>Aug 99</c:v>
                </c:pt>
                <c:pt idx="3">
                  <c:v>Sep 99</c:v>
                </c:pt>
                <c:pt idx="4">
                  <c:v>Oct 99</c:v>
                </c:pt>
              </c:strCache>
            </c:strRef>
          </c:cat>
          <c:val>
            <c:numRef>
              <c:f>'IS - Business Unit Trends'!$AT$257:$AX$257</c:f>
              <c:numCache>
                <c:formatCode>General</c:formatCode>
                <c:ptCount val="0"/>
              </c:numCache>
            </c:numRef>
          </c:val>
        </c:ser>
        <c:ser>
          <c:idx val="17"/>
          <c:order val="17"/>
          <c:tx>
            <c:strRef>
              <c:f>'IS - Business Unit Trends'!$AA$258:$AS$258</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Trends'!$AT$240:$AX$240</c:f>
              <c:strCache>
                <c:ptCount val="5"/>
                <c:pt idx="0">
                  <c:v>Jun 99</c:v>
                </c:pt>
                <c:pt idx="1">
                  <c:v>Jul 99</c:v>
                </c:pt>
                <c:pt idx="2">
                  <c:v>Aug 99</c:v>
                </c:pt>
                <c:pt idx="3">
                  <c:v>Sep 99</c:v>
                </c:pt>
                <c:pt idx="4">
                  <c:v>Oct 99</c:v>
                </c:pt>
              </c:strCache>
            </c:strRef>
          </c:cat>
          <c:val>
            <c:numRef>
              <c:f>'IS - Business Unit Trends'!$AT$258:$AX$258</c:f>
              <c:numCache>
                <c:formatCode>General</c:formatCode>
                <c:ptCount val="5"/>
              </c:numCache>
            </c:numRef>
          </c:val>
        </c:ser>
        <c:gapWidth val="150"/>
        <c:overlap val="100"/>
        <c:axId val="14407344"/>
        <c:axId val="88739776"/>
      </c:barChart>
      <c:catAx>
        <c:axId val="14407344"/>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88739776"/>
        <c:crossesAt val="0"/>
        <c:auto val="1"/>
        <c:lblAlgn val="ctr"/>
        <c:lblOffset val="100"/>
        <c:noMultiLvlLbl val="0"/>
      </c:catAx>
      <c:valAx>
        <c:axId val="8873977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4407344"/>
        <c:crossesAt val="1"/>
        <c:crossBetween val="midCat"/>
      </c:valAx>
      <c:spPr>
        <a:noFill/>
        <a:ln w="12600">
          <a:noFill/>
        </a:ln>
      </c:spPr>
    </c:plotArea>
    <c:legend>
      <c:legendPos val="r"/>
      <c:layout>
        <c:manualLayout>
          <c:xMode val="edge"/>
          <c:yMode val="edge"/>
          <c:x val="0.769622093023256"/>
          <c:y val="0.085720655445323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Asia/ Africa</a:t>
            </a:r>
          </a:p>
        </c:rich>
      </c:tx>
      <c:overlay val="0"/>
      <c:spPr>
        <a:noFill/>
        <a:ln w="0">
          <a:noFill/>
        </a:ln>
      </c:spPr>
    </c:title>
    <c:autoTitleDeleted val="0"/>
    <c:plotArea>
      <c:layout>
        <c:manualLayout>
          <c:xMode val="edge"/>
          <c:yMode val="edge"/>
          <c:x val="0.0871285529715762"/>
          <c:y val="0.166166499944426"/>
          <c:w val="0.680394056847545"/>
          <c:h val="0.833166611092586"/>
        </c:manualLayout>
      </c:layout>
      <c:barChart>
        <c:barDir val="col"/>
        <c:grouping val="stacked"/>
        <c:varyColors val="0"/>
        <c:ser>
          <c:idx val="0"/>
          <c:order val="0"/>
          <c:tx>
            <c:strRef>
              <c:f>'IS - Business Unit Trends'!$AA$264:$AS$264</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Trends'!$AT$264:$AX$264</c:f>
              <c:numCache>
                <c:formatCode>_(* #,##0.0_);_(* \(#,##0.0\);_(* \-??_);_(@_)</c:formatCode>
                <c:ptCount val="5"/>
                <c:pt idx="0">
                  <c:v>0</c:v>
                </c:pt>
                <c:pt idx="1">
                  <c:v>0</c:v>
                </c:pt>
                <c:pt idx="2">
                  <c:v>0</c:v>
                </c:pt>
                <c:pt idx="3">
                  <c:v>0</c:v>
                </c:pt>
                <c:pt idx="4">
                  <c:v>0</c:v>
                </c:pt>
              </c:numCache>
            </c:numRef>
          </c:val>
        </c:ser>
        <c:ser>
          <c:idx val="1"/>
          <c:order val="1"/>
          <c:tx>
            <c:strRef>
              <c:f>'IS - Business Unit Trends'!$AA$265:$AS$265</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Trends'!$AT$265:$AX$265</c:f>
              <c:numCache>
                <c:formatCode>_(* #,##0.0_);_(* \(#,##0.0\);_(* \-??_);_(@_)</c:formatCode>
                <c:ptCount val="5"/>
                <c:pt idx="0">
                  <c:v>0</c:v>
                </c:pt>
                <c:pt idx="1">
                  <c:v>0</c:v>
                </c:pt>
                <c:pt idx="2">
                  <c:v>0</c:v>
                </c:pt>
                <c:pt idx="3">
                  <c:v>-3.8</c:v>
                </c:pt>
                <c:pt idx="4">
                  <c:v>0</c:v>
                </c:pt>
              </c:numCache>
            </c:numRef>
          </c:val>
        </c:ser>
        <c:ser>
          <c:idx val="2"/>
          <c:order val="2"/>
          <c:tx>
            <c:strRef>
              <c:f>'IS - Business Unit Trends'!$AA$266:$AS$266</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Trends'!$AT$266:$AX$266</c:f>
              <c:numCache>
                <c:formatCode>_(* #,##0.0_);_(* \(#,##0.0\);_(* \-??_);_(@_)</c:formatCode>
                <c:ptCount val="5"/>
                <c:pt idx="0">
                  <c:v>0</c:v>
                </c:pt>
                <c:pt idx="1">
                  <c:v>0</c:v>
                </c:pt>
                <c:pt idx="2">
                  <c:v>0</c:v>
                </c:pt>
                <c:pt idx="3">
                  <c:v>0</c:v>
                </c:pt>
                <c:pt idx="4">
                  <c:v>0</c:v>
                </c:pt>
              </c:numCache>
            </c:numRef>
          </c:val>
        </c:ser>
        <c:ser>
          <c:idx val="3"/>
          <c:order val="3"/>
          <c:tx>
            <c:strRef>
              <c:f>'IS - Business Unit Trends'!$AA$267:$AS$267</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Trends'!$AT$267:$AX$267</c:f>
              <c:numCache>
                <c:formatCode>_(* #,##0.0_);_(* \(#,##0.0\);_(* \-??_);_(@_)</c:formatCode>
                <c:ptCount val="5"/>
                <c:pt idx="0">
                  <c:v>0</c:v>
                </c:pt>
                <c:pt idx="1">
                  <c:v>0</c:v>
                </c:pt>
                <c:pt idx="2">
                  <c:v>0</c:v>
                </c:pt>
                <c:pt idx="3">
                  <c:v>0</c:v>
                </c:pt>
                <c:pt idx="4">
                  <c:v>0</c:v>
                </c:pt>
              </c:numCache>
            </c:numRef>
          </c:val>
        </c:ser>
        <c:ser>
          <c:idx val="4"/>
          <c:order val="4"/>
          <c:tx>
            <c:strRef>
              <c:f>'IS - Business Unit Trends'!$AA$268:$AS$268</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Trends'!$AT$268:$AX$268</c:f>
              <c:numCache>
                <c:formatCode>_(* #,##0.0_);_(* \(#,##0.0\);_(* \-??_);_(@_)</c:formatCode>
                <c:ptCount val="5"/>
                <c:pt idx="0">
                  <c:v>0</c:v>
                </c:pt>
                <c:pt idx="1">
                  <c:v>0</c:v>
                </c:pt>
                <c:pt idx="2">
                  <c:v>0</c:v>
                </c:pt>
                <c:pt idx="3">
                  <c:v>0</c:v>
                </c:pt>
                <c:pt idx="4">
                  <c:v>0</c:v>
                </c:pt>
              </c:numCache>
            </c:numRef>
          </c:val>
        </c:ser>
        <c:ser>
          <c:idx val="5"/>
          <c:order val="5"/>
          <c:tx>
            <c:strRef>
              <c:f>'IS - Business Unit Trends'!$AA$269:$AS$269</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Trends'!$AT$269:$AX$269</c:f>
              <c:numCache>
                <c:formatCode>_(* #,##0.0_);_(* \(#,##0.0\);_(* \-??_);_(@_)</c:formatCode>
                <c:ptCount val="5"/>
                <c:pt idx="1">
                  <c:v>0</c:v>
                </c:pt>
              </c:numCache>
            </c:numRef>
          </c:val>
        </c:ser>
        <c:ser>
          <c:idx val="6"/>
          <c:order val="6"/>
          <c:tx>
            <c:strRef>
              <c:f>'IS - Business Unit Trends'!$AA$270:$AS$270</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Trends'!$AT$270:$AX$270</c:f>
              <c:numCache>
                <c:formatCode>General</c:formatCode>
                <c:ptCount val="5"/>
              </c:numCache>
            </c:numRef>
          </c:val>
        </c:ser>
        <c:ser>
          <c:idx val="7"/>
          <c:order val="7"/>
          <c:tx>
            <c:strRef>
              <c:f>'IS - Business Unit Trends'!$AA$271:$AS$271</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Trends'!$AT$271:$AX$271</c:f>
              <c:numCache>
                <c:formatCode>General</c:formatCode>
                <c:ptCount val="5"/>
              </c:numCache>
            </c:numRef>
          </c:val>
        </c:ser>
        <c:ser>
          <c:idx val="8"/>
          <c:order val="8"/>
          <c:tx>
            <c:strRef>
              <c:f>'IS - Business Unit Trends'!$AA$272:$AS$272</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Trends'!$AT$272:$AX$272</c:f>
              <c:numCache>
                <c:formatCode>General</c:formatCode>
                <c:ptCount val="5"/>
              </c:numCache>
            </c:numRef>
          </c:val>
        </c:ser>
        <c:ser>
          <c:idx val="9"/>
          <c:order val="9"/>
          <c:tx>
            <c:strRef>
              <c:f>'IS - Business Unit Trends'!$AA$273:$AS$273</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Trends'!$AT$273:$AX$273</c:f>
              <c:numCache>
                <c:formatCode>General</c:formatCode>
                <c:ptCount val="5"/>
              </c:numCache>
            </c:numRef>
          </c:val>
        </c:ser>
        <c:ser>
          <c:idx val="10"/>
          <c:order val="10"/>
          <c:tx>
            <c:strRef>
              <c:f>'IS - Business Unit Trends'!$AA$274:$AS$274</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Trends'!$AT$274:$AX$274</c:f>
              <c:numCache>
                <c:formatCode>General</c:formatCode>
                <c:ptCount val="5"/>
              </c:numCache>
            </c:numRef>
          </c:val>
        </c:ser>
        <c:ser>
          <c:idx val="11"/>
          <c:order val="11"/>
          <c:tx>
            <c:strRef>
              <c:f>'IS - Business Unit Trends'!$AA$275:$AS$275</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Trends'!$AT$275:$AX$275</c:f>
              <c:numCache>
                <c:formatCode>General</c:formatCode>
                <c:ptCount val="5"/>
              </c:numCache>
            </c:numRef>
          </c:val>
        </c:ser>
        <c:ser>
          <c:idx val="12"/>
          <c:order val="12"/>
          <c:tx>
            <c:strRef>
              <c:f>'IS - Business Unit Trends'!$AA$276:$AS$276</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Trends'!$AT$276:$AX$276</c:f>
              <c:numCache>
                <c:formatCode>General</c:formatCode>
                <c:ptCount val="5"/>
              </c:numCache>
            </c:numRef>
          </c:val>
        </c:ser>
        <c:ser>
          <c:idx val="13"/>
          <c:order val="13"/>
          <c:tx>
            <c:strRef>
              <c:f>'IS - Business Unit Trends'!$AA$277:$AS$277</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Trends'!$AT$277:$AX$277</c:f>
              <c:numCache>
                <c:formatCode>General</c:formatCode>
                <c:ptCount val="5"/>
              </c:numCache>
            </c:numRef>
          </c:val>
        </c:ser>
        <c:ser>
          <c:idx val="14"/>
          <c:order val="14"/>
          <c:tx>
            <c:strRef>
              <c:f>'IS - Business Unit Trends'!$AA$278:$AS$278</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Trends'!$AT$278:$AX$278</c:f>
              <c:numCache>
                <c:formatCode>General</c:formatCode>
                <c:ptCount val="5"/>
              </c:numCache>
            </c:numRef>
          </c:val>
        </c:ser>
        <c:ser>
          <c:idx val="15"/>
          <c:order val="15"/>
          <c:tx>
            <c:strRef>
              <c:f>'IS - Business Unit Trends'!$AA$279:$AS$279</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Trends'!$AT$279:$AX$279</c:f>
              <c:numCache>
                <c:formatCode>General</c:formatCode>
                <c:ptCount val="5"/>
              </c:numCache>
            </c:numRef>
          </c:val>
        </c:ser>
        <c:ser>
          <c:idx val="16"/>
          <c:order val="16"/>
          <c:tx>
            <c:strRef>
              <c:f>'IS - Business Unit Trends'!$AA$280:$AS$280</c:f>
              <c:strCache>
                <c:ptCount val="1"/>
                <c:pt idx="0">
                  <c:v/>
                </c:pt>
              </c:strCache>
            </c:strRef>
          </c:tx>
          <c:spPr>
            <a:solidFill>
              <a:srgbClr val="00ccff"/>
            </a:solidFill>
            <a:ln w="12600">
              <a:solidFill>
                <a:srgbClr val="000000"/>
              </a:solidFill>
              <a:round/>
            </a:ln>
          </c:spPr>
          <c:invertIfNegative val="0"/>
          <c:cat>
            <c:strRef>
              <c:f>'IS - Business Unit Trends'!$AT$263:$AX$263</c:f>
              <c:strCache>
                <c:ptCount val="5"/>
                <c:pt idx="0">
                  <c:v>Jun 99</c:v>
                </c:pt>
                <c:pt idx="1">
                  <c:v>Jul 99</c:v>
                </c:pt>
                <c:pt idx="2">
                  <c:v>Aug 99</c:v>
                </c:pt>
                <c:pt idx="3">
                  <c:v>Sep 99</c:v>
                </c:pt>
                <c:pt idx="4">
                  <c:v>Oct 99</c:v>
                </c:pt>
              </c:strCache>
            </c:strRef>
          </c:cat>
          <c:val>
            <c:numRef>
              <c:f>'IS - Business Unit Trends'!$AT$280:$AX$280</c:f>
              <c:numCache>
                <c:formatCode>General</c:formatCode>
                <c:ptCount val="0"/>
              </c:numCache>
            </c:numRef>
          </c:val>
        </c:ser>
        <c:ser>
          <c:idx val="17"/>
          <c:order val="17"/>
          <c:tx>
            <c:strRef>
              <c:f>'IS - Business Unit Trends'!$AA$281:$AS$281</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Trends'!$AT$263:$AX$263</c:f>
              <c:strCache>
                <c:ptCount val="5"/>
                <c:pt idx="0">
                  <c:v>Jun 99</c:v>
                </c:pt>
                <c:pt idx="1">
                  <c:v>Jul 99</c:v>
                </c:pt>
                <c:pt idx="2">
                  <c:v>Aug 99</c:v>
                </c:pt>
                <c:pt idx="3">
                  <c:v>Sep 99</c:v>
                </c:pt>
                <c:pt idx="4">
                  <c:v>Oct 99</c:v>
                </c:pt>
              </c:strCache>
            </c:strRef>
          </c:cat>
          <c:val>
            <c:numRef>
              <c:f>'IS - Business Unit Trends'!$AT$281:$AX$281</c:f>
              <c:numCache>
                <c:formatCode>_(* #,##0.0_);_(* \(#,##0.0\);_(* \-??_);_(@_)</c:formatCode>
                <c:ptCount val="5"/>
                <c:pt idx="2">
                  <c:v>2</c:v>
                </c:pt>
              </c:numCache>
            </c:numRef>
          </c:val>
        </c:ser>
        <c:gapWidth val="150"/>
        <c:overlap val="100"/>
        <c:axId val="28250949"/>
        <c:axId val="57529900"/>
      </c:barChart>
      <c:catAx>
        <c:axId val="2825094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57529900"/>
        <c:crossesAt val="0"/>
        <c:auto val="1"/>
        <c:lblAlgn val="ctr"/>
        <c:lblOffset val="100"/>
        <c:noMultiLvlLbl val="0"/>
      </c:catAx>
      <c:valAx>
        <c:axId val="57529900"/>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8250949"/>
        <c:crossesAt val="1"/>
        <c:crossBetween val="midCat"/>
      </c:valAx>
      <c:spPr>
        <a:noFill/>
        <a:ln w="12600">
          <a:noFill/>
        </a:ln>
      </c:spPr>
    </c:plotArea>
    <c:legend>
      <c:legendPos val="r"/>
      <c:layout>
        <c:manualLayout>
          <c:xMode val="edge"/>
          <c:yMode val="edge"/>
          <c:x val="0.770106589147287"/>
          <c:y val="0.08447260197843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Engineering &amp; Construction</a:t>
            </a:r>
          </a:p>
        </c:rich>
      </c:tx>
      <c:overlay val="0"/>
      <c:spPr>
        <a:noFill/>
        <a:ln w="0">
          <a:noFill/>
        </a:ln>
      </c:spPr>
    </c:title>
    <c:autoTitleDeleted val="0"/>
    <c:plotArea>
      <c:layout>
        <c:manualLayout>
          <c:xMode val="edge"/>
          <c:yMode val="edge"/>
          <c:x val="0.0866097325169191"/>
          <c:y val="0.166166499944426"/>
          <c:w val="0.671285852400902"/>
          <c:h val="0.833166611092586"/>
        </c:manualLayout>
      </c:layout>
      <c:barChart>
        <c:barDir val="col"/>
        <c:grouping val="stacked"/>
        <c:varyColors val="0"/>
        <c:ser>
          <c:idx val="0"/>
          <c:order val="0"/>
          <c:tx>
            <c:strRef>
              <c:f>'IS - Business Unit Trends'!$AA$287:$AS$287</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Trends'!$AT$287:$AX$287</c:f>
              <c:numCache>
                <c:formatCode>_(* #,##0.0_);_(* \(#,##0.0\);_(* \-??_);_(@_)</c:formatCode>
                <c:ptCount val="5"/>
                <c:pt idx="0">
                  <c:v>0</c:v>
                </c:pt>
                <c:pt idx="1">
                  <c:v>0</c:v>
                </c:pt>
                <c:pt idx="2">
                  <c:v>0</c:v>
                </c:pt>
                <c:pt idx="3">
                  <c:v>0</c:v>
                </c:pt>
                <c:pt idx="4">
                  <c:v>0</c:v>
                </c:pt>
              </c:numCache>
            </c:numRef>
          </c:val>
        </c:ser>
        <c:ser>
          <c:idx val="1"/>
          <c:order val="1"/>
          <c:tx>
            <c:strRef>
              <c:f>'IS - Business Unit Trends'!$AA$288:$AS$288</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Trends'!$AT$288:$AX$288</c:f>
              <c:numCache>
                <c:formatCode>_(* #,##0.0_);_(* \(#,##0.0\);_(* \-??_);_(@_)</c:formatCode>
                <c:ptCount val="5"/>
                <c:pt idx="0">
                  <c:v>0</c:v>
                </c:pt>
                <c:pt idx="1">
                  <c:v>0</c:v>
                </c:pt>
                <c:pt idx="2">
                  <c:v>0</c:v>
                </c:pt>
                <c:pt idx="3">
                  <c:v>0</c:v>
                </c:pt>
                <c:pt idx="4">
                  <c:v>1.1</c:v>
                </c:pt>
              </c:numCache>
            </c:numRef>
          </c:val>
        </c:ser>
        <c:ser>
          <c:idx val="2"/>
          <c:order val="2"/>
          <c:tx>
            <c:strRef>
              <c:f>'IS - Business Unit Trends'!$AA$289:$AS$289</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Trends'!$AT$289:$AX$289</c:f>
              <c:numCache>
                <c:formatCode>_(* #,##0.0_);_(* \(#,##0.0\);_(* \-??_);_(@_)</c:formatCode>
                <c:ptCount val="5"/>
                <c:pt idx="0">
                  <c:v>0</c:v>
                </c:pt>
                <c:pt idx="1">
                  <c:v>0</c:v>
                </c:pt>
                <c:pt idx="2">
                  <c:v>0</c:v>
                </c:pt>
                <c:pt idx="3">
                  <c:v>0</c:v>
                </c:pt>
                <c:pt idx="4">
                  <c:v>0</c:v>
                </c:pt>
              </c:numCache>
            </c:numRef>
          </c:val>
        </c:ser>
        <c:ser>
          <c:idx val="3"/>
          <c:order val="3"/>
          <c:tx>
            <c:strRef>
              <c:f>'IS - Business Unit Trends'!$AA$290:$AS$290</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Trends'!$AT$290:$AX$290</c:f>
              <c:numCache>
                <c:formatCode>_(* #,##0.0_);_(* \(#,##0.0\);_(* \-??_);_(@_)</c:formatCode>
                <c:ptCount val="5"/>
                <c:pt idx="0">
                  <c:v>0</c:v>
                </c:pt>
                <c:pt idx="1">
                  <c:v>0</c:v>
                </c:pt>
                <c:pt idx="2">
                  <c:v>0</c:v>
                </c:pt>
                <c:pt idx="3">
                  <c:v>0</c:v>
                </c:pt>
                <c:pt idx="4">
                  <c:v>0</c:v>
                </c:pt>
              </c:numCache>
            </c:numRef>
          </c:val>
        </c:ser>
        <c:ser>
          <c:idx val="4"/>
          <c:order val="4"/>
          <c:tx>
            <c:strRef>
              <c:f>'IS - Business Unit Trends'!$AA$291:$AS$291</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Trends'!$AT$291:$AX$291</c:f>
              <c:numCache>
                <c:formatCode>_(* #,##0.0_);_(* \(#,##0.0\);_(* \-??_);_(@_)</c:formatCode>
                <c:ptCount val="5"/>
                <c:pt idx="0">
                  <c:v>0</c:v>
                </c:pt>
                <c:pt idx="1">
                  <c:v>0</c:v>
                </c:pt>
                <c:pt idx="2">
                  <c:v>0</c:v>
                </c:pt>
                <c:pt idx="3">
                  <c:v>0</c:v>
                </c:pt>
                <c:pt idx="4">
                  <c:v>0</c:v>
                </c:pt>
              </c:numCache>
            </c:numRef>
          </c:val>
        </c:ser>
        <c:ser>
          <c:idx val="5"/>
          <c:order val="5"/>
          <c:tx>
            <c:strRef>
              <c:f>'IS - Business Unit Trends'!$AA$292:$AS$292</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Trends'!$AT$292:$AX$292</c:f>
              <c:numCache>
                <c:formatCode>_(* #,##0.0_);_(* \(#,##0.0\);_(* \-??_);_(@_)</c:formatCode>
                <c:ptCount val="5"/>
                <c:pt idx="0">
                  <c:v>0</c:v>
                </c:pt>
                <c:pt idx="1">
                  <c:v>0</c:v>
                </c:pt>
                <c:pt idx="2">
                  <c:v>0</c:v>
                </c:pt>
                <c:pt idx="3">
                  <c:v>0</c:v>
                </c:pt>
                <c:pt idx="4">
                  <c:v>0</c:v>
                </c:pt>
              </c:numCache>
            </c:numRef>
          </c:val>
        </c:ser>
        <c:ser>
          <c:idx val="6"/>
          <c:order val="6"/>
          <c:tx>
            <c:strRef>
              <c:f>'IS - Business Unit Trends'!$AA$293:$AS$293</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Trends'!$AT$293:$AX$293</c:f>
              <c:numCache>
                <c:formatCode>_(* #,##0.0_);_(* \(#,##0.0\);_(* \-??_);_(@_)</c:formatCode>
                <c:ptCount val="5"/>
                <c:pt idx="0">
                  <c:v>0</c:v>
                </c:pt>
              </c:numCache>
            </c:numRef>
          </c:val>
        </c:ser>
        <c:ser>
          <c:idx val="7"/>
          <c:order val="7"/>
          <c:tx>
            <c:strRef>
              <c:f>'IS - Business Unit Trends'!$AA$294:$AS$294</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Trends'!$AT$294:$AX$294</c:f>
              <c:numCache>
                <c:formatCode>General</c:formatCode>
                <c:ptCount val="5"/>
              </c:numCache>
            </c:numRef>
          </c:val>
        </c:ser>
        <c:ser>
          <c:idx val="8"/>
          <c:order val="8"/>
          <c:tx>
            <c:strRef>
              <c:f>'IS - Business Unit Trends'!$AA$295:$AS$295</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Trends'!$AT$295:$AX$295</c:f>
              <c:numCache>
                <c:formatCode>General</c:formatCode>
                <c:ptCount val="5"/>
              </c:numCache>
            </c:numRef>
          </c:val>
        </c:ser>
        <c:ser>
          <c:idx val="9"/>
          <c:order val="9"/>
          <c:tx>
            <c:strRef>
              <c:f>'IS - Business Unit Trends'!$AA$296:$AS$296</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Trends'!$AT$296:$AX$296</c:f>
              <c:numCache>
                <c:formatCode>General</c:formatCode>
                <c:ptCount val="5"/>
              </c:numCache>
            </c:numRef>
          </c:val>
        </c:ser>
        <c:ser>
          <c:idx val="10"/>
          <c:order val="10"/>
          <c:tx>
            <c:strRef>
              <c:f>'IS - Business Unit Trends'!$AA$297:$AS$297</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Trends'!$AT$297:$AX$297</c:f>
              <c:numCache>
                <c:formatCode>General</c:formatCode>
                <c:ptCount val="5"/>
              </c:numCache>
            </c:numRef>
          </c:val>
        </c:ser>
        <c:ser>
          <c:idx val="11"/>
          <c:order val="11"/>
          <c:tx>
            <c:strRef>
              <c:f>'IS - Business Unit Trends'!$AA$298:$AS$298</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Trends'!$AT$298:$AX$298</c:f>
              <c:numCache>
                <c:formatCode>General</c:formatCode>
                <c:ptCount val="5"/>
              </c:numCache>
            </c:numRef>
          </c:val>
        </c:ser>
        <c:ser>
          <c:idx val="12"/>
          <c:order val="12"/>
          <c:tx>
            <c:strRef>
              <c:f>'IS - Business Unit Trends'!$AA$299:$AS$299</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Trends'!$AT$299:$AX$299</c:f>
              <c:numCache>
                <c:formatCode>General</c:formatCode>
                <c:ptCount val="5"/>
              </c:numCache>
            </c:numRef>
          </c:val>
        </c:ser>
        <c:ser>
          <c:idx val="13"/>
          <c:order val="13"/>
          <c:tx>
            <c:strRef>
              <c:f>'IS - Business Unit Trends'!$AA$300:$AS$300</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Trends'!$AT$300:$AX$300</c:f>
              <c:numCache>
                <c:formatCode>General</c:formatCode>
                <c:ptCount val="5"/>
              </c:numCache>
            </c:numRef>
          </c:val>
        </c:ser>
        <c:ser>
          <c:idx val="14"/>
          <c:order val="14"/>
          <c:tx>
            <c:strRef>
              <c:f>'IS - Business Unit Trends'!$AA$301:$AS$301</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Trends'!$AT$301:$AX$301</c:f>
              <c:numCache>
                <c:formatCode>General</c:formatCode>
                <c:ptCount val="5"/>
              </c:numCache>
            </c:numRef>
          </c:val>
        </c:ser>
        <c:ser>
          <c:idx val="15"/>
          <c:order val="15"/>
          <c:tx>
            <c:strRef>
              <c:f>'IS - Business Unit Trends'!$AA$302:$AS$302</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Trends'!$AT$302:$AX$302</c:f>
              <c:numCache>
                <c:formatCode>General</c:formatCode>
                <c:ptCount val="5"/>
              </c:numCache>
            </c:numRef>
          </c:val>
        </c:ser>
        <c:ser>
          <c:idx val="16"/>
          <c:order val="16"/>
          <c:tx>
            <c:strRef>
              <c:f>'IS - Business Unit Trends'!$AA$303:$AS$303</c:f>
              <c:strCache>
                <c:ptCount val="1"/>
                <c:pt idx="0">
                  <c:v/>
                </c:pt>
              </c:strCache>
            </c:strRef>
          </c:tx>
          <c:spPr>
            <a:solidFill>
              <a:srgbClr val="00ccff"/>
            </a:solidFill>
            <a:ln w="12600">
              <a:solidFill>
                <a:srgbClr val="000000"/>
              </a:solidFill>
              <a:round/>
            </a:ln>
          </c:spPr>
          <c:invertIfNegative val="0"/>
          <c:cat>
            <c:strRef>
              <c:f>'IS - Business Unit Trends'!$AT$286:$AX$286</c:f>
              <c:strCache>
                <c:ptCount val="5"/>
                <c:pt idx="0">
                  <c:v>Jun 99</c:v>
                </c:pt>
                <c:pt idx="1">
                  <c:v>Jul 99</c:v>
                </c:pt>
                <c:pt idx="2">
                  <c:v>Aug 99</c:v>
                </c:pt>
                <c:pt idx="3">
                  <c:v>Sep 99</c:v>
                </c:pt>
                <c:pt idx="4">
                  <c:v>Oct 99</c:v>
                </c:pt>
              </c:strCache>
            </c:strRef>
          </c:cat>
          <c:val>
            <c:numRef>
              <c:f>'IS - Business Unit Trends'!$AT$303:$AX$303</c:f>
              <c:numCache>
                <c:formatCode>General</c:formatCode>
                <c:ptCount val="0"/>
              </c:numCache>
            </c:numRef>
          </c:val>
        </c:ser>
        <c:ser>
          <c:idx val="17"/>
          <c:order val="17"/>
          <c:tx>
            <c:strRef>
              <c:f>'IS - Business Unit Trends'!$AA$304:$AS$304</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Trends'!$AT$286:$AX$286</c:f>
              <c:strCache>
                <c:ptCount val="5"/>
                <c:pt idx="0">
                  <c:v>Jun 99</c:v>
                </c:pt>
                <c:pt idx="1">
                  <c:v>Jul 99</c:v>
                </c:pt>
                <c:pt idx="2">
                  <c:v>Aug 99</c:v>
                </c:pt>
                <c:pt idx="3">
                  <c:v>Sep 99</c:v>
                </c:pt>
                <c:pt idx="4">
                  <c:v>Oct 99</c:v>
                </c:pt>
              </c:strCache>
            </c:strRef>
          </c:cat>
          <c:val>
            <c:numRef>
              <c:f>'IS - Business Unit Trends'!$AT$304:$AX$304</c:f>
              <c:numCache>
                <c:formatCode>General</c:formatCode>
                <c:ptCount val="5"/>
              </c:numCache>
            </c:numRef>
          </c:val>
        </c:ser>
        <c:gapWidth val="150"/>
        <c:overlap val="100"/>
        <c:axId val="70863171"/>
        <c:axId val="19552268"/>
      </c:barChart>
      <c:catAx>
        <c:axId val="70863171"/>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9552268"/>
        <c:crossesAt val="0"/>
        <c:auto val="1"/>
        <c:lblAlgn val="ctr"/>
        <c:lblOffset val="100"/>
        <c:noMultiLvlLbl val="0"/>
      </c:catAx>
      <c:valAx>
        <c:axId val="19552268"/>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0863171"/>
        <c:crossesAt val="1"/>
        <c:crossBetween val="midCat"/>
      </c:valAx>
      <c:spPr>
        <a:noFill/>
        <a:ln w="12600">
          <a:noFill/>
        </a:ln>
      </c:spPr>
    </c:plotArea>
    <c:legend>
      <c:legendPos val="r"/>
      <c:layout>
        <c:manualLayout>
          <c:xMode val="edge"/>
          <c:yMode val="edge"/>
          <c:x val="0.765871737028682"/>
          <c:y val="0.08447260197843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International Headquarters</a:t>
            </a:r>
          </a:p>
        </c:rich>
      </c:tx>
      <c:overlay val="0"/>
      <c:spPr>
        <a:noFill/>
        <a:ln w="0">
          <a:noFill/>
        </a:ln>
      </c:spPr>
    </c:title>
    <c:autoTitleDeleted val="0"/>
    <c:plotArea>
      <c:layout>
        <c:manualLayout>
          <c:xMode val="edge"/>
          <c:yMode val="edge"/>
          <c:x val="0.0868236996543131"/>
          <c:y val="0.166166499944426"/>
          <c:w val="0.679717019052979"/>
          <c:h val="0.833166611092586"/>
        </c:manualLayout>
      </c:layout>
      <c:barChart>
        <c:barDir val="col"/>
        <c:grouping val="stacked"/>
        <c:varyColors val="0"/>
        <c:ser>
          <c:idx val="0"/>
          <c:order val="0"/>
          <c:tx>
            <c:strRef>
              <c:f>'IS - Business Unit Trends'!$AA$310</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Trends'!$AB$310:$AX$310</c:f>
              <c:numCache>
                <c:formatCode>_(* #,##0.0_);_(* \(#,##0.0\);_(* \-??_);_(@_)</c:formatCode>
                <c:ptCount val="5"/>
                <c:pt idx="0">
                  <c:v>0</c:v>
                </c:pt>
                <c:pt idx="1">
                  <c:v>0</c:v>
                </c:pt>
                <c:pt idx="2">
                  <c:v>0</c:v>
                </c:pt>
                <c:pt idx="3">
                  <c:v>1.3</c:v>
                </c:pt>
                <c:pt idx="4">
                  <c:v>0</c:v>
                </c:pt>
              </c:numCache>
            </c:numRef>
          </c:val>
        </c:ser>
        <c:ser>
          <c:idx val="1"/>
          <c:order val="1"/>
          <c:tx>
            <c:strRef>
              <c:f>'IS - Business Unit Trends'!$AA$311</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Trends'!$AB$311:$AX$311</c:f>
              <c:numCache>
                <c:formatCode>_(* #,##0.0_);_(* \(#,##0.0\);_(* \-??_);_(@_)</c:formatCode>
                <c:ptCount val="5"/>
                <c:pt idx="0">
                  <c:v>0</c:v>
                </c:pt>
                <c:pt idx="1">
                  <c:v>0</c:v>
                </c:pt>
                <c:pt idx="2">
                  <c:v>0</c:v>
                </c:pt>
                <c:pt idx="3">
                  <c:v>0</c:v>
                </c:pt>
                <c:pt idx="4">
                  <c:v>-0.7</c:v>
                </c:pt>
              </c:numCache>
            </c:numRef>
          </c:val>
        </c:ser>
        <c:ser>
          <c:idx val="2"/>
          <c:order val="2"/>
          <c:tx>
            <c:strRef>
              <c:f>'IS - Business Unit Trends'!$AA$312</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Trends'!$AB$312:$AX$312</c:f>
              <c:numCache>
                <c:formatCode>_(* #,##0.0_);_(* \(#,##0.0\);_(* \-??_);_(@_)</c:formatCode>
                <c:ptCount val="5"/>
                <c:pt idx="0">
                  <c:v>0</c:v>
                </c:pt>
                <c:pt idx="1">
                  <c:v>0</c:v>
                </c:pt>
                <c:pt idx="2">
                  <c:v>0</c:v>
                </c:pt>
                <c:pt idx="3">
                  <c:v>0</c:v>
                </c:pt>
                <c:pt idx="4">
                  <c:v>0</c:v>
                </c:pt>
              </c:numCache>
            </c:numRef>
          </c:val>
        </c:ser>
        <c:ser>
          <c:idx val="3"/>
          <c:order val="3"/>
          <c:tx>
            <c:strRef>
              <c:f>'IS - Business Unit Trends'!$AA$313</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Trends'!$AB$313:$AX$313</c:f>
              <c:numCache>
                <c:formatCode>_(* #,##0.0_);_(* \(#,##0.0\);_(* \-??_);_(@_)</c:formatCode>
                <c:ptCount val="5"/>
                <c:pt idx="0">
                  <c:v>0</c:v>
                </c:pt>
                <c:pt idx="1">
                  <c:v>0</c:v>
                </c:pt>
                <c:pt idx="2">
                  <c:v>0</c:v>
                </c:pt>
                <c:pt idx="3">
                  <c:v>0</c:v>
                </c:pt>
                <c:pt idx="4">
                  <c:v>0</c:v>
                </c:pt>
              </c:numCache>
            </c:numRef>
          </c:val>
        </c:ser>
        <c:ser>
          <c:idx val="4"/>
          <c:order val="4"/>
          <c:tx>
            <c:strRef>
              <c:f>'IS - Business Unit Trends'!$AA$314</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Trends'!$AB$314:$AX$314</c:f>
              <c:numCache>
                <c:formatCode>_(* #,##0.0_);_(* \(#,##0.0\);_(* \-??_);_(@_)</c:formatCode>
                <c:ptCount val="5"/>
                <c:pt idx="0">
                  <c:v>0</c:v>
                </c:pt>
                <c:pt idx="1">
                  <c:v>0</c:v>
                </c:pt>
                <c:pt idx="2">
                  <c:v>0</c:v>
                </c:pt>
                <c:pt idx="3">
                  <c:v>0</c:v>
                </c:pt>
                <c:pt idx="4">
                  <c:v>-2.7</c:v>
                </c:pt>
              </c:numCache>
            </c:numRef>
          </c:val>
        </c:ser>
        <c:ser>
          <c:idx val="5"/>
          <c:order val="5"/>
          <c:tx>
            <c:strRef>
              <c:f>'IS - Business Unit Trends'!$AA$315</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Trends'!$AB$315:$AX$315</c:f>
              <c:numCache>
                <c:formatCode>_(* #,##0.0_);_(* \(#,##0.0\);_(* \-??_);_(@_)</c:formatCode>
                <c:ptCount val="5"/>
                <c:pt idx="0">
                  <c:v>0</c:v>
                </c:pt>
                <c:pt idx="1">
                  <c:v>0</c:v>
                </c:pt>
                <c:pt idx="2">
                  <c:v>0</c:v>
                </c:pt>
                <c:pt idx="3">
                  <c:v>0</c:v>
                </c:pt>
                <c:pt idx="4">
                  <c:v>0</c:v>
                </c:pt>
              </c:numCache>
            </c:numRef>
          </c:val>
        </c:ser>
        <c:ser>
          <c:idx val="6"/>
          <c:order val="6"/>
          <c:tx>
            <c:strRef>
              <c:f>'IS - Business Unit Trends'!$AA$316</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Trends'!$AB$316:$AX$316</c:f>
              <c:numCache>
                <c:formatCode>_(* #,##0.0_);_(* \(#,##0.0\);_(* \-??_);_(@_)</c:formatCode>
                <c:ptCount val="5"/>
                <c:pt idx="0">
                  <c:v>0</c:v>
                </c:pt>
                <c:pt idx="1">
                  <c:v>0</c:v>
                </c:pt>
                <c:pt idx="2">
                  <c:v>0</c:v>
                </c:pt>
                <c:pt idx="3">
                  <c:v>0</c:v>
                </c:pt>
                <c:pt idx="4">
                  <c:v>0</c:v>
                </c:pt>
              </c:numCache>
            </c:numRef>
          </c:val>
        </c:ser>
        <c:ser>
          <c:idx val="7"/>
          <c:order val="7"/>
          <c:tx>
            <c:strRef>
              <c:f>'IS - Business Unit Trends'!$AA$317</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Trends'!$AB$317:$AX$317</c:f>
              <c:numCache>
                <c:formatCode>General</c:formatCode>
                <c:ptCount val="5"/>
              </c:numCache>
            </c:numRef>
          </c:val>
        </c:ser>
        <c:ser>
          <c:idx val="8"/>
          <c:order val="8"/>
          <c:tx>
            <c:strRef>
              <c:f>'IS - Business Unit Trends'!$AA$318</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Trends'!$AB$318:$AX$318</c:f>
              <c:numCache>
                <c:formatCode>General</c:formatCode>
                <c:ptCount val="5"/>
              </c:numCache>
            </c:numRef>
          </c:val>
        </c:ser>
        <c:ser>
          <c:idx val="9"/>
          <c:order val="9"/>
          <c:tx>
            <c:strRef>
              <c:f>'IS - Business Unit Trends'!$AA$319</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Trends'!$AB$319:$AX$319</c:f>
              <c:numCache>
                <c:formatCode>General</c:formatCode>
                <c:ptCount val="5"/>
              </c:numCache>
            </c:numRef>
          </c:val>
        </c:ser>
        <c:ser>
          <c:idx val="10"/>
          <c:order val="10"/>
          <c:tx>
            <c:strRef>
              <c:f>'IS - Business Unit Trends'!$AA$320</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Trends'!$AB$320:$AX$320</c:f>
              <c:numCache>
                <c:formatCode>General</c:formatCode>
                <c:ptCount val="5"/>
              </c:numCache>
            </c:numRef>
          </c:val>
        </c:ser>
        <c:ser>
          <c:idx val="11"/>
          <c:order val="11"/>
          <c:tx>
            <c:strRef>
              <c:f>'IS - Business Unit Trends'!$AA$321</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Trends'!$AB$321:$AX$321</c:f>
              <c:numCache>
                <c:formatCode>General</c:formatCode>
                <c:ptCount val="5"/>
              </c:numCache>
            </c:numRef>
          </c:val>
        </c:ser>
        <c:ser>
          <c:idx val="12"/>
          <c:order val="12"/>
          <c:tx>
            <c:strRef>
              <c:f>'IS - Business Unit Trends'!$AA$322</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Trends'!$AB$322:$AX$322</c:f>
              <c:numCache>
                <c:formatCode>General</c:formatCode>
                <c:ptCount val="5"/>
              </c:numCache>
            </c:numRef>
          </c:val>
        </c:ser>
        <c:ser>
          <c:idx val="13"/>
          <c:order val="13"/>
          <c:tx>
            <c:strRef>
              <c:f>'IS - Business Unit Trends'!$AA$323</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Trends'!$AB$323:$AX$323</c:f>
              <c:numCache>
                <c:formatCode>General</c:formatCode>
                <c:ptCount val="5"/>
              </c:numCache>
            </c:numRef>
          </c:val>
        </c:ser>
        <c:ser>
          <c:idx val="14"/>
          <c:order val="14"/>
          <c:tx>
            <c:strRef>
              <c:f>'IS - Business Unit Trends'!$AA$324</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Trends'!$AB$324:$AX$324</c:f>
              <c:numCache>
                <c:formatCode>General</c:formatCode>
                <c:ptCount val="5"/>
              </c:numCache>
            </c:numRef>
          </c:val>
        </c:ser>
        <c:ser>
          <c:idx val="15"/>
          <c:order val="15"/>
          <c:tx>
            <c:strRef>
              <c:f>'IS - Business Unit Trends'!$AA$325</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Trends'!$AB$325:$AX$325</c:f>
              <c:numCache>
                <c:formatCode>General</c:formatCode>
                <c:ptCount val="5"/>
              </c:numCache>
            </c:numRef>
          </c:val>
        </c:ser>
        <c:ser>
          <c:idx val="16"/>
          <c:order val="16"/>
          <c:tx>
            <c:strRef>
              <c:f>'IS - Business Unit Trends'!$AA$326</c:f>
              <c:strCache>
                <c:ptCount val="1"/>
                <c:pt idx="0">
                  <c:v/>
                </c:pt>
              </c:strCache>
            </c:strRef>
          </c:tx>
          <c:spPr>
            <a:solidFill>
              <a:srgbClr val="00ccff"/>
            </a:solidFill>
            <a:ln w="12600">
              <a:solidFill>
                <a:srgbClr val="000000"/>
              </a:solidFill>
              <a:round/>
            </a:ln>
          </c:spPr>
          <c:invertIfNegative val="0"/>
          <c:cat>
            <c:strRef>
              <c:f>'IS - Business Unit Trends'!$AB$309:$AX$309</c:f>
              <c:strCache>
                <c:ptCount val="5"/>
                <c:pt idx="0">
                  <c:v>Jun 99</c:v>
                </c:pt>
                <c:pt idx="1">
                  <c:v>Jul 99</c:v>
                </c:pt>
                <c:pt idx="2">
                  <c:v>Aug 99</c:v>
                </c:pt>
                <c:pt idx="3">
                  <c:v>Sep 99</c:v>
                </c:pt>
                <c:pt idx="4">
                  <c:v>Oct 99</c:v>
                </c:pt>
              </c:strCache>
            </c:strRef>
          </c:cat>
          <c:val>
            <c:numRef>
              <c:f>'IS - Business Unit Trends'!$AB$326:$AX$326</c:f>
              <c:numCache>
                <c:formatCode>General</c:formatCode>
                <c:ptCount val="0"/>
              </c:numCache>
            </c:numRef>
          </c:val>
        </c:ser>
        <c:ser>
          <c:idx val="17"/>
          <c:order val="17"/>
          <c:tx>
            <c:strRef>
              <c:f>'IS - Business Unit Trends'!$AA$327</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Trends'!$AB$309:$AX$309</c:f>
              <c:strCache>
                <c:ptCount val="5"/>
                <c:pt idx="0">
                  <c:v>Jun 99</c:v>
                </c:pt>
                <c:pt idx="1">
                  <c:v>Jul 99</c:v>
                </c:pt>
                <c:pt idx="2">
                  <c:v>Aug 99</c:v>
                </c:pt>
                <c:pt idx="3">
                  <c:v>Sep 99</c:v>
                </c:pt>
                <c:pt idx="4">
                  <c:v>Oct 99</c:v>
                </c:pt>
              </c:strCache>
            </c:strRef>
          </c:cat>
          <c:val>
            <c:numRef>
              <c:f>'IS - Business Unit Trends'!$AB$327:$AX$327</c:f>
              <c:numCache>
                <c:formatCode>General</c:formatCode>
                <c:ptCount val="5"/>
              </c:numCache>
            </c:numRef>
          </c:val>
        </c:ser>
        <c:gapWidth val="150"/>
        <c:overlap val="100"/>
        <c:axId val="65859191"/>
        <c:axId val="41285862"/>
      </c:barChart>
      <c:catAx>
        <c:axId val="65859191"/>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41285862"/>
        <c:crossesAt val="0"/>
        <c:auto val="1"/>
        <c:lblAlgn val="ctr"/>
        <c:lblOffset val="100"/>
        <c:noMultiLvlLbl val="0"/>
      </c:catAx>
      <c:valAx>
        <c:axId val="41285862"/>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5859191"/>
        <c:crossesAt val="1"/>
        <c:crossBetween val="midCat"/>
      </c:valAx>
      <c:spPr>
        <a:noFill/>
        <a:ln w="12600">
          <a:noFill/>
        </a:ln>
      </c:spPr>
    </c:plotArea>
    <c:legend>
      <c:legendPos val="r"/>
      <c:layout>
        <c:manualLayout>
          <c:xMode val="edge"/>
          <c:yMode val="edge"/>
          <c:x val="0.769193665085618"/>
          <c:y val="0.08447260197843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Gas Pipeline Group</a:t>
            </a:r>
          </a:p>
        </c:rich>
      </c:tx>
      <c:overlay val="0"/>
      <c:spPr>
        <a:noFill/>
        <a:ln w="0">
          <a:noFill/>
        </a:ln>
      </c:spPr>
    </c:title>
    <c:autoTitleDeleted val="0"/>
    <c:plotArea>
      <c:layout>
        <c:manualLayout>
          <c:xMode val="edge"/>
          <c:yMode val="edge"/>
          <c:x val="0.0866097325169191"/>
          <c:y val="0.168338907469342"/>
          <c:w val="0.671285852400902"/>
          <c:h val="0.830992196209588"/>
        </c:manualLayout>
      </c:layout>
      <c:barChart>
        <c:barDir val="col"/>
        <c:grouping val="stacked"/>
        <c:varyColors val="0"/>
        <c:ser>
          <c:idx val="0"/>
          <c:order val="0"/>
          <c:tx>
            <c:strRef>
              <c:f>'IS - Business Unit Trends'!$AA$333</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Trends'!$AB$333:$AX$333</c:f>
              <c:numCache>
                <c:formatCode>_(* #,##0.0_);_(* \(#,##0.0\);_(* \-??_);_(@_)</c:formatCode>
                <c:ptCount val="5"/>
                <c:pt idx="0">
                  <c:v>-1.5</c:v>
                </c:pt>
                <c:pt idx="1">
                  <c:v>-1.6</c:v>
                </c:pt>
                <c:pt idx="2">
                  <c:v>0</c:v>
                </c:pt>
                <c:pt idx="3">
                  <c:v>0</c:v>
                </c:pt>
                <c:pt idx="4">
                  <c:v>0</c:v>
                </c:pt>
              </c:numCache>
            </c:numRef>
          </c:val>
        </c:ser>
        <c:ser>
          <c:idx val="1"/>
          <c:order val="1"/>
          <c:tx>
            <c:strRef>
              <c:f>'IS - Business Unit Trends'!$AA$334</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Trends'!$AB$334:$AX$334</c:f>
              <c:numCache>
                <c:formatCode>_(* #,##0.0_);_(* \(#,##0.0\);_(* \-??_);_(@_)</c:formatCode>
                <c:ptCount val="5"/>
                <c:pt idx="0">
                  <c:v>0</c:v>
                </c:pt>
                <c:pt idx="1">
                  <c:v>-4.6</c:v>
                </c:pt>
                <c:pt idx="2">
                  <c:v>0</c:v>
                </c:pt>
                <c:pt idx="3">
                  <c:v>0</c:v>
                </c:pt>
                <c:pt idx="4">
                  <c:v>0</c:v>
                </c:pt>
              </c:numCache>
            </c:numRef>
          </c:val>
        </c:ser>
        <c:ser>
          <c:idx val="2"/>
          <c:order val="2"/>
          <c:tx>
            <c:strRef>
              <c:f>'IS - Business Unit Trends'!$AA$335</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Trends'!$AB$335:$AX$335</c:f>
              <c:numCache>
                <c:formatCode>_(* #,##0.0_);_(* \(#,##0.0\);_(* \-??_);_(@_)</c:formatCode>
                <c:ptCount val="5"/>
                <c:pt idx="0">
                  <c:v>0</c:v>
                </c:pt>
                <c:pt idx="1">
                  <c:v>0</c:v>
                </c:pt>
                <c:pt idx="2">
                  <c:v>0</c:v>
                </c:pt>
                <c:pt idx="3">
                  <c:v>0</c:v>
                </c:pt>
                <c:pt idx="4">
                  <c:v>0</c:v>
                </c:pt>
              </c:numCache>
            </c:numRef>
          </c:val>
        </c:ser>
        <c:ser>
          <c:idx val="3"/>
          <c:order val="3"/>
          <c:tx>
            <c:strRef>
              <c:f>'IS - Business Unit Trends'!$AA$336</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Trends'!$AB$336:$AX$336</c:f>
              <c:numCache>
                <c:formatCode>_(* #,##0.0_);_(* \(#,##0.0\);_(* \-??_);_(@_)</c:formatCode>
                <c:ptCount val="5"/>
                <c:pt idx="0">
                  <c:v>0</c:v>
                </c:pt>
                <c:pt idx="1">
                  <c:v>0</c:v>
                </c:pt>
                <c:pt idx="2">
                  <c:v>0</c:v>
                </c:pt>
                <c:pt idx="3">
                  <c:v>0</c:v>
                </c:pt>
                <c:pt idx="4">
                  <c:v>0</c:v>
                </c:pt>
              </c:numCache>
            </c:numRef>
          </c:val>
        </c:ser>
        <c:ser>
          <c:idx val="4"/>
          <c:order val="4"/>
          <c:tx>
            <c:strRef>
              <c:f>'IS - Business Unit Trends'!$AA$337</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Trends'!$AB$337:$AX$337</c:f>
              <c:numCache>
                <c:formatCode>_(* #,##0.0_);_(* \(#,##0.0\);_(* \-??_);_(@_)</c:formatCode>
                <c:ptCount val="5"/>
                <c:pt idx="0">
                  <c:v>0</c:v>
                </c:pt>
                <c:pt idx="1">
                  <c:v>0</c:v>
                </c:pt>
                <c:pt idx="2">
                  <c:v>0</c:v>
                </c:pt>
                <c:pt idx="3">
                  <c:v>0</c:v>
                </c:pt>
                <c:pt idx="4">
                  <c:v>0</c:v>
                </c:pt>
              </c:numCache>
            </c:numRef>
          </c:val>
        </c:ser>
        <c:ser>
          <c:idx val="5"/>
          <c:order val="5"/>
          <c:tx>
            <c:strRef>
              <c:f>'IS - Business Unit Trends'!$AA$338</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Trends'!$AB$338:$AX$338</c:f>
              <c:numCache>
                <c:formatCode>_(* #,##0.0_);_(* \(#,##0.0\);_(* \-??_);_(@_)</c:formatCode>
                <c:ptCount val="5"/>
                <c:pt idx="0">
                  <c:v>0</c:v>
                </c:pt>
                <c:pt idx="1">
                  <c:v>0</c:v>
                </c:pt>
                <c:pt idx="2">
                  <c:v>0</c:v>
                </c:pt>
                <c:pt idx="3">
                  <c:v>0</c:v>
                </c:pt>
                <c:pt idx="4">
                  <c:v>0</c:v>
                </c:pt>
              </c:numCache>
            </c:numRef>
          </c:val>
        </c:ser>
        <c:ser>
          <c:idx val="6"/>
          <c:order val="6"/>
          <c:tx>
            <c:strRef>
              <c:f>'IS - Business Unit Trends'!$AA$339</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Trends'!$AB$339:$AX$339</c:f>
              <c:numCache>
                <c:formatCode>_(* #,##0.0_);_(* \(#,##0.0\);_(* \-??_);_(@_)</c:formatCode>
                <c:ptCount val="5"/>
                <c:pt idx="0">
                  <c:v>0</c:v>
                </c:pt>
                <c:pt idx="1">
                  <c:v>0</c:v>
                </c:pt>
                <c:pt idx="2">
                  <c:v>0</c:v>
                </c:pt>
                <c:pt idx="3">
                  <c:v>0</c:v>
                </c:pt>
                <c:pt idx="4">
                  <c:v>0</c:v>
                </c:pt>
              </c:numCache>
            </c:numRef>
          </c:val>
        </c:ser>
        <c:ser>
          <c:idx val="7"/>
          <c:order val="7"/>
          <c:tx>
            <c:strRef>
              <c:f>'IS - Business Unit Trends'!$AA$340</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Trends'!$AB$340:$AX$340</c:f>
              <c:numCache>
                <c:formatCode>_(* #,##0.0_);_(* \(#,##0.0\);_(* \-??_);_(@_)</c:formatCode>
                <c:ptCount val="5"/>
                <c:pt idx="0">
                  <c:v>0</c:v>
                </c:pt>
                <c:pt idx="1">
                  <c:v>0</c:v>
                </c:pt>
                <c:pt idx="2">
                  <c:v>0</c:v>
                </c:pt>
                <c:pt idx="3">
                  <c:v>0</c:v>
                </c:pt>
                <c:pt idx="4">
                  <c:v>0</c:v>
                </c:pt>
              </c:numCache>
            </c:numRef>
          </c:val>
        </c:ser>
        <c:ser>
          <c:idx val="8"/>
          <c:order val="8"/>
          <c:tx>
            <c:strRef>
              <c:f>'IS - Business Unit Trends'!$AA$341</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Trends'!$AB$341:$AX$341</c:f>
              <c:numCache>
                <c:formatCode>General</c:formatCode>
                <c:ptCount val="5"/>
              </c:numCache>
            </c:numRef>
          </c:val>
        </c:ser>
        <c:ser>
          <c:idx val="9"/>
          <c:order val="9"/>
          <c:tx>
            <c:strRef>
              <c:f>'IS - Business Unit Trends'!$AA$342</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Trends'!$AB$342:$AX$342</c:f>
              <c:numCache>
                <c:formatCode>General</c:formatCode>
                <c:ptCount val="5"/>
              </c:numCache>
            </c:numRef>
          </c:val>
        </c:ser>
        <c:ser>
          <c:idx val="10"/>
          <c:order val="10"/>
          <c:tx>
            <c:strRef>
              <c:f>'IS - Business Unit Trends'!$AA$343</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Trends'!$AB$343:$AX$343</c:f>
              <c:numCache>
                <c:formatCode>General</c:formatCode>
                <c:ptCount val="5"/>
              </c:numCache>
            </c:numRef>
          </c:val>
        </c:ser>
        <c:ser>
          <c:idx val="11"/>
          <c:order val="11"/>
          <c:tx>
            <c:strRef>
              <c:f>'IS - Business Unit Trends'!$AA$344</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Trends'!$AB$344:$AX$344</c:f>
              <c:numCache>
                <c:formatCode>General</c:formatCode>
                <c:ptCount val="5"/>
              </c:numCache>
            </c:numRef>
          </c:val>
        </c:ser>
        <c:ser>
          <c:idx val="12"/>
          <c:order val="12"/>
          <c:tx>
            <c:strRef>
              <c:f>'IS - Business Unit Trends'!$AA$345</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Trends'!$AB$345:$AX$345</c:f>
              <c:numCache>
                <c:formatCode>General</c:formatCode>
                <c:ptCount val="5"/>
              </c:numCache>
            </c:numRef>
          </c:val>
        </c:ser>
        <c:ser>
          <c:idx val="13"/>
          <c:order val="13"/>
          <c:tx>
            <c:strRef>
              <c:f>'IS - Business Unit Trends'!$AA$346</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Trends'!$AB$346:$AX$346</c:f>
              <c:numCache>
                <c:formatCode>General</c:formatCode>
                <c:ptCount val="5"/>
              </c:numCache>
            </c:numRef>
          </c:val>
        </c:ser>
        <c:ser>
          <c:idx val="14"/>
          <c:order val="14"/>
          <c:tx>
            <c:strRef>
              <c:f>'IS - Business Unit Trends'!$AA$347</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Trends'!$AB$347:$AX$347</c:f>
              <c:numCache>
                <c:formatCode>General</c:formatCode>
                <c:ptCount val="5"/>
              </c:numCache>
            </c:numRef>
          </c:val>
        </c:ser>
        <c:ser>
          <c:idx val="15"/>
          <c:order val="15"/>
          <c:tx>
            <c:strRef>
              <c:f>'IS - Business Unit Trends'!$AA$348</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Trends'!$AB$348:$AX$348</c:f>
              <c:numCache>
                <c:formatCode>General</c:formatCode>
                <c:ptCount val="5"/>
              </c:numCache>
            </c:numRef>
          </c:val>
        </c:ser>
        <c:ser>
          <c:idx val="16"/>
          <c:order val="16"/>
          <c:tx>
            <c:strRef>
              <c:f>'IS - Business Unit Trends'!$AA$349</c:f>
              <c:strCache>
                <c:ptCount val="1"/>
                <c:pt idx="0">
                  <c:v/>
                </c:pt>
              </c:strCache>
            </c:strRef>
          </c:tx>
          <c:spPr>
            <a:solidFill>
              <a:srgbClr val="00ccff"/>
            </a:solidFill>
            <a:ln w="12600">
              <a:solidFill>
                <a:srgbClr val="000000"/>
              </a:solidFill>
              <a:round/>
            </a:ln>
          </c:spPr>
          <c:invertIfNegative val="0"/>
          <c:cat>
            <c:strRef>
              <c:f>'IS - Business Unit Trends'!$AB$332:$AX$332</c:f>
              <c:strCache>
                <c:ptCount val="5"/>
                <c:pt idx="0">
                  <c:v>Jun 99</c:v>
                </c:pt>
                <c:pt idx="1">
                  <c:v>Jul 99</c:v>
                </c:pt>
                <c:pt idx="2">
                  <c:v>Aug 99</c:v>
                </c:pt>
                <c:pt idx="3">
                  <c:v>Sep 99</c:v>
                </c:pt>
                <c:pt idx="4">
                  <c:v>Oct 99</c:v>
                </c:pt>
              </c:strCache>
            </c:strRef>
          </c:cat>
          <c:val>
            <c:numRef>
              <c:f>'IS - Business Unit Trends'!$AB$349:$AX$349</c:f>
              <c:numCache>
                <c:formatCode>General</c:formatCode>
                <c:ptCount val="0"/>
              </c:numCache>
            </c:numRef>
          </c:val>
        </c:ser>
        <c:ser>
          <c:idx val="17"/>
          <c:order val="17"/>
          <c:tx>
            <c:strRef>
              <c:f>'IS - Business Unit Trends'!$AA$350</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Trends'!$AB$332:$AX$332</c:f>
              <c:strCache>
                <c:ptCount val="5"/>
                <c:pt idx="0">
                  <c:v>Jun 99</c:v>
                </c:pt>
                <c:pt idx="1">
                  <c:v>Jul 99</c:v>
                </c:pt>
                <c:pt idx="2">
                  <c:v>Aug 99</c:v>
                </c:pt>
                <c:pt idx="3">
                  <c:v>Sep 99</c:v>
                </c:pt>
                <c:pt idx="4">
                  <c:v>Oct 99</c:v>
                </c:pt>
              </c:strCache>
            </c:strRef>
          </c:cat>
          <c:val>
            <c:numRef>
              <c:f>'IS - Business Unit Trends'!$AB$350:$AX$350</c:f>
              <c:numCache>
                <c:formatCode>General</c:formatCode>
                <c:ptCount val="5"/>
              </c:numCache>
            </c:numRef>
          </c:val>
        </c:ser>
        <c:gapWidth val="150"/>
        <c:overlap val="100"/>
        <c:axId val="47309931"/>
        <c:axId val="11451156"/>
      </c:barChart>
      <c:catAx>
        <c:axId val="47309931"/>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1451156"/>
        <c:crossesAt val="0"/>
        <c:auto val="1"/>
        <c:lblAlgn val="ctr"/>
        <c:lblOffset val="100"/>
        <c:noMultiLvlLbl val="0"/>
      </c:catAx>
      <c:valAx>
        <c:axId val="1145115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7309931"/>
        <c:crossesAt val="1"/>
        <c:crossBetween val="midCat"/>
      </c:valAx>
      <c:spPr>
        <a:noFill/>
        <a:ln w="12600">
          <a:noFill/>
        </a:ln>
      </c:spPr>
    </c:plotArea>
    <c:legend>
      <c:legendPos val="r"/>
      <c:layout>
        <c:manualLayout>
          <c:xMode val="edge"/>
          <c:yMode val="edge"/>
          <c:x val="0.765871737028682"/>
          <c:y val="0.085953177257525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Portland General</a:t>
            </a:r>
          </a:p>
        </c:rich>
      </c:tx>
      <c:overlay val="0"/>
      <c:spPr>
        <a:noFill/>
        <a:ln w="0">
          <a:noFill/>
        </a:ln>
      </c:spPr>
    </c:title>
    <c:autoTitleDeleted val="0"/>
    <c:plotArea>
      <c:layout>
        <c:manualLayout>
          <c:xMode val="edge"/>
          <c:yMode val="edge"/>
          <c:x val="0.0604812661498708"/>
          <c:y val="0.152717572524175"/>
          <c:w val="0.727228682170543"/>
          <c:h val="0.846615538512838"/>
        </c:manualLayout>
      </c:layout>
      <c:barChart>
        <c:barDir val="col"/>
        <c:grouping val="stacked"/>
        <c:varyColors val="0"/>
        <c:ser>
          <c:idx val="0"/>
          <c:order val="0"/>
          <c:tx>
            <c:strRef>
              <c:f>'IS - Business Unit Trends'!$AA$356</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Trends'!$AB$356:$AX$356</c:f>
              <c:numCache>
                <c:formatCode>_(* #,##0.0_);_(* \(#,##0.0\);_(* \-??_);_(@_)</c:formatCode>
                <c:ptCount val="5"/>
                <c:pt idx="0">
                  <c:v>0</c:v>
                </c:pt>
                <c:pt idx="1">
                  <c:v>0</c:v>
                </c:pt>
                <c:pt idx="2">
                  <c:v>0</c:v>
                </c:pt>
                <c:pt idx="3">
                  <c:v>0</c:v>
                </c:pt>
                <c:pt idx="4">
                  <c:v>0</c:v>
                </c:pt>
              </c:numCache>
            </c:numRef>
          </c:val>
        </c:ser>
        <c:ser>
          <c:idx val="1"/>
          <c:order val="1"/>
          <c:tx>
            <c:strRef>
              <c:f>'IS - Business Unit Trends'!$AA$357</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Trends'!$AB$357:$AX$357</c:f>
              <c:numCache>
                <c:formatCode>_(* #,##0.0_);_(* \(#,##0.0\);_(* \-??_);_(@_)</c:formatCode>
                <c:ptCount val="5"/>
                <c:pt idx="0">
                  <c:v>0</c:v>
                </c:pt>
                <c:pt idx="1">
                  <c:v>0</c:v>
                </c:pt>
                <c:pt idx="2">
                  <c:v>0</c:v>
                </c:pt>
                <c:pt idx="3">
                  <c:v>0</c:v>
                </c:pt>
                <c:pt idx="4">
                  <c:v>0</c:v>
                </c:pt>
              </c:numCache>
            </c:numRef>
          </c:val>
        </c:ser>
        <c:ser>
          <c:idx val="2"/>
          <c:order val="2"/>
          <c:tx>
            <c:strRef>
              <c:f>'IS - Business Unit Trends'!$AA$358</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Trends'!$AB$358:$AX$358</c:f>
              <c:numCache>
                <c:formatCode>_(* #,##0.0_);_(* \(#,##0.0\);_(* \-??_);_(@_)</c:formatCode>
                <c:ptCount val="5"/>
                <c:pt idx="0">
                  <c:v>0</c:v>
                </c:pt>
                <c:pt idx="1">
                  <c:v>0</c:v>
                </c:pt>
                <c:pt idx="2">
                  <c:v>0</c:v>
                </c:pt>
                <c:pt idx="3">
                  <c:v>0</c:v>
                </c:pt>
                <c:pt idx="4">
                  <c:v>0</c:v>
                </c:pt>
              </c:numCache>
            </c:numRef>
          </c:val>
        </c:ser>
        <c:ser>
          <c:idx val="3"/>
          <c:order val="3"/>
          <c:tx>
            <c:strRef>
              <c:f>'IS - Business Unit Trends'!$AA$359</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Trends'!$AB$359:$AX$359</c:f>
              <c:numCache>
                <c:formatCode>_(* #,##0.0_);_(* \(#,##0.0\);_(* \-??_);_(@_)</c:formatCode>
                <c:ptCount val="5"/>
                <c:pt idx="0">
                  <c:v>0</c:v>
                </c:pt>
                <c:pt idx="1">
                  <c:v>0</c:v>
                </c:pt>
                <c:pt idx="2">
                  <c:v>0</c:v>
                </c:pt>
                <c:pt idx="3">
                  <c:v>0</c:v>
                </c:pt>
                <c:pt idx="4">
                  <c:v>0</c:v>
                </c:pt>
              </c:numCache>
            </c:numRef>
          </c:val>
        </c:ser>
        <c:ser>
          <c:idx val="4"/>
          <c:order val="4"/>
          <c:tx>
            <c:strRef>
              <c:f>'IS - Business Unit Trends'!$AA$360</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Trends'!$AB$360:$AX$360</c:f>
              <c:numCache>
                <c:formatCode>_(* #,##0.0_);_(* \(#,##0.0\);_(* \-??_);_(@_)</c:formatCode>
                <c:ptCount val="5"/>
                <c:pt idx="0">
                  <c:v>0</c:v>
                </c:pt>
                <c:pt idx="1">
                  <c:v>0</c:v>
                </c:pt>
                <c:pt idx="2">
                  <c:v>0</c:v>
                </c:pt>
                <c:pt idx="3">
                  <c:v>0</c:v>
                </c:pt>
                <c:pt idx="4">
                  <c:v>0</c:v>
                </c:pt>
              </c:numCache>
            </c:numRef>
          </c:val>
        </c:ser>
        <c:ser>
          <c:idx val="5"/>
          <c:order val="5"/>
          <c:tx>
            <c:strRef>
              <c:f>'IS - Business Unit Trends'!$AA$361</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Trends'!$AB$361:$AX$361</c:f>
              <c:numCache>
                <c:formatCode>_(* #,##0.0_);_(* \(#,##0.0\);_(* \-??_);_(@_)</c:formatCode>
                <c:ptCount val="5"/>
                <c:pt idx="0">
                  <c:v>0</c:v>
                </c:pt>
                <c:pt idx="1">
                  <c:v>0</c:v>
                </c:pt>
                <c:pt idx="2">
                  <c:v>0</c:v>
                </c:pt>
                <c:pt idx="3">
                  <c:v>0</c:v>
                </c:pt>
                <c:pt idx="4">
                  <c:v>0</c:v>
                </c:pt>
              </c:numCache>
            </c:numRef>
          </c:val>
        </c:ser>
        <c:ser>
          <c:idx val="6"/>
          <c:order val="6"/>
          <c:tx>
            <c:strRef>
              <c:f>'IS - Business Unit Trends'!$AA$362</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Trends'!$AB$362:$AX$362</c:f>
              <c:numCache>
                <c:formatCode>_(* #,##0.0_);_(* \(#,##0.0\);_(* \-??_);_(@_)</c:formatCode>
                <c:ptCount val="5"/>
                <c:pt idx="0">
                  <c:v>0</c:v>
                </c:pt>
                <c:pt idx="1">
                  <c:v>0</c:v>
                </c:pt>
                <c:pt idx="2">
                  <c:v>0</c:v>
                </c:pt>
                <c:pt idx="3">
                  <c:v>0</c:v>
                </c:pt>
                <c:pt idx="4">
                  <c:v>0</c:v>
                </c:pt>
              </c:numCache>
            </c:numRef>
          </c:val>
        </c:ser>
        <c:ser>
          <c:idx val="7"/>
          <c:order val="7"/>
          <c:tx>
            <c:strRef>
              <c:f>'IS - Business Unit Trends'!$AA$363</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Trends'!$AB$363:$AX$363</c:f>
              <c:numCache>
                <c:formatCode>_(* #,##0.0_);_(* \(#,##0.0\);_(* \-??_);_(@_)</c:formatCode>
                <c:ptCount val="5"/>
                <c:pt idx="0">
                  <c:v>0</c:v>
                </c:pt>
                <c:pt idx="1">
                  <c:v>0</c:v>
                </c:pt>
                <c:pt idx="2">
                  <c:v>0</c:v>
                </c:pt>
                <c:pt idx="3">
                  <c:v>0</c:v>
                </c:pt>
                <c:pt idx="4">
                  <c:v>0</c:v>
                </c:pt>
              </c:numCache>
            </c:numRef>
          </c:val>
        </c:ser>
        <c:ser>
          <c:idx val="8"/>
          <c:order val="8"/>
          <c:tx>
            <c:strRef>
              <c:f>'IS - Business Unit Trends'!$AA$364</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Trends'!$AB$364:$AX$364</c:f>
              <c:numCache>
                <c:formatCode>_(* #,##0.0_);_(* \(#,##0.0\);_(* \-??_);_(@_)</c:formatCode>
                <c:ptCount val="5"/>
                <c:pt idx="0">
                  <c:v>0</c:v>
                </c:pt>
                <c:pt idx="1">
                  <c:v>0</c:v>
                </c:pt>
                <c:pt idx="2">
                  <c:v>0</c:v>
                </c:pt>
                <c:pt idx="3">
                  <c:v>0</c:v>
                </c:pt>
                <c:pt idx="4">
                  <c:v>0</c:v>
                </c:pt>
              </c:numCache>
            </c:numRef>
          </c:val>
        </c:ser>
        <c:ser>
          <c:idx val="9"/>
          <c:order val="9"/>
          <c:tx>
            <c:strRef>
              <c:f>'IS - Business Unit Trends'!$AA$365</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Trends'!$AB$365:$AX$365</c:f>
              <c:numCache>
                <c:formatCode>General</c:formatCode>
                <c:ptCount val="5"/>
              </c:numCache>
            </c:numRef>
          </c:val>
        </c:ser>
        <c:ser>
          <c:idx val="10"/>
          <c:order val="10"/>
          <c:tx>
            <c:strRef>
              <c:f>'IS - Business Unit Trends'!$AA$366</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Trends'!$AB$366:$AX$366</c:f>
              <c:numCache>
                <c:formatCode>General</c:formatCode>
                <c:ptCount val="5"/>
              </c:numCache>
            </c:numRef>
          </c:val>
        </c:ser>
        <c:ser>
          <c:idx val="11"/>
          <c:order val="11"/>
          <c:tx>
            <c:strRef>
              <c:f>'IS - Business Unit Trends'!$AA$367</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Trends'!$AB$367:$AX$367</c:f>
              <c:numCache>
                <c:formatCode>General</c:formatCode>
                <c:ptCount val="5"/>
              </c:numCache>
            </c:numRef>
          </c:val>
        </c:ser>
        <c:ser>
          <c:idx val="12"/>
          <c:order val="12"/>
          <c:tx>
            <c:strRef>
              <c:f>'IS - Business Unit Trends'!$AA$368</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Trends'!$AB$368:$AX$368</c:f>
              <c:numCache>
                <c:formatCode>General</c:formatCode>
                <c:ptCount val="5"/>
              </c:numCache>
            </c:numRef>
          </c:val>
        </c:ser>
        <c:ser>
          <c:idx val="13"/>
          <c:order val="13"/>
          <c:tx>
            <c:strRef>
              <c:f>'IS - Business Unit Trends'!$AA$369</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Trends'!$AB$369:$AX$369</c:f>
              <c:numCache>
                <c:formatCode>General</c:formatCode>
                <c:ptCount val="5"/>
              </c:numCache>
            </c:numRef>
          </c:val>
        </c:ser>
        <c:ser>
          <c:idx val="14"/>
          <c:order val="14"/>
          <c:tx>
            <c:strRef>
              <c:f>'IS - Business Unit Trends'!$AA$370</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Trends'!$AB$370:$AX$370</c:f>
              <c:numCache>
                <c:formatCode>General</c:formatCode>
                <c:ptCount val="5"/>
              </c:numCache>
            </c:numRef>
          </c:val>
        </c:ser>
        <c:ser>
          <c:idx val="15"/>
          <c:order val="15"/>
          <c:tx>
            <c:strRef>
              <c:f>'IS - Business Unit Trends'!$AA$371</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Trends'!$AB$371:$AX$371</c:f>
              <c:numCache>
                <c:formatCode>General</c:formatCode>
                <c:ptCount val="5"/>
              </c:numCache>
            </c:numRef>
          </c:val>
        </c:ser>
        <c:ser>
          <c:idx val="16"/>
          <c:order val="16"/>
          <c:tx>
            <c:strRef>
              <c:f>'IS - Business Unit Trends'!$AA$372</c:f>
              <c:strCache>
                <c:ptCount val="1"/>
                <c:pt idx="0">
                  <c:v/>
                </c:pt>
              </c:strCache>
            </c:strRef>
          </c:tx>
          <c:spPr>
            <a:solidFill>
              <a:srgbClr val="00ccff"/>
            </a:solidFill>
            <a:ln w="12600">
              <a:solidFill>
                <a:srgbClr val="000000"/>
              </a:solidFill>
              <a:round/>
            </a:ln>
          </c:spPr>
          <c:invertIfNegative val="0"/>
          <c:cat>
            <c:strRef>
              <c:f>'IS - Business Unit Trends'!$AB$355:$AX$355</c:f>
              <c:strCache>
                <c:ptCount val="5"/>
                <c:pt idx="0">
                  <c:v>Jun 99</c:v>
                </c:pt>
                <c:pt idx="1">
                  <c:v>Jul 99</c:v>
                </c:pt>
                <c:pt idx="2">
                  <c:v>Aug 99</c:v>
                </c:pt>
                <c:pt idx="3">
                  <c:v>Sep 99</c:v>
                </c:pt>
                <c:pt idx="4">
                  <c:v>Oct 99</c:v>
                </c:pt>
              </c:strCache>
            </c:strRef>
          </c:cat>
          <c:val>
            <c:numRef>
              <c:f>'IS - Business Unit Trends'!$AB$372:$AX$372</c:f>
              <c:numCache>
                <c:formatCode>General</c:formatCode>
                <c:ptCount val="0"/>
              </c:numCache>
            </c:numRef>
          </c:val>
        </c:ser>
        <c:ser>
          <c:idx val="17"/>
          <c:order val="17"/>
          <c:tx>
            <c:strRef>
              <c:f>'IS - Business Unit Trends'!$AA$373</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Trends'!$AB$355:$AX$355</c:f>
              <c:strCache>
                <c:ptCount val="5"/>
                <c:pt idx="0">
                  <c:v>Jun 99</c:v>
                </c:pt>
                <c:pt idx="1">
                  <c:v>Jul 99</c:v>
                </c:pt>
                <c:pt idx="2">
                  <c:v>Aug 99</c:v>
                </c:pt>
                <c:pt idx="3">
                  <c:v>Sep 99</c:v>
                </c:pt>
                <c:pt idx="4">
                  <c:v>Oct 99</c:v>
                </c:pt>
              </c:strCache>
            </c:strRef>
          </c:cat>
          <c:val>
            <c:numRef>
              <c:f>'IS - Business Unit Trends'!$AB$373:$AX$373</c:f>
              <c:numCache>
                <c:formatCode>General</c:formatCode>
                <c:ptCount val="5"/>
              </c:numCache>
            </c:numRef>
          </c:val>
        </c:ser>
        <c:gapWidth val="150"/>
        <c:overlap val="100"/>
        <c:axId val="29739602"/>
        <c:axId val="24478325"/>
      </c:barChart>
      <c:catAx>
        <c:axId val="29739602"/>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24478325"/>
        <c:crossesAt val="0"/>
        <c:auto val="1"/>
        <c:lblAlgn val="ctr"/>
        <c:lblOffset val="100"/>
        <c:noMultiLvlLbl val="0"/>
      </c:catAx>
      <c:valAx>
        <c:axId val="24478325"/>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9739602"/>
        <c:crossesAt val="1"/>
        <c:crossBetween val="midCat"/>
      </c:valAx>
      <c:spPr>
        <a:noFill/>
        <a:ln w="12600">
          <a:noFill/>
        </a:ln>
      </c:spPr>
    </c:plotArea>
    <c:legend>
      <c:legendPos val="r"/>
      <c:layout>
        <c:manualLayout>
          <c:xMode val="edge"/>
          <c:yMode val="edge"/>
          <c:x val="0.775436046511628"/>
          <c:y val="0.026119817717016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Global Exploration &amp; Production</a:t>
            </a:r>
          </a:p>
        </c:rich>
      </c:tx>
      <c:overlay val="0"/>
      <c:spPr>
        <a:noFill/>
        <a:ln w="0">
          <a:noFill/>
        </a:ln>
      </c:spPr>
    </c:title>
    <c:autoTitleDeleted val="0"/>
    <c:plotArea>
      <c:layout>
        <c:manualLayout>
          <c:xMode val="edge"/>
          <c:yMode val="edge"/>
          <c:x val="0.0594633792603336"/>
          <c:y val="0.153053308212346"/>
          <c:w val="0.717347514301829"/>
          <c:h val="0.846170896597584"/>
        </c:manualLayout>
      </c:layout>
      <c:barChart>
        <c:barDir val="col"/>
        <c:grouping val="stacked"/>
        <c:varyColors val="0"/>
        <c:ser>
          <c:idx val="0"/>
          <c:order val="0"/>
          <c:tx>
            <c:strRef>
              <c:f>'IS - Business Unit Trends'!$AA$379</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Trends'!$AB$379:$AX$379</c:f>
              <c:numCache>
                <c:formatCode>_(* #,##0.0_);_(* \(#,##0.0\);_(* \-??_);_(@_)</c:formatCode>
                <c:ptCount val="5"/>
                <c:pt idx="0">
                  <c:v>0</c:v>
                </c:pt>
                <c:pt idx="1">
                  <c:v>0</c:v>
                </c:pt>
                <c:pt idx="2">
                  <c:v>0</c:v>
                </c:pt>
                <c:pt idx="3">
                  <c:v>0</c:v>
                </c:pt>
                <c:pt idx="4">
                  <c:v>0</c:v>
                </c:pt>
              </c:numCache>
            </c:numRef>
          </c:val>
        </c:ser>
        <c:ser>
          <c:idx val="1"/>
          <c:order val="1"/>
          <c:tx>
            <c:strRef>
              <c:f>'IS - Business Unit Trends'!$AA$380</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Trends'!$AB$380:$AX$380</c:f>
              <c:numCache>
                <c:formatCode>_(* #,##0.0_);_(* \(#,##0.0\);_(* \-??_);_(@_)</c:formatCode>
                <c:ptCount val="5"/>
                <c:pt idx="0">
                  <c:v>0</c:v>
                </c:pt>
                <c:pt idx="1">
                  <c:v>0</c:v>
                </c:pt>
                <c:pt idx="2">
                  <c:v>0</c:v>
                </c:pt>
                <c:pt idx="3">
                  <c:v>0</c:v>
                </c:pt>
                <c:pt idx="4">
                  <c:v>0</c:v>
                </c:pt>
              </c:numCache>
            </c:numRef>
          </c:val>
        </c:ser>
        <c:ser>
          <c:idx val="2"/>
          <c:order val="2"/>
          <c:tx>
            <c:strRef>
              <c:f>'IS - Business Unit Trends'!$AA$381</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Trends'!$AB$381:$AX$381</c:f>
              <c:numCache>
                <c:formatCode>_(* #,##0.0_);_(* \(#,##0.0\);_(* \-??_);_(@_)</c:formatCode>
                <c:ptCount val="5"/>
                <c:pt idx="0">
                  <c:v>0</c:v>
                </c:pt>
                <c:pt idx="1">
                  <c:v>0</c:v>
                </c:pt>
                <c:pt idx="2">
                  <c:v>0</c:v>
                </c:pt>
                <c:pt idx="3">
                  <c:v>0</c:v>
                </c:pt>
                <c:pt idx="4">
                  <c:v>0</c:v>
                </c:pt>
              </c:numCache>
            </c:numRef>
          </c:val>
        </c:ser>
        <c:ser>
          <c:idx val="3"/>
          <c:order val="3"/>
          <c:tx>
            <c:strRef>
              <c:f>'IS - Business Unit Trends'!$AA$382</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Trends'!$AB$382:$AX$382</c:f>
              <c:numCache>
                <c:formatCode>_(* #,##0.0_);_(* \(#,##0.0\);_(* \-??_);_(@_)</c:formatCode>
                <c:ptCount val="5"/>
                <c:pt idx="0">
                  <c:v>0</c:v>
                </c:pt>
                <c:pt idx="1">
                  <c:v>0</c:v>
                </c:pt>
                <c:pt idx="2">
                  <c:v>0</c:v>
                </c:pt>
                <c:pt idx="3">
                  <c:v>0</c:v>
                </c:pt>
                <c:pt idx="4">
                  <c:v>0</c:v>
                </c:pt>
              </c:numCache>
            </c:numRef>
          </c:val>
        </c:ser>
        <c:ser>
          <c:idx val="4"/>
          <c:order val="4"/>
          <c:tx>
            <c:strRef>
              <c:f>'IS - Business Unit Trends'!$AA$383</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Trends'!$AB$383:$AX$383</c:f>
              <c:numCache>
                <c:formatCode>_(* #,##0.0_);_(* \(#,##0.0\);_(* \-??_);_(@_)</c:formatCode>
                <c:ptCount val="5"/>
                <c:pt idx="0">
                  <c:v>0</c:v>
                </c:pt>
                <c:pt idx="1">
                  <c:v>0</c:v>
                </c:pt>
                <c:pt idx="2">
                  <c:v>0</c:v>
                </c:pt>
                <c:pt idx="3">
                  <c:v>0</c:v>
                </c:pt>
                <c:pt idx="4">
                  <c:v>0</c:v>
                </c:pt>
              </c:numCache>
            </c:numRef>
          </c:val>
        </c:ser>
        <c:ser>
          <c:idx val="5"/>
          <c:order val="5"/>
          <c:tx>
            <c:strRef>
              <c:f>'IS - Business Unit Trends'!$AA$384</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Trends'!$AB$384:$AX$384</c:f>
              <c:numCache>
                <c:formatCode>_(* #,##0.0_);_(* \(#,##0.0\);_(* \-??_);_(@_)</c:formatCode>
                <c:ptCount val="5"/>
                <c:pt idx="0">
                  <c:v>0</c:v>
                </c:pt>
                <c:pt idx="1">
                  <c:v>0</c:v>
                </c:pt>
                <c:pt idx="2">
                  <c:v>0</c:v>
                </c:pt>
                <c:pt idx="3">
                  <c:v>0</c:v>
                </c:pt>
                <c:pt idx="4">
                  <c:v>0</c:v>
                </c:pt>
              </c:numCache>
            </c:numRef>
          </c:val>
        </c:ser>
        <c:ser>
          <c:idx val="6"/>
          <c:order val="6"/>
          <c:tx>
            <c:strRef>
              <c:f>'IS - Business Unit Trends'!$AA$385</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Trends'!$AB$385:$AX$385</c:f>
              <c:numCache>
                <c:formatCode>_(* #,##0.0_);_(* \(#,##0.0\);_(* \-??_);_(@_)</c:formatCode>
                <c:ptCount val="5"/>
                <c:pt idx="0">
                  <c:v>0</c:v>
                </c:pt>
                <c:pt idx="1">
                  <c:v>0</c:v>
                </c:pt>
                <c:pt idx="2">
                  <c:v>0</c:v>
                </c:pt>
                <c:pt idx="3">
                  <c:v>0</c:v>
                </c:pt>
                <c:pt idx="4">
                  <c:v>0</c:v>
                </c:pt>
              </c:numCache>
            </c:numRef>
          </c:val>
        </c:ser>
        <c:ser>
          <c:idx val="7"/>
          <c:order val="7"/>
          <c:tx>
            <c:strRef>
              <c:f>'IS - Business Unit Trends'!$AA$386</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Trends'!$AB$386:$AX$386</c:f>
              <c:numCache>
                <c:formatCode>_(* #,##0.0_);_(* \(#,##0.0\);_(* \-??_);_(@_)</c:formatCode>
                <c:ptCount val="5"/>
                <c:pt idx="0">
                  <c:v>0</c:v>
                </c:pt>
                <c:pt idx="1">
                  <c:v>0</c:v>
                </c:pt>
                <c:pt idx="2">
                  <c:v>0</c:v>
                </c:pt>
                <c:pt idx="3">
                  <c:v>0</c:v>
                </c:pt>
                <c:pt idx="4">
                  <c:v>0</c:v>
                </c:pt>
              </c:numCache>
            </c:numRef>
          </c:val>
        </c:ser>
        <c:ser>
          <c:idx val="8"/>
          <c:order val="8"/>
          <c:tx>
            <c:strRef>
              <c:f>'IS - Business Unit Trends'!$AA$387</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Trends'!$AB$387:$AX$387</c:f>
              <c:numCache>
                <c:formatCode>_(* #,##0.0_);_(* \(#,##0.0\);_(* \-??_);_(@_)</c:formatCode>
                <c:ptCount val="5"/>
                <c:pt idx="0">
                  <c:v>0</c:v>
                </c:pt>
                <c:pt idx="1">
                  <c:v>0</c:v>
                </c:pt>
                <c:pt idx="2">
                  <c:v>0</c:v>
                </c:pt>
                <c:pt idx="3">
                  <c:v>0</c:v>
                </c:pt>
                <c:pt idx="4">
                  <c:v>0</c:v>
                </c:pt>
              </c:numCache>
            </c:numRef>
          </c:val>
        </c:ser>
        <c:ser>
          <c:idx val="9"/>
          <c:order val="9"/>
          <c:tx>
            <c:strRef>
              <c:f>'IS - Business Unit Trends'!$AA$388</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Trends'!$AB$388:$AX$388</c:f>
              <c:numCache>
                <c:formatCode>_(* #,##0.0_);_(* \(#,##0.0\);_(* \-??_);_(@_)</c:formatCode>
                <c:ptCount val="5"/>
                <c:pt idx="0">
                  <c:v>0</c:v>
                </c:pt>
                <c:pt idx="1">
                  <c:v>0</c:v>
                </c:pt>
                <c:pt idx="2">
                  <c:v>0</c:v>
                </c:pt>
                <c:pt idx="3">
                  <c:v>0</c:v>
                </c:pt>
                <c:pt idx="4">
                  <c:v>0</c:v>
                </c:pt>
              </c:numCache>
            </c:numRef>
          </c:val>
        </c:ser>
        <c:ser>
          <c:idx val="10"/>
          <c:order val="10"/>
          <c:tx>
            <c:strRef>
              <c:f>'IS - Business Unit Trends'!$AA$389</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Trends'!$AB$389:$AX$389</c:f>
              <c:numCache>
                <c:formatCode>_(* #,##0.0_);_(* \(#,##0.0\);_(* \-??_);_(@_)</c:formatCode>
                <c:ptCount val="5"/>
                <c:pt idx="0">
                  <c:v>0</c:v>
                </c:pt>
              </c:numCache>
            </c:numRef>
          </c:val>
        </c:ser>
        <c:ser>
          <c:idx val="11"/>
          <c:order val="11"/>
          <c:tx>
            <c:strRef>
              <c:f>'IS - Business Unit Trends'!$AA$390</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Trends'!$AB$390:$AX$390</c:f>
              <c:numCache>
                <c:formatCode>General</c:formatCode>
                <c:ptCount val="5"/>
              </c:numCache>
            </c:numRef>
          </c:val>
        </c:ser>
        <c:ser>
          <c:idx val="12"/>
          <c:order val="12"/>
          <c:tx>
            <c:strRef>
              <c:f>'IS - Business Unit Trends'!$AA$391</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Trends'!$AB$391:$AX$391</c:f>
              <c:numCache>
                <c:formatCode>General</c:formatCode>
                <c:ptCount val="5"/>
              </c:numCache>
            </c:numRef>
          </c:val>
        </c:ser>
        <c:ser>
          <c:idx val="13"/>
          <c:order val="13"/>
          <c:tx>
            <c:strRef>
              <c:f>'IS - Business Unit Trends'!$AA$392</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Trends'!$AB$392:$AX$392</c:f>
              <c:numCache>
                <c:formatCode>General</c:formatCode>
                <c:ptCount val="5"/>
              </c:numCache>
            </c:numRef>
          </c:val>
        </c:ser>
        <c:ser>
          <c:idx val="14"/>
          <c:order val="14"/>
          <c:tx>
            <c:strRef>
              <c:f>'IS - Business Unit Trends'!$AA$393</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Trends'!$AB$393:$AX$393</c:f>
              <c:numCache>
                <c:formatCode>General</c:formatCode>
                <c:ptCount val="5"/>
              </c:numCache>
            </c:numRef>
          </c:val>
        </c:ser>
        <c:ser>
          <c:idx val="15"/>
          <c:order val="15"/>
          <c:tx>
            <c:strRef>
              <c:f>'IS - Business Unit Trends'!$AA$394</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Trends'!$AB$394:$AX$394</c:f>
              <c:numCache>
                <c:formatCode>General</c:formatCode>
                <c:ptCount val="5"/>
              </c:numCache>
            </c:numRef>
          </c:val>
        </c:ser>
        <c:ser>
          <c:idx val="16"/>
          <c:order val="16"/>
          <c:tx>
            <c:strRef>
              <c:f>'IS - Business Unit Trends'!$AA$395</c:f>
              <c:strCache>
                <c:ptCount val="1"/>
                <c:pt idx="0">
                  <c:v/>
                </c:pt>
              </c:strCache>
            </c:strRef>
          </c:tx>
          <c:spPr>
            <a:solidFill>
              <a:srgbClr val="00ccff"/>
            </a:solidFill>
            <a:ln w="12600">
              <a:solidFill>
                <a:srgbClr val="000000"/>
              </a:solidFill>
              <a:round/>
            </a:ln>
          </c:spPr>
          <c:invertIfNegative val="0"/>
          <c:cat>
            <c:strRef>
              <c:f>'IS - Business Unit Trends'!$AB$378:$AX$378</c:f>
              <c:strCache>
                <c:ptCount val="5"/>
                <c:pt idx="0">
                  <c:v>Jun 99</c:v>
                </c:pt>
                <c:pt idx="1">
                  <c:v>Jul 99</c:v>
                </c:pt>
                <c:pt idx="2">
                  <c:v>Aug 99</c:v>
                </c:pt>
                <c:pt idx="3">
                  <c:v>Sep 99</c:v>
                </c:pt>
                <c:pt idx="4">
                  <c:v>Oct 99</c:v>
                </c:pt>
              </c:strCache>
            </c:strRef>
          </c:cat>
          <c:val>
            <c:numRef>
              <c:f>'IS - Business Unit Trends'!$AB$395:$AX$395</c:f>
              <c:numCache>
                <c:formatCode>General</c:formatCode>
                <c:ptCount val="0"/>
              </c:numCache>
            </c:numRef>
          </c:val>
        </c:ser>
        <c:ser>
          <c:idx val="17"/>
          <c:order val="17"/>
          <c:tx>
            <c:strRef>
              <c:f>'IS - Business Unit Trends'!$AA$396</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Trends'!$AB$378:$AX$378</c:f>
              <c:strCache>
                <c:ptCount val="5"/>
                <c:pt idx="0">
                  <c:v>Jun 99</c:v>
                </c:pt>
                <c:pt idx="1">
                  <c:v>Jul 99</c:v>
                </c:pt>
                <c:pt idx="2">
                  <c:v>Aug 99</c:v>
                </c:pt>
                <c:pt idx="3">
                  <c:v>Sep 99</c:v>
                </c:pt>
                <c:pt idx="4">
                  <c:v>Oct 99</c:v>
                </c:pt>
              </c:strCache>
            </c:strRef>
          </c:cat>
          <c:val>
            <c:numRef>
              <c:f>'IS - Business Unit Trends'!$AB$396:$AX$396</c:f>
              <c:numCache>
                <c:formatCode>General</c:formatCode>
                <c:ptCount val="5"/>
              </c:numCache>
            </c:numRef>
          </c:val>
        </c:ser>
        <c:gapWidth val="150"/>
        <c:overlap val="100"/>
        <c:axId val="68813438"/>
        <c:axId val="60070065"/>
      </c:barChart>
      <c:catAx>
        <c:axId val="6881343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60070065"/>
        <c:crossesAt val="0"/>
        <c:auto val="1"/>
        <c:lblAlgn val="ctr"/>
        <c:lblOffset val="100"/>
        <c:noMultiLvlLbl val="0"/>
      </c:catAx>
      <c:valAx>
        <c:axId val="60070065"/>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8813438"/>
        <c:crossesAt val="1"/>
        <c:crossBetween val="midCat"/>
      </c:valAx>
      <c:spPr>
        <a:noFill/>
        <a:ln w="12600">
          <a:noFill/>
        </a:ln>
      </c:spPr>
    </c:plotArea>
    <c:legend>
      <c:legendPos val="r"/>
      <c:layout>
        <c:manualLayout>
          <c:xMode val="edge"/>
          <c:yMode val="edge"/>
          <c:x val="0.772298767222625"/>
          <c:y val="0.0820126343788097"/>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Renewables Energy Corp</a:t>
            </a:r>
          </a:p>
        </c:rich>
      </c:tx>
      <c:overlay val="0"/>
      <c:spPr>
        <a:noFill/>
        <a:ln w="0">
          <a:noFill/>
        </a:ln>
      </c:spPr>
    </c:title>
    <c:autoTitleDeleted val="0"/>
    <c:plotArea>
      <c:layout>
        <c:manualLayout>
          <c:xMode val="edge"/>
          <c:yMode val="edge"/>
          <c:x val="0.0604812661498708"/>
          <c:y val="0.153038674033149"/>
          <c:w val="0.727228682170543"/>
          <c:h val="0.846298342541436"/>
        </c:manualLayout>
      </c:layout>
      <c:barChart>
        <c:barDir val="col"/>
        <c:grouping val="stacked"/>
        <c:varyColors val="0"/>
        <c:ser>
          <c:idx val="0"/>
          <c:order val="0"/>
          <c:tx>
            <c:strRef>
              <c:f>'IS - Business Unit Trends'!$AA$402</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Trends'!$AB$402:$AX$402</c:f>
              <c:numCache>
                <c:formatCode>_(* #,##0.0_);_(* \(#,##0.0\);_(* \-??_);_(@_)</c:formatCode>
                <c:ptCount val="5"/>
                <c:pt idx="0">
                  <c:v>0</c:v>
                </c:pt>
                <c:pt idx="1">
                  <c:v>0</c:v>
                </c:pt>
                <c:pt idx="2">
                  <c:v>0</c:v>
                </c:pt>
                <c:pt idx="3">
                  <c:v>0</c:v>
                </c:pt>
                <c:pt idx="4">
                  <c:v>0</c:v>
                </c:pt>
              </c:numCache>
            </c:numRef>
          </c:val>
        </c:ser>
        <c:ser>
          <c:idx val="1"/>
          <c:order val="1"/>
          <c:tx>
            <c:strRef>
              <c:f>'IS - Business Unit Trends'!$AA$403</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Trends'!$AB$403:$AX$403</c:f>
              <c:numCache>
                <c:formatCode>_(* #,##0.0_);_(* \(#,##0.0\);_(* \-??_);_(@_)</c:formatCode>
                <c:ptCount val="5"/>
                <c:pt idx="0">
                  <c:v>0</c:v>
                </c:pt>
                <c:pt idx="1">
                  <c:v>0</c:v>
                </c:pt>
                <c:pt idx="2">
                  <c:v>0</c:v>
                </c:pt>
                <c:pt idx="3">
                  <c:v>0</c:v>
                </c:pt>
                <c:pt idx="4">
                  <c:v>0</c:v>
                </c:pt>
              </c:numCache>
            </c:numRef>
          </c:val>
        </c:ser>
        <c:ser>
          <c:idx val="2"/>
          <c:order val="2"/>
          <c:tx>
            <c:strRef>
              <c:f>'IS - Business Unit Trends'!$AA$404</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Trends'!$AB$404:$AX$404</c:f>
              <c:numCache>
                <c:formatCode>_(* #,##0.0_);_(* \(#,##0.0\);_(* \-??_);_(@_)</c:formatCode>
                <c:ptCount val="5"/>
                <c:pt idx="0">
                  <c:v>0</c:v>
                </c:pt>
                <c:pt idx="1">
                  <c:v>0</c:v>
                </c:pt>
                <c:pt idx="2">
                  <c:v>0</c:v>
                </c:pt>
                <c:pt idx="3">
                  <c:v>0</c:v>
                </c:pt>
                <c:pt idx="4">
                  <c:v>0</c:v>
                </c:pt>
              </c:numCache>
            </c:numRef>
          </c:val>
        </c:ser>
        <c:ser>
          <c:idx val="3"/>
          <c:order val="3"/>
          <c:tx>
            <c:strRef>
              <c:f>'IS - Business Unit Trends'!$AA$405</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Trends'!$AB$405:$AX$405</c:f>
              <c:numCache>
                <c:formatCode>_(* #,##0.0_);_(* \(#,##0.0\);_(* \-??_);_(@_)</c:formatCode>
                <c:ptCount val="5"/>
                <c:pt idx="0">
                  <c:v>0</c:v>
                </c:pt>
                <c:pt idx="1">
                  <c:v>0</c:v>
                </c:pt>
                <c:pt idx="2">
                  <c:v>0</c:v>
                </c:pt>
                <c:pt idx="3">
                  <c:v>0</c:v>
                </c:pt>
                <c:pt idx="4">
                  <c:v>0</c:v>
                </c:pt>
              </c:numCache>
            </c:numRef>
          </c:val>
        </c:ser>
        <c:ser>
          <c:idx val="4"/>
          <c:order val="4"/>
          <c:tx>
            <c:strRef>
              <c:f>'IS - Business Unit Trends'!$AA$406</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Trends'!$AB$406:$AX$406</c:f>
              <c:numCache>
                <c:formatCode>_(* #,##0.0_);_(* \(#,##0.0\);_(* \-??_);_(@_)</c:formatCode>
                <c:ptCount val="5"/>
                <c:pt idx="0">
                  <c:v>0</c:v>
                </c:pt>
                <c:pt idx="1">
                  <c:v>0</c:v>
                </c:pt>
                <c:pt idx="2">
                  <c:v>0</c:v>
                </c:pt>
                <c:pt idx="3">
                  <c:v>0</c:v>
                </c:pt>
                <c:pt idx="4">
                  <c:v>0</c:v>
                </c:pt>
              </c:numCache>
            </c:numRef>
          </c:val>
        </c:ser>
        <c:ser>
          <c:idx val="5"/>
          <c:order val="5"/>
          <c:tx>
            <c:strRef>
              <c:f>'IS - Business Unit Trends'!$AA$407</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Trends'!$AB$407:$AX$407</c:f>
              <c:numCache>
                <c:formatCode>_(* #,##0.0_);_(* \(#,##0.0\);_(* \-??_);_(@_)</c:formatCode>
                <c:ptCount val="5"/>
                <c:pt idx="0">
                  <c:v>0</c:v>
                </c:pt>
                <c:pt idx="1">
                  <c:v>0</c:v>
                </c:pt>
                <c:pt idx="2">
                  <c:v>0</c:v>
                </c:pt>
                <c:pt idx="3">
                  <c:v>0</c:v>
                </c:pt>
                <c:pt idx="4">
                  <c:v>0</c:v>
                </c:pt>
              </c:numCache>
            </c:numRef>
          </c:val>
        </c:ser>
        <c:ser>
          <c:idx val="6"/>
          <c:order val="6"/>
          <c:tx>
            <c:strRef>
              <c:f>'IS - Business Unit Trends'!$AA$408</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Trends'!$AB$408:$AX$408</c:f>
              <c:numCache>
                <c:formatCode>_(* #,##0.0_);_(* \(#,##0.0\);_(* \-??_);_(@_)</c:formatCode>
                <c:ptCount val="5"/>
                <c:pt idx="0">
                  <c:v>0</c:v>
                </c:pt>
                <c:pt idx="1">
                  <c:v>0</c:v>
                </c:pt>
                <c:pt idx="2">
                  <c:v>0</c:v>
                </c:pt>
                <c:pt idx="3">
                  <c:v>0</c:v>
                </c:pt>
                <c:pt idx="4">
                  <c:v>0</c:v>
                </c:pt>
              </c:numCache>
            </c:numRef>
          </c:val>
        </c:ser>
        <c:ser>
          <c:idx val="7"/>
          <c:order val="7"/>
          <c:tx>
            <c:strRef>
              <c:f>'IS - Business Unit Trends'!$AA$409</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Trends'!$AB$409:$AX$409</c:f>
              <c:numCache>
                <c:formatCode>_(* #,##0.0_);_(* \(#,##0.0\);_(* \-??_);_(@_)</c:formatCode>
                <c:ptCount val="5"/>
                <c:pt idx="0">
                  <c:v>0</c:v>
                </c:pt>
                <c:pt idx="1">
                  <c:v>0</c:v>
                </c:pt>
                <c:pt idx="2">
                  <c:v>0</c:v>
                </c:pt>
                <c:pt idx="3">
                  <c:v>0</c:v>
                </c:pt>
                <c:pt idx="4">
                  <c:v>0</c:v>
                </c:pt>
              </c:numCache>
            </c:numRef>
          </c:val>
        </c:ser>
        <c:ser>
          <c:idx val="8"/>
          <c:order val="8"/>
          <c:tx>
            <c:strRef>
              <c:f>'IS - Business Unit Trends'!$AA$410</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Trends'!$AB$410:$AX$410</c:f>
              <c:numCache>
                <c:formatCode>_(* #,##0.0_);_(* \(#,##0.0\);_(* \-??_);_(@_)</c:formatCode>
                <c:ptCount val="5"/>
                <c:pt idx="0">
                  <c:v>0</c:v>
                </c:pt>
                <c:pt idx="1">
                  <c:v>0</c:v>
                </c:pt>
                <c:pt idx="2">
                  <c:v>0</c:v>
                </c:pt>
                <c:pt idx="3">
                  <c:v>0</c:v>
                </c:pt>
                <c:pt idx="4">
                  <c:v>0</c:v>
                </c:pt>
              </c:numCache>
            </c:numRef>
          </c:val>
        </c:ser>
        <c:ser>
          <c:idx val="9"/>
          <c:order val="9"/>
          <c:tx>
            <c:strRef>
              <c:f>'IS - Business Unit Trends'!$AA$411</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Trends'!$AB$411:$AX$411</c:f>
              <c:numCache>
                <c:formatCode>_(* #,##0.0_);_(* \(#,##0.0\);_(* \-??_);_(@_)</c:formatCode>
                <c:ptCount val="5"/>
                <c:pt idx="0">
                  <c:v>0</c:v>
                </c:pt>
                <c:pt idx="1">
                  <c:v>0</c:v>
                </c:pt>
                <c:pt idx="2">
                  <c:v>0</c:v>
                </c:pt>
                <c:pt idx="3">
                  <c:v>0</c:v>
                </c:pt>
                <c:pt idx="4">
                  <c:v>0</c:v>
                </c:pt>
              </c:numCache>
            </c:numRef>
          </c:val>
        </c:ser>
        <c:ser>
          <c:idx val="10"/>
          <c:order val="10"/>
          <c:tx>
            <c:strRef>
              <c:f>'IS - Business Unit Trends'!$AA$412</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Trends'!$AB$412:$AX$412</c:f>
              <c:numCache>
                <c:formatCode>_(* #,##0.0_);_(* \(#,##0.0\);_(* \-??_);_(@_)</c:formatCode>
                <c:ptCount val="5"/>
                <c:pt idx="0">
                  <c:v>0</c:v>
                </c:pt>
                <c:pt idx="1">
                  <c:v>0</c:v>
                </c:pt>
                <c:pt idx="2">
                  <c:v>0</c:v>
                </c:pt>
                <c:pt idx="3">
                  <c:v>0</c:v>
                </c:pt>
                <c:pt idx="4">
                  <c:v>0</c:v>
                </c:pt>
              </c:numCache>
            </c:numRef>
          </c:val>
        </c:ser>
        <c:ser>
          <c:idx val="11"/>
          <c:order val="11"/>
          <c:tx>
            <c:strRef>
              <c:f>'IS - Business Unit Trends'!$AA$413</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Trends'!$AB$413:$AX$413</c:f>
              <c:numCache>
                <c:formatCode>General</c:formatCode>
                <c:ptCount val="5"/>
              </c:numCache>
            </c:numRef>
          </c:val>
        </c:ser>
        <c:ser>
          <c:idx val="12"/>
          <c:order val="12"/>
          <c:tx>
            <c:strRef>
              <c:f>'IS - Business Unit Trends'!$AA$414</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Trends'!$AB$414:$AX$414</c:f>
              <c:numCache>
                <c:formatCode>General</c:formatCode>
                <c:ptCount val="5"/>
              </c:numCache>
            </c:numRef>
          </c:val>
        </c:ser>
        <c:ser>
          <c:idx val="13"/>
          <c:order val="13"/>
          <c:tx>
            <c:strRef>
              <c:f>'IS - Business Unit Trends'!$AA$415</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Trends'!$AB$415:$AX$415</c:f>
              <c:numCache>
                <c:formatCode>General</c:formatCode>
                <c:ptCount val="5"/>
              </c:numCache>
            </c:numRef>
          </c:val>
        </c:ser>
        <c:ser>
          <c:idx val="14"/>
          <c:order val="14"/>
          <c:tx>
            <c:strRef>
              <c:f>'IS - Business Unit Trends'!$AA$416</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Trends'!$AB$416:$AX$416</c:f>
              <c:numCache>
                <c:formatCode>General</c:formatCode>
                <c:ptCount val="5"/>
              </c:numCache>
            </c:numRef>
          </c:val>
        </c:ser>
        <c:ser>
          <c:idx val="15"/>
          <c:order val="15"/>
          <c:tx>
            <c:strRef>
              <c:f>'IS - Business Unit Trends'!$AA$417</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Trends'!$AB$417:$AX$417</c:f>
              <c:numCache>
                <c:formatCode>General</c:formatCode>
                <c:ptCount val="5"/>
              </c:numCache>
            </c:numRef>
          </c:val>
        </c:ser>
        <c:ser>
          <c:idx val="16"/>
          <c:order val="16"/>
          <c:tx>
            <c:strRef>
              <c:f>'IS - Business Unit Trends'!$AA$418</c:f>
              <c:strCache>
                <c:ptCount val="1"/>
                <c:pt idx="0">
                  <c:v/>
                </c:pt>
              </c:strCache>
            </c:strRef>
          </c:tx>
          <c:spPr>
            <a:solidFill>
              <a:srgbClr val="00ccff"/>
            </a:solidFill>
            <a:ln w="12600">
              <a:solidFill>
                <a:srgbClr val="000000"/>
              </a:solidFill>
              <a:round/>
            </a:ln>
          </c:spPr>
          <c:invertIfNegative val="0"/>
          <c:cat>
            <c:strRef>
              <c:f>'IS - Business Unit Trends'!$AB$401:$AX$401</c:f>
              <c:strCache>
                <c:ptCount val="5"/>
                <c:pt idx="0">
                  <c:v>Jun 99</c:v>
                </c:pt>
                <c:pt idx="1">
                  <c:v>Jul 99</c:v>
                </c:pt>
                <c:pt idx="2">
                  <c:v>Aug 99</c:v>
                </c:pt>
                <c:pt idx="3">
                  <c:v>Sep 99</c:v>
                </c:pt>
                <c:pt idx="4">
                  <c:v>Oct 99</c:v>
                </c:pt>
              </c:strCache>
            </c:strRef>
          </c:cat>
          <c:val>
            <c:numRef>
              <c:f>'IS - Business Unit Trends'!$AB$418:$AX$418</c:f>
              <c:numCache>
                <c:formatCode>General</c:formatCode>
                <c:ptCount val="0"/>
              </c:numCache>
            </c:numRef>
          </c:val>
        </c:ser>
        <c:ser>
          <c:idx val="17"/>
          <c:order val="17"/>
          <c:tx>
            <c:strRef>
              <c:f>'IS - Business Unit Trends'!$AA$419</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Trends'!$AB$401:$AX$401</c:f>
              <c:strCache>
                <c:ptCount val="5"/>
                <c:pt idx="0">
                  <c:v>Jun 99</c:v>
                </c:pt>
                <c:pt idx="1">
                  <c:v>Jul 99</c:v>
                </c:pt>
                <c:pt idx="2">
                  <c:v>Aug 99</c:v>
                </c:pt>
                <c:pt idx="3">
                  <c:v>Sep 99</c:v>
                </c:pt>
                <c:pt idx="4">
                  <c:v>Oct 99</c:v>
                </c:pt>
              </c:strCache>
            </c:strRef>
          </c:cat>
          <c:val>
            <c:numRef>
              <c:f>'IS - Business Unit Trends'!$AB$419:$AX$419</c:f>
              <c:numCache>
                <c:formatCode>General</c:formatCode>
                <c:ptCount val="5"/>
              </c:numCache>
            </c:numRef>
          </c:val>
        </c:ser>
        <c:gapWidth val="150"/>
        <c:overlap val="100"/>
        <c:axId val="87789886"/>
        <c:axId val="94385823"/>
      </c:barChart>
      <c:catAx>
        <c:axId val="87789886"/>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94385823"/>
        <c:crossesAt val="0"/>
        <c:auto val="1"/>
        <c:lblAlgn val="ctr"/>
        <c:lblOffset val="100"/>
        <c:noMultiLvlLbl val="0"/>
      </c:catAx>
      <c:valAx>
        <c:axId val="94385823"/>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7789886"/>
        <c:crossesAt val="1"/>
        <c:crossBetween val="midCat"/>
      </c:valAx>
      <c:spPr>
        <a:noFill/>
        <a:ln w="12600">
          <a:noFill/>
        </a:ln>
      </c:spPr>
    </c:plotArea>
    <c:legend>
      <c:legendPos val="r"/>
      <c:layout>
        <c:manualLayout>
          <c:xMode val="edge"/>
          <c:yMode val="edge"/>
          <c:x val="0.776647286821706"/>
          <c:y val="0.0703867403314917"/>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4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Capital Management</a:t>
            </a:r>
          </a:p>
        </c:rich>
      </c:tx>
      <c:overlay val="0"/>
      <c:spPr>
        <a:noFill/>
        <a:ln w="0">
          <a:noFill/>
        </a:ln>
      </c:spPr>
    </c:title>
    <c:autoTitleDeleted val="0"/>
    <c:plotArea>
      <c:layout>
        <c:manualLayout>
          <c:xMode val="edge"/>
          <c:yMode val="edge"/>
          <c:x val="0.0601334512420613"/>
          <c:y val="0.152717572524175"/>
          <c:w val="0.726505346088914"/>
          <c:h val="0.846615538512838"/>
        </c:manualLayout>
      </c:layout>
      <c:barChart>
        <c:barDir val="col"/>
        <c:grouping val="stacked"/>
        <c:varyColors val="0"/>
        <c:ser>
          <c:idx val="0"/>
          <c:order val="0"/>
          <c:tx>
            <c:strRef>
              <c:f>'IS - Business Unit Trends'!$AA$425</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Trends'!$AB$425:$AX$425</c:f>
              <c:numCache>
                <c:formatCode>_(* #,##0.0_);_(* \(#,##0.0\);_(* \-??_);_(@_)</c:formatCode>
                <c:ptCount val="5"/>
                <c:pt idx="0">
                  <c:v>3.9</c:v>
                </c:pt>
                <c:pt idx="1">
                  <c:v>0</c:v>
                </c:pt>
                <c:pt idx="2">
                  <c:v>0</c:v>
                </c:pt>
                <c:pt idx="3">
                  <c:v>0</c:v>
                </c:pt>
                <c:pt idx="4">
                  <c:v>0</c:v>
                </c:pt>
              </c:numCache>
            </c:numRef>
          </c:val>
        </c:ser>
        <c:ser>
          <c:idx val="1"/>
          <c:order val="1"/>
          <c:tx>
            <c:strRef>
              <c:f>'IS - Business Unit Trends'!$AA$426</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Trends'!$AB$426:$AX$426</c:f>
              <c:numCache>
                <c:formatCode>_(* #,##0.0_);_(* \(#,##0.0\);_(* \-??_);_(@_)</c:formatCode>
                <c:ptCount val="5"/>
                <c:pt idx="0">
                  <c:v>0</c:v>
                </c:pt>
                <c:pt idx="1">
                  <c:v>0</c:v>
                </c:pt>
                <c:pt idx="2">
                  <c:v>0</c:v>
                </c:pt>
                <c:pt idx="3">
                  <c:v>0</c:v>
                </c:pt>
                <c:pt idx="4">
                  <c:v>0</c:v>
                </c:pt>
              </c:numCache>
            </c:numRef>
          </c:val>
        </c:ser>
        <c:ser>
          <c:idx val="2"/>
          <c:order val="2"/>
          <c:tx>
            <c:strRef>
              <c:f>'IS - Business Unit Trends'!$AA$427</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Trends'!$AB$427:$AX$427</c:f>
              <c:numCache>
                <c:formatCode>_(* #,##0.0_);_(* \(#,##0.0\);_(* \-??_);_(@_)</c:formatCode>
                <c:ptCount val="5"/>
                <c:pt idx="0">
                  <c:v>0</c:v>
                </c:pt>
                <c:pt idx="1">
                  <c:v>0</c:v>
                </c:pt>
                <c:pt idx="2">
                  <c:v>0</c:v>
                </c:pt>
                <c:pt idx="3">
                  <c:v>0</c:v>
                </c:pt>
                <c:pt idx="4">
                  <c:v>0</c:v>
                </c:pt>
              </c:numCache>
            </c:numRef>
          </c:val>
        </c:ser>
        <c:ser>
          <c:idx val="3"/>
          <c:order val="3"/>
          <c:tx>
            <c:strRef>
              <c:f>'IS - Business Unit Trends'!$AA$428</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Trends'!$AB$428:$AX$428</c:f>
              <c:numCache>
                <c:formatCode>_(* #,##0.0_);_(* \(#,##0.0\);_(* \-??_);_(@_)</c:formatCode>
                <c:ptCount val="5"/>
                <c:pt idx="0">
                  <c:v>0</c:v>
                </c:pt>
                <c:pt idx="1">
                  <c:v>0</c:v>
                </c:pt>
                <c:pt idx="2">
                  <c:v>0</c:v>
                </c:pt>
                <c:pt idx="3">
                  <c:v>0</c:v>
                </c:pt>
                <c:pt idx="4">
                  <c:v>0</c:v>
                </c:pt>
              </c:numCache>
            </c:numRef>
          </c:val>
        </c:ser>
        <c:ser>
          <c:idx val="4"/>
          <c:order val="4"/>
          <c:tx>
            <c:strRef>
              <c:f>'IS - Business Unit Trends'!$AA$429</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Trends'!$AB$429:$AX$429</c:f>
              <c:numCache>
                <c:formatCode>_(* #,##0.0_);_(* \(#,##0.0\);_(* \-??_);_(@_)</c:formatCode>
                <c:ptCount val="5"/>
                <c:pt idx="0">
                  <c:v>0</c:v>
                </c:pt>
                <c:pt idx="1">
                  <c:v>0</c:v>
                </c:pt>
                <c:pt idx="2">
                  <c:v>0</c:v>
                </c:pt>
                <c:pt idx="3">
                  <c:v>0</c:v>
                </c:pt>
                <c:pt idx="4">
                  <c:v>2.7</c:v>
                </c:pt>
              </c:numCache>
            </c:numRef>
          </c:val>
        </c:ser>
        <c:ser>
          <c:idx val="5"/>
          <c:order val="5"/>
          <c:tx>
            <c:strRef>
              <c:f>'IS - Business Unit Trends'!$AA$430</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Trends'!$AB$430:$AX$430</c:f>
              <c:numCache>
                <c:formatCode>_(* #,##0.0_);_(* \(#,##0.0\);_(* \-??_);_(@_)</c:formatCode>
                <c:ptCount val="5"/>
                <c:pt idx="0">
                  <c:v>0</c:v>
                </c:pt>
                <c:pt idx="1">
                  <c:v>0</c:v>
                </c:pt>
                <c:pt idx="2">
                  <c:v>0</c:v>
                </c:pt>
                <c:pt idx="3">
                  <c:v>0</c:v>
                </c:pt>
                <c:pt idx="4">
                  <c:v>0</c:v>
                </c:pt>
              </c:numCache>
            </c:numRef>
          </c:val>
        </c:ser>
        <c:ser>
          <c:idx val="6"/>
          <c:order val="6"/>
          <c:tx>
            <c:strRef>
              <c:f>'IS - Business Unit Trends'!$AA$431</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Trends'!$AB$431:$AX$431</c:f>
              <c:numCache>
                <c:formatCode>_(* #,##0.0_);_(* \(#,##0.0\);_(* \-??_);_(@_)</c:formatCode>
                <c:ptCount val="5"/>
                <c:pt idx="0">
                  <c:v>0</c:v>
                </c:pt>
                <c:pt idx="1">
                  <c:v>0</c:v>
                </c:pt>
                <c:pt idx="2">
                  <c:v>0</c:v>
                </c:pt>
                <c:pt idx="3">
                  <c:v>0</c:v>
                </c:pt>
                <c:pt idx="4">
                  <c:v>0</c:v>
                </c:pt>
              </c:numCache>
            </c:numRef>
          </c:val>
        </c:ser>
        <c:ser>
          <c:idx val="7"/>
          <c:order val="7"/>
          <c:tx>
            <c:strRef>
              <c:f>'IS - Business Unit Trends'!$AA$432</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Trends'!$AB$432:$AX$432</c:f>
              <c:numCache>
                <c:formatCode>_(* #,##0.0_);_(* \(#,##0.0\);_(* \-??_);_(@_)</c:formatCode>
                <c:ptCount val="5"/>
                <c:pt idx="0">
                  <c:v>0</c:v>
                </c:pt>
                <c:pt idx="1">
                  <c:v>0</c:v>
                </c:pt>
                <c:pt idx="2">
                  <c:v>0</c:v>
                </c:pt>
                <c:pt idx="3">
                  <c:v>0</c:v>
                </c:pt>
                <c:pt idx="4">
                  <c:v>0</c:v>
                </c:pt>
              </c:numCache>
            </c:numRef>
          </c:val>
        </c:ser>
        <c:ser>
          <c:idx val="8"/>
          <c:order val="8"/>
          <c:tx>
            <c:strRef>
              <c:f>'IS - Business Unit Trends'!$AA$433</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Trends'!$AB$433:$AX$433</c:f>
              <c:numCache>
                <c:formatCode>_(* #,##0.0_);_(* \(#,##0.0\);_(* \-??_);_(@_)</c:formatCode>
                <c:ptCount val="5"/>
                <c:pt idx="0">
                  <c:v>0</c:v>
                </c:pt>
                <c:pt idx="1">
                  <c:v>0</c:v>
                </c:pt>
                <c:pt idx="2">
                  <c:v>0</c:v>
                </c:pt>
                <c:pt idx="3">
                  <c:v>0</c:v>
                </c:pt>
                <c:pt idx="4">
                  <c:v>0</c:v>
                </c:pt>
              </c:numCache>
            </c:numRef>
          </c:val>
        </c:ser>
        <c:ser>
          <c:idx val="9"/>
          <c:order val="9"/>
          <c:tx>
            <c:strRef>
              <c:f>'IS - Business Unit Trends'!$AA$434</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Trends'!$AB$434:$AX$434</c:f>
              <c:numCache>
                <c:formatCode>_(* #,##0.0_);_(* \(#,##0.0\);_(* \-??_);_(@_)</c:formatCode>
                <c:ptCount val="5"/>
                <c:pt idx="0">
                  <c:v>0</c:v>
                </c:pt>
                <c:pt idx="1">
                  <c:v>0</c:v>
                </c:pt>
                <c:pt idx="2">
                  <c:v>0</c:v>
                </c:pt>
                <c:pt idx="3">
                  <c:v>0</c:v>
                </c:pt>
                <c:pt idx="4">
                  <c:v>0</c:v>
                </c:pt>
              </c:numCache>
            </c:numRef>
          </c:val>
        </c:ser>
        <c:ser>
          <c:idx val="10"/>
          <c:order val="10"/>
          <c:tx>
            <c:strRef>
              <c:f>'IS - Business Unit Trends'!$AA$435</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Trends'!$AB$435:$AX$435</c:f>
              <c:numCache>
                <c:formatCode>_(* #,##0.0_);_(* \(#,##0.0\);_(* \-??_);_(@_)</c:formatCode>
                <c:ptCount val="5"/>
                <c:pt idx="0">
                  <c:v>0</c:v>
                </c:pt>
                <c:pt idx="1">
                  <c:v>0</c:v>
                </c:pt>
                <c:pt idx="2">
                  <c:v>0</c:v>
                </c:pt>
                <c:pt idx="3">
                  <c:v>0</c:v>
                </c:pt>
                <c:pt idx="4">
                  <c:v>0</c:v>
                </c:pt>
              </c:numCache>
            </c:numRef>
          </c:val>
        </c:ser>
        <c:ser>
          <c:idx val="11"/>
          <c:order val="11"/>
          <c:tx>
            <c:strRef>
              <c:f>'IS - Business Unit Trends'!$AA$436</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Trends'!$AB$436:$AX$436</c:f>
              <c:numCache>
                <c:formatCode>_(* #,##0.0_);_(* \(#,##0.0\);_(* \-??_);_(@_)</c:formatCode>
                <c:ptCount val="5"/>
                <c:pt idx="0">
                  <c:v>0</c:v>
                </c:pt>
                <c:pt idx="1">
                  <c:v>0</c:v>
                </c:pt>
                <c:pt idx="2">
                  <c:v>0</c:v>
                </c:pt>
                <c:pt idx="3">
                  <c:v>0</c:v>
                </c:pt>
                <c:pt idx="4">
                  <c:v>0</c:v>
                </c:pt>
              </c:numCache>
            </c:numRef>
          </c:val>
        </c:ser>
        <c:ser>
          <c:idx val="12"/>
          <c:order val="12"/>
          <c:tx>
            <c:strRef>
              <c:f>'IS - Business Unit Trends'!$AA$437</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Trends'!$AB$437:$AX$437</c:f>
              <c:numCache>
                <c:formatCode>_(* #,##0.0_);_(* \(#,##0.0\);_(* \-??_);_(@_)</c:formatCode>
                <c:ptCount val="5"/>
                <c:pt idx="3">
                  <c:v>2.4</c:v>
                </c:pt>
              </c:numCache>
            </c:numRef>
          </c:val>
        </c:ser>
        <c:ser>
          <c:idx val="13"/>
          <c:order val="13"/>
          <c:tx>
            <c:strRef>
              <c:f>'IS - Business Unit Trends'!$AA$438</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Trends'!$AB$438:$AX$438</c:f>
              <c:numCache>
                <c:formatCode>General</c:formatCode>
                <c:ptCount val="5"/>
              </c:numCache>
            </c:numRef>
          </c:val>
        </c:ser>
        <c:ser>
          <c:idx val="14"/>
          <c:order val="14"/>
          <c:tx>
            <c:strRef>
              <c:f>'IS - Business Unit Trends'!$AA$439</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Trends'!$AB$439:$AX$439</c:f>
              <c:numCache>
                <c:formatCode>General</c:formatCode>
                <c:ptCount val="5"/>
              </c:numCache>
            </c:numRef>
          </c:val>
        </c:ser>
        <c:ser>
          <c:idx val="15"/>
          <c:order val="15"/>
          <c:tx>
            <c:strRef>
              <c:f>'IS - Business Unit Trends'!$AA$440</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Trends'!$AB$440:$AX$440</c:f>
              <c:numCache>
                <c:formatCode>General</c:formatCode>
                <c:ptCount val="5"/>
              </c:numCache>
            </c:numRef>
          </c:val>
        </c:ser>
        <c:ser>
          <c:idx val="16"/>
          <c:order val="16"/>
          <c:tx>
            <c:strRef>
              <c:f>'IS - Business Unit Trends'!$AA$441</c:f>
              <c:strCache>
                <c:ptCount val="1"/>
                <c:pt idx="0">
                  <c:v/>
                </c:pt>
              </c:strCache>
            </c:strRef>
          </c:tx>
          <c:spPr>
            <a:solidFill>
              <a:srgbClr val="00ccff"/>
            </a:solidFill>
            <a:ln w="12600">
              <a:solidFill>
                <a:srgbClr val="000000"/>
              </a:solidFill>
              <a:round/>
            </a:ln>
          </c:spPr>
          <c:invertIfNegative val="0"/>
          <c:cat>
            <c:strRef>
              <c:f>'IS - Business Unit Trends'!$AB$424:$AX$424</c:f>
              <c:strCache>
                <c:ptCount val="5"/>
                <c:pt idx="0">
                  <c:v>Jun 99</c:v>
                </c:pt>
                <c:pt idx="1">
                  <c:v>Jul 99</c:v>
                </c:pt>
                <c:pt idx="2">
                  <c:v>Aug 99</c:v>
                </c:pt>
                <c:pt idx="3">
                  <c:v>Sep 99</c:v>
                </c:pt>
                <c:pt idx="4">
                  <c:v>Oct 99</c:v>
                </c:pt>
              </c:strCache>
            </c:strRef>
          </c:cat>
          <c:val>
            <c:numRef>
              <c:f>'IS - Business Unit Trends'!$AB$441:$AX$441</c:f>
              <c:numCache>
                <c:formatCode>General</c:formatCode>
                <c:ptCount val="0"/>
              </c:numCache>
            </c:numRef>
          </c:val>
        </c:ser>
        <c:ser>
          <c:idx val="17"/>
          <c:order val="17"/>
          <c:tx>
            <c:strRef>
              <c:f>'IS - Business Unit Trends'!$AA$442</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Trends'!$AB$424:$AX$424</c:f>
              <c:strCache>
                <c:ptCount val="5"/>
                <c:pt idx="0">
                  <c:v>Jun 99</c:v>
                </c:pt>
                <c:pt idx="1">
                  <c:v>Jul 99</c:v>
                </c:pt>
                <c:pt idx="2">
                  <c:v>Aug 99</c:v>
                </c:pt>
                <c:pt idx="3">
                  <c:v>Sep 99</c:v>
                </c:pt>
                <c:pt idx="4">
                  <c:v>Oct 99</c:v>
                </c:pt>
              </c:strCache>
            </c:strRef>
          </c:cat>
          <c:val>
            <c:numRef>
              <c:f>'IS - Business Unit Trends'!$AB$442:$AX$442</c:f>
              <c:numCache>
                <c:formatCode>General</c:formatCode>
                <c:ptCount val="5"/>
              </c:numCache>
            </c:numRef>
          </c:val>
        </c:ser>
        <c:gapWidth val="150"/>
        <c:overlap val="100"/>
        <c:axId val="17357742"/>
        <c:axId val="86132395"/>
      </c:barChart>
      <c:catAx>
        <c:axId val="17357742"/>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86132395"/>
        <c:crossesAt val="0"/>
        <c:auto val="1"/>
        <c:lblAlgn val="ctr"/>
        <c:lblOffset val="100"/>
        <c:noMultiLvlLbl val="0"/>
      </c:catAx>
      <c:valAx>
        <c:axId val="86132395"/>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7357742"/>
        <c:crossesAt val="1"/>
        <c:crossBetween val="midCat"/>
      </c:valAx>
      <c:spPr>
        <a:noFill/>
        <a:ln w="12600">
          <a:noFill/>
        </a:ln>
      </c:spPr>
    </c:plotArea>
    <c:legend>
      <c:legendPos val="r"/>
      <c:layout>
        <c:manualLayout>
          <c:xMode val="edge"/>
          <c:yMode val="edge"/>
          <c:x val="0.776428973390144"/>
          <c:y val="0.074580415694120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North America</a:t>
            </a:r>
          </a:p>
        </c:rich>
      </c:tx>
      <c:overlay val="0"/>
      <c:spPr>
        <a:noFill/>
        <a:ln w="0">
          <a:noFill/>
        </a:ln>
      </c:spPr>
    </c:title>
    <c:autoTitleDeleted val="0"/>
    <c:plotArea>
      <c:layout>
        <c:manualLayout>
          <c:xMode val="edge"/>
          <c:yMode val="edge"/>
          <c:x val="0.0861263293586851"/>
          <c:y val="0.161164832722018"/>
          <c:w val="0.841685465678376"/>
          <c:h val="0.738023785706347"/>
        </c:manualLayout>
      </c:layout>
      <c:barChart>
        <c:barDir val="col"/>
        <c:grouping val="clustered"/>
        <c:varyColors val="0"/>
        <c:ser>
          <c:idx val="0"/>
          <c:order val="0"/>
          <c:tx>
            <c:strRef>
              <c:f>'Abs Value &amp; Count'!$W$149</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Count'!$AE$148:$AT$148</c:f>
              <c:strCache>
                <c:ptCount val="5"/>
                <c:pt idx="0">
                  <c:v>Jun 99</c:v>
                </c:pt>
                <c:pt idx="1">
                  <c:v>Jul 99</c:v>
                </c:pt>
                <c:pt idx="2">
                  <c:v>Aug 99</c:v>
                </c:pt>
                <c:pt idx="3">
                  <c:v>Sep 99</c:v>
                </c:pt>
                <c:pt idx="4">
                  <c:v>Oct 99</c:v>
                </c:pt>
              </c:strCache>
            </c:strRef>
          </c:cat>
          <c:val>
            <c:numRef>
              <c:f>'Abs Value &amp; Count'!$AE$149:$AT$149</c:f>
              <c:numCache>
                <c:formatCode>_(* #,##0.0_);_(* \(#,##0.0\);_(* \-??_);_(@_)</c:formatCode>
                <c:ptCount val="5"/>
                <c:pt idx="0">
                  <c:v>163.7</c:v>
                </c:pt>
                <c:pt idx="1">
                  <c:v>151.3</c:v>
                </c:pt>
                <c:pt idx="2">
                  <c:v>119.181315</c:v>
                </c:pt>
                <c:pt idx="3">
                  <c:v>85.745933</c:v>
                </c:pt>
                <c:pt idx="4">
                  <c:v>258.991694</c:v>
                </c:pt>
              </c:numCache>
            </c:numRef>
          </c:val>
        </c:ser>
        <c:gapWidth val="150"/>
        <c:overlap val="0"/>
        <c:axId val="83669166"/>
        <c:axId val="61301858"/>
      </c:barChart>
      <c:lineChart>
        <c:grouping val="standard"/>
        <c:varyColors val="0"/>
        <c:ser>
          <c:idx val="1"/>
          <c:order val="1"/>
          <c:tx>
            <c:strRef>
              <c:f>'Abs Value &amp; Count'!$W$150</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Count'!$AE$148:$AT$148</c:f>
              <c:strCache>
                <c:ptCount val="5"/>
                <c:pt idx="0">
                  <c:v>Jun 99</c:v>
                </c:pt>
                <c:pt idx="1">
                  <c:v>Jul 99</c:v>
                </c:pt>
                <c:pt idx="2">
                  <c:v>Aug 99</c:v>
                </c:pt>
                <c:pt idx="3">
                  <c:v>Sep 99</c:v>
                </c:pt>
                <c:pt idx="4">
                  <c:v>Oct 99</c:v>
                </c:pt>
              </c:strCache>
            </c:strRef>
          </c:cat>
          <c:val>
            <c:numRef>
              <c:f>'Abs Value &amp; Count'!$AE$150:$AT$150</c:f>
              <c:numCache>
                <c:formatCode>_(* #,##0_);_(* \(#,##0\);_(* \-??_);_(@_)</c:formatCode>
                <c:ptCount val="5"/>
                <c:pt idx="0">
                  <c:v>161</c:v>
                </c:pt>
                <c:pt idx="1">
                  <c:v>186</c:v>
                </c:pt>
                <c:pt idx="2">
                  <c:v>196</c:v>
                </c:pt>
                <c:pt idx="3">
                  <c:v>207</c:v>
                </c:pt>
                <c:pt idx="4">
                  <c:v>245</c:v>
                </c:pt>
              </c:numCache>
            </c:numRef>
          </c:val>
          <c:smooth val="0"/>
        </c:ser>
        <c:hiLowLines>
          <c:spPr>
            <a:ln w="0">
              <a:noFill/>
            </a:ln>
          </c:spPr>
        </c:hiLowLines>
        <c:marker val="1"/>
        <c:axId val="14077142"/>
        <c:axId val="7411285"/>
      </c:lineChart>
      <c:catAx>
        <c:axId val="83669166"/>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61301858"/>
        <c:crossesAt val="0"/>
        <c:auto val="1"/>
        <c:lblAlgn val="ctr"/>
        <c:lblOffset val="100"/>
        <c:noMultiLvlLbl val="0"/>
      </c:catAx>
      <c:valAx>
        <c:axId val="61301858"/>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3669166"/>
        <c:crossesAt val="1"/>
        <c:crossBetween val="midCat"/>
      </c:valAx>
      <c:catAx>
        <c:axId val="14077142"/>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7411285"/>
        <c:auto val="1"/>
        <c:lblAlgn val="ctr"/>
        <c:lblOffset val="100"/>
        <c:noMultiLvlLbl val="0"/>
      </c:catAx>
      <c:valAx>
        <c:axId val="7411285"/>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4077142"/>
        <c:crosses val="max"/>
        <c:crossBetween val="midCat"/>
      </c:valAx>
      <c:spPr>
        <a:noFill/>
        <a:ln w="12600">
          <a:noFill/>
        </a:ln>
      </c:spPr>
    </c:plotArea>
    <c:legend>
      <c:legendPos val="r"/>
      <c:layout>
        <c:manualLayout>
          <c:xMode val="edge"/>
          <c:yMode val="edge"/>
          <c:x val="0.31090879793748"/>
          <c:y val="0.8987440257863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5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Communications Inc.</a:t>
            </a:r>
          </a:p>
        </c:rich>
      </c:tx>
      <c:overlay val="0"/>
      <c:spPr>
        <a:noFill/>
        <a:ln w="0">
          <a:noFill/>
        </a:ln>
      </c:spPr>
    </c:title>
    <c:autoTitleDeleted val="0"/>
    <c:plotArea>
      <c:layout>
        <c:manualLayout>
          <c:xMode val="edge"/>
          <c:yMode val="edge"/>
          <c:x val="0.0604812661498708"/>
          <c:y val="0.151397944524257"/>
          <c:w val="0.727228682170543"/>
          <c:h val="0.847938998784396"/>
        </c:manualLayout>
      </c:layout>
      <c:barChart>
        <c:barDir val="col"/>
        <c:grouping val="stacked"/>
        <c:varyColors val="0"/>
        <c:ser>
          <c:idx val="0"/>
          <c:order val="0"/>
          <c:tx>
            <c:strRef>
              <c:f>'IS - Business Unit Trends'!$AA$448</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Trends'!$AB$448:$AX$448</c:f>
              <c:numCache>
                <c:formatCode>_(* #,##0.0_);_(* \(#,##0.0\);_(* \-??_);_(@_)</c:formatCode>
                <c:ptCount val="5"/>
                <c:pt idx="0">
                  <c:v>0</c:v>
                </c:pt>
                <c:pt idx="1">
                  <c:v>0</c:v>
                </c:pt>
                <c:pt idx="2">
                  <c:v>0</c:v>
                </c:pt>
                <c:pt idx="3">
                  <c:v>0</c:v>
                </c:pt>
                <c:pt idx="4">
                  <c:v>0</c:v>
                </c:pt>
              </c:numCache>
            </c:numRef>
          </c:val>
        </c:ser>
        <c:ser>
          <c:idx val="1"/>
          <c:order val="1"/>
          <c:tx>
            <c:strRef>
              <c:f>'IS - Business Unit Trends'!$AA$449</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Trends'!$AB$449:$AX$449</c:f>
              <c:numCache>
                <c:formatCode>_(* #,##0.0_);_(* \(#,##0.0\);_(* \-??_);_(@_)</c:formatCode>
                <c:ptCount val="5"/>
                <c:pt idx="0">
                  <c:v>0</c:v>
                </c:pt>
                <c:pt idx="1">
                  <c:v>0</c:v>
                </c:pt>
                <c:pt idx="2">
                  <c:v>0</c:v>
                </c:pt>
                <c:pt idx="3">
                  <c:v>0</c:v>
                </c:pt>
                <c:pt idx="4">
                  <c:v>0</c:v>
                </c:pt>
              </c:numCache>
            </c:numRef>
          </c:val>
        </c:ser>
        <c:ser>
          <c:idx val="2"/>
          <c:order val="2"/>
          <c:tx>
            <c:strRef>
              <c:f>'IS - Business Unit Trends'!$AA$450</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Trends'!$AB$450:$AX$450</c:f>
              <c:numCache>
                <c:formatCode>_(* #,##0.0_);_(* \(#,##0.0\);_(* \-??_);_(@_)</c:formatCode>
                <c:ptCount val="5"/>
                <c:pt idx="0">
                  <c:v>0</c:v>
                </c:pt>
                <c:pt idx="1">
                  <c:v>0</c:v>
                </c:pt>
                <c:pt idx="2">
                  <c:v>0</c:v>
                </c:pt>
                <c:pt idx="3">
                  <c:v>0</c:v>
                </c:pt>
                <c:pt idx="4">
                  <c:v>0</c:v>
                </c:pt>
              </c:numCache>
            </c:numRef>
          </c:val>
        </c:ser>
        <c:ser>
          <c:idx val="3"/>
          <c:order val="3"/>
          <c:tx>
            <c:strRef>
              <c:f>'IS - Business Unit Trends'!$AA$451</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Trends'!$AB$451:$AX$451</c:f>
              <c:numCache>
                <c:formatCode>_(* #,##0.0_);_(* \(#,##0.0\);_(* \-??_);_(@_)</c:formatCode>
                <c:ptCount val="5"/>
                <c:pt idx="0">
                  <c:v>0</c:v>
                </c:pt>
                <c:pt idx="1">
                  <c:v>0</c:v>
                </c:pt>
                <c:pt idx="2">
                  <c:v>0</c:v>
                </c:pt>
                <c:pt idx="3">
                  <c:v>0</c:v>
                </c:pt>
                <c:pt idx="4">
                  <c:v>0</c:v>
                </c:pt>
              </c:numCache>
            </c:numRef>
          </c:val>
        </c:ser>
        <c:ser>
          <c:idx val="4"/>
          <c:order val="4"/>
          <c:tx>
            <c:strRef>
              <c:f>'IS - Business Unit Trends'!$AA$452</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Trends'!$AB$452:$AX$452</c:f>
              <c:numCache>
                <c:formatCode>_(* #,##0.0_);_(* \(#,##0.0\);_(* \-??_);_(@_)</c:formatCode>
                <c:ptCount val="5"/>
                <c:pt idx="0">
                  <c:v>0</c:v>
                </c:pt>
                <c:pt idx="1">
                  <c:v>0</c:v>
                </c:pt>
                <c:pt idx="2">
                  <c:v>0</c:v>
                </c:pt>
                <c:pt idx="3">
                  <c:v>0</c:v>
                </c:pt>
                <c:pt idx="4">
                  <c:v>0</c:v>
                </c:pt>
              </c:numCache>
            </c:numRef>
          </c:val>
        </c:ser>
        <c:ser>
          <c:idx val="5"/>
          <c:order val="5"/>
          <c:tx>
            <c:strRef>
              <c:f>'IS - Business Unit Trends'!$AA$453</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Trends'!$AB$453:$AX$453</c:f>
              <c:numCache>
                <c:formatCode>_(* #,##0.0_);_(* \(#,##0.0\);_(* \-??_);_(@_)</c:formatCode>
                <c:ptCount val="5"/>
                <c:pt idx="0">
                  <c:v>0</c:v>
                </c:pt>
                <c:pt idx="1">
                  <c:v>0</c:v>
                </c:pt>
                <c:pt idx="2">
                  <c:v>0</c:v>
                </c:pt>
                <c:pt idx="3">
                  <c:v>0</c:v>
                </c:pt>
                <c:pt idx="4">
                  <c:v>0</c:v>
                </c:pt>
              </c:numCache>
            </c:numRef>
          </c:val>
        </c:ser>
        <c:ser>
          <c:idx val="6"/>
          <c:order val="6"/>
          <c:tx>
            <c:strRef>
              <c:f>'IS - Business Unit Trends'!$AA$454</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Trends'!$AB$454:$AX$454</c:f>
              <c:numCache>
                <c:formatCode>_(* #,##0.0_);_(* \(#,##0.0\);_(* \-??_);_(@_)</c:formatCode>
                <c:ptCount val="5"/>
                <c:pt idx="0">
                  <c:v>0</c:v>
                </c:pt>
                <c:pt idx="1">
                  <c:v>0</c:v>
                </c:pt>
                <c:pt idx="2">
                  <c:v>0</c:v>
                </c:pt>
                <c:pt idx="3">
                  <c:v>0</c:v>
                </c:pt>
                <c:pt idx="4">
                  <c:v>0</c:v>
                </c:pt>
              </c:numCache>
            </c:numRef>
          </c:val>
        </c:ser>
        <c:ser>
          <c:idx val="7"/>
          <c:order val="7"/>
          <c:tx>
            <c:strRef>
              <c:f>'IS - Business Unit Trends'!$AA$455</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Trends'!$AB$455:$AX$455</c:f>
              <c:numCache>
                <c:formatCode>_(* #,##0.0_);_(* \(#,##0.0\);_(* \-??_);_(@_)</c:formatCode>
                <c:ptCount val="5"/>
                <c:pt idx="0">
                  <c:v>0</c:v>
                </c:pt>
                <c:pt idx="1">
                  <c:v>0</c:v>
                </c:pt>
                <c:pt idx="2">
                  <c:v>0</c:v>
                </c:pt>
                <c:pt idx="3">
                  <c:v>0</c:v>
                </c:pt>
                <c:pt idx="4">
                  <c:v>0</c:v>
                </c:pt>
              </c:numCache>
            </c:numRef>
          </c:val>
        </c:ser>
        <c:ser>
          <c:idx val="8"/>
          <c:order val="8"/>
          <c:tx>
            <c:strRef>
              <c:f>'IS - Business Unit Trends'!$AA$456</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Trends'!$AB$456:$AX$456</c:f>
              <c:numCache>
                <c:formatCode>_(* #,##0.0_);_(* \(#,##0.0\);_(* \-??_);_(@_)</c:formatCode>
                <c:ptCount val="5"/>
                <c:pt idx="0">
                  <c:v>0</c:v>
                </c:pt>
                <c:pt idx="1">
                  <c:v>0</c:v>
                </c:pt>
                <c:pt idx="2">
                  <c:v>0</c:v>
                </c:pt>
                <c:pt idx="3">
                  <c:v>0</c:v>
                </c:pt>
                <c:pt idx="4">
                  <c:v>0</c:v>
                </c:pt>
              </c:numCache>
            </c:numRef>
          </c:val>
        </c:ser>
        <c:ser>
          <c:idx val="9"/>
          <c:order val="9"/>
          <c:tx>
            <c:strRef>
              <c:f>'IS - Business Unit Trends'!$AA$457</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Trends'!$AB$457:$AX$457</c:f>
              <c:numCache>
                <c:formatCode>_(* #,##0.0_);_(* \(#,##0.0\);_(* \-??_);_(@_)</c:formatCode>
                <c:ptCount val="5"/>
                <c:pt idx="0">
                  <c:v>0</c:v>
                </c:pt>
                <c:pt idx="1">
                  <c:v>0</c:v>
                </c:pt>
                <c:pt idx="2">
                  <c:v>0</c:v>
                </c:pt>
                <c:pt idx="3">
                  <c:v>0</c:v>
                </c:pt>
                <c:pt idx="4">
                  <c:v>0</c:v>
                </c:pt>
              </c:numCache>
            </c:numRef>
          </c:val>
        </c:ser>
        <c:ser>
          <c:idx val="10"/>
          <c:order val="10"/>
          <c:tx>
            <c:strRef>
              <c:f>'IS - Business Unit Trends'!$AA$458</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Trends'!$AB$458:$AX$458</c:f>
              <c:numCache>
                <c:formatCode>_(* #,##0.0_);_(* \(#,##0.0\);_(* \-??_);_(@_)</c:formatCode>
                <c:ptCount val="5"/>
                <c:pt idx="0">
                  <c:v>0</c:v>
                </c:pt>
                <c:pt idx="1">
                  <c:v>0</c:v>
                </c:pt>
                <c:pt idx="2">
                  <c:v>0</c:v>
                </c:pt>
                <c:pt idx="3">
                  <c:v>0</c:v>
                </c:pt>
                <c:pt idx="4">
                  <c:v>0</c:v>
                </c:pt>
              </c:numCache>
            </c:numRef>
          </c:val>
        </c:ser>
        <c:ser>
          <c:idx val="11"/>
          <c:order val="11"/>
          <c:tx>
            <c:strRef>
              <c:f>'IS - Business Unit Trends'!$AA$459</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Trends'!$AB$459:$AX$459</c:f>
              <c:numCache>
                <c:formatCode>_(* #,##0.0_);_(* \(#,##0.0\);_(* \-??_);_(@_)</c:formatCode>
                <c:ptCount val="5"/>
                <c:pt idx="0">
                  <c:v>0</c:v>
                </c:pt>
                <c:pt idx="1">
                  <c:v>0</c:v>
                </c:pt>
                <c:pt idx="2">
                  <c:v>0</c:v>
                </c:pt>
                <c:pt idx="3">
                  <c:v>0</c:v>
                </c:pt>
                <c:pt idx="4">
                  <c:v>0</c:v>
                </c:pt>
              </c:numCache>
            </c:numRef>
          </c:val>
        </c:ser>
        <c:ser>
          <c:idx val="12"/>
          <c:order val="12"/>
          <c:tx>
            <c:strRef>
              <c:f>'IS - Business Unit Trends'!$AA$460</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Trends'!$AB$460:$AX$460</c:f>
              <c:numCache>
                <c:formatCode>_(* #,##0.0_);_(* \(#,##0.0\);_(* \-??_);_(@_)</c:formatCode>
                <c:ptCount val="5"/>
                <c:pt idx="0">
                  <c:v>0</c:v>
                </c:pt>
                <c:pt idx="1">
                  <c:v>0</c:v>
                </c:pt>
                <c:pt idx="2">
                  <c:v>0</c:v>
                </c:pt>
                <c:pt idx="3">
                  <c:v>0</c:v>
                </c:pt>
                <c:pt idx="4">
                  <c:v>0</c:v>
                </c:pt>
              </c:numCache>
            </c:numRef>
          </c:val>
        </c:ser>
        <c:ser>
          <c:idx val="13"/>
          <c:order val="13"/>
          <c:tx>
            <c:strRef>
              <c:f>'IS - Business Unit Trends'!$AA$461</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Trends'!$AB$461:$AX$461</c:f>
              <c:numCache>
                <c:formatCode>General</c:formatCode>
                <c:ptCount val="5"/>
              </c:numCache>
            </c:numRef>
          </c:val>
        </c:ser>
        <c:ser>
          <c:idx val="14"/>
          <c:order val="14"/>
          <c:tx>
            <c:strRef>
              <c:f>'IS - Business Unit Trends'!$AA$462</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Trends'!$AB$462:$AX$462</c:f>
              <c:numCache>
                <c:formatCode>General</c:formatCode>
                <c:ptCount val="5"/>
              </c:numCache>
            </c:numRef>
          </c:val>
        </c:ser>
        <c:ser>
          <c:idx val="15"/>
          <c:order val="15"/>
          <c:tx>
            <c:strRef>
              <c:f>'IS - Business Unit Trends'!$AA$463</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Trends'!$AB$463:$AX$463</c:f>
              <c:numCache>
                <c:formatCode>General</c:formatCode>
                <c:ptCount val="5"/>
              </c:numCache>
            </c:numRef>
          </c:val>
        </c:ser>
        <c:ser>
          <c:idx val="16"/>
          <c:order val="16"/>
          <c:tx>
            <c:strRef>
              <c:f>'IS - Business Unit Trends'!$AA$464</c:f>
              <c:strCache>
                <c:ptCount val="1"/>
                <c:pt idx="0">
                  <c:v/>
                </c:pt>
              </c:strCache>
            </c:strRef>
          </c:tx>
          <c:spPr>
            <a:solidFill>
              <a:srgbClr val="00ccff"/>
            </a:solidFill>
            <a:ln w="12600">
              <a:solidFill>
                <a:srgbClr val="000000"/>
              </a:solidFill>
              <a:round/>
            </a:ln>
          </c:spPr>
          <c:invertIfNegative val="0"/>
          <c:cat>
            <c:strRef>
              <c:f>'IS - Business Unit Trends'!$AB$447:$AX$447</c:f>
              <c:strCache>
                <c:ptCount val="5"/>
                <c:pt idx="0">
                  <c:v>Jun 99</c:v>
                </c:pt>
                <c:pt idx="1">
                  <c:v>Jul 99</c:v>
                </c:pt>
                <c:pt idx="2">
                  <c:v>Aug 99</c:v>
                </c:pt>
                <c:pt idx="3">
                  <c:v>Sep 99</c:v>
                </c:pt>
                <c:pt idx="4">
                  <c:v>Oct 99</c:v>
                </c:pt>
              </c:strCache>
            </c:strRef>
          </c:cat>
          <c:val>
            <c:numRef>
              <c:f>'IS - Business Unit Trends'!$AB$464:$AX$464</c:f>
              <c:numCache>
                <c:formatCode>General</c:formatCode>
                <c:ptCount val="0"/>
              </c:numCache>
            </c:numRef>
          </c:val>
        </c:ser>
        <c:ser>
          <c:idx val="17"/>
          <c:order val="17"/>
          <c:tx>
            <c:strRef>
              <c:f>'IS - Business Unit Trends'!$AA$465</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Trends'!$AB$447:$AX$447</c:f>
              <c:strCache>
                <c:ptCount val="5"/>
                <c:pt idx="0">
                  <c:v>Jun 99</c:v>
                </c:pt>
                <c:pt idx="1">
                  <c:v>Jul 99</c:v>
                </c:pt>
                <c:pt idx="2">
                  <c:v>Aug 99</c:v>
                </c:pt>
                <c:pt idx="3">
                  <c:v>Sep 99</c:v>
                </c:pt>
                <c:pt idx="4">
                  <c:v>Oct 99</c:v>
                </c:pt>
              </c:strCache>
            </c:strRef>
          </c:cat>
          <c:val>
            <c:numRef>
              <c:f>'IS - Business Unit Trends'!$AB$465:$AX$465</c:f>
              <c:numCache>
                <c:formatCode>General</c:formatCode>
                <c:ptCount val="5"/>
              </c:numCache>
            </c:numRef>
          </c:val>
        </c:ser>
        <c:gapWidth val="150"/>
        <c:overlap val="100"/>
        <c:axId val="97395911"/>
        <c:axId val="61974487"/>
      </c:barChart>
      <c:catAx>
        <c:axId val="97395911"/>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61974487"/>
        <c:crossesAt val="0"/>
        <c:auto val="1"/>
        <c:lblAlgn val="ctr"/>
        <c:lblOffset val="100"/>
        <c:noMultiLvlLbl val="0"/>
      </c:catAx>
      <c:valAx>
        <c:axId val="61974487"/>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7395911"/>
        <c:crossesAt val="1"/>
        <c:crossBetween val="midCat"/>
      </c:valAx>
      <c:spPr>
        <a:noFill/>
        <a:ln w="12600">
          <a:noFill/>
        </a:ln>
      </c:spPr>
    </c:plotArea>
    <c:legend>
      <c:legendPos val="r"/>
      <c:layout>
        <c:manualLayout>
          <c:xMode val="edge"/>
          <c:yMode val="edge"/>
          <c:x val="0.775920542635659"/>
          <c:y val="0.073157254945297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5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Economic Development Corp</a:t>
            </a:r>
          </a:p>
        </c:rich>
      </c:tx>
      <c:overlay val="0"/>
      <c:spPr>
        <a:noFill/>
        <a:ln w="0">
          <a:noFill/>
        </a:ln>
      </c:spPr>
    </c:title>
    <c:autoTitleDeleted val="0"/>
    <c:plotArea>
      <c:layout>
        <c:manualLayout>
          <c:xMode val="edge"/>
          <c:yMode val="edge"/>
          <c:x val="0.059458588462778"/>
          <c:y val="0.152717572524175"/>
          <c:w val="0.717370286819207"/>
          <c:h val="0.846615538512838"/>
        </c:manualLayout>
      </c:layout>
      <c:barChart>
        <c:barDir val="col"/>
        <c:grouping val="stacked"/>
        <c:varyColors val="0"/>
        <c:ser>
          <c:idx val="0"/>
          <c:order val="0"/>
          <c:tx>
            <c:strRef>
              <c:f>'IS - Business Unit Trends'!$AA$471</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Trends'!$AB$471:$AX$471</c:f>
              <c:numCache>
                <c:formatCode>_(* #,##0.0_);_(* \(#,##0.0\);_(* \-??_);_(@_)</c:formatCode>
                <c:ptCount val="5"/>
                <c:pt idx="0">
                  <c:v>0</c:v>
                </c:pt>
                <c:pt idx="1">
                  <c:v>0</c:v>
                </c:pt>
                <c:pt idx="2">
                  <c:v>0</c:v>
                </c:pt>
                <c:pt idx="3">
                  <c:v>0</c:v>
                </c:pt>
                <c:pt idx="4">
                  <c:v>0</c:v>
                </c:pt>
              </c:numCache>
            </c:numRef>
          </c:val>
        </c:ser>
        <c:ser>
          <c:idx val="1"/>
          <c:order val="1"/>
          <c:tx>
            <c:strRef>
              <c:f>'IS - Business Unit Trends'!$AA$472</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Trends'!$AB$472:$AX$472</c:f>
              <c:numCache>
                <c:formatCode>_(* #,##0.0_);_(* \(#,##0.0\);_(* \-??_);_(@_)</c:formatCode>
                <c:ptCount val="5"/>
                <c:pt idx="0">
                  <c:v>0</c:v>
                </c:pt>
                <c:pt idx="1">
                  <c:v>0</c:v>
                </c:pt>
                <c:pt idx="2">
                  <c:v>0</c:v>
                </c:pt>
                <c:pt idx="3">
                  <c:v>0</c:v>
                </c:pt>
                <c:pt idx="4">
                  <c:v>0</c:v>
                </c:pt>
              </c:numCache>
            </c:numRef>
          </c:val>
        </c:ser>
        <c:ser>
          <c:idx val="2"/>
          <c:order val="2"/>
          <c:tx>
            <c:strRef>
              <c:f>'IS - Business Unit Trends'!$AA$473</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Trends'!$AB$473:$AX$473</c:f>
              <c:numCache>
                <c:formatCode>_(* #,##0.0_);_(* \(#,##0.0\);_(* \-??_);_(@_)</c:formatCode>
                <c:ptCount val="5"/>
                <c:pt idx="0">
                  <c:v>0</c:v>
                </c:pt>
                <c:pt idx="1">
                  <c:v>0</c:v>
                </c:pt>
                <c:pt idx="2">
                  <c:v>0</c:v>
                </c:pt>
                <c:pt idx="3">
                  <c:v>0</c:v>
                </c:pt>
                <c:pt idx="4">
                  <c:v>0</c:v>
                </c:pt>
              </c:numCache>
            </c:numRef>
          </c:val>
        </c:ser>
        <c:ser>
          <c:idx val="3"/>
          <c:order val="3"/>
          <c:tx>
            <c:strRef>
              <c:f>'IS - Business Unit Trends'!$AA$474</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Trends'!$AB$474:$AX$474</c:f>
              <c:numCache>
                <c:formatCode>_(* #,##0.0_);_(* \(#,##0.0\);_(* \-??_);_(@_)</c:formatCode>
                <c:ptCount val="5"/>
                <c:pt idx="0">
                  <c:v>0</c:v>
                </c:pt>
                <c:pt idx="1">
                  <c:v>0</c:v>
                </c:pt>
                <c:pt idx="2">
                  <c:v>0</c:v>
                </c:pt>
                <c:pt idx="3">
                  <c:v>0</c:v>
                </c:pt>
                <c:pt idx="4">
                  <c:v>0</c:v>
                </c:pt>
              </c:numCache>
            </c:numRef>
          </c:val>
        </c:ser>
        <c:ser>
          <c:idx val="4"/>
          <c:order val="4"/>
          <c:tx>
            <c:strRef>
              <c:f>'IS - Business Unit Trends'!$AA$475</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Trends'!$AB$475:$AX$475</c:f>
              <c:numCache>
                <c:formatCode>_(* #,##0.0_);_(* \(#,##0.0\);_(* \-??_);_(@_)</c:formatCode>
                <c:ptCount val="5"/>
                <c:pt idx="0">
                  <c:v>0</c:v>
                </c:pt>
                <c:pt idx="1">
                  <c:v>0</c:v>
                </c:pt>
                <c:pt idx="2">
                  <c:v>0</c:v>
                </c:pt>
                <c:pt idx="3">
                  <c:v>0</c:v>
                </c:pt>
                <c:pt idx="4">
                  <c:v>0</c:v>
                </c:pt>
              </c:numCache>
            </c:numRef>
          </c:val>
        </c:ser>
        <c:ser>
          <c:idx val="5"/>
          <c:order val="5"/>
          <c:tx>
            <c:strRef>
              <c:f>'IS - Business Unit Trends'!$AA$476</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Trends'!$AB$476:$AX$476</c:f>
              <c:numCache>
                <c:formatCode>_(* #,##0.0_);_(* \(#,##0.0\);_(* \-??_);_(@_)</c:formatCode>
                <c:ptCount val="5"/>
                <c:pt idx="0">
                  <c:v>0</c:v>
                </c:pt>
                <c:pt idx="1">
                  <c:v>0</c:v>
                </c:pt>
                <c:pt idx="2">
                  <c:v>0</c:v>
                </c:pt>
                <c:pt idx="3">
                  <c:v>0</c:v>
                </c:pt>
                <c:pt idx="4">
                  <c:v>0</c:v>
                </c:pt>
              </c:numCache>
            </c:numRef>
          </c:val>
        </c:ser>
        <c:ser>
          <c:idx val="6"/>
          <c:order val="6"/>
          <c:tx>
            <c:strRef>
              <c:f>'IS - Business Unit Trends'!$AA$477</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Trends'!$AB$477:$AX$477</c:f>
              <c:numCache>
                <c:formatCode>_(* #,##0.0_);_(* \(#,##0.0\);_(* \-??_);_(@_)</c:formatCode>
                <c:ptCount val="5"/>
                <c:pt idx="0">
                  <c:v>0</c:v>
                </c:pt>
                <c:pt idx="1">
                  <c:v>0</c:v>
                </c:pt>
                <c:pt idx="2">
                  <c:v>0</c:v>
                </c:pt>
                <c:pt idx="3">
                  <c:v>0</c:v>
                </c:pt>
                <c:pt idx="4">
                  <c:v>0</c:v>
                </c:pt>
              </c:numCache>
            </c:numRef>
          </c:val>
        </c:ser>
        <c:ser>
          <c:idx val="7"/>
          <c:order val="7"/>
          <c:tx>
            <c:strRef>
              <c:f>'IS - Business Unit Trends'!$AA$478</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Trends'!$AB$478:$AX$478</c:f>
              <c:numCache>
                <c:formatCode>_(* #,##0.0_);_(* \(#,##0.0\);_(* \-??_);_(@_)</c:formatCode>
                <c:ptCount val="5"/>
                <c:pt idx="0">
                  <c:v>0</c:v>
                </c:pt>
                <c:pt idx="1">
                  <c:v>0</c:v>
                </c:pt>
                <c:pt idx="2">
                  <c:v>0</c:v>
                </c:pt>
                <c:pt idx="3">
                  <c:v>0</c:v>
                </c:pt>
                <c:pt idx="4">
                  <c:v>0</c:v>
                </c:pt>
              </c:numCache>
            </c:numRef>
          </c:val>
        </c:ser>
        <c:ser>
          <c:idx val="8"/>
          <c:order val="8"/>
          <c:tx>
            <c:strRef>
              <c:f>'IS - Business Unit Trends'!$AA$479</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Trends'!$AB$479:$AX$479</c:f>
              <c:numCache>
                <c:formatCode>_(* #,##0.0_);_(* \(#,##0.0\);_(* \-??_);_(@_)</c:formatCode>
                <c:ptCount val="5"/>
                <c:pt idx="0">
                  <c:v>0</c:v>
                </c:pt>
                <c:pt idx="1">
                  <c:v>0</c:v>
                </c:pt>
                <c:pt idx="2">
                  <c:v>0</c:v>
                </c:pt>
                <c:pt idx="3">
                  <c:v>0</c:v>
                </c:pt>
                <c:pt idx="4">
                  <c:v>0</c:v>
                </c:pt>
              </c:numCache>
            </c:numRef>
          </c:val>
        </c:ser>
        <c:ser>
          <c:idx val="9"/>
          <c:order val="9"/>
          <c:tx>
            <c:strRef>
              <c:f>'IS - Business Unit Trends'!$AA$480</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Trends'!$AB$480:$AX$480</c:f>
              <c:numCache>
                <c:formatCode>_(* #,##0.0_);_(* \(#,##0.0\);_(* \-??_);_(@_)</c:formatCode>
                <c:ptCount val="5"/>
                <c:pt idx="0">
                  <c:v>0</c:v>
                </c:pt>
                <c:pt idx="1">
                  <c:v>0</c:v>
                </c:pt>
                <c:pt idx="2">
                  <c:v>0</c:v>
                </c:pt>
                <c:pt idx="3">
                  <c:v>0</c:v>
                </c:pt>
                <c:pt idx="4">
                  <c:v>0</c:v>
                </c:pt>
              </c:numCache>
            </c:numRef>
          </c:val>
        </c:ser>
        <c:ser>
          <c:idx val="10"/>
          <c:order val="10"/>
          <c:tx>
            <c:strRef>
              <c:f>'IS - Business Unit Trends'!$AA$481</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Trends'!$AB$481:$AX$481</c:f>
              <c:numCache>
                <c:formatCode>_(* #,##0.0_);_(* \(#,##0.0\);_(* \-??_);_(@_)</c:formatCode>
                <c:ptCount val="5"/>
                <c:pt idx="0">
                  <c:v>0</c:v>
                </c:pt>
                <c:pt idx="1">
                  <c:v>0</c:v>
                </c:pt>
                <c:pt idx="2">
                  <c:v>0</c:v>
                </c:pt>
                <c:pt idx="3">
                  <c:v>0</c:v>
                </c:pt>
                <c:pt idx="4">
                  <c:v>0</c:v>
                </c:pt>
              </c:numCache>
            </c:numRef>
          </c:val>
        </c:ser>
        <c:ser>
          <c:idx val="11"/>
          <c:order val="11"/>
          <c:tx>
            <c:strRef>
              <c:f>'IS - Business Unit Trends'!$AA$482</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Trends'!$AB$482:$AX$482</c:f>
              <c:numCache>
                <c:formatCode>_(* #,##0.0_);_(* \(#,##0.0\);_(* \-??_);_(@_)</c:formatCode>
                <c:ptCount val="5"/>
                <c:pt idx="0">
                  <c:v>0</c:v>
                </c:pt>
                <c:pt idx="1">
                  <c:v>0</c:v>
                </c:pt>
                <c:pt idx="2">
                  <c:v>0</c:v>
                </c:pt>
                <c:pt idx="3">
                  <c:v>0</c:v>
                </c:pt>
                <c:pt idx="4">
                  <c:v>0</c:v>
                </c:pt>
              </c:numCache>
            </c:numRef>
          </c:val>
        </c:ser>
        <c:ser>
          <c:idx val="12"/>
          <c:order val="12"/>
          <c:tx>
            <c:strRef>
              <c:f>'IS - Business Unit Trends'!$AA$483</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Trends'!$AB$483:$AX$483</c:f>
              <c:numCache>
                <c:formatCode>_(* #,##0.0_);_(* \(#,##0.0\);_(* \-??_);_(@_)</c:formatCode>
                <c:ptCount val="5"/>
                <c:pt idx="0">
                  <c:v>0</c:v>
                </c:pt>
                <c:pt idx="1">
                  <c:v>0</c:v>
                </c:pt>
                <c:pt idx="2">
                  <c:v>0</c:v>
                </c:pt>
                <c:pt idx="3">
                  <c:v>0</c:v>
                </c:pt>
                <c:pt idx="4">
                  <c:v>0</c:v>
                </c:pt>
              </c:numCache>
            </c:numRef>
          </c:val>
        </c:ser>
        <c:ser>
          <c:idx val="13"/>
          <c:order val="13"/>
          <c:tx>
            <c:strRef>
              <c:f>'IS - Business Unit Trends'!$AA$484</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Trends'!$AB$484:$AX$484</c:f>
              <c:numCache>
                <c:formatCode>_(* #,##0.0_);_(* \(#,##0.0\);_(* \-??_);_(@_)</c:formatCode>
                <c:ptCount val="5"/>
                <c:pt idx="0">
                  <c:v>0</c:v>
                </c:pt>
                <c:pt idx="1">
                  <c:v>0</c:v>
                </c:pt>
                <c:pt idx="2">
                  <c:v>0</c:v>
                </c:pt>
                <c:pt idx="3">
                  <c:v>0</c:v>
                </c:pt>
                <c:pt idx="4">
                  <c:v>0</c:v>
                </c:pt>
              </c:numCache>
            </c:numRef>
          </c:val>
        </c:ser>
        <c:ser>
          <c:idx val="14"/>
          <c:order val="14"/>
          <c:tx>
            <c:strRef>
              <c:f>'IS - Business Unit Trends'!$AA$485</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Trends'!$AB$485:$AX$485</c:f>
              <c:numCache>
                <c:formatCode>_(* #,##0.0_);_(* \(#,##0.0\);_(* \-??_);_(@_)</c:formatCode>
                <c:ptCount val="5"/>
                <c:pt idx="0">
                  <c:v>0</c:v>
                </c:pt>
              </c:numCache>
            </c:numRef>
          </c:val>
        </c:ser>
        <c:ser>
          <c:idx val="15"/>
          <c:order val="15"/>
          <c:tx>
            <c:strRef>
              <c:f>'IS - Business Unit Trends'!$AA$486</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Trends'!$AB$486:$AX$486</c:f>
              <c:numCache>
                <c:formatCode>General</c:formatCode>
                <c:ptCount val="5"/>
              </c:numCache>
            </c:numRef>
          </c:val>
        </c:ser>
        <c:ser>
          <c:idx val="16"/>
          <c:order val="16"/>
          <c:tx>
            <c:strRef>
              <c:f>'IS - Business Unit Trends'!$AA$487</c:f>
              <c:strCache>
                <c:ptCount val="1"/>
                <c:pt idx="0">
                  <c:v/>
                </c:pt>
              </c:strCache>
            </c:strRef>
          </c:tx>
          <c:spPr>
            <a:solidFill>
              <a:srgbClr val="00ccff"/>
            </a:solidFill>
            <a:ln w="12600">
              <a:solidFill>
                <a:srgbClr val="000000"/>
              </a:solidFill>
              <a:round/>
            </a:ln>
          </c:spPr>
          <c:invertIfNegative val="0"/>
          <c:cat>
            <c:strRef>
              <c:f>'IS - Business Unit Trends'!$AB$470:$AX$470</c:f>
              <c:strCache>
                <c:ptCount val="5"/>
                <c:pt idx="0">
                  <c:v>Jun 99</c:v>
                </c:pt>
                <c:pt idx="1">
                  <c:v>Jul 99</c:v>
                </c:pt>
                <c:pt idx="2">
                  <c:v>Aug 99</c:v>
                </c:pt>
                <c:pt idx="3">
                  <c:v>Sep 99</c:v>
                </c:pt>
                <c:pt idx="4">
                  <c:v>Oct 99</c:v>
                </c:pt>
              </c:strCache>
            </c:strRef>
          </c:cat>
          <c:val>
            <c:numRef>
              <c:f>'IS - Business Unit Trends'!$AB$487:$AX$487</c:f>
              <c:numCache>
                <c:formatCode>General</c:formatCode>
                <c:ptCount val="0"/>
              </c:numCache>
            </c:numRef>
          </c:val>
        </c:ser>
        <c:ser>
          <c:idx val="17"/>
          <c:order val="17"/>
          <c:tx>
            <c:strRef>
              <c:f>'IS - Business Unit Trends'!$AA$488</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Trends'!$AB$470:$AX$470</c:f>
              <c:strCache>
                <c:ptCount val="5"/>
                <c:pt idx="0">
                  <c:v>Jun 99</c:v>
                </c:pt>
                <c:pt idx="1">
                  <c:v>Jul 99</c:v>
                </c:pt>
                <c:pt idx="2">
                  <c:v>Aug 99</c:v>
                </c:pt>
                <c:pt idx="3">
                  <c:v>Sep 99</c:v>
                </c:pt>
                <c:pt idx="4">
                  <c:v>Oct 99</c:v>
                </c:pt>
              </c:strCache>
            </c:strRef>
          </c:cat>
          <c:val>
            <c:numRef>
              <c:f>'IS - Business Unit Trends'!$AB$488:$AX$488</c:f>
              <c:numCache>
                <c:formatCode>General</c:formatCode>
                <c:ptCount val="5"/>
              </c:numCache>
            </c:numRef>
          </c:val>
        </c:ser>
        <c:gapWidth val="150"/>
        <c:overlap val="100"/>
        <c:axId val="57280719"/>
        <c:axId val="2278891"/>
      </c:barChart>
      <c:catAx>
        <c:axId val="57280719"/>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2278891"/>
        <c:crossesAt val="0"/>
        <c:auto val="1"/>
        <c:lblAlgn val="ctr"/>
        <c:lblOffset val="100"/>
        <c:noMultiLvlLbl val="0"/>
      </c:catAx>
      <c:valAx>
        <c:axId val="2278891"/>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7280719"/>
        <c:crossesAt val="1"/>
        <c:crossBetween val="midCat"/>
      </c:valAx>
      <c:spPr>
        <a:noFill/>
        <a:ln w="12600">
          <a:noFill/>
        </a:ln>
      </c:spPr>
    </c:plotArea>
    <c:legend>
      <c:legendPos val="r"/>
      <c:layout>
        <c:manualLayout>
          <c:xMode val="edge"/>
          <c:yMode val="edge"/>
          <c:x val="0.772317112471802"/>
          <c:y val="0.074580415694120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5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Energy Services</a:t>
            </a:r>
          </a:p>
        </c:rich>
      </c:tx>
      <c:overlay val="0"/>
      <c:spPr>
        <a:noFill/>
        <a:ln w="0">
          <a:noFill/>
        </a:ln>
      </c:spPr>
    </c:title>
    <c:autoTitleDeleted val="0"/>
    <c:plotArea>
      <c:layout>
        <c:manualLayout>
          <c:xMode val="edge"/>
          <c:yMode val="edge"/>
          <c:x val="0.0604812661498708"/>
          <c:y val="0.151484929078014"/>
          <c:w val="0.727228682170543"/>
          <c:h val="0.847850177304965"/>
        </c:manualLayout>
      </c:layout>
      <c:barChart>
        <c:barDir val="col"/>
        <c:grouping val="stacked"/>
        <c:varyColors val="0"/>
        <c:ser>
          <c:idx val="0"/>
          <c:order val="0"/>
          <c:tx>
            <c:strRef>
              <c:f>'IS - Business Unit Trends'!$AA$494</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Trends'!$AB$494:$AX$494</c:f>
              <c:numCache>
                <c:formatCode>_(* #,##0.0_);_(* \(#,##0.0\);_(* \-??_);_(@_)</c:formatCode>
                <c:ptCount val="5"/>
                <c:pt idx="0">
                  <c:v>0</c:v>
                </c:pt>
                <c:pt idx="1">
                  <c:v>0</c:v>
                </c:pt>
                <c:pt idx="2">
                  <c:v>1.8</c:v>
                </c:pt>
                <c:pt idx="3">
                  <c:v>-1.2</c:v>
                </c:pt>
                <c:pt idx="4">
                  <c:v>-1.2</c:v>
                </c:pt>
              </c:numCache>
            </c:numRef>
          </c:val>
        </c:ser>
        <c:ser>
          <c:idx val="1"/>
          <c:order val="1"/>
          <c:tx>
            <c:strRef>
              <c:f>'IS - Business Unit Trends'!$AA$495</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Trends'!$AB$495:$AX$495</c:f>
              <c:numCache>
                <c:formatCode>_(* #,##0.0_);_(* \(#,##0.0\);_(* \-??_);_(@_)</c:formatCode>
                <c:ptCount val="5"/>
                <c:pt idx="0">
                  <c:v>0</c:v>
                </c:pt>
                <c:pt idx="1">
                  <c:v>0</c:v>
                </c:pt>
                <c:pt idx="2">
                  <c:v>0</c:v>
                </c:pt>
                <c:pt idx="3">
                  <c:v>0</c:v>
                </c:pt>
                <c:pt idx="4">
                  <c:v>0</c:v>
                </c:pt>
              </c:numCache>
            </c:numRef>
          </c:val>
        </c:ser>
        <c:ser>
          <c:idx val="2"/>
          <c:order val="2"/>
          <c:tx>
            <c:strRef>
              <c:f>'IS - Business Unit Trends'!$AA$496</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Trends'!$AB$496:$AX$496</c:f>
              <c:numCache>
                <c:formatCode>_(* #,##0.0_);_(* \(#,##0.0\);_(* \-??_);_(@_)</c:formatCode>
                <c:ptCount val="5"/>
                <c:pt idx="0">
                  <c:v>0</c:v>
                </c:pt>
                <c:pt idx="1">
                  <c:v>0</c:v>
                </c:pt>
                <c:pt idx="2">
                  <c:v>0</c:v>
                </c:pt>
                <c:pt idx="3">
                  <c:v>0</c:v>
                </c:pt>
                <c:pt idx="4">
                  <c:v>0</c:v>
                </c:pt>
              </c:numCache>
            </c:numRef>
          </c:val>
        </c:ser>
        <c:ser>
          <c:idx val="3"/>
          <c:order val="3"/>
          <c:tx>
            <c:strRef>
              <c:f>'IS - Business Unit Trends'!$AA$497</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Trends'!$AB$497:$AX$497</c:f>
              <c:numCache>
                <c:formatCode>_(* #,##0.0_);_(* \(#,##0.0\);_(* \-??_);_(@_)</c:formatCode>
                <c:ptCount val="5"/>
                <c:pt idx="0">
                  <c:v>0</c:v>
                </c:pt>
                <c:pt idx="1">
                  <c:v>0</c:v>
                </c:pt>
                <c:pt idx="2">
                  <c:v>0</c:v>
                </c:pt>
                <c:pt idx="3">
                  <c:v>0</c:v>
                </c:pt>
                <c:pt idx="4">
                  <c:v>0</c:v>
                </c:pt>
              </c:numCache>
            </c:numRef>
          </c:val>
        </c:ser>
        <c:ser>
          <c:idx val="4"/>
          <c:order val="4"/>
          <c:tx>
            <c:strRef>
              <c:f>'IS - Business Unit Trends'!$AA$498</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Trends'!$AB$498:$AX$498</c:f>
              <c:numCache>
                <c:formatCode>_(* #,##0.0_);_(* \(#,##0.0\);_(* \-??_);_(@_)</c:formatCode>
                <c:ptCount val="5"/>
                <c:pt idx="0">
                  <c:v>0</c:v>
                </c:pt>
                <c:pt idx="1">
                  <c:v>0</c:v>
                </c:pt>
                <c:pt idx="2">
                  <c:v>0</c:v>
                </c:pt>
                <c:pt idx="3">
                  <c:v>0</c:v>
                </c:pt>
                <c:pt idx="4">
                  <c:v>0</c:v>
                </c:pt>
              </c:numCache>
            </c:numRef>
          </c:val>
        </c:ser>
        <c:ser>
          <c:idx val="5"/>
          <c:order val="5"/>
          <c:tx>
            <c:strRef>
              <c:f>'IS - Business Unit Trends'!$AA$499</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Trends'!$AB$499:$AX$499</c:f>
              <c:numCache>
                <c:formatCode>_(* #,##0.0_);_(* \(#,##0.0\);_(* \-??_);_(@_)</c:formatCode>
                <c:ptCount val="5"/>
                <c:pt idx="0">
                  <c:v>0</c:v>
                </c:pt>
                <c:pt idx="1">
                  <c:v>0</c:v>
                </c:pt>
                <c:pt idx="2">
                  <c:v>0</c:v>
                </c:pt>
                <c:pt idx="3">
                  <c:v>0</c:v>
                </c:pt>
                <c:pt idx="4">
                  <c:v>0</c:v>
                </c:pt>
              </c:numCache>
            </c:numRef>
          </c:val>
        </c:ser>
        <c:ser>
          <c:idx val="6"/>
          <c:order val="6"/>
          <c:tx>
            <c:strRef>
              <c:f>'IS - Business Unit Trends'!$AA$500</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Trends'!$AB$500:$AX$500</c:f>
              <c:numCache>
                <c:formatCode>_(* #,##0.0_);_(* \(#,##0.0\);_(* \-??_);_(@_)</c:formatCode>
                <c:ptCount val="5"/>
                <c:pt idx="0">
                  <c:v>0</c:v>
                </c:pt>
                <c:pt idx="1">
                  <c:v>0</c:v>
                </c:pt>
                <c:pt idx="2">
                  <c:v>0</c:v>
                </c:pt>
                <c:pt idx="3">
                  <c:v>0</c:v>
                </c:pt>
                <c:pt idx="4">
                  <c:v>0</c:v>
                </c:pt>
              </c:numCache>
            </c:numRef>
          </c:val>
        </c:ser>
        <c:ser>
          <c:idx val="7"/>
          <c:order val="7"/>
          <c:tx>
            <c:strRef>
              <c:f>'IS - Business Unit Trends'!$AA$501</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Trends'!$AB$501:$AX$501</c:f>
              <c:numCache>
                <c:formatCode>_(* #,##0.0_);_(* \(#,##0.0\);_(* \-??_);_(@_)</c:formatCode>
                <c:ptCount val="5"/>
                <c:pt idx="0">
                  <c:v>0</c:v>
                </c:pt>
                <c:pt idx="1">
                  <c:v>0</c:v>
                </c:pt>
                <c:pt idx="2">
                  <c:v>0</c:v>
                </c:pt>
                <c:pt idx="3">
                  <c:v>0</c:v>
                </c:pt>
                <c:pt idx="4">
                  <c:v>0</c:v>
                </c:pt>
              </c:numCache>
            </c:numRef>
          </c:val>
        </c:ser>
        <c:ser>
          <c:idx val="8"/>
          <c:order val="8"/>
          <c:tx>
            <c:strRef>
              <c:f>'IS - Business Unit Trends'!$AA$502</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Trends'!$AB$502:$AX$502</c:f>
              <c:numCache>
                <c:formatCode>_(* #,##0.0_);_(* \(#,##0.0\);_(* \-??_);_(@_)</c:formatCode>
                <c:ptCount val="5"/>
                <c:pt idx="0">
                  <c:v>0</c:v>
                </c:pt>
                <c:pt idx="1">
                  <c:v>0</c:v>
                </c:pt>
                <c:pt idx="2">
                  <c:v>0</c:v>
                </c:pt>
                <c:pt idx="3">
                  <c:v>0</c:v>
                </c:pt>
                <c:pt idx="4">
                  <c:v>0</c:v>
                </c:pt>
              </c:numCache>
            </c:numRef>
          </c:val>
        </c:ser>
        <c:ser>
          <c:idx val="9"/>
          <c:order val="9"/>
          <c:tx>
            <c:strRef>
              <c:f>'IS - Business Unit Trends'!$AA$503</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Trends'!$AB$503:$AX$503</c:f>
              <c:numCache>
                <c:formatCode>_(* #,##0.0_);_(* \(#,##0.0\);_(* \-??_);_(@_)</c:formatCode>
                <c:ptCount val="5"/>
                <c:pt idx="0">
                  <c:v>0</c:v>
                </c:pt>
                <c:pt idx="1">
                  <c:v>0</c:v>
                </c:pt>
                <c:pt idx="2">
                  <c:v>0</c:v>
                </c:pt>
                <c:pt idx="3">
                  <c:v>0</c:v>
                </c:pt>
                <c:pt idx="4">
                  <c:v>0</c:v>
                </c:pt>
              </c:numCache>
            </c:numRef>
          </c:val>
        </c:ser>
        <c:ser>
          <c:idx val="10"/>
          <c:order val="10"/>
          <c:tx>
            <c:strRef>
              <c:f>'IS - Business Unit Trends'!$AA$504</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Trends'!$AB$504:$AX$504</c:f>
              <c:numCache>
                <c:formatCode>_(* #,##0.0_);_(* \(#,##0.0\);_(* \-??_);_(@_)</c:formatCode>
                <c:ptCount val="5"/>
                <c:pt idx="0">
                  <c:v>0</c:v>
                </c:pt>
                <c:pt idx="1">
                  <c:v>0</c:v>
                </c:pt>
                <c:pt idx="2">
                  <c:v>0</c:v>
                </c:pt>
                <c:pt idx="3">
                  <c:v>0</c:v>
                </c:pt>
                <c:pt idx="4">
                  <c:v>0</c:v>
                </c:pt>
              </c:numCache>
            </c:numRef>
          </c:val>
        </c:ser>
        <c:ser>
          <c:idx val="11"/>
          <c:order val="11"/>
          <c:tx>
            <c:strRef>
              <c:f>'IS - Business Unit Trends'!$AA$505</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Trends'!$AB$505:$AX$505</c:f>
              <c:numCache>
                <c:formatCode>_(* #,##0.0_);_(* \(#,##0.0\);_(* \-??_);_(@_)</c:formatCode>
                <c:ptCount val="5"/>
                <c:pt idx="0">
                  <c:v>0</c:v>
                </c:pt>
                <c:pt idx="1">
                  <c:v>0</c:v>
                </c:pt>
                <c:pt idx="2">
                  <c:v>0</c:v>
                </c:pt>
                <c:pt idx="3">
                  <c:v>0</c:v>
                </c:pt>
                <c:pt idx="4">
                  <c:v>0</c:v>
                </c:pt>
              </c:numCache>
            </c:numRef>
          </c:val>
        </c:ser>
        <c:ser>
          <c:idx val="12"/>
          <c:order val="12"/>
          <c:tx>
            <c:strRef>
              <c:f>'IS - Business Unit Trends'!$AA$506</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Trends'!$AB$506:$AX$506</c:f>
              <c:numCache>
                <c:formatCode>_(* #,##0.0_);_(* \(#,##0.0\);_(* \-??_);_(@_)</c:formatCode>
                <c:ptCount val="5"/>
                <c:pt idx="0">
                  <c:v>0</c:v>
                </c:pt>
                <c:pt idx="1">
                  <c:v>0</c:v>
                </c:pt>
                <c:pt idx="2">
                  <c:v>0</c:v>
                </c:pt>
                <c:pt idx="3">
                  <c:v>0</c:v>
                </c:pt>
                <c:pt idx="4">
                  <c:v>0</c:v>
                </c:pt>
              </c:numCache>
            </c:numRef>
          </c:val>
        </c:ser>
        <c:ser>
          <c:idx val="13"/>
          <c:order val="13"/>
          <c:tx>
            <c:strRef>
              <c:f>'IS - Business Unit Trends'!$AA$507</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Trends'!$AB$507:$AX$507</c:f>
              <c:numCache>
                <c:formatCode>_(* #,##0.0_);_(* \(#,##0.0\);_(* \-??_);_(@_)</c:formatCode>
                <c:ptCount val="5"/>
                <c:pt idx="0">
                  <c:v>0</c:v>
                </c:pt>
                <c:pt idx="1">
                  <c:v>0</c:v>
                </c:pt>
                <c:pt idx="2">
                  <c:v>0</c:v>
                </c:pt>
                <c:pt idx="3">
                  <c:v>0</c:v>
                </c:pt>
                <c:pt idx="4">
                  <c:v>0</c:v>
                </c:pt>
              </c:numCache>
            </c:numRef>
          </c:val>
        </c:ser>
        <c:ser>
          <c:idx val="14"/>
          <c:order val="14"/>
          <c:tx>
            <c:strRef>
              <c:f>'IS - Business Unit Trends'!$AA$508</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Trends'!$AB$508:$AX$508</c:f>
              <c:numCache>
                <c:formatCode>_(* #,##0.0_);_(* \(#,##0.0\);_(* \-??_);_(@_)</c:formatCode>
                <c:ptCount val="5"/>
                <c:pt idx="0">
                  <c:v>0</c:v>
                </c:pt>
                <c:pt idx="1">
                  <c:v>0</c:v>
                </c:pt>
                <c:pt idx="2">
                  <c:v>0</c:v>
                </c:pt>
                <c:pt idx="3">
                  <c:v>0</c:v>
                </c:pt>
                <c:pt idx="4">
                  <c:v>0</c:v>
                </c:pt>
              </c:numCache>
            </c:numRef>
          </c:val>
        </c:ser>
        <c:ser>
          <c:idx val="15"/>
          <c:order val="15"/>
          <c:tx>
            <c:strRef>
              <c:f>'IS - Business Unit Trends'!$AA$509</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Trends'!$AB$509:$AX$509</c:f>
              <c:numCache>
                <c:formatCode>General</c:formatCode>
                <c:ptCount val="5"/>
              </c:numCache>
            </c:numRef>
          </c:val>
        </c:ser>
        <c:ser>
          <c:idx val="16"/>
          <c:order val="16"/>
          <c:tx>
            <c:strRef>
              <c:f>'IS - Business Unit Trends'!$AA$510</c:f>
              <c:strCache>
                <c:ptCount val="1"/>
                <c:pt idx="0">
                  <c:v/>
                </c:pt>
              </c:strCache>
            </c:strRef>
          </c:tx>
          <c:spPr>
            <a:solidFill>
              <a:srgbClr val="00ccff"/>
            </a:solidFill>
            <a:ln w="12600">
              <a:solidFill>
                <a:srgbClr val="000000"/>
              </a:solidFill>
              <a:round/>
            </a:ln>
          </c:spPr>
          <c:invertIfNegative val="0"/>
          <c:cat>
            <c:strRef>
              <c:f>'IS - Business Unit Trends'!$AB$493:$AX$493</c:f>
              <c:strCache>
                <c:ptCount val="5"/>
                <c:pt idx="0">
                  <c:v>Jun 99</c:v>
                </c:pt>
                <c:pt idx="1">
                  <c:v>Jul 99</c:v>
                </c:pt>
                <c:pt idx="2">
                  <c:v>Aug 99</c:v>
                </c:pt>
                <c:pt idx="3">
                  <c:v>Sep 99</c:v>
                </c:pt>
                <c:pt idx="4">
                  <c:v>Oct 99</c:v>
                </c:pt>
              </c:strCache>
            </c:strRef>
          </c:cat>
          <c:val>
            <c:numRef>
              <c:f>'IS - Business Unit Trends'!$AB$510:$AX$510</c:f>
              <c:numCache>
                <c:formatCode>General</c:formatCode>
                <c:ptCount val="0"/>
              </c:numCache>
            </c:numRef>
          </c:val>
        </c:ser>
        <c:ser>
          <c:idx val="17"/>
          <c:order val="17"/>
          <c:tx>
            <c:strRef>
              <c:f>'IS - Business Unit Trends'!$AA$511</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Trends'!$AB$493:$AX$493</c:f>
              <c:strCache>
                <c:ptCount val="5"/>
                <c:pt idx="0">
                  <c:v>Jun 99</c:v>
                </c:pt>
                <c:pt idx="1">
                  <c:v>Jul 99</c:v>
                </c:pt>
                <c:pt idx="2">
                  <c:v>Aug 99</c:v>
                </c:pt>
                <c:pt idx="3">
                  <c:v>Sep 99</c:v>
                </c:pt>
                <c:pt idx="4">
                  <c:v>Oct 99</c:v>
                </c:pt>
              </c:strCache>
            </c:strRef>
          </c:cat>
          <c:val>
            <c:numRef>
              <c:f>'IS - Business Unit Trends'!$AB$511:$AX$511</c:f>
              <c:numCache>
                <c:formatCode>General</c:formatCode>
                <c:ptCount val="5"/>
              </c:numCache>
            </c:numRef>
          </c:val>
        </c:ser>
        <c:gapWidth val="150"/>
        <c:overlap val="100"/>
        <c:axId val="38652587"/>
        <c:axId val="16745419"/>
      </c:barChart>
      <c:catAx>
        <c:axId val="38652587"/>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16745419"/>
        <c:crossesAt val="0"/>
        <c:auto val="1"/>
        <c:lblAlgn val="ctr"/>
        <c:lblOffset val="100"/>
        <c:noMultiLvlLbl val="0"/>
      </c:catAx>
      <c:valAx>
        <c:axId val="16745419"/>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8652587"/>
        <c:crossesAt val="1"/>
        <c:crossBetween val="midCat"/>
      </c:valAx>
      <c:spPr>
        <a:noFill/>
        <a:ln w="12600">
          <a:noFill/>
        </a:ln>
      </c:spPr>
    </c:plotArea>
    <c:legend>
      <c:legendPos val="r"/>
      <c:layout>
        <c:manualLayout>
          <c:xMode val="edge"/>
          <c:yMode val="edge"/>
          <c:x val="0.775920542635659"/>
          <c:y val="0.082003546099290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5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Corporate</a:t>
            </a:r>
          </a:p>
        </c:rich>
      </c:tx>
      <c:overlay val="0"/>
      <c:spPr>
        <a:noFill/>
        <a:ln w="0">
          <a:noFill/>
        </a:ln>
      </c:spPr>
    </c:title>
    <c:autoTitleDeleted val="0"/>
    <c:plotArea>
      <c:layout>
        <c:manualLayout>
          <c:xMode val="edge"/>
          <c:yMode val="edge"/>
          <c:x val="0.0601334512420613"/>
          <c:y val="0.151484929078014"/>
          <c:w val="0.726505346088914"/>
          <c:h val="0.847850177304965"/>
        </c:manualLayout>
      </c:layout>
      <c:barChart>
        <c:barDir val="col"/>
        <c:grouping val="stacked"/>
        <c:varyColors val="0"/>
        <c:ser>
          <c:idx val="0"/>
          <c:order val="0"/>
          <c:tx>
            <c:strRef>
              <c:f>'IS - Business Unit Trends'!$AA$540</c:f>
              <c:strCache>
                <c:ptCount val="1"/>
                <c:pt idx="0">
                  <c:v>N. AMER</c:v>
                </c:pt>
              </c:strCache>
            </c:strRef>
          </c:tx>
          <c:spPr>
            <a:solidFill>
              <a:srgbClr val="ff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Trends'!$AB$540:$AX$540</c:f>
              <c:numCache>
                <c:formatCode>_(* #,##0.0_);_(* \(#,##0.0\);_(* \-??_);_(@_)</c:formatCode>
                <c:ptCount val="5"/>
                <c:pt idx="0">
                  <c:v>0</c:v>
                </c:pt>
                <c:pt idx="1">
                  <c:v>0</c:v>
                </c:pt>
                <c:pt idx="2">
                  <c:v>0</c:v>
                </c:pt>
                <c:pt idx="3">
                  <c:v>0</c:v>
                </c:pt>
                <c:pt idx="4">
                  <c:v>0</c:v>
                </c:pt>
              </c:numCache>
            </c:numRef>
          </c:val>
        </c:ser>
        <c:ser>
          <c:idx val="1"/>
          <c:order val="1"/>
          <c:tx>
            <c:strRef>
              <c:f>'IS - Business Unit Trends'!$AA$541</c:f>
              <c:strCache>
                <c:ptCount val="1"/>
                <c:pt idx="0">
                  <c:v>EUR</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Trends'!$AB$541:$AX$541</c:f>
              <c:numCache>
                <c:formatCode>_(* #,##0.0_);_(* \(#,##0.0\);_(* \-??_);_(@_)</c:formatCode>
                <c:ptCount val="5"/>
                <c:pt idx="0">
                  <c:v>0</c:v>
                </c:pt>
                <c:pt idx="1">
                  <c:v>0</c:v>
                </c:pt>
                <c:pt idx="2">
                  <c:v>0</c:v>
                </c:pt>
                <c:pt idx="3">
                  <c:v>0</c:v>
                </c:pt>
                <c:pt idx="4">
                  <c:v>23.7</c:v>
                </c:pt>
              </c:numCache>
            </c:numRef>
          </c:val>
        </c:ser>
        <c:ser>
          <c:idx val="2"/>
          <c:order val="2"/>
          <c:tx>
            <c:strRef>
              <c:f>'IS - Business Unit Trends'!$AA$542</c:f>
              <c:strCache>
                <c:ptCount val="1"/>
                <c:pt idx="0">
                  <c:v>S. AMER</c:v>
                </c:pt>
              </c:strCache>
            </c:strRef>
          </c:tx>
          <c:spPr>
            <a:solidFill>
              <a:srgbClr val="ffff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Trends'!$AB$542:$AX$542</c:f>
              <c:numCache>
                <c:formatCode>_(* #,##0.0_);_(* \(#,##0.0\);_(* \-??_);_(@_)</c:formatCode>
                <c:ptCount val="5"/>
                <c:pt idx="0">
                  <c:v>0</c:v>
                </c:pt>
                <c:pt idx="1">
                  <c:v>0</c:v>
                </c:pt>
                <c:pt idx="2">
                  <c:v>0</c:v>
                </c:pt>
                <c:pt idx="3">
                  <c:v>0</c:v>
                </c:pt>
                <c:pt idx="4">
                  <c:v>0</c:v>
                </c:pt>
              </c:numCache>
            </c:numRef>
          </c:val>
        </c:ser>
        <c:ser>
          <c:idx val="3"/>
          <c:order val="3"/>
          <c:tx>
            <c:strRef>
              <c:f>'IS - Business Unit Trends'!$AA$543</c:f>
              <c:strCache>
                <c:ptCount val="1"/>
                <c:pt idx="0">
                  <c:v>INDIA</c:v>
                </c:pt>
              </c:strCache>
            </c:strRef>
          </c:tx>
          <c:spPr>
            <a:solidFill>
              <a:srgbClr val="a0e0e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Trends'!$AB$543:$AX$543</c:f>
              <c:numCache>
                <c:formatCode>_(* #,##0.0_);_(* \(#,##0.0\);_(* \-??_);_(@_)</c:formatCode>
                <c:ptCount val="5"/>
                <c:pt idx="0">
                  <c:v>0</c:v>
                </c:pt>
                <c:pt idx="1">
                  <c:v>0</c:v>
                </c:pt>
                <c:pt idx="2">
                  <c:v>0</c:v>
                </c:pt>
                <c:pt idx="3">
                  <c:v>0</c:v>
                </c:pt>
                <c:pt idx="4">
                  <c:v>0</c:v>
                </c:pt>
              </c:numCache>
            </c:numRef>
          </c:val>
        </c:ser>
        <c:ser>
          <c:idx val="4"/>
          <c:order val="4"/>
          <c:tx>
            <c:strRef>
              <c:f>'IS - Business Unit Trends'!$AA$544</c:f>
              <c:strCache>
                <c:ptCount val="1"/>
                <c:pt idx="0">
                  <c:v>CARIB/M. EAST</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Trends'!$AB$544:$AX$544</c:f>
              <c:numCache>
                <c:formatCode>_(* #,##0.0_);_(* \(#,##0.0\);_(* \-??_);_(@_)</c:formatCode>
                <c:ptCount val="5"/>
                <c:pt idx="0">
                  <c:v>0</c:v>
                </c:pt>
                <c:pt idx="1">
                  <c:v>0</c:v>
                </c:pt>
                <c:pt idx="2">
                  <c:v>0</c:v>
                </c:pt>
                <c:pt idx="3">
                  <c:v>0</c:v>
                </c:pt>
                <c:pt idx="4">
                  <c:v>0</c:v>
                </c:pt>
              </c:numCache>
            </c:numRef>
          </c:val>
        </c:ser>
        <c:ser>
          <c:idx val="5"/>
          <c:order val="5"/>
          <c:tx>
            <c:strRef>
              <c:f>'IS - Business Unit Trends'!$AA$545</c:f>
              <c:strCache>
                <c:ptCount val="1"/>
                <c:pt idx="0">
                  <c:v>ASIA/AFRICA</c:v>
                </c:pt>
              </c:strCache>
            </c:strRef>
          </c:tx>
          <c:spPr>
            <a:solidFill>
              <a:srgbClr val="008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Trends'!$AB$545:$AX$545</c:f>
              <c:numCache>
                <c:formatCode>_(* #,##0.0_);_(* \(#,##0.0\);_(* \-??_);_(@_)</c:formatCode>
                <c:ptCount val="5"/>
                <c:pt idx="0">
                  <c:v>0</c:v>
                </c:pt>
                <c:pt idx="1">
                  <c:v>0</c:v>
                </c:pt>
                <c:pt idx="2">
                  <c:v>2</c:v>
                </c:pt>
                <c:pt idx="3">
                  <c:v>0</c:v>
                </c:pt>
                <c:pt idx="4">
                  <c:v>0</c:v>
                </c:pt>
              </c:numCache>
            </c:numRef>
          </c:val>
        </c:ser>
        <c:ser>
          <c:idx val="6"/>
          <c:order val="6"/>
          <c:tx>
            <c:strRef>
              <c:f>'IS - Business Unit Trends'!$AA$546</c:f>
              <c:strCache>
                <c:ptCount val="1"/>
                <c:pt idx="0">
                  <c:v>EECC</c:v>
                </c:pt>
              </c:strCache>
            </c:strRef>
          </c:tx>
          <c:spPr>
            <a:solidFill>
              <a:srgbClr val="0080c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Trends'!$AB$546:$AX$546</c:f>
              <c:numCache>
                <c:formatCode>_(* #,##0.0_);_(* \(#,##0.0\);_(* \-??_);_(@_)</c:formatCode>
                <c:ptCount val="5"/>
                <c:pt idx="0">
                  <c:v>0</c:v>
                </c:pt>
                <c:pt idx="1">
                  <c:v>0</c:v>
                </c:pt>
                <c:pt idx="2">
                  <c:v>0</c:v>
                </c:pt>
                <c:pt idx="3">
                  <c:v>0</c:v>
                </c:pt>
                <c:pt idx="4">
                  <c:v>0</c:v>
                </c:pt>
              </c:numCache>
            </c:numRef>
          </c:val>
        </c:ser>
        <c:ser>
          <c:idx val="7"/>
          <c:order val="7"/>
          <c:tx>
            <c:strRef>
              <c:f>'IS - Business Unit Trends'!$AA$547</c:f>
              <c:strCache>
                <c:ptCount val="1"/>
                <c:pt idx="0">
                  <c:v>Int'l HQ</c:v>
                </c:pt>
              </c:strCache>
            </c:strRef>
          </c:tx>
          <c:spPr>
            <a:solidFill>
              <a:srgbClr val="c0c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Trends'!$AB$547:$AX$547</c:f>
              <c:numCache>
                <c:formatCode>_(* #,##0.0_);_(* \(#,##0.0\);_(* \-??_);_(@_)</c:formatCode>
                <c:ptCount val="5"/>
                <c:pt idx="0">
                  <c:v>0</c:v>
                </c:pt>
                <c:pt idx="1">
                  <c:v>0</c:v>
                </c:pt>
                <c:pt idx="2">
                  <c:v>0</c:v>
                </c:pt>
                <c:pt idx="3">
                  <c:v>0</c:v>
                </c:pt>
                <c:pt idx="4">
                  <c:v>0</c:v>
                </c:pt>
              </c:numCache>
            </c:numRef>
          </c:val>
        </c:ser>
        <c:ser>
          <c:idx val="8"/>
          <c:order val="8"/>
          <c:tx>
            <c:strRef>
              <c:f>'IS - Business Unit Trends'!$AA$548</c:f>
              <c:strCache>
                <c:ptCount val="1"/>
                <c:pt idx="0">
                  <c:v>GPG</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Trends'!$AB$548:$AX$548</c:f>
              <c:numCache>
                <c:formatCode>_(* #,##0.0_);_(* \(#,##0.0\);_(* \-??_);_(@_)</c:formatCode>
                <c:ptCount val="5"/>
                <c:pt idx="0">
                  <c:v>0</c:v>
                </c:pt>
                <c:pt idx="1">
                  <c:v>0</c:v>
                </c:pt>
                <c:pt idx="2">
                  <c:v>0</c:v>
                </c:pt>
                <c:pt idx="3">
                  <c:v>0</c:v>
                </c:pt>
                <c:pt idx="4">
                  <c:v>0</c:v>
                </c:pt>
              </c:numCache>
            </c:numRef>
          </c:val>
        </c:ser>
        <c:ser>
          <c:idx val="9"/>
          <c:order val="9"/>
          <c:tx>
            <c:strRef>
              <c:f>'IS - Business Unit Trends'!$AA$549</c:f>
              <c:strCache>
                <c:ptCount val="1"/>
                <c:pt idx="0">
                  <c:v>PGG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Trends'!$AB$549:$AX$549</c:f>
              <c:numCache>
                <c:formatCode>_(* #,##0.0_);_(* \(#,##0.0\);_(* \-??_);_(@_)</c:formatCode>
                <c:ptCount val="5"/>
                <c:pt idx="0">
                  <c:v>0</c:v>
                </c:pt>
                <c:pt idx="1">
                  <c:v>0</c:v>
                </c:pt>
                <c:pt idx="2">
                  <c:v>0</c:v>
                </c:pt>
                <c:pt idx="3">
                  <c:v>0</c:v>
                </c:pt>
                <c:pt idx="4">
                  <c:v>0</c:v>
                </c:pt>
              </c:numCache>
            </c:numRef>
          </c:val>
        </c:ser>
        <c:ser>
          <c:idx val="10"/>
          <c:order val="10"/>
          <c:tx>
            <c:strRef>
              <c:f>'IS - Business Unit Trends'!$AA$550</c:f>
              <c:strCache>
                <c:ptCount val="1"/>
                <c:pt idx="0">
                  <c:v>EGEP</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Trends'!$AB$550:$AX$550</c:f>
              <c:numCache>
                <c:formatCode>_(* #,##0.0_);_(* \(#,##0.0\);_(* \-??_);_(@_)</c:formatCode>
                <c:ptCount val="5"/>
                <c:pt idx="0">
                  <c:v>0</c:v>
                </c:pt>
                <c:pt idx="1">
                  <c:v>0</c:v>
                </c:pt>
                <c:pt idx="2">
                  <c:v>0</c:v>
                </c:pt>
                <c:pt idx="3">
                  <c:v>0</c:v>
                </c:pt>
                <c:pt idx="4">
                  <c:v>0</c:v>
                </c:pt>
              </c:numCache>
            </c:numRef>
          </c:val>
        </c:ser>
        <c:ser>
          <c:idx val="11"/>
          <c:order val="11"/>
          <c:tx>
            <c:strRef>
              <c:f>'IS - Business Unit Trends'!$AA$551</c:f>
              <c:strCache>
                <c:ptCount val="1"/>
                <c:pt idx="0">
                  <c:v>EREC</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Trends'!$AB$551:$AX$551</c:f>
              <c:numCache>
                <c:formatCode>_(* #,##0.0_);_(* \(#,##0.0\);_(* \-??_);_(@_)</c:formatCode>
                <c:ptCount val="5"/>
                <c:pt idx="0">
                  <c:v>0</c:v>
                </c:pt>
                <c:pt idx="1">
                  <c:v>0</c:v>
                </c:pt>
                <c:pt idx="2">
                  <c:v>0</c:v>
                </c:pt>
                <c:pt idx="3">
                  <c:v>0</c:v>
                </c:pt>
                <c:pt idx="4">
                  <c:v>0</c:v>
                </c:pt>
              </c:numCache>
            </c:numRef>
          </c:val>
        </c:ser>
        <c:ser>
          <c:idx val="12"/>
          <c:order val="12"/>
          <c:tx>
            <c:strRef>
              <c:f>'IS - Business Unit Trends'!$AA$552</c:f>
              <c:strCache>
                <c:ptCount val="1"/>
                <c:pt idx="0">
                  <c:v>ECM</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Trends'!$AB$552:$AX$552</c:f>
              <c:numCache>
                <c:formatCode>_(* #,##0.0_);_(* \(#,##0.0\);_(* \-??_);_(@_)</c:formatCode>
                <c:ptCount val="5"/>
                <c:pt idx="0">
                  <c:v>0</c:v>
                </c:pt>
                <c:pt idx="1">
                  <c:v>0</c:v>
                </c:pt>
                <c:pt idx="2">
                  <c:v>0</c:v>
                </c:pt>
                <c:pt idx="3">
                  <c:v>0</c:v>
                </c:pt>
                <c:pt idx="4">
                  <c:v>0</c:v>
                </c:pt>
              </c:numCache>
            </c:numRef>
          </c:val>
        </c:ser>
        <c:ser>
          <c:idx val="13"/>
          <c:order val="13"/>
          <c:tx>
            <c:strRef>
              <c:f>'IS - Business Unit Trends'!$AA$553</c:f>
              <c:strCache>
                <c:ptCount val="1"/>
                <c:pt idx="0">
                  <c:v>ECI</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Trends'!$AB$553:$AX$553</c:f>
              <c:numCache>
                <c:formatCode>_(* #,##0.0_);_(* \(#,##0.0\);_(* \-??_);_(@_)</c:formatCode>
                <c:ptCount val="5"/>
                <c:pt idx="0">
                  <c:v>0</c:v>
                </c:pt>
                <c:pt idx="1">
                  <c:v>0</c:v>
                </c:pt>
                <c:pt idx="2">
                  <c:v>0</c:v>
                </c:pt>
                <c:pt idx="3">
                  <c:v>0</c:v>
                </c:pt>
                <c:pt idx="4">
                  <c:v>0</c:v>
                </c:pt>
              </c:numCache>
            </c:numRef>
          </c:val>
        </c:ser>
        <c:ser>
          <c:idx val="14"/>
          <c:order val="14"/>
          <c:tx>
            <c:strRef>
              <c:f>'IS - Business Unit Trends'!$AA$554</c:f>
              <c:strCache>
                <c:ptCount val="1"/>
                <c:pt idx="0">
                  <c:v>EEDC</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Trends'!$AB$554:$AX$554</c:f>
              <c:numCache>
                <c:formatCode>_(* #,##0.0_);_(* \(#,##0.0\);_(* \-??_);_(@_)</c:formatCode>
                <c:ptCount val="5"/>
                <c:pt idx="0">
                  <c:v>0</c:v>
                </c:pt>
                <c:pt idx="1">
                  <c:v>0</c:v>
                </c:pt>
                <c:pt idx="2">
                  <c:v>0</c:v>
                </c:pt>
                <c:pt idx="3">
                  <c:v>0</c:v>
                </c:pt>
                <c:pt idx="4">
                  <c:v>0</c:v>
                </c:pt>
              </c:numCache>
            </c:numRef>
          </c:val>
        </c:ser>
        <c:ser>
          <c:idx val="15"/>
          <c:order val="15"/>
          <c:tx>
            <c:strRef>
              <c:f>'IS - Business Unit Trends'!$AA$555</c:f>
              <c:strCache>
                <c:ptCount val="1"/>
                <c:pt idx="0">
                  <c:v>EES</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Trends'!$AB$555:$AX$555</c:f>
              <c:numCache>
                <c:formatCode>_(* #,##0.0_);_(* \(#,##0.0\);_(* \-??_);_(@_)</c:formatCode>
                <c:ptCount val="5"/>
                <c:pt idx="0">
                  <c:v>0</c:v>
                </c:pt>
                <c:pt idx="1">
                  <c:v>0</c:v>
                </c:pt>
                <c:pt idx="2">
                  <c:v>0</c:v>
                </c:pt>
                <c:pt idx="3">
                  <c:v>0</c:v>
                </c:pt>
                <c:pt idx="4">
                  <c:v>0</c:v>
                </c:pt>
              </c:numCache>
            </c:numRef>
          </c:val>
        </c:ser>
        <c:ser>
          <c:idx val="16"/>
          <c:order val="16"/>
          <c:tx>
            <c:strRef>
              <c:f>'IS - Business Unit Trends'!$AA$556</c:f>
              <c:strCache>
                <c:ptCount val="1"/>
                <c:pt idx="0">
                  <c:v/>
                </c:pt>
              </c:strCache>
            </c:strRef>
          </c:tx>
          <c:spPr>
            <a:solidFill>
              <a:srgbClr val="00ccff"/>
            </a:solidFill>
            <a:ln w="12600">
              <a:solidFill>
                <a:srgbClr val="000000"/>
              </a:solidFill>
              <a:round/>
            </a:ln>
          </c:spPr>
          <c:invertIfNegative val="0"/>
          <c:cat>
            <c:strRef>
              <c:f>'IS - Business Unit Trends'!$AB$539:$AX$539</c:f>
              <c:strCache>
                <c:ptCount val="5"/>
                <c:pt idx="0">
                  <c:v>Jun 99</c:v>
                </c:pt>
                <c:pt idx="1">
                  <c:v>Jul 99</c:v>
                </c:pt>
                <c:pt idx="2">
                  <c:v>Aug 99</c:v>
                </c:pt>
                <c:pt idx="3">
                  <c:v>Sep 99</c:v>
                </c:pt>
                <c:pt idx="4">
                  <c:v>Oct 99</c:v>
                </c:pt>
              </c:strCache>
            </c:strRef>
          </c:cat>
          <c:val>
            <c:numRef>
              <c:f>'IS - Business Unit Trends'!$AB$556:$AX$556</c:f>
              <c:numCache>
                <c:formatCode>General</c:formatCode>
                <c:ptCount val="0"/>
              </c:numCache>
            </c:numRef>
          </c:val>
        </c:ser>
        <c:ser>
          <c:idx val="17"/>
          <c:order val="17"/>
          <c:tx>
            <c:strRef>
              <c:f>'IS - Business Unit Trends'!$AA$557</c:f>
              <c:strCache>
                <c:ptCount val="1"/>
                <c:pt idx="0">
                  <c:v>CORP</c:v>
                </c:pt>
              </c:strCache>
            </c:strRef>
          </c:tx>
          <c:spPr>
            <a:solidFill>
              <a:srgbClr val="69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'IS - Business Unit Trends'!$AB$539:$AX$539</c:f>
              <c:strCache>
                <c:ptCount val="5"/>
                <c:pt idx="0">
                  <c:v>Jun 99</c:v>
                </c:pt>
                <c:pt idx="1">
                  <c:v>Jul 99</c:v>
                </c:pt>
                <c:pt idx="2">
                  <c:v>Aug 99</c:v>
                </c:pt>
                <c:pt idx="3">
                  <c:v>Sep 99</c:v>
                </c:pt>
                <c:pt idx="4">
                  <c:v>Oct 99</c:v>
                </c:pt>
              </c:strCache>
            </c:strRef>
          </c:cat>
          <c:val>
            <c:numRef>
              <c:f>'IS - Business Unit Trends'!$AB$557:$AX$557</c:f>
              <c:numCache>
                <c:formatCode>General</c:formatCode>
                <c:ptCount val="5"/>
              </c:numCache>
            </c:numRef>
          </c:val>
        </c:ser>
        <c:gapWidth val="150"/>
        <c:overlap val="100"/>
        <c:axId val="30185698"/>
        <c:axId val="36606556"/>
      </c:barChart>
      <c:catAx>
        <c:axId val="30185698"/>
        <c:scaling>
          <c:orientation val="minMax"/>
        </c:scaling>
        <c:delete val="0"/>
        <c:axPos val="b"/>
        <c:numFmt formatCode="mmm\ yy"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Arial"/>
              </a:defRPr>
            </a:pPr>
          </a:p>
        </c:txPr>
        <c:crossAx val="36606556"/>
        <c:crossesAt val="0"/>
        <c:auto val="1"/>
        <c:lblAlgn val="ctr"/>
        <c:lblOffset val="100"/>
        <c:noMultiLvlLbl val="0"/>
      </c:catAx>
      <c:valAx>
        <c:axId val="36606556"/>
        <c:scaling>
          <c:orientation val="minMax"/>
          <c:max val="30"/>
          <c:min val="-3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 Millions</a:t>
                </a:r>
              </a:p>
            </c:rich>
          </c:tx>
          <c:overlay val="0"/>
          <c:spPr>
            <a:noFill/>
            <a:ln w="0">
              <a:noFill/>
            </a:ln>
          </c:spPr>
        </c:title>
        <c:numFmt formatCode="_(* #,##0.0_);_(* \(#,##0.0\);_(@_)"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0185698"/>
        <c:crossesAt val="1"/>
        <c:crossBetween val="midCat"/>
      </c:valAx>
      <c:spPr>
        <a:noFill/>
        <a:ln w="12600">
          <a:noFill/>
        </a:ln>
      </c:spPr>
    </c:plotArea>
    <c:legend>
      <c:legendPos val="r"/>
      <c:layout>
        <c:manualLayout>
          <c:xMode val="edge"/>
          <c:yMode val="edge"/>
          <c:x val="0.775946619503175"/>
          <c:y val="0.082003546099290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Energy Services</a:t>
            </a:r>
          </a:p>
        </c:rich>
      </c:tx>
      <c:overlay val="0"/>
      <c:spPr>
        <a:noFill/>
        <a:ln w="0">
          <a:noFill/>
        </a:ln>
      </c:spPr>
    </c:title>
    <c:autoTitleDeleted val="0"/>
    <c:plotArea>
      <c:layout>
        <c:manualLayout>
          <c:xMode val="edge"/>
          <c:yMode val="edge"/>
          <c:x val="0.0599419916210119"/>
          <c:y val="0.130100334448161"/>
          <c:w val="0.89663229133097"/>
          <c:h val="0.809698996655518"/>
        </c:manualLayout>
      </c:layout>
      <c:barChart>
        <c:barDir val="col"/>
        <c:grouping val="clustered"/>
        <c:varyColors val="0"/>
        <c:ser>
          <c:idx val="0"/>
          <c:order val="0"/>
          <c:tx>
            <c:strRef>
              <c:f>'Abs Value &amp; Count'!$W$239</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Count'!$AE$238:$AT$238</c:f>
              <c:strCache>
                <c:ptCount val="5"/>
                <c:pt idx="0">
                  <c:v>Jun 99</c:v>
                </c:pt>
                <c:pt idx="1">
                  <c:v>Jul 99</c:v>
                </c:pt>
                <c:pt idx="2">
                  <c:v>Aug 99</c:v>
                </c:pt>
                <c:pt idx="3">
                  <c:v>Sep 99</c:v>
                </c:pt>
                <c:pt idx="4">
                  <c:v>Oct 99</c:v>
                </c:pt>
              </c:strCache>
            </c:strRef>
          </c:cat>
          <c:val>
            <c:numRef>
              <c:f>'Abs Value &amp; Count'!$AE$239:$AT$239</c:f>
              <c:numCache>
                <c:formatCode>_(* #,##0.0_);_(* \(#,##0.0\);_(* \-??_);_(@_)</c:formatCode>
                <c:ptCount val="5"/>
                <c:pt idx="0">
                  <c:v>13.9</c:v>
                </c:pt>
                <c:pt idx="1">
                  <c:v>16.3</c:v>
                </c:pt>
                <c:pt idx="2">
                  <c:v>32.370536</c:v>
                </c:pt>
                <c:pt idx="3">
                  <c:v>36.067013</c:v>
                </c:pt>
                <c:pt idx="4">
                  <c:v>33.662367</c:v>
                </c:pt>
              </c:numCache>
            </c:numRef>
          </c:val>
        </c:ser>
        <c:gapWidth val="150"/>
        <c:overlap val="0"/>
        <c:axId val="81608720"/>
        <c:axId val="49184811"/>
      </c:barChart>
      <c:lineChart>
        <c:grouping val="standard"/>
        <c:varyColors val="0"/>
        <c:ser>
          <c:idx val="1"/>
          <c:order val="1"/>
          <c:tx>
            <c:strRef>
              <c:f>'Abs Value &amp; Count'!$W$240</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Count'!$AE$238:$AT$238</c:f>
              <c:strCache>
                <c:ptCount val="5"/>
                <c:pt idx="0">
                  <c:v>Jun 99</c:v>
                </c:pt>
                <c:pt idx="1">
                  <c:v>Jul 99</c:v>
                </c:pt>
                <c:pt idx="2">
                  <c:v>Aug 99</c:v>
                </c:pt>
                <c:pt idx="3">
                  <c:v>Sep 99</c:v>
                </c:pt>
                <c:pt idx="4">
                  <c:v>Oct 99</c:v>
                </c:pt>
              </c:strCache>
            </c:strRef>
          </c:cat>
          <c:val>
            <c:numRef>
              <c:f>'Abs Value &amp; Count'!$AE$240:$AT$240</c:f>
              <c:numCache>
                <c:formatCode>_(* #,##0_);_(* \(#,##0\);_(* \-??_);_(@_)</c:formatCode>
                <c:ptCount val="5"/>
                <c:pt idx="0">
                  <c:v>38</c:v>
                </c:pt>
                <c:pt idx="1">
                  <c:v>45</c:v>
                </c:pt>
                <c:pt idx="2">
                  <c:v>58</c:v>
                </c:pt>
                <c:pt idx="3">
                  <c:v>54</c:v>
                </c:pt>
                <c:pt idx="4">
                  <c:v>66</c:v>
                </c:pt>
              </c:numCache>
            </c:numRef>
          </c:val>
          <c:smooth val="0"/>
        </c:ser>
        <c:hiLowLines>
          <c:spPr>
            <a:ln w="0">
              <a:noFill/>
            </a:ln>
          </c:spPr>
        </c:hiLowLines>
        <c:marker val="1"/>
        <c:axId val="83460067"/>
        <c:axId val="96598161"/>
      </c:lineChart>
      <c:catAx>
        <c:axId val="81608720"/>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49184811"/>
        <c:crossesAt val="0"/>
        <c:auto val="1"/>
        <c:lblAlgn val="ctr"/>
        <c:lblOffset val="100"/>
        <c:noMultiLvlLbl val="0"/>
      </c:catAx>
      <c:valAx>
        <c:axId val="49184811"/>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1608720"/>
        <c:crossesAt val="1"/>
        <c:crossBetween val="midCat"/>
      </c:valAx>
      <c:catAx>
        <c:axId val="83460067"/>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96598161"/>
        <c:auto val="1"/>
        <c:lblAlgn val="ctr"/>
        <c:lblOffset val="100"/>
        <c:noMultiLvlLbl val="0"/>
      </c:catAx>
      <c:valAx>
        <c:axId val="96598161"/>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3460067"/>
        <c:crosses val="max"/>
        <c:crossBetween val="midCat"/>
      </c:valAx>
      <c:spPr>
        <a:noFill/>
        <a:ln w="12600">
          <a:noFill/>
        </a:ln>
      </c:spPr>
    </c:plotArea>
    <c:legend>
      <c:legendPos val="r"/>
      <c:layout>
        <c:manualLayout>
          <c:xMode val="edge"/>
          <c:yMode val="edge"/>
          <c:x val="0.376893329036416"/>
          <c:y val="0.913600891861761"/>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Enron Capital Management</a:t>
            </a:r>
          </a:p>
        </c:rich>
      </c:tx>
      <c:overlay val="0"/>
      <c:spPr>
        <a:noFill/>
        <a:ln w="0">
          <a:noFill/>
        </a:ln>
      </c:spPr>
    </c:title>
    <c:autoTitleDeleted val="0"/>
    <c:plotArea>
      <c:layout>
        <c:manualLayout>
          <c:xMode val="edge"/>
          <c:yMode val="edge"/>
          <c:x val="0.0604812661498708"/>
          <c:y val="0.131312005350574"/>
          <c:w val="0.899709302325581"/>
          <c:h val="0.808494036339316"/>
        </c:manualLayout>
      </c:layout>
      <c:barChart>
        <c:barDir val="col"/>
        <c:grouping val="clustered"/>
        <c:varyColors val="0"/>
        <c:ser>
          <c:idx val="0"/>
          <c:order val="0"/>
          <c:tx>
            <c:strRef>
              <c:f>'Abs Value &amp; Count'!$W$221</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Count'!$AE$220:$AT$220</c:f>
              <c:strCache>
                <c:ptCount val="5"/>
                <c:pt idx="0">
                  <c:v>Jun 99</c:v>
                </c:pt>
                <c:pt idx="1">
                  <c:v>Jul 99</c:v>
                </c:pt>
                <c:pt idx="2">
                  <c:v>Aug 99</c:v>
                </c:pt>
                <c:pt idx="3">
                  <c:v>Sep 99</c:v>
                </c:pt>
                <c:pt idx="4">
                  <c:v>Oct 99</c:v>
                </c:pt>
              </c:strCache>
            </c:strRef>
          </c:cat>
          <c:val>
            <c:numRef>
              <c:f>'Abs Value &amp; Count'!$AE$221:$AT$221</c:f>
              <c:numCache>
                <c:formatCode>_(* #,##0.0_);_(* \(#,##0.0\);_(* \-??_);_(@_)</c:formatCode>
                <c:ptCount val="5"/>
                <c:pt idx="0">
                  <c:v>30.4</c:v>
                </c:pt>
                <c:pt idx="1">
                  <c:v>7</c:v>
                </c:pt>
                <c:pt idx="2">
                  <c:v>3.144853</c:v>
                </c:pt>
                <c:pt idx="3">
                  <c:v>20.009152</c:v>
                </c:pt>
                <c:pt idx="4">
                  <c:v>31.759935</c:v>
                </c:pt>
              </c:numCache>
            </c:numRef>
          </c:val>
        </c:ser>
        <c:gapWidth val="150"/>
        <c:overlap val="0"/>
        <c:axId val="83694040"/>
        <c:axId val="89308232"/>
      </c:barChart>
      <c:lineChart>
        <c:grouping val="standard"/>
        <c:varyColors val="0"/>
        <c:ser>
          <c:idx val="1"/>
          <c:order val="1"/>
          <c:tx>
            <c:strRef>
              <c:f>'Abs Value &amp; Count'!$W$222</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Count'!$AE$220:$AT$220</c:f>
              <c:strCache>
                <c:ptCount val="5"/>
                <c:pt idx="0">
                  <c:v>Jun 99</c:v>
                </c:pt>
                <c:pt idx="1">
                  <c:v>Jul 99</c:v>
                </c:pt>
                <c:pt idx="2">
                  <c:v>Aug 99</c:v>
                </c:pt>
                <c:pt idx="3">
                  <c:v>Sep 99</c:v>
                </c:pt>
                <c:pt idx="4">
                  <c:v>Oct 99</c:v>
                </c:pt>
              </c:strCache>
            </c:strRef>
          </c:cat>
          <c:val>
            <c:numRef>
              <c:f>'Abs Value &amp; Count'!$AE$222:$AT$222</c:f>
              <c:numCache>
                <c:formatCode>_(* #,##0_);_(* \(#,##0\);_(* \-??_);_(@_)</c:formatCode>
                <c:ptCount val="5"/>
                <c:pt idx="0">
                  <c:v>23</c:v>
                </c:pt>
                <c:pt idx="1">
                  <c:v>36</c:v>
                </c:pt>
                <c:pt idx="2">
                  <c:v>30</c:v>
                </c:pt>
                <c:pt idx="3">
                  <c:v>34</c:v>
                </c:pt>
                <c:pt idx="4">
                  <c:v>40</c:v>
                </c:pt>
              </c:numCache>
            </c:numRef>
          </c:val>
          <c:smooth val="0"/>
        </c:ser>
        <c:hiLowLines>
          <c:spPr>
            <a:ln w="0">
              <a:noFill/>
            </a:ln>
          </c:spPr>
        </c:hiLowLines>
        <c:marker val="1"/>
        <c:axId val="74484854"/>
        <c:axId val="7295352"/>
      </c:lineChart>
      <c:catAx>
        <c:axId val="83694040"/>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89308232"/>
        <c:crossesAt val="0"/>
        <c:auto val="1"/>
        <c:lblAlgn val="ctr"/>
        <c:lblOffset val="100"/>
        <c:noMultiLvlLbl val="0"/>
      </c:catAx>
      <c:valAx>
        <c:axId val="89308232"/>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83694040"/>
        <c:crossesAt val="1"/>
        <c:crossBetween val="midCat"/>
      </c:valAx>
      <c:catAx>
        <c:axId val="74484854"/>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7295352"/>
        <c:auto val="1"/>
        <c:lblAlgn val="ctr"/>
        <c:lblOffset val="100"/>
        <c:noMultiLvlLbl val="0"/>
      </c:catAx>
      <c:valAx>
        <c:axId val="7295352"/>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4484854"/>
        <c:crosses val="max"/>
        <c:crossBetween val="midCat"/>
      </c:valAx>
      <c:spPr>
        <a:noFill/>
        <a:ln w="12600">
          <a:noFill/>
        </a:ln>
      </c:spPr>
    </c:plotArea>
    <c:legend>
      <c:legendPos val="r"/>
      <c:layout>
        <c:manualLayout>
          <c:xMode val="edge"/>
          <c:yMode val="edge"/>
          <c:x val="0.384366925064599"/>
          <c:y val="0.913610522795675"/>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Portland</a:t>
            </a:r>
          </a:p>
        </c:rich>
      </c:tx>
      <c:overlay val="0"/>
      <c:spPr>
        <a:noFill/>
        <a:ln w="0">
          <a:noFill/>
        </a:ln>
      </c:spPr>
    </c:title>
    <c:autoTitleDeleted val="0"/>
    <c:plotArea>
      <c:layout>
        <c:manualLayout>
          <c:xMode val="edge"/>
          <c:yMode val="edge"/>
          <c:x val="0.0861263293586851"/>
          <c:y val="0.16972324108036"/>
          <c:w val="0.833467611988398"/>
          <c:h val="0.732799822162943"/>
        </c:manualLayout>
      </c:layout>
      <c:barChart>
        <c:barDir val="col"/>
        <c:grouping val="clustered"/>
        <c:varyColors val="0"/>
        <c:ser>
          <c:idx val="0"/>
          <c:order val="0"/>
          <c:tx>
            <c:strRef>
              <c:f>'Abs Value &amp; Count'!$W$203</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Count'!$AE$202:$AT$202</c:f>
              <c:strCache>
                <c:ptCount val="5"/>
                <c:pt idx="0">
                  <c:v>Jun 99</c:v>
                </c:pt>
                <c:pt idx="1">
                  <c:v>Jul 99</c:v>
                </c:pt>
                <c:pt idx="2">
                  <c:v>Aug 99</c:v>
                </c:pt>
                <c:pt idx="3">
                  <c:v>Sep 99</c:v>
                </c:pt>
                <c:pt idx="4">
                  <c:v>Oct 99</c:v>
                </c:pt>
              </c:strCache>
            </c:strRef>
          </c:cat>
          <c:val>
            <c:numRef>
              <c:f>'Abs Value &amp; Count'!$AE$203:$AT$203</c:f>
              <c:numCache>
                <c:formatCode>_(* #,##0.0_);_(* \(#,##0.0\);_(* \-??_);_(@_)</c:formatCode>
                <c:ptCount val="5"/>
                <c:pt idx="0">
                  <c:v>4.5</c:v>
                </c:pt>
                <c:pt idx="1">
                  <c:v>5.4</c:v>
                </c:pt>
                <c:pt idx="2">
                  <c:v>4.751833</c:v>
                </c:pt>
                <c:pt idx="3">
                  <c:v>4.824188</c:v>
                </c:pt>
                <c:pt idx="4">
                  <c:v>10.974179</c:v>
                </c:pt>
              </c:numCache>
            </c:numRef>
          </c:val>
        </c:ser>
        <c:gapWidth val="150"/>
        <c:overlap val="0"/>
        <c:axId val="51914894"/>
        <c:axId val="22891103"/>
      </c:barChart>
      <c:lineChart>
        <c:grouping val="standard"/>
        <c:varyColors val="0"/>
        <c:ser>
          <c:idx val="1"/>
          <c:order val="1"/>
          <c:tx>
            <c:strRef>
              <c:f>'Abs Value &amp; Count'!$W$204</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Count'!$AE$202:$AT$202</c:f>
              <c:strCache>
                <c:ptCount val="5"/>
                <c:pt idx="0">
                  <c:v>Jun 99</c:v>
                </c:pt>
                <c:pt idx="1">
                  <c:v>Jul 99</c:v>
                </c:pt>
                <c:pt idx="2">
                  <c:v>Aug 99</c:v>
                </c:pt>
                <c:pt idx="3">
                  <c:v>Sep 99</c:v>
                </c:pt>
                <c:pt idx="4">
                  <c:v>Oct 99</c:v>
                </c:pt>
              </c:strCache>
            </c:strRef>
          </c:cat>
          <c:val>
            <c:numRef>
              <c:f>'Abs Value &amp; Count'!$AE$204:$AT$204</c:f>
              <c:numCache>
                <c:formatCode>_(* #,##0_);_(* \(#,##0\);_(* \-??_);_(@_)</c:formatCode>
                <c:ptCount val="5"/>
                <c:pt idx="0">
                  <c:v>46</c:v>
                </c:pt>
                <c:pt idx="1">
                  <c:v>57</c:v>
                </c:pt>
                <c:pt idx="2">
                  <c:v>60</c:v>
                </c:pt>
                <c:pt idx="3">
                  <c:v>63</c:v>
                </c:pt>
                <c:pt idx="4">
                  <c:v>66</c:v>
                </c:pt>
              </c:numCache>
            </c:numRef>
          </c:val>
          <c:smooth val="0"/>
        </c:ser>
        <c:hiLowLines>
          <c:spPr>
            <a:ln w="0">
              <a:noFill/>
            </a:ln>
          </c:spPr>
        </c:hiLowLines>
        <c:marker val="1"/>
        <c:axId val="25756401"/>
        <c:axId val="28121765"/>
      </c:lineChart>
      <c:catAx>
        <c:axId val="51914894"/>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22891103"/>
        <c:crossesAt val="0"/>
        <c:auto val="1"/>
        <c:lblAlgn val="ctr"/>
        <c:lblOffset val="100"/>
        <c:noMultiLvlLbl val="0"/>
      </c:catAx>
      <c:valAx>
        <c:axId val="22891103"/>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51914894"/>
        <c:crossesAt val="1"/>
        <c:crossBetween val="midCat"/>
      </c:valAx>
      <c:catAx>
        <c:axId val="25756401"/>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28121765"/>
        <c:auto val="1"/>
        <c:lblAlgn val="ctr"/>
        <c:lblOffset val="100"/>
        <c:noMultiLvlLbl val="0"/>
      </c:catAx>
      <c:valAx>
        <c:axId val="28121765"/>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5756401"/>
        <c:crosses val="max"/>
        <c:crossBetween val="midCat"/>
      </c:valAx>
      <c:spPr>
        <a:noFill/>
        <a:ln w="12600">
          <a:noFill/>
        </a:ln>
      </c:spPr>
    </c:plotArea>
    <c:legend>
      <c:legendPos val="r"/>
      <c:layout>
        <c:manualLayout>
          <c:xMode val="edge"/>
          <c:yMode val="edge"/>
          <c:x val="0.295601031260071"/>
          <c:y val="0.8886295431810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Gas Pipeline Group</a:t>
            </a:r>
          </a:p>
        </c:rich>
      </c:tx>
      <c:overlay val="0"/>
      <c:spPr>
        <a:noFill/>
        <a:ln w="0">
          <a:noFill/>
        </a:ln>
      </c:spPr>
    </c:title>
    <c:autoTitleDeleted val="0"/>
    <c:plotArea>
      <c:layout>
        <c:manualLayout>
          <c:xMode val="edge"/>
          <c:yMode val="edge"/>
          <c:x val="0.0875765388333871"/>
          <c:y val="0.159053017672558"/>
          <c:w val="0.843538511118273"/>
          <c:h val="0.740135600755808"/>
        </c:manualLayout>
      </c:layout>
      <c:barChart>
        <c:barDir val="col"/>
        <c:grouping val="clustered"/>
        <c:varyColors val="0"/>
        <c:ser>
          <c:idx val="0"/>
          <c:order val="0"/>
          <c:tx>
            <c:strRef>
              <c:f>'Abs Value &amp; Count'!$W$197</c:f>
              <c:strCache>
                <c:ptCount val="1"/>
                <c:pt idx="0">
                  <c:v> Absolute Value </c:v>
                </c:pt>
              </c:strCache>
            </c:strRef>
          </c:tx>
          <c:spPr>
            <a:solidFill>
              <a:srgbClr val="0000ff"/>
            </a:solidFill>
            <a:ln w="12600">
              <a:solidFill>
                <a:srgbClr val="000000"/>
              </a:solidFill>
              <a:round/>
            </a:ln>
          </c:spPr>
          <c:invertIfNegative val="0"/>
          <c:dLbls>
            <c:txPr>
              <a:bodyPr rot="5400000" wrap="none"/>
              <a:lstStyle/>
              <a:p>
                <a:pPr>
                  <a:defRPr b="0" sz="700" strike="noStrike" u="none">
                    <a:solidFill>
                      <a:srgbClr val="00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'Abs Value &amp; Count'!$AE$196:$AT$196</c:f>
              <c:strCache>
                <c:ptCount val="5"/>
                <c:pt idx="0">
                  <c:v>Jun 99</c:v>
                </c:pt>
                <c:pt idx="1">
                  <c:v>Jul 99</c:v>
                </c:pt>
                <c:pt idx="2">
                  <c:v>Aug 99</c:v>
                </c:pt>
                <c:pt idx="3">
                  <c:v>Sep 99</c:v>
                </c:pt>
                <c:pt idx="4">
                  <c:v>Oct 99</c:v>
                </c:pt>
              </c:strCache>
            </c:strRef>
          </c:cat>
          <c:val>
            <c:numRef>
              <c:f>'Abs Value &amp; Count'!$AE$197:$AT$197</c:f>
              <c:numCache>
                <c:formatCode>_(* #,##0.0_);_(* \(#,##0.0\);_(* \-??_);_(@_)</c:formatCode>
                <c:ptCount val="5"/>
                <c:pt idx="0">
                  <c:v>10.8</c:v>
                </c:pt>
                <c:pt idx="1">
                  <c:v>9.5</c:v>
                </c:pt>
                <c:pt idx="2">
                  <c:v>5.298332</c:v>
                </c:pt>
                <c:pt idx="3">
                  <c:v>2.186223</c:v>
                </c:pt>
                <c:pt idx="4">
                  <c:v>24.825436</c:v>
                </c:pt>
              </c:numCache>
            </c:numRef>
          </c:val>
        </c:ser>
        <c:gapWidth val="150"/>
        <c:overlap val="0"/>
        <c:axId val="99041023"/>
        <c:axId val="86646559"/>
      </c:barChart>
      <c:lineChart>
        <c:grouping val="standard"/>
        <c:varyColors val="0"/>
        <c:ser>
          <c:idx val="1"/>
          <c:order val="1"/>
          <c:tx>
            <c:strRef>
              <c:f>'Abs Value &amp; Count'!$W$198</c:f>
              <c:strCache>
                <c:ptCount val="1"/>
                <c:pt idx="0">
                  <c:v> Count </c:v>
                </c:pt>
              </c:strCache>
            </c:strRef>
          </c:tx>
          <c:spPr>
            <a:solidFill>
              <a:srgbClr val="ff0000"/>
            </a:solidFill>
            <a:ln w="12600">
              <a:solidFill>
                <a:srgbClr val="ff0000"/>
              </a:solidFill>
              <a:round/>
            </a:ln>
          </c:spPr>
          <c:marker>
            <c:symbol val="diamond"/>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'Abs Value &amp; Count'!$AE$196:$AT$196</c:f>
              <c:strCache>
                <c:ptCount val="5"/>
                <c:pt idx="0">
                  <c:v>Jun 99</c:v>
                </c:pt>
                <c:pt idx="1">
                  <c:v>Jul 99</c:v>
                </c:pt>
                <c:pt idx="2">
                  <c:v>Aug 99</c:v>
                </c:pt>
                <c:pt idx="3">
                  <c:v>Sep 99</c:v>
                </c:pt>
                <c:pt idx="4">
                  <c:v>Oct 99</c:v>
                </c:pt>
              </c:strCache>
            </c:strRef>
          </c:cat>
          <c:val>
            <c:numRef>
              <c:f>'Abs Value &amp; Count'!$AE$198:$AT$198</c:f>
              <c:numCache>
                <c:formatCode>_(* #,##0_);_(* \(#,##0\);_(* \-??_);_(@_)</c:formatCode>
                <c:ptCount val="5"/>
                <c:pt idx="0">
                  <c:v>37</c:v>
                </c:pt>
                <c:pt idx="1">
                  <c:v>47</c:v>
                </c:pt>
                <c:pt idx="2">
                  <c:v>53</c:v>
                </c:pt>
                <c:pt idx="3">
                  <c:v>39</c:v>
                </c:pt>
                <c:pt idx="4">
                  <c:v>57</c:v>
                </c:pt>
              </c:numCache>
            </c:numRef>
          </c:val>
          <c:smooth val="0"/>
        </c:ser>
        <c:hiLowLines>
          <c:spPr>
            <a:ln w="0">
              <a:noFill/>
            </a:ln>
          </c:spPr>
        </c:hiLowLines>
        <c:marker val="1"/>
        <c:axId val="69079389"/>
        <c:axId val="86972526"/>
      </c:lineChart>
      <c:catAx>
        <c:axId val="99041023"/>
        <c:scaling>
          <c:orientation val="minMax"/>
        </c:scaling>
        <c:delete val="0"/>
        <c:axPos val="b"/>
        <c:numFmt formatCode="mmm\ yy" sourceLinked="1"/>
        <c:majorTickMark val="cross"/>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86646559"/>
        <c:crossesAt val="0"/>
        <c:auto val="1"/>
        <c:lblAlgn val="ctr"/>
        <c:lblOffset val="100"/>
        <c:noMultiLvlLbl val="0"/>
      </c:catAx>
      <c:valAx>
        <c:axId val="86646559"/>
        <c:scaling>
          <c:orientation val="minMax"/>
          <c:max val="180"/>
        </c:scaling>
        <c:delete val="0"/>
        <c:axPos val="l"/>
        <c:title>
          <c:tx>
            <c:rich>
              <a:bodyPr rot="-5400000"/>
              <a:lstStyle/>
              <a:p>
                <a:pPr>
                  <a:defRPr b="0" sz="1300" strike="noStrike" u="none">
                    <a:uFillTx/>
                    <a:latin typeface="Arial"/>
                  </a:defRPr>
                </a:pPr>
                <a:r>
                  <a:rPr b="1" sz="800" strike="noStrike" u="none">
                    <a:solidFill>
                      <a:srgbClr val="000000"/>
                    </a:solidFill>
                    <a:uFillTx/>
                    <a:latin typeface="Arial"/>
                  </a:rPr>
                  <a:t>$Millions</a:t>
                </a:r>
              </a:p>
            </c:rich>
          </c:tx>
          <c:overlay val="0"/>
          <c:spPr>
            <a:noFill/>
            <a:ln w="0">
              <a:noFill/>
            </a:ln>
          </c:spPr>
        </c:title>
        <c:numFmt formatCode="_(* #,##0.0_);_(* \(#,##0.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9041023"/>
        <c:crossesAt val="1"/>
        <c:crossBetween val="midCat"/>
      </c:valAx>
      <c:catAx>
        <c:axId val="69079389"/>
        <c:scaling>
          <c:orientation val="minMax"/>
        </c:scaling>
        <c:delete val="1"/>
        <c:axPos val="t"/>
        <c:numFmt formatCode="mmm\ yy"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86972526"/>
        <c:auto val="1"/>
        <c:lblAlgn val="ctr"/>
        <c:lblOffset val="100"/>
        <c:noMultiLvlLbl val="0"/>
      </c:catAx>
      <c:valAx>
        <c:axId val="86972526"/>
        <c:scaling>
          <c:orientation val="minMax"/>
          <c:max val="210"/>
          <c:min val="0"/>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Count</a:t>
                </a:r>
              </a:p>
            </c:rich>
          </c:tx>
          <c:overlay val="0"/>
          <c:spPr>
            <a:noFill/>
            <a:ln w="0">
              <a:noFill/>
            </a:ln>
          </c:spPr>
        </c:title>
        <c:numFmt formatCode="_(* #,##0_);_(* \(#,##0\);_(@_)" sourceLinked="0"/>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69079389"/>
        <c:crosses val="max"/>
        <c:crossBetween val="midCat"/>
      </c:valAx>
      <c:spPr>
        <a:noFill/>
        <a:ln w="12600">
          <a:noFill/>
        </a:ln>
      </c:spPr>
    </c:plotArea>
    <c:legend>
      <c:legendPos val="r"/>
      <c:layout>
        <c:manualLayout>
          <c:xMode val="edge"/>
          <c:yMode val="edge"/>
          <c:x val="0.374315178859169"/>
          <c:y val="0.91363787929309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chart" Target="../charts/chart5.xml"/><Relationship Id="rId4" Type="http://schemas.openxmlformats.org/officeDocument/2006/relationships/chart" Target="../charts/chart6.xml"/><Relationship Id="rId5" Type="http://schemas.openxmlformats.org/officeDocument/2006/relationships/chart" Target="../charts/chart7.xml"/><Relationship Id="rId6" Type="http://schemas.openxmlformats.org/officeDocument/2006/relationships/chart" Target="../charts/chart8.xml"/><Relationship Id="rId7" Type="http://schemas.openxmlformats.org/officeDocument/2006/relationships/chart" Target="../charts/chart9.xml"/><Relationship Id="rId8" Type="http://schemas.openxmlformats.org/officeDocument/2006/relationships/chart" Target="../charts/chart10.xml"/><Relationship Id="rId9" Type="http://schemas.openxmlformats.org/officeDocument/2006/relationships/chart" Target="../charts/chart11.xml"/><Relationship Id="rId10" Type="http://schemas.openxmlformats.org/officeDocument/2006/relationships/chart" Target="../charts/chart12.xml"/><Relationship Id="rId11" Type="http://schemas.openxmlformats.org/officeDocument/2006/relationships/chart" Target="../charts/chart13.xml"/><Relationship Id="rId12" Type="http://schemas.openxmlformats.org/officeDocument/2006/relationships/chart" Target="../charts/chart14.xml"/><Relationship Id="rId13" Type="http://schemas.openxmlformats.org/officeDocument/2006/relationships/chart" Target="../charts/chart15.xml"/><Relationship Id="rId14" Type="http://schemas.openxmlformats.org/officeDocument/2006/relationships/chart" Target="../charts/chart16.xml"/><Relationship Id="rId15" Type="http://schemas.openxmlformats.org/officeDocument/2006/relationships/chart" Target="../charts/chart17.xml"/><Relationship Id="rId16" Type="http://schemas.openxmlformats.org/officeDocument/2006/relationships/chart" Target="../charts/chart18.xml"/><Relationship Id="rId17" Type="http://schemas.openxmlformats.org/officeDocument/2006/relationships/chart" Target="../charts/chart19.xml"/>
</Relationships>
</file>

<file path=xl/drawings/_rels/drawing22.xml.rels><?xml version="1.0" encoding="UTF-8"?>
<Relationships xmlns="http://schemas.openxmlformats.org/package/2006/relationships"><Relationship Id="rId1" Type="http://schemas.openxmlformats.org/officeDocument/2006/relationships/chart" Target="../charts/chart37.xml"/><Relationship Id="rId2" Type="http://schemas.openxmlformats.org/officeDocument/2006/relationships/chart" Target="../charts/chart38.xml"/><Relationship Id="rId3" Type="http://schemas.openxmlformats.org/officeDocument/2006/relationships/chart" Target="../charts/chart39.xml"/><Relationship Id="rId4" Type="http://schemas.openxmlformats.org/officeDocument/2006/relationships/chart" Target="../charts/chart40.xml"/><Relationship Id="rId5" Type="http://schemas.openxmlformats.org/officeDocument/2006/relationships/chart" Target="../charts/chart41.xml"/><Relationship Id="rId6" Type="http://schemas.openxmlformats.org/officeDocument/2006/relationships/chart" Target="../charts/chart42.xml"/><Relationship Id="rId7" Type="http://schemas.openxmlformats.org/officeDocument/2006/relationships/chart" Target="../charts/chart43.xml"/><Relationship Id="rId8" Type="http://schemas.openxmlformats.org/officeDocument/2006/relationships/chart" Target="../charts/chart44.xml"/><Relationship Id="rId9" Type="http://schemas.openxmlformats.org/officeDocument/2006/relationships/chart" Target="../charts/chart45.xml"/><Relationship Id="rId10" Type="http://schemas.openxmlformats.org/officeDocument/2006/relationships/chart" Target="../charts/chart46.xml"/><Relationship Id="rId11" Type="http://schemas.openxmlformats.org/officeDocument/2006/relationships/chart" Target="../charts/chart47.xml"/><Relationship Id="rId12" Type="http://schemas.openxmlformats.org/officeDocument/2006/relationships/chart" Target="../charts/chart48.xml"/><Relationship Id="rId13" Type="http://schemas.openxmlformats.org/officeDocument/2006/relationships/chart" Target="../charts/chart49.xml"/><Relationship Id="rId14" Type="http://schemas.openxmlformats.org/officeDocument/2006/relationships/chart" Target="../charts/chart50.xml"/><Relationship Id="rId15" Type="http://schemas.openxmlformats.org/officeDocument/2006/relationships/chart" Target="../charts/chart51.xml"/><Relationship Id="rId16" Type="http://schemas.openxmlformats.org/officeDocument/2006/relationships/chart" Target="../charts/chart52.xml"/><Relationship Id="rId17" Type="http://schemas.openxmlformats.org/officeDocument/2006/relationships/chart" Target="../charts/chart53.xml"/>
</Relationships>
</file>

<file path=xl/drawings/_rels/drawing3.xml.rels><?xml version="1.0" encoding="UTF-8"?>
<Relationships xmlns="http://schemas.openxmlformats.org/package/2006/relationships"><Relationship Id="rId1" Type="http://schemas.openxmlformats.org/officeDocument/2006/relationships/chart" Target="../charts/chart20.xml"/><Relationship Id="rId2" Type="http://schemas.openxmlformats.org/officeDocument/2006/relationships/chart" Target="../charts/chart21.xml"/><Relationship Id="rId3" Type="http://schemas.openxmlformats.org/officeDocument/2006/relationships/chart" Target="../charts/chart22.xml"/><Relationship Id="rId4" Type="http://schemas.openxmlformats.org/officeDocument/2006/relationships/chart" Target="../charts/chart23.xml"/><Relationship Id="rId5" Type="http://schemas.openxmlformats.org/officeDocument/2006/relationships/chart" Target="../charts/chart24.xml"/><Relationship Id="rId6" Type="http://schemas.openxmlformats.org/officeDocument/2006/relationships/chart" Target="../charts/chart25.xml"/><Relationship Id="rId7" Type="http://schemas.openxmlformats.org/officeDocument/2006/relationships/chart" Target="../charts/chart26.xml"/><Relationship Id="rId8" Type="http://schemas.openxmlformats.org/officeDocument/2006/relationships/chart" Target="../charts/chart27.xml"/><Relationship Id="rId9" Type="http://schemas.openxmlformats.org/officeDocument/2006/relationships/chart" Target="../charts/chart28.xml"/><Relationship Id="rId10" Type="http://schemas.openxmlformats.org/officeDocument/2006/relationships/chart" Target="../charts/chart29.xml"/><Relationship Id="rId11" Type="http://schemas.openxmlformats.org/officeDocument/2006/relationships/chart" Target="../charts/chart30.xml"/><Relationship Id="rId12" Type="http://schemas.openxmlformats.org/officeDocument/2006/relationships/chart" Target="../charts/chart31.xml"/><Relationship Id="rId13" Type="http://schemas.openxmlformats.org/officeDocument/2006/relationships/chart" Target="../charts/chart32.xml"/><Relationship Id="rId14" Type="http://schemas.openxmlformats.org/officeDocument/2006/relationships/chart" Target="../charts/chart33.xml"/><Relationship Id="rId15" Type="http://schemas.openxmlformats.org/officeDocument/2006/relationships/chart" Target="../charts/chart34.xml"/><Relationship Id="rId16" Type="http://schemas.openxmlformats.org/officeDocument/2006/relationships/chart" Target="../charts/chart35.xml"/><Relationship Id="rId17" Type="http://schemas.openxmlformats.org/officeDocument/2006/relationships/chart" Target="../charts/chart3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33</xdr:row>
      <xdr:rowOff>9360</xdr:rowOff>
    </xdr:from>
    <xdr:to>
      <xdr:col>1</xdr:col>
      <xdr:colOff>180000</xdr:colOff>
      <xdr:row>61</xdr:row>
      <xdr:rowOff>38160</xdr:rowOff>
    </xdr:to>
    <xdr:sp>
      <xdr:nvSpPr>
        <xdr:cNvPr id="0" name="Text 11"/>
        <xdr:cNvSpPr/>
      </xdr:nvSpPr>
      <xdr:spPr>
        <a:xfrm>
          <a:off x="0" y="5352840"/>
          <a:ext cx="6019560" cy="4562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most significant imbalances that pose income statement exposure to Enron are as follows: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Most of the imbalances this month are a result of the mapping issues that Europe is facing with the conversion to SAP.  Europe is expecting the majority of these mapping issues to be corrected next month.</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majority of the $9.0M imbalance between ECT and EES occurred in Nov and Dec 1998.  ECT invoiced EES for 1995-1997 volume changes on the Socal and PG&amp;E lines.  Because of the dollar magnitude of these adjustments, EES has been awaiting approval from its Management before recording the offsetting purchase.  In May, EES Management requested additional time for review and audit of ECT's supporting documentation.  To date, EES has not booked its expense.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 AMER's $1.3M imbalance within itself is due primarily to various types of booking errors as well as misapplication of cash from September and should be corrected in November.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EES's $6.4M imbalance within itself is tax related and the tax department is working to correct all rollup issues by the end of the year.</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Most of the other imbalances are new this month and are due to various booking errors, mapping issues, or timing differences. The majority should clear next month.</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2</xdr:col>
      <xdr:colOff>0</xdr:colOff>
      <xdr:row>33</xdr:row>
      <xdr:rowOff>0</xdr:rowOff>
    </xdr:from>
    <xdr:to>
      <xdr:col>3</xdr:col>
      <xdr:colOff>720</xdr:colOff>
      <xdr:row>61</xdr:row>
      <xdr:rowOff>66600</xdr:rowOff>
    </xdr:to>
    <xdr:sp>
      <xdr:nvSpPr>
        <xdr:cNvPr id="1" name="Text 14"/>
        <xdr:cNvSpPr/>
      </xdr:nvSpPr>
      <xdr:spPr>
        <a:xfrm>
          <a:off x="6477480" y="5343480"/>
          <a:ext cx="5840280" cy="4600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largest imbalance is within Europe of $28.3M. These imbalances were not explained but are likely to be the result of mapping issues.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The imbalances that Europe has with EECC and International Headquarters are booking errors regarding I/C interest and will be cleared in November.</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Caribbean / Middle East's imbalances are a result of a mapping error that effects both ECM and International Headquarters and should be corrected in November.</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 AMER's imbalance within itself is primarily caused by booking errors as well as timing differences.</a:t>
          </a:r>
          <a:endParaRPr b="0" lang="en-US" sz="1000" strike="noStrike" u="none">
            <a:effectLst/>
            <a:uFillTx/>
            <a:latin typeface="Times New Roman"/>
          </a:endParaRPr>
        </a:p>
      </xdr:txBody>
    </xdr:sp>
    <xdr:clientData/>
  </xdr:twoCellAnchor>
  <xdr:twoCellAnchor editAs="oneCell">
    <xdr:from>
      <xdr:col>0</xdr:col>
      <xdr:colOff>0</xdr:colOff>
      <xdr:row>5</xdr:row>
      <xdr:rowOff>9360</xdr:rowOff>
    </xdr:from>
    <xdr:to>
      <xdr:col>1</xdr:col>
      <xdr:colOff>169920</xdr:colOff>
      <xdr:row>26</xdr:row>
      <xdr:rowOff>161640</xdr:rowOff>
    </xdr:to>
    <xdr:graphicFrame>
      <xdr:nvGraphicFramePr>
        <xdr:cNvPr id="2" name="Chart 22"/>
        <xdr:cNvGraphicFramePr/>
      </xdr:nvGraphicFramePr>
      <xdr:xfrm>
        <a:off x="0" y="819000"/>
        <a:ext cx="6009480" cy="355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458640</xdr:colOff>
      <xdr:row>5</xdr:row>
      <xdr:rowOff>9360</xdr:rowOff>
    </xdr:from>
    <xdr:to>
      <xdr:col>3</xdr:col>
      <xdr:colOff>720</xdr:colOff>
      <xdr:row>27</xdr:row>
      <xdr:rowOff>9720</xdr:rowOff>
    </xdr:to>
    <xdr:graphicFrame>
      <xdr:nvGraphicFramePr>
        <xdr:cNvPr id="3" name="Chart 23"/>
        <xdr:cNvGraphicFramePr/>
      </xdr:nvGraphicFramePr>
      <xdr:xfrm>
        <a:off x="6298200" y="819000"/>
        <a:ext cx="6019560" cy="35625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0.0405252980986142</cdr:x>
      <cdr:y>0.56052017339113</cdr:y>
    </cdr:from>
    <cdr:to>
      <cdr:x>0.0564776023203352</cdr:x>
      <cdr:y>0.605757474713794</cdr:y>
    </cdr:to>
    <cdr:sp>
      <cdr:nvSpPr>
        <cdr:cNvPr id="70" name="Text 1"/>
        <cdr:cNvSpPr/>
      </cdr:nvSpPr>
      <cdr:spPr>
        <a:xfrm>
          <a:off x="181080" y="1815480"/>
          <a:ext cx="71280" cy="1465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0.0497099581050596</cdr:x>
      <cdr:y>0.905301767255752</cdr:y>
    </cdr:from>
    <cdr:to>
      <cdr:x>0.0657428295198195</cdr:x>
      <cdr:y>0.944537067911526</cdr:y>
    </cdr:to>
    <cdr:sp>
      <cdr:nvSpPr>
        <cdr:cNvPr id="71" name="Text 2"/>
        <cdr:cNvSpPr/>
      </cdr:nvSpPr>
      <cdr:spPr>
        <a:xfrm>
          <a:off x="222120" y="293220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0.0652594263615856</cdr:x>
      <cdr:y>0.729243081027009</cdr:y>
    </cdr:from>
    <cdr:to>
      <cdr:x>0.0812117305833065</cdr:x>
      <cdr:y>0.768478381682783</cdr:y>
    </cdr:to>
    <cdr:sp>
      <cdr:nvSpPr>
        <cdr:cNvPr id="72" name="Text 3"/>
        <cdr:cNvSpPr/>
      </cdr:nvSpPr>
      <cdr:spPr>
        <a:xfrm>
          <a:off x="291600" y="236196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0.0845149854979053</cdr:x>
      <cdr:y>0.0940313437812604</cdr:y>
    </cdr:from>
    <cdr:to>
      <cdr:x>0.100467289719626</cdr:x>
      <cdr:y>0.133266644437035</cdr:y>
    </cdr:to>
    <cdr:sp>
      <cdr:nvSpPr>
        <cdr:cNvPr id="73" name="Text 4"/>
        <cdr:cNvSpPr/>
      </cdr:nvSpPr>
      <cdr:spPr>
        <a:xfrm>
          <a:off x="377640" y="30456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0.0845149854979053</cdr:x>
      <cdr:y>0.792264088029343</cdr:y>
    </cdr:from>
    <cdr:to>
      <cdr:x>0.100467289719626</cdr:x>
      <cdr:y>0.831499388685117</cdr:y>
    </cdr:to>
    <cdr:sp>
      <cdr:nvSpPr>
        <cdr:cNvPr id="74" name="Text 5"/>
        <cdr:cNvSpPr/>
      </cdr:nvSpPr>
      <cdr:spPr>
        <a:xfrm>
          <a:off x="377640" y="256608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0.0907186593619078</cdr:x>
      <cdr:y>0.203289985550739</cdr:y>
    </cdr:from>
    <cdr:to>
      <cdr:x>0.106751530776668</cdr:x>
      <cdr:y>0.242525286206513</cdr:y>
    </cdr:to>
    <cdr:sp>
      <cdr:nvSpPr>
        <cdr:cNvPr id="75" name="Text 6"/>
        <cdr:cNvSpPr/>
      </cdr:nvSpPr>
      <cdr:spPr>
        <a:xfrm>
          <a:off x="405360" y="65844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0.0845149854979053</cdr:x>
      <cdr:y>0.709458708458375</cdr:y>
    </cdr:from>
    <cdr:to>
      <cdr:x>0.100467289719626</cdr:x>
      <cdr:y>0.748805157274647</cdr:y>
    </cdr:to>
    <cdr:sp>
      <cdr:nvSpPr>
        <cdr:cNvPr id="76" name="Text 7"/>
        <cdr:cNvSpPr/>
      </cdr:nvSpPr>
      <cdr:spPr>
        <a:xfrm>
          <a:off x="377640" y="229788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0.040528563371203</cdr:x>
      <cdr:y>0.561761426978818</cdr:y>
    </cdr:from>
    <cdr:to>
      <cdr:x>0.0564821529288534</cdr:x>
      <cdr:y>0.607246376811594</cdr:y>
    </cdr:to>
    <cdr:sp>
      <cdr:nvSpPr>
        <cdr:cNvPr id="78" name="Text 1"/>
        <cdr:cNvSpPr/>
      </cdr:nvSpPr>
      <cdr:spPr>
        <a:xfrm>
          <a:off x="181080" y="1814040"/>
          <a:ext cx="7128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0.0497139634195472</cdr:x>
      <cdr:y>0.91025641025641</cdr:y>
    </cdr:from>
    <cdr:to>
      <cdr:x>0.0657481266618323</cdr:x>
      <cdr:y>0.949721293199554</cdr:y>
    </cdr:to>
    <cdr:sp>
      <cdr:nvSpPr>
        <cdr:cNvPr id="79" name="Text 2"/>
        <cdr:cNvSpPr/>
      </cdr:nvSpPr>
      <cdr:spPr>
        <a:xfrm>
          <a:off x="222120" y="293940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0.0652646845540247</cdr:x>
      <cdr:y>0.73901895206243</cdr:y>
    </cdr:from>
    <cdr:to>
      <cdr:x>0.0812182741116751</cdr:x>
      <cdr:y>0.778483835005574</cdr:y>
    </cdr:to>
    <cdr:sp>
      <cdr:nvSpPr>
        <cdr:cNvPr id="80" name="Text 3"/>
        <cdr:cNvSpPr/>
      </cdr:nvSpPr>
      <cdr:spPr>
        <a:xfrm>
          <a:off x="291600" y="23864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0.0845217951816937</cdr:x>
      <cdr:y>0.0937569676700112</cdr:y>
    </cdr:from>
    <cdr:to>
      <cdr:x>0.100475384739344</cdr:x>
      <cdr:y>0.133221850613155</cdr:y>
    </cdr:to>
    <cdr:sp>
      <cdr:nvSpPr>
        <cdr:cNvPr id="81" name="Text 4"/>
        <cdr:cNvSpPr/>
      </cdr:nvSpPr>
      <cdr:spPr>
        <a:xfrm>
          <a:off x="377640" y="3027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0.0845217951816937</cdr:x>
      <cdr:y>0.795540691192865</cdr:y>
    </cdr:from>
    <cdr:to>
      <cdr:x>0.100475384739344</cdr:x>
      <cdr:y>0.835005574136009</cdr:y>
    </cdr:to>
    <cdr:sp>
      <cdr:nvSpPr>
        <cdr:cNvPr id="82" name="Text 5"/>
        <cdr:cNvSpPr/>
      </cdr:nvSpPr>
      <cdr:spPr>
        <a:xfrm>
          <a:off x="377640" y="25689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0.0907259688985577</cdr:x>
      <cdr:y>0.212263099219621</cdr:y>
    </cdr:from>
    <cdr:to>
      <cdr:x>0.106760132140843</cdr:x>
      <cdr:y>0.251727982162765</cdr:y>
    </cdr:to>
    <cdr:sp>
      <cdr:nvSpPr>
        <cdr:cNvPr id="83" name="Text 6"/>
        <cdr:cNvSpPr/>
      </cdr:nvSpPr>
      <cdr:spPr>
        <a:xfrm>
          <a:off x="405360" y="68544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0.0845217951816937</cdr:x>
      <cdr:y>0.707246376811594</cdr:y>
    </cdr:from>
    <cdr:to>
      <cdr:x>0.100475384739344</cdr:x>
      <cdr:y>0.746711259754738</cdr:y>
    </cdr:to>
    <cdr:sp>
      <cdr:nvSpPr>
        <cdr:cNvPr id="84" name="Text 7"/>
        <cdr:cNvSpPr/>
      </cdr:nvSpPr>
      <cdr:spPr>
        <a:xfrm>
          <a:off x="377640" y="22838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0.0405252980986142</cdr:x>
      <cdr:y>0.561761426978818</cdr:y>
    </cdr:from>
    <cdr:to>
      <cdr:x>0.0564776023203352</cdr:x>
      <cdr:y>0.607246376811594</cdr:y>
    </cdr:to>
    <cdr:sp>
      <cdr:nvSpPr>
        <cdr:cNvPr id="86" name="Text 1"/>
        <cdr:cNvSpPr/>
      </cdr:nvSpPr>
      <cdr:spPr>
        <a:xfrm>
          <a:off x="181080" y="1814040"/>
          <a:ext cx="7128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0.0497099581050596</cdr:x>
      <cdr:y>0.910479375696767</cdr:y>
    </cdr:from>
    <cdr:to>
      <cdr:x>0.0657428295198195</cdr:x>
      <cdr:y>0.950055741360089</cdr:y>
    </cdr:to>
    <cdr:sp>
      <cdr:nvSpPr>
        <cdr:cNvPr id="87" name="Text 2"/>
        <cdr:cNvSpPr/>
      </cdr:nvSpPr>
      <cdr:spPr>
        <a:xfrm>
          <a:off x="222120" y="2940120"/>
          <a:ext cx="7164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0.0652594263615856</cdr:x>
      <cdr:y>0.73901895206243</cdr:y>
    </cdr:from>
    <cdr:to>
      <cdr:x>0.0812117305833065</cdr:x>
      <cdr:y>0.778483835005574</cdr:y>
    </cdr:to>
    <cdr:sp>
      <cdr:nvSpPr>
        <cdr:cNvPr id="88" name="Text 3"/>
        <cdr:cNvSpPr/>
      </cdr:nvSpPr>
      <cdr:spPr>
        <a:xfrm>
          <a:off x="291600" y="23864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0.0937569676700112</cdr:y>
    </cdr:from>
    <cdr:to>
      <cdr:x>0.0977280051563004</cdr:x>
      <cdr:y>0.133221850613155</cdr:y>
    </cdr:to>
    <cdr:sp>
      <cdr:nvSpPr>
        <cdr:cNvPr id="89" name="Text 4"/>
        <cdr:cNvSpPr/>
      </cdr:nvSpPr>
      <cdr:spPr>
        <a:xfrm>
          <a:off x="365400" y="3027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0.795540691192865</cdr:y>
    </cdr:from>
    <cdr:to>
      <cdr:x>0.0977280051563004</cdr:x>
      <cdr:y>0.835005574136009</cdr:y>
    </cdr:to>
    <cdr:sp>
      <cdr:nvSpPr>
        <cdr:cNvPr id="90" name="Text 5"/>
        <cdr:cNvSpPr/>
      </cdr:nvSpPr>
      <cdr:spPr>
        <a:xfrm>
          <a:off x="365400" y="25689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0.0907186593619078</cdr:x>
      <cdr:y>0.212263099219621</cdr:y>
    </cdr:from>
    <cdr:to>
      <cdr:x>0.106751530776668</cdr:x>
      <cdr:y>0.251727982162765</cdr:y>
    </cdr:to>
    <cdr:sp>
      <cdr:nvSpPr>
        <cdr:cNvPr id="91" name="Text 6"/>
        <cdr:cNvSpPr/>
      </cdr:nvSpPr>
      <cdr:spPr>
        <a:xfrm>
          <a:off x="405360" y="68544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0.707246376811594</cdr:y>
    </cdr:from>
    <cdr:to>
      <cdr:x>0.0977280051563004</cdr:x>
      <cdr:y>0.746711259754738</cdr:y>
    </cdr:to>
    <cdr:sp>
      <cdr:nvSpPr>
        <cdr:cNvPr id="92" name="Text 7"/>
        <cdr:cNvSpPr/>
      </cdr:nvSpPr>
      <cdr:spPr>
        <a:xfrm>
          <a:off x="365400" y="22838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0.0682530750060294</cdr:x>
      <cdr:y>0.562965432922085</cdr:y>
    </cdr:from>
    <cdr:to>
      <cdr:x>0.0955060696197444</cdr:x>
      <cdr:y>0.638546182060687</cdr:y>
    </cdr:to>
    <cdr:sp>
      <cdr:nvSpPr>
        <cdr:cNvPr id="94" name="Text 1"/>
        <cdr:cNvSpPr/>
      </cdr:nvSpPr>
      <cdr:spPr>
        <a:xfrm>
          <a:off x="305640" y="1823400"/>
          <a:ext cx="122040" cy="244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0.0832864378165447</cdr:x>
      <cdr:y>0.86595531843948</cdr:y>
    </cdr:from>
    <cdr:to>
      <cdr:x>0.106037462818555</cdr:x>
      <cdr:y>0.932533066577748</cdr:y>
    </cdr:to>
    <cdr:sp>
      <cdr:nvSpPr>
        <cdr:cNvPr id="95" name="Text 2"/>
        <cdr:cNvSpPr/>
      </cdr:nvSpPr>
      <cdr:spPr>
        <a:xfrm>
          <a:off x="372960" y="280476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0.113755125010049</cdr:x>
      <cdr:y>0.707458041569412</cdr:y>
    </cdr:from>
    <cdr:to>
      <cdr:x>0.136506150012059</cdr:x>
      <cdr:y>0.77403578970768</cdr:y>
    </cdr:to>
    <cdr:sp>
      <cdr:nvSpPr>
        <cdr:cNvPr id="96" name="Text 3"/>
        <cdr:cNvSpPr/>
      </cdr:nvSpPr>
      <cdr:spPr>
        <a:xfrm>
          <a:off x="509400" y="229140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0.135045015005002</cdr:y>
    </cdr:from>
    <cdr:to>
      <cdr:x>0.163276790738805</cdr:x>
      <cdr:y>0.201511614982772</cdr:y>
    </cdr:to>
    <cdr:sp>
      <cdr:nvSpPr>
        <cdr:cNvPr id="97" name="Text 4"/>
        <cdr:cNvSpPr/>
      </cdr:nvSpPr>
      <cdr:spPr>
        <a:xfrm>
          <a:off x="629280" y="43740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0.765699677670335</cdr:y>
    </cdr:from>
    <cdr:to>
      <cdr:x>0.163276790738805</cdr:x>
      <cdr:y>0.832277425808603</cdr:y>
    </cdr:to>
    <cdr:sp>
      <cdr:nvSpPr>
        <cdr:cNvPr id="98" name="Text 5"/>
        <cdr:cNvSpPr/>
      </cdr:nvSpPr>
      <cdr:spPr>
        <a:xfrm>
          <a:off x="629280" y="248004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0.151539512822574</cdr:x>
      <cdr:y>0.242747582527509</cdr:y>
    </cdr:from>
    <cdr:to>
      <cdr:x>0.174210145510089</cdr:x>
      <cdr:y>0.30921418250528</cdr:y>
    </cdr:to>
    <cdr:sp>
      <cdr:nvSpPr>
        <cdr:cNvPr id="99" name="Text 6"/>
        <cdr:cNvSpPr/>
      </cdr:nvSpPr>
      <cdr:spPr>
        <a:xfrm>
          <a:off x="678600" y="786240"/>
          <a:ext cx="10152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0.680226742247416</cdr:y>
    </cdr:from>
    <cdr:to>
      <cdr:x>0.163276790738805</cdr:x>
      <cdr:y>0.746804490385684</cdr:y>
    </cdr:to>
    <cdr:sp>
      <cdr:nvSpPr>
        <cdr:cNvPr id="100" name="Text 7"/>
        <cdr:cNvSpPr/>
      </cdr:nvSpPr>
      <cdr:spPr>
        <a:xfrm>
          <a:off x="629280" y="220320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0.0682530750060294</cdr:x>
      <cdr:y>0.55824322817969</cdr:y>
    </cdr:from>
    <cdr:to>
      <cdr:x>0.0955060696197444</cdr:x>
      <cdr:y>0.634043027533162</cdr:y>
    </cdr:to>
    <cdr:sp>
      <cdr:nvSpPr>
        <cdr:cNvPr id="102" name="Text 1"/>
        <cdr:cNvSpPr/>
      </cdr:nvSpPr>
      <cdr:spPr>
        <a:xfrm>
          <a:off x="305640" y="1802880"/>
          <a:ext cx="122040" cy="244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0.0832864378165447</cdr:x>
      <cdr:y>0.864786534388585</cdr:y>
    </cdr:from>
    <cdr:to>
      <cdr:x>0.106037462818555</cdr:x>
      <cdr:y>0.931445769702374</cdr:y>
    </cdr:to>
    <cdr:sp>
      <cdr:nvSpPr>
        <cdr:cNvPr id="103" name="Text 2"/>
        <cdr:cNvSpPr/>
      </cdr:nvSpPr>
      <cdr:spPr>
        <a:xfrm>
          <a:off x="372960" y="279288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0.113755125010049</cdr:x>
      <cdr:y>0.706498718091629</cdr:y>
    </cdr:from>
    <cdr:to>
      <cdr:x>0.136506150012059</cdr:x>
      <cdr:y>0.773269423698584</cdr:y>
    </cdr:to>
    <cdr:sp>
      <cdr:nvSpPr>
        <cdr:cNvPr id="104" name="Text 3"/>
        <cdr:cNvSpPr/>
      </cdr:nvSpPr>
      <cdr:spPr>
        <a:xfrm>
          <a:off x="509400" y="228168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0.142459034667261</cdr:y>
    </cdr:from>
    <cdr:to>
      <cdr:x>0.163276790738805</cdr:x>
      <cdr:y>0.209229740274217</cdr:y>
    </cdr:to>
    <cdr:sp>
      <cdr:nvSpPr>
        <cdr:cNvPr id="105" name="Text 4"/>
        <cdr:cNvSpPr/>
      </cdr:nvSpPr>
      <cdr:spPr>
        <a:xfrm>
          <a:off x="629280" y="46008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0.765800914056404</cdr:y>
    </cdr:from>
    <cdr:to>
      <cdr:x>0.163276790738805</cdr:x>
      <cdr:y>0.832460149370193</cdr:y>
    </cdr:to>
    <cdr:sp>
      <cdr:nvSpPr>
        <cdr:cNvPr id="106" name="Text 5"/>
        <cdr:cNvSpPr/>
      </cdr:nvSpPr>
      <cdr:spPr>
        <a:xfrm>
          <a:off x="629280" y="247320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0.151539512822574</cdr:x>
      <cdr:y>0.250696689332293</cdr:y>
    </cdr:from>
    <cdr:to>
      <cdr:x>0.174210145510089</cdr:x>
      <cdr:y>0.317467394939249</cdr:y>
    </cdr:to>
    <cdr:sp>
      <cdr:nvSpPr>
        <cdr:cNvPr id="107" name="Text 6"/>
        <cdr:cNvSpPr/>
      </cdr:nvSpPr>
      <cdr:spPr>
        <a:xfrm>
          <a:off x="678600" y="809640"/>
          <a:ext cx="10152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0.140525765736796</cdr:x>
      <cdr:y>0.684204659458254</cdr:y>
    </cdr:from>
    <cdr:to>
      <cdr:x>0.163276790738805</cdr:x>
      <cdr:y>0.75097536506521</cdr:y>
    </cdr:to>
    <cdr:sp>
      <cdr:nvSpPr>
        <cdr:cNvPr id="108" name="Text 7"/>
        <cdr:cNvSpPr/>
      </cdr:nvSpPr>
      <cdr:spPr>
        <a:xfrm>
          <a:off x="629280" y="220968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0.0687238156622623</cdr:x>
      <cdr:y>0.558011049723757</cdr:y>
    </cdr:from>
    <cdr:to>
      <cdr:x>0.0960360941024815</cdr:x>
      <cdr:y>0.633038674033149</cdr:y>
    </cdr:to>
    <cdr:sp>
      <cdr:nvSpPr>
        <cdr:cNvPr id="110" name="Text 1"/>
        <cdr:cNvSpPr/>
      </cdr:nvSpPr>
      <cdr:spPr>
        <a:xfrm>
          <a:off x="307080" y="1818000"/>
          <a:ext cx="122040" cy="244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0.0840315823396713</cdr:x>
      <cdr:y>0.862541436464088</cdr:y>
    </cdr:from>
    <cdr:to>
      <cdr:x>0.106751530776668</cdr:x>
      <cdr:y>0.928508287292818</cdr:y>
    </cdr:to>
    <cdr:sp>
      <cdr:nvSpPr>
        <cdr:cNvPr id="111" name="Text 2"/>
        <cdr:cNvSpPr/>
      </cdr:nvSpPr>
      <cdr:spPr>
        <a:xfrm>
          <a:off x="375480" y="2810160"/>
          <a:ext cx="10152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0.109974218498228</cdr:x>
      <cdr:y>0.706519337016575</cdr:y>
    </cdr:from>
    <cdr:to>
      <cdr:x>0.132774734128263</cdr:x>
      <cdr:y>0.772486187845304</cdr:y>
    </cdr:to>
    <cdr:sp>
      <cdr:nvSpPr>
        <cdr:cNvPr id="112" name="Text 3"/>
        <cdr:cNvSpPr/>
      </cdr:nvSpPr>
      <cdr:spPr>
        <a:xfrm>
          <a:off x="491400" y="2301840"/>
          <a:ext cx="10188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0.137237569060773</cdr:y>
    </cdr:from>
    <cdr:to>
      <cdr:x>0.159764743796326</cdr:x>
      <cdr:y>0.203204419889503</cdr:y>
    </cdr:to>
    <cdr:sp>
      <cdr:nvSpPr>
        <cdr:cNvPr id="113" name="Text 4"/>
        <cdr:cNvSpPr/>
      </cdr:nvSpPr>
      <cdr:spPr>
        <a:xfrm>
          <a:off x="612000" y="447120"/>
          <a:ext cx="10188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0.760220994475138</cdr:y>
    </cdr:from>
    <cdr:to>
      <cdr:x>0.159764743796326</cdr:x>
      <cdr:y>0.826298342541436</cdr:y>
    </cdr:to>
    <cdr:sp>
      <cdr:nvSpPr>
        <cdr:cNvPr id="114" name="Text 5"/>
        <cdr:cNvSpPr/>
      </cdr:nvSpPr>
      <cdr:spPr>
        <a:xfrm>
          <a:off x="612000" y="247680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0.151788591685466</cdr:x>
      <cdr:y>0.258453038674033</cdr:y>
    </cdr:from>
    <cdr:to>
      <cdr:x>0.174508540122462</cdr:x>
      <cdr:y>0.324530386740331</cdr:y>
    </cdr:to>
    <cdr:sp>
      <cdr:nvSpPr>
        <cdr:cNvPr id="115" name="Text 6"/>
        <cdr:cNvSpPr/>
      </cdr:nvSpPr>
      <cdr:spPr>
        <a:xfrm>
          <a:off x="678240" y="842040"/>
          <a:ext cx="10152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0.687513812154696</cdr:y>
    </cdr:from>
    <cdr:to>
      <cdr:x>0.159764743796326</cdr:x>
      <cdr:y>0.753480662983425</cdr:y>
    </cdr:to>
    <cdr:sp>
      <cdr:nvSpPr>
        <cdr:cNvPr id="116" name="Text 7"/>
        <cdr:cNvSpPr/>
      </cdr:nvSpPr>
      <cdr:spPr>
        <a:xfrm>
          <a:off x="612000" y="2239920"/>
          <a:ext cx="10188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0.0407784237726098</cdr:x>
      <cdr:y>0.566744470379015</cdr:y>
    </cdr:from>
    <cdr:to>
      <cdr:x>0.0567667958656331</cdr:x>
      <cdr:y>0.611981771701678</cdr:y>
    </cdr:to>
    <cdr:sp>
      <cdr:nvSpPr>
        <cdr:cNvPr id="118" name="Text 1"/>
        <cdr:cNvSpPr/>
      </cdr:nvSpPr>
      <cdr:spPr>
        <a:xfrm>
          <a:off x="181800" y="1835640"/>
          <a:ext cx="71280" cy="1465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0.0497416020671835</cdr:x>
      <cdr:y>0.90974769367567</cdr:y>
    </cdr:from>
    <cdr:to>
      <cdr:x>0.0657299741602067</cdr:x>
      <cdr:y>0.948982994331444</cdr:y>
    </cdr:to>
    <cdr:sp>
      <cdr:nvSpPr>
        <cdr:cNvPr id="119" name="Text 2"/>
        <cdr:cNvSpPr/>
      </cdr:nvSpPr>
      <cdr:spPr>
        <a:xfrm>
          <a:off x="221760" y="294660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0.0657299741602067</cdr:x>
      <cdr:y>0.73624541513838</cdr:y>
    </cdr:from>
    <cdr:to>
      <cdr:x>0.08171834625323</cdr:x>
      <cdr:y>0.775480715794154</cdr:y>
    </cdr:to>
    <cdr:sp>
      <cdr:nvSpPr>
        <cdr:cNvPr id="120" name="Text 3"/>
        <cdr:cNvSpPr/>
      </cdr:nvSpPr>
      <cdr:spPr>
        <a:xfrm>
          <a:off x="293040" y="238464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0.0837370801033592</cdr:x>
      <cdr:y>0.0932533066577748</cdr:y>
    </cdr:from>
    <cdr:to>
      <cdr:x>0.0997254521963824</cdr:x>
      <cdr:y>0.132488607313549</cdr:y>
    </cdr:to>
    <cdr:sp>
      <cdr:nvSpPr>
        <cdr:cNvPr id="121" name="Text 4"/>
        <cdr:cNvSpPr/>
      </cdr:nvSpPr>
      <cdr:spPr>
        <a:xfrm>
          <a:off x="373320" y="30204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0.0837370801033592</cdr:x>
      <cdr:y>0.80326775591864</cdr:y>
    </cdr:from>
    <cdr:to>
      <cdr:x>0.0997254521963824</cdr:x>
      <cdr:y>0.842503056574414</cdr:y>
    </cdr:to>
    <cdr:sp>
      <cdr:nvSpPr>
        <cdr:cNvPr id="122" name="Text 5"/>
        <cdr:cNvSpPr/>
      </cdr:nvSpPr>
      <cdr:spPr>
        <a:xfrm>
          <a:off x="373320" y="260172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0.0905200258397933</cdr:x>
      <cdr:y>0.200511281538291</cdr:y>
    </cdr:from>
    <cdr:to>
      <cdr:x>0.106508397932817</cdr:x>
      <cdr:y>0.239746582194065</cdr:y>
    </cdr:to>
    <cdr:sp>
      <cdr:nvSpPr>
        <cdr:cNvPr id="123" name="Text 6"/>
        <cdr:cNvSpPr/>
      </cdr:nvSpPr>
      <cdr:spPr>
        <a:xfrm>
          <a:off x="403560" y="64944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0.0837370801033592</cdr:x>
      <cdr:y>0.705235078359453</cdr:y>
    </cdr:from>
    <cdr:to>
      <cdr:x>0.0997254521963824</cdr:x>
      <cdr:y>0.744470379015227</cdr:y>
    </cdr:to>
    <cdr:sp>
      <cdr:nvSpPr>
        <cdr:cNvPr id="124" name="Text 7"/>
        <cdr:cNvSpPr/>
      </cdr:nvSpPr>
      <cdr:spPr>
        <a:xfrm>
          <a:off x="373320" y="228420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0.0695350898396584</cdr:x>
      <cdr:y>0.562207357859532</cdr:y>
    </cdr:from>
    <cdr:to>
      <cdr:x>0.0967689952461526</cdr:x>
      <cdr:y>0.638015607580825</cdr:y>
    </cdr:to>
    <cdr:sp>
      <cdr:nvSpPr>
        <cdr:cNvPr id="126" name="Text 1"/>
        <cdr:cNvSpPr/>
      </cdr:nvSpPr>
      <cdr:spPr>
        <a:xfrm>
          <a:off x="310680" y="1815480"/>
          <a:ext cx="121680" cy="244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0.0840383530738861</cdr:x>
      <cdr:y>0.872463768115942</cdr:y>
    </cdr:from>
    <cdr:to>
      <cdr:x>0.106760132140843</cdr:x>
      <cdr:y>0.939241917502787</cdr:y>
    </cdr:to>
    <cdr:sp>
      <cdr:nvSpPr>
        <cdr:cNvPr id="127" name="Text 2"/>
        <cdr:cNvSpPr/>
      </cdr:nvSpPr>
      <cdr:spPr>
        <a:xfrm>
          <a:off x="375480" y="2817360"/>
          <a:ext cx="10152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0.107485295302554</cdr:x>
      <cdr:y>0.710702341137124</cdr:y>
    </cdr:from>
    <cdr:to>
      <cdr:x>0.130287648054146</cdr:x>
      <cdr:y>0.777480490523969</cdr:y>
    </cdr:to>
    <cdr:sp>
      <cdr:nvSpPr>
        <cdr:cNvPr id="128" name="Text 3"/>
        <cdr:cNvSpPr/>
      </cdr:nvSpPr>
      <cdr:spPr>
        <a:xfrm>
          <a:off x="480240" y="229500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0.141970832326162</cdr:x>
      <cdr:y>0.137792642140468</cdr:y>
    </cdr:from>
    <cdr:to>
      <cdr:x>0.164773185077754</cdr:x>
      <cdr:y>0.204459308807135</cdr:y>
    </cdr:to>
    <cdr:sp>
      <cdr:nvSpPr>
        <cdr:cNvPr id="129" name="Text 4"/>
        <cdr:cNvSpPr/>
      </cdr:nvSpPr>
      <cdr:spPr>
        <a:xfrm>
          <a:off x="634320" y="44496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0.141970832326162</cdr:x>
      <cdr:y>0.774470457079153</cdr:y>
    </cdr:from>
    <cdr:to>
      <cdr:x>0.164773185077754</cdr:x>
      <cdr:y>0.841248606465998</cdr:y>
    </cdr:to>
    <cdr:sp>
      <cdr:nvSpPr>
        <cdr:cNvPr id="130" name="Text 5"/>
        <cdr:cNvSpPr/>
      </cdr:nvSpPr>
      <cdr:spPr>
        <a:xfrm>
          <a:off x="634320" y="250092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0.15349286922891</cdr:x>
      <cdr:y>0.253734671125976</cdr:y>
    </cdr:from>
    <cdr:to>
      <cdr:x>0.176214648295867</cdr:x>
      <cdr:y>0.320512820512821</cdr:y>
    </cdr:to>
    <cdr:sp>
      <cdr:nvSpPr>
        <cdr:cNvPr id="131" name="Text 6"/>
        <cdr:cNvSpPr/>
      </cdr:nvSpPr>
      <cdr:spPr>
        <a:xfrm>
          <a:off x="685800" y="819360"/>
          <a:ext cx="10152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0.141970832326162</cdr:x>
      <cdr:y>0.68974358974359</cdr:y>
    </cdr:from>
    <cdr:to>
      <cdr:x>0.164773185077754</cdr:x>
      <cdr:y>0.756521739130435</cdr:y>
    </cdr:to>
    <cdr:sp>
      <cdr:nvSpPr>
        <cdr:cNvPr id="132" name="Text 7"/>
        <cdr:cNvSpPr/>
      </cdr:nvSpPr>
      <cdr:spPr>
        <a:xfrm>
          <a:off x="634320" y="2227320"/>
          <a:ext cx="10188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0.0687238156622623</cdr:x>
      <cdr:y>0.560234955114707</cdr:y>
    </cdr:from>
    <cdr:to>
      <cdr:x>0.0960360941024815</cdr:x>
      <cdr:y>0.63548708855148</cdr:y>
    </cdr:to>
    <cdr:sp>
      <cdr:nvSpPr>
        <cdr:cNvPr id="134" name="Text 1"/>
        <cdr:cNvSpPr/>
      </cdr:nvSpPr>
      <cdr:spPr>
        <a:xfrm>
          <a:off x="307080" y="1819800"/>
          <a:ext cx="122040" cy="244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0.0840315823396713</cdr:x>
      <cdr:y>0.862019284051868</cdr:y>
    </cdr:from>
    <cdr:to>
      <cdr:x>0.106751530776668</cdr:x>
      <cdr:y>0.928294358860689</cdr:y>
    </cdr:to>
    <cdr:sp>
      <cdr:nvSpPr>
        <cdr:cNvPr id="135" name="Text 2"/>
        <cdr:cNvSpPr/>
      </cdr:nvSpPr>
      <cdr:spPr>
        <a:xfrm>
          <a:off x="375480" y="2800080"/>
          <a:ext cx="10152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0.109974218498228</cdr:x>
      <cdr:y>0.703535409509033</cdr:y>
    </cdr:from>
    <cdr:to>
      <cdr:x>0.132774734128263</cdr:x>
      <cdr:y>0.769699656433559</cdr:y>
    </cdr:to>
    <cdr:sp>
      <cdr:nvSpPr>
        <cdr:cNvPr id="136" name="Text 3"/>
        <cdr:cNvSpPr/>
      </cdr:nvSpPr>
      <cdr:spPr>
        <a:xfrm>
          <a:off x="491400" y="2285280"/>
          <a:ext cx="10188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0.135764158262219</cdr:y>
    </cdr:from>
    <cdr:to>
      <cdr:x>0.159764743796326</cdr:x>
      <cdr:y>0.202039233071041</cdr:y>
    </cdr:to>
    <cdr:sp>
      <cdr:nvSpPr>
        <cdr:cNvPr id="137" name="Text 4"/>
        <cdr:cNvSpPr/>
      </cdr:nvSpPr>
      <cdr:spPr>
        <a:xfrm>
          <a:off x="612000" y="44100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0.757951900698216</cdr:y>
    </cdr:from>
    <cdr:to>
      <cdr:x>0.159764743796326</cdr:x>
      <cdr:y>0.824226975507038</cdr:y>
    </cdr:to>
    <cdr:sp>
      <cdr:nvSpPr>
        <cdr:cNvPr id="138" name="Text 5"/>
        <cdr:cNvSpPr/>
      </cdr:nvSpPr>
      <cdr:spPr>
        <a:xfrm>
          <a:off x="612000" y="2462040"/>
          <a:ext cx="10188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0.151788591685466</cdr:x>
      <cdr:y>0.244264656987698</cdr:y>
    </cdr:from>
    <cdr:to>
      <cdr:x>0.174508540122462</cdr:x>
      <cdr:y>0.31053973179652</cdr:y>
    </cdr:to>
    <cdr:sp>
      <cdr:nvSpPr>
        <cdr:cNvPr id="139" name="Text 6"/>
        <cdr:cNvSpPr/>
      </cdr:nvSpPr>
      <cdr:spPr>
        <a:xfrm>
          <a:off x="678240" y="793440"/>
          <a:ext cx="10152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0.136964228166291</cdr:x>
      <cdr:y>0.686800398980384</cdr:y>
    </cdr:from>
    <cdr:to>
      <cdr:x>0.159764743796326</cdr:x>
      <cdr:y>0.75296464590491</cdr:y>
    </cdr:to>
    <cdr:sp>
      <cdr:nvSpPr>
        <cdr:cNvPr id="140" name="Text 7"/>
        <cdr:cNvSpPr/>
      </cdr:nvSpPr>
      <cdr:spPr>
        <a:xfrm>
          <a:off x="612000" y="2230920"/>
          <a:ext cx="101880" cy="2149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1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0.0402663030400257</cdr:x>
      <cdr:y>0.552517505835279</cdr:y>
    </cdr:from>
    <cdr:to>
      <cdr:x>0.0559878078126253</cdr:x>
      <cdr:y>0.597754807157942</cdr:y>
    </cdr:to>
    <cdr:sp>
      <cdr:nvSpPr>
        <cdr:cNvPr id="142" name="Text 1"/>
        <cdr:cNvSpPr/>
      </cdr:nvSpPr>
      <cdr:spPr>
        <a:xfrm>
          <a:off x="180720" y="1789560"/>
          <a:ext cx="70560" cy="1465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0.0494906553300714</cdr:x>
      <cdr:y>0.896298766255419</cdr:y>
    </cdr:from>
    <cdr:to>
      <cdr:x>0.0652121601026711</cdr:x>
      <cdr:y>0.935534066911193</cdr:y>
    </cdr:to>
    <cdr:sp>
      <cdr:nvSpPr>
        <cdr:cNvPr id="143" name="Text 2"/>
        <cdr:cNvSpPr/>
      </cdr:nvSpPr>
      <cdr:spPr>
        <a:xfrm>
          <a:off x="222120" y="2903040"/>
          <a:ext cx="7056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0.0644902542712762</cdr:x>
      <cdr:y>0.725019450928087</cdr:y>
    </cdr:from>
    <cdr:to>
      <cdr:x>0.0802117590438758</cdr:x>
      <cdr:y>0.764254751583861</cdr:y>
    </cdr:to>
    <cdr:sp>
      <cdr:nvSpPr>
        <cdr:cNvPr id="144" name="Text 3"/>
        <cdr:cNvSpPr/>
      </cdr:nvSpPr>
      <cdr:spPr>
        <a:xfrm>
          <a:off x="289440" y="2348280"/>
          <a:ext cx="7056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0.0779658297906473</cdr:x>
      <cdr:y>0.0962543069912193</cdr:y>
    </cdr:from>
    <cdr:to>
      <cdr:x>0.0937675463222909</cdr:x>
      <cdr:y>0.135489607646993</cdr:y>
    </cdr:to>
    <cdr:sp>
      <cdr:nvSpPr>
        <cdr:cNvPr id="145" name="Text 4"/>
        <cdr:cNvSpPr/>
      </cdr:nvSpPr>
      <cdr:spPr>
        <a:xfrm>
          <a:off x="349920" y="311760"/>
          <a:ext cx="7092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0.0779658297906473</cdr:x>
      <cdr:y>0.788040457930421</cdr:y>
    </cdr:from>
    <cdr:to>
      <cdr:x>0.0937675463222909</cdr:x>
      <cdr:y>0.827275758586195</cdr:y>
    </cdr:to>
    <cdr:sp>
      <cdr:nvSpPr>
        <cdr:cNvPr id="146" name="Text 5"/>
        <cdr:cNvSpPr/>
      </cdr:nvSpPr>
      <cdr:spPr>
        <a:xfrm>
          <a:off x="349920" y="2552400"/>
          <a:ext cx="7092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0.0837410764418064</cdr:x>
      <cdr:y>0.207513615649661</cdr:y>
    </cdr:from>
    <cdr:to>
      <cdr:x>0.099462581214406</cdr:x>
      <cdr:y>0.246748916305435</cdr:y>
    </cdr:to>
    <cdr:sp>
      <cdr:nvSpPr>
        <cdr:cNvPr id="147" name="Text 6"/>
        <cdr:cNvSpPr/>
      </cdr:nvSpPr>
      <cdr:spPr>
        <a:xfrm>
          <a:off x="375840" y="672120"/>
          <a:ext cx="7056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0.0779658297906473</cdr:x>
      <cdr:y>0.700455707458042</cdr:y>
    </cdr:from>
    <cdr:to>
      <cdr:x>0.0937675463222909</cdr:x>
      <cdr:y>0.739802156274314</cdr:y>
    </cdr:to>
    <cdr:sp>
      <cdr:nvSpPr>
        <cdr:cNvPr id="148" name="Text 7"/>
        <cdr:cNvSpPr/>
      </cdr:nvSpPr>
      <cdr:spPr>
        <a:xfrm>
          <a:off x="349920" y="2268720"/>
          <a:ext cx="7092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9720</xdr:colOff>
      <xdr:row>6</xdr:row>
      <xdr:rowOff>0</xdr:rowOff>
    </xdr:from>
    <xdr:to>
      <xdr:col>14</xdr:col>
      <xdr:colOff>628920</xdr:colOff>
      <xdr:row>26</xdr:row>
      <xdr:rowOff>9360</xdr:rowOff>
    </xdr:to>
    <xdr:graphicFrame>
      <xdr:nvGraphicFramePr>
        <xdr:cNvPr id="4" name="Chart 2"/>
        <xdr:cNvGraphicFramePr/>
      </xdr:nvGraphicFramePr>
      <xdr:xfrm>
        <a:off x="5115240" y="971640"/>
        <a:ext cx="4448160" cy="3247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0</xdr:colOff>
      <xdr:row>6</xdr:row>
      <xdr:rowOff>0</xdr:rowOff>
    </xdr:from>
    <xdr:to>
      <xdr:col>41</xdr:col>
      <xdr:colOff>720</xdr:colOff>
      <xdr:row>26</xdr:row>
      <xdr:rowOff>9360</xdr:rowOff>
    </xdr:to>
    <xdr:graphicFrame>
      <xdr:nvGraphicFramePr>
        <xdr:cNvPr id="5" name="Chart 3"/>
        <xdr:cNvGraphicFramePr/>
      </xdr:nvGraphicFramePr>
      <xdr:xfrm>
        <a:off x="10210680" y="971640"/>
        <a:ext cx="4467960" cy="3247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6</xdr:row>
      <xdr:rowOff>0</xdr:rowOff>
    </xdr:from>
    <xdr:to>
      <xdr:col>7</xdr:col>
      <xdr:colOff>720</xdr:colOff>
      <xdr:row>25</xdr:row>
      <xdr:rowOff>162000</xdr:rowOff>
    </xdr:to>
    <xdr:graphicFrame>
      <xdr:nvGraphicFramePr>
        <xdr:cNvPr id="6" name="Chart 11"/>
        <xdr:cNvGraphicFramePr/>
      </xdr:nvGraphicFramePr>
      <xdr:xfrm>
        <a:off x="0" y="971640"/>
        <a:ext cx="4467960" cy="32385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112</xdr:row>
      <xdr:rowOff>0</xdr:rowOff>
    </xdr:from>
    <xdr:to>
      <xdr:col>7</xdr:col>
      <xdr:colOff>720</xdr:colOff>
      <xdr:row>131</xdr:row>
      <xdr:rowOff>152280</xdr:rowOff>
    </xdr:to>
    <xdr:graphicFrame>
      <xdr:nvGraphicFramePr>
        <xdr:cNvPr id="7" name="Chart 25"/>
        <xdr:cNvGraphicFramePr/>
      </xdr:nvGraphicFramePr>
      <xdr:xfrm>
        <a:off x="0" y="18135720"/>
        <a:ext cx="4467960" cy="3228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91</xdr:row>
      <xdr:rowOff>0</xdr:rowOff>
    </xdr:from>
    <xdr:to>
      <xdr:col>6</xdr:col>
      <xdr:colOff>628920</xdr:colOff>
      <xdr:row>110</xdr:row>
      <xdr:rowOff>152640</xdr:rowOff>
    </xdr:to>
    <xdr:graphicFrame>
      <xdr:nvGraphicFramePr>
        <xdr:cNvPr id="8" name="Chart 26"/>
        <xdr:cNvGraphicFramePr/>
      </xdr:nvGraphicFramePr>
      <xdr:xfrm>
        <a:off x="0" y="14735160"/>
        <a:ext cx="4457880" cy="3229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70</xdr:row>
      <xdr:rowOff>0</xdr:rowOff>
    </xdr:from>
    <xdr:to>
      <xdr:col>7</xdr:col>
      <xdr:colOff>720</xdr:colOff>
      <xdr:row>89</xdr:row>
      <xdr:rowOff>162000</xdr:rowOff>
    </xdr:to>
    <xdr:graphicFrame>
      <xdr:nvGraphicFramePr>
        <xdr:cNvPr id="9" name="Chart 27"/>
        <xdr:cNvGraphicFramePr/>
      </xdr:nvGraphicFramePr>
      <xdr:xfrm>
        <a:off x="0" y="11334600"/>
        <a:ext cx="4467960" cy="32385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16</xdr:col>
      <xdr:colOff>0</xdr:colOff>
      <xdr:row>48</xdr:row>
      <xdr:rowOff>0</xdr:rowOff>
    </xdr:from>
    <xdr:to>
      <xdr:col>41</xdr:col>
      <xdr:colOff>720</xdr:colOff>
      <xdr:row>67</xdr:row>
      <xdr:rowOff>162000</xdr:rowOff>
    </xdr:to>
    <xdr:graphicFrame>
      <xdr:nvGraphicFramePr>
        <xdr:cNvPr id="10" name="Chart 28"/>
        <xdr:cNvGraphicFramePr/>
      </xdr:nvGraphicFramePr>
      <xdr:xfrm>
        <a:off x="10210680" y="7772400"/>
        <a:ext cx="4467960" cy="323856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27</xdr:row>
      <xdr:rowOff>0</xdr:rowOff>
    </xdr:from>
    <xdr:to>
      <xdr:col>6</xdr:col>
      <xdr:colOff>628920</xdr:colOff>
      <xdr:row>46</xdr:row>
      <xdr:rowOff>162000</xdr:rowOff>
    </xdr:to>
    <xdr:graphicFrame>
      <xdr:nvGraphicFramePr>
        <xdr:cNvPr id="11" name="Chart 29"/>
        <xdr:cNvGraphicFramePr/>
      </xdr:nvGraphicFramePr>
      <xdr:xfrm>
        <a:off x="0" y="4371840"/>
        <a:ext cx="4457880" cy="3238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0</xdr:colOff>
      <xdr:row>27</xdr:row>
      <xdr:rowOff>0</xdr:rowOff>
    </xdr:from>
    <xdr:to>
      <xdr:col>14</xdr:col>
      <xdr:colOff>618840</xdr:colOff>
      <xdr:row>46</xdr:row>
      <xdr:rowOff>152640</xdr:rowOff>
    </xdr:to>
    <xdr:graphicFrame>
      <xdr:nvGraphicFramePr>
        <xdr:cNvPr id="12" name="Chart 30"/>
        <xdr:cNvGraphicFramePr/>
      </xdr:nvGraphicFramePr>
      <xdr:xfrm>
        <a:off x="5105520" y="4371840"/>
        <a:ext cx="4447800" cy="322920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16</xdr:col>
      <xdr:colOff>0</xdr:colOff>
      <xdr:row>27</xdr:row>
      <xdr:rowOff>0</xdr:rowOff>
    </xdr:from>
    <xdr:to>
      <xdr:col>41</xdr:col>
      <xdr:colOff>720</xdr:colOff>
      <xdr:row>46</xdr:row>
      <xdr:rowOff>162000</xdr:rowOff>
    </xdr:to>
    <xdr:graphicFrame>
      <xdr:nvGraphicFramePr>
        <xdr:cNvPr id="13" name="Chart 31"/>
        <xdr:cNvGraphicFramePr/>
      </xdr:nvGraphicFramePr>
      <xdr:xfrm>
        <a:off x="10210680" y="4371840"/>
        <a:ext cx="4467960" cy="3238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48</xdr:row>
      <xdr:rowOff>0</xdr:rowOff>
    </xdr:from>
    <xdr:to>
      <xdr:col>7</xdr:col>
      <xdr:colOff>720</xdr:colOff>
      <xdr:row>68</xdr:row>
      <xdr:rowOff>9360</xdr:rowOff>
    </xdr:to>
    <xdr:graphicFrame>
      <xdr:nvGraphicFramePr>
        <xdr:cNvPr id="14" name="Chart 32"/>
        <xdr:cNvGraphicFramePr/>
      </xdr:nvGraphicFramePr>
      <xdr:xfrm>
        <a:off x="0" y="7772400"/>
        <a:ext cx="4467960" cy="324792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8</xdr:col>
      <xdr:colOff>0</xdr:colOff>
      <xdr:row>48</xdr:row>
      <xdr:rowOff>0</xdr:rowOff>
    </xdr:from>
    <xdr:to>
      <xdr:col>14</xdr:col>
      <xdr:colOff>628920</xdr:colOff>
      <xdr:row>67</xdr:row>
      <xdr:rowOff>152280</xdr:rowOff>
    </xdr:to>
    <xdr:graphicFrame>
      <xdr:nvGraphicFramePr>
        <xdr:cNvPr id="15" name="Chart 33"/>
        <xdr:cNvGraphicFramePr/>
      </xdr:nvGraphicFramePr>
      <xdr:xfrm>
        <a:off x="5105520" y="7772400"/>
        <a:ext cx="4457880" cy="322884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8</xdr:col>
      <xdr:colOff>0</xdr:colOff>
      <xdr:row>70</xdr:row>
      <xdr:rowOff>0</xdr:rowOff>
    </xdr:from>
    <xdr:to>
      <xdr:col>15</xdr:col>
      <xdr:colOff>360</xdr:colOff>
      <xdr:row>89</xdr:row>
      <xdr:rowOff>152640</xdr:rowOff>
    </xdr:to>
    <xdr:graphicFrame>
      <xdr:nvGraphicFramePr>
        <xdr:cNvPr id="16" name="Chart 34"/>
        <xdr:cNvGraphicFramePr/>
      </xdr:nvGraphicFramePr>
      <xdr:xfrm>
        <a:off x="5105520" y="11334600"/>
        <a:ext cx="4467600" cy="322920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16</xdr:col>
      <xdr:colOff>0</xdr:colOff>
      <xdr:row>70</xdr:row>
      <xdr:rowOff>0</xdr:rowOff>
    </xdr:from>
    <xdr:to>
      <xdr:col>41</xdr:col>
      <xdr:colOff>720</xdr:colOff>
      <xdr:row>89</xdr:row>
      <xdr:rowOff>162000</xdr:rowOff>
    </xdr:to>
    <xdr:graphicFrame>
      <xdr:nvGraphicFramePr>
        <xdr:cNvPr id="17" name="Chart 35"/>
        <xdr:cNvGraphicFramePr/>
      </xdr:nvGraphicFramePr>
      <xdr:xfrm>
        <a:off x="10210680" y="11334600"/>
        <a:ext cx="4467960" cy="323856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8</xdr:col>
      <xdr:colOff>0</xdr:colOff>
      <xdr:row>91</xdr:row>
      <xdr:rowOff>0</xdr:rowOff>
    </xdr:from>
    <xdr:to>
      <xdr:col>15</xdr:col>
      <xdr:colOff>360</xdr:colOff>
      <xdr:row>110</xdr:row>
      <xdr:rowOff>142920</xdr:rowOff>
    </xdr:to>
    <xdr:graphicFrame>
      <xdr:nvGraphicFramePr>
        <xdr:cNvPr id="18" name="Chart 36"/>
        <xdr:cNvGraphicFramePr/>
      </xdr:nvGraphicFramePr>
      <xdr:xfrm>
        <a:off x="5105520" y="14735160"/>
        <a:ext cx="4467600" cy="321948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16</xdr:col>
      <xdr:colOff>0</xdr:colOff>
      <xdr:row>91</xdr:row>
      <xdr:rowOff>0</xdr:rowOff>
    </xdr:from>
    <xdr:to>
      <xdr:col>41</xdr:col>
      <xdr:colOff>720</xdr:colOff>
      <xdr:row>111</xdr:row>
      <xdr:rowOff>9360</xdr:rowOff>
    </xdr:to>
    <xdr:graphicFrame>
      <xdr:nvGraphicFramePr>
        <xdr:cNvPr id="19" name="Chart 37"/>
        <xdr:cNvGraphicFramePr/>
      </xdr:nvGraphicFramePr>
      <xdr:xfrm>
        <a:off x="10210680" y="14735160"/>
        <a:ext cx="4467960" cy="324792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8</xdr:col>
      <xdr:colOff>0</xdr:colOff>
      <xdr:row>112</xdr:row>
      <xdr:rowOff>0</xdr:rowOff>
    </xdr:from>
    <xdr:to>
      <xdr:col>15</xdr:col>
      <xdr:colOff>360</xdr:colOff>
      <xdr:row>131</xdr:row>
      <xdr:rowOff>162000</xdr:rowOff>
    </xdr:to>
    <xdr:graphicFrame>
      <xdr:nvGraphicFramePr>
        <xdr:cNvPr id="20" name="Chart 40"/>
        <xdr:cNvGraphicFramePr/>
      </xdr:nvGraphicFramePr>
      <xdr:xfrm>
        <a:off x="5105520" y="18135720"/>
        <a:ext cx="4467600" cy="323856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0.0407702844251068</cdr:x>
      <cdr:y>0.559803812284026</cdr:y>
    </cdr:from>
    <cdr:to>
      <cdr:x>0.0567238739827572</cdr:x>
      <cdr:y>0.60528369189611</cdr:y>
    </cdr:to>
    <cdr:sp>
      <cdr:nvSpPr>
        <cdr:cNvPr id="150" name="Text 1"/>
        <cdr:cNvSpPr/>
      </cdr:nvSpPr>
      <cdr:spPr>
        <a:xfrm>
          <a:off x="182160" y="1807920"/>
          <a:ext cx="7128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0.0497139634195472</cdr:x>
      <cdr:y>0.894214691784639</cdr:y>
    </cdr:from>
    <cdr:to>
      <cdr:x>0.0657481266618323</cdr:x>
      <cdr:y>0.933786645858879</cdr:y>
    </cdr:to>
    <cdr:sp>
      <cdr:nvSpPr>
        <cdr:cNvPr id="151" name="Text 2"/>
        <cdr:cNvSpPr/>
      </cdr:nvSpPr>
      <cdr:spPr>
        <a:xfrm>
          <a:off x="222120" y="2887920"/>
          <a:ext cx="7164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0.0657481266618323</cdr:x>
      <cdr:y>0.724222494705161</cdr:y>
    </cdr:from>
    <cdr:to>
      <cdr:x>0.0817822899041173</cdr:x>
      <cdr:y>0.7637944487794</cdr:y>
    </cdr:to>
    <cdr:sp>
      <cdr:nvSpPr>
        <cdr:cNvPr id="152" name="Text 3"/>
        <cdr:cNvSpPr/>
      </cdr:nvSpPr>
      <cdr:spPr>
        <a:xfrm>
          <a:off x="293760" y="2338920"/>
          <a:ext cx="7164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0.0792845056804448</cdr:x>
      <cdr:y>0.101772377661353</cdr:y>
    </cdr:from>
    <cdr:to>
      <cdr:x>0.0952380952380952</cdr:x>
      <cdr:y>0.141232861442426</cdr:y>
    </cdr:to>
    <cdr:sp>
      <cdr:nvSpPr>
        <cdr:cNvPr id="153" name="Text 4"/>
        <cdr:cNvSpPr/>
      </cdr:nvSpPr>
      <cdr:spPr>
        <a:xfrm>
          <a:off x="354240" y="32868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0.0792845056804448</cdr:x>
      <cdr:y>0.786199977705941</cdr:y>
    </cdr:from>
    <cdr:to>
      <cdr:x>0.0952380952380952</cdr:x>
      <cdr:y>0.825771931780181</cdr:y>
    </cdr:to>
    <cdr:sp>
      <cdr:nvSpPr>
        <cdr:cNvPr id="154" name="Text 5"/>
        <cdr:cNvSpPr/>
      </cdr:nvSpPr>
      <cdr:spPr>
        <a:xfrm>
          <a:off x="354240" y="2539080"/>
          <a:ext cx="7128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0.0897590846829426</cdr:x>
      <cdr:y>0.209452680860551</cdr:y>
    </cdr:from>
    <cdr:to>
      <cdr:x>0.105712674240593</cdr:x>
      <cdr:y>0.24902463493479</cdr:y>
    </cdr:to>
    <cdr:sp>
      <cdr:nvSpPr>
        <cdr:cNvPr id="155" name="Text 6"/>
        <cdr:cNvSpPr/>
      </cdr:nvSpPr>
      <cdr:spPr>
        <a:xfrm>
          <a:off x="401040" y="676440"/>
          <a:ext cx="7128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0.0792845056804448</cdr:x>
      <cdr:y>0.697246683758778</cdr:y>
    </cdr:from>
    <cdr:to>
      <cdr:x>0.0952380952380952</cdr:x>
      <cdr:y>0.736707167539851</cdr:y>
    </cdr:to>
    <cdr:sp>
      <cdr:nvSpPr>
        <cdr:cNvPr id="156" name="Text 7"/>
        <cdr:cNvSpPr/>
      </cdr:nvSpPr>
      <cdr:spPr>
        <a:xfrm>
          <a:off x="354240" y="225180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7</xdr:row>
      <xdr:rowOff>0</xdr:rowOff>
    </xdr:from>
    <xdr:to>
      <xdr:col>8</xdr:col>
      <xdr:colOff>7098120</xdr:colOff>
      <xdr:row>8</xdr:row>
      <xdr:rowOff>28440</xdr:rowOff>
    </xdr:to>
    <xdr:sp>
      <xdr:nvSpPr>
        <xdr:cNvPr id="160" name="Text 2"/>
        <xdr:cNvSpPr/>
      </xdr:nvSpPr>
      <xdr:spPr>
        <a:xfrm>
          <a:off x="3216960" y="1457280"/>
          <a:ext cx="7098120" cy="190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imbalances are due to various booking errors that were expected to be resolved in October.  No progress was made.</a:t>
          </a:r>
          <a:endParaRPr b="0" lang="en-US" sz="1000" strike="noStrike" u="none">
            <a:effectLst/>
            <a:uFillTx/>
            <a:latin typeface="Times New Roman"/>
          </a:endParaRPr>
        </a:p>
      </xdr:txBody>
    </xdr:sp>
    <xdr:clientData/>
  </xdr:twoCellAnchor>
  <xdr:twoCellAnchor editAs="oneCell">
    <xdr:from>
      <xdr:col>8</xdr:col>
      <xdr:colOff>0</xdr:colOff>
      <xdr:row>22</xdr:row>
      <xdr:rowOff>0</xdr:rowOff>
    </xdr:from>
    <xdr:to>
      <xdr:col>8</xdr:col>
      <xdr:colOff>7098120</xdr:colOff>
      <xdr:row>24</xdr:row>
      <xdr:rowOff>18720</xdr:rowOff>
    </xdr:to>
    <xdr:sp>
      <xdr:nvSpPr>
        <xdr:cNvPr id="161" name="Text 9"/>
        <xdr:cNvSpPr/>
      </xdr:nvSpPr>
      <xdr:spPr>
        <a:xfrm>
          <a:off x="3216960" y="3886200"/>
          <a:ext cx="7098120" cy="342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0</xdr:colOff>
      <xdr:row>12</xdr:row>
      <xdr:rowOff>0</xdr:rowOff>
    </xdr:from>
    <xdr:to>
      <xdr:col>8</xdr:col>
      <xdr:colOff>7098120</xdr:colOff>
      <xdr:row>15</xdr:row>
      <xdr:rowOff>38160</xdr:rowOff>
    </xdr:to>
    <xdr:sp>
      <xdr:nvSpPr>
        <xdr:cNvPr id="162" name="Text 3"/>
        <xdr:cNvSpPr/>
      </xdr:nvSpPr>
      <xdr:spPr>
        <a:xfrm>
          <a:off x="3216960" y="2266920"/>
          <a:ext cx="7098120" cy="523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No progress is being made on this imbalance.  In Nov and Dec 1998, ECT invoiced EES a total of $9.2M for 1995-1997 volume changes on Socal and PG&amp;E lines.  In May, EES upper management has requested additional time for review and audit of supporting documentation.</a:t>
          </a:r>
          <a:endParaRPr b="0" lang="en-US" sz="1000" strike="noStrike" u="none">
            <a:effectLst/>
            <a:uFillTx/>
            <a:latin typeface="Times New Roman"/>
          </a:endParaRPr>
        </a:p>
      </xdr:txBody>
    </xdr:sp>
    <xdr:clientData/>
  </xdr:twoCellAnchor>
  <xdr:twoCellAnchor editAs="oneCell">
    <xdr:from>
      <xdr:col>8</xdr:col>
      <xdr:colOff>0</xdr:colOff>
      <xdr:row>42</xdr:row>
      <xdr:rowOff>9360</xdr:rowOff>
    </xdr:from>
    <xdr:to>
      <xdr:col>8</xdr:col>
      <xdr:colOff>7098120</xdr:colOff>
      <xdr:row>42</xdr:row>
      <xdr:rowOff>162000</xdr:rowOff>
    </xdr:to>
    <xdr:sp>
      <xdr:nvSpPr>
        <xdr:cNvPr id="163" name="Text 9"/>
        <xdr:cNvSpPr/>
      </xdr:nvSpPr>
      <xdr:spPr>
        <a:xfrm>
          <a:off x="3216960" y="7134120"/>
          <a:ext cx="7098120" cy="152640"/>
        </a:xfrm>
        <a:prstGeom prst="rect">
          <a:avLst/>
        </a:prstGeom>
        <a:solidFill>
          <a:srgbClr val="ffffff"/>
        </a:solidFill>
        <a:ln w="0">
          <a:solidFill>
            <a:srgbClr val="ffffff"/>
          </a:solidFill>
        </a:ln>
      </xdr:spPr>
      <xdr:style>
        <a:lnRef idx="0"/>
        <a:fillRef idx="0"/>
        <a:effectRef idx="0"/>
        <a:fontRef idx="minor"/>
      </xdr:style>
      <xdr:txBody>
        <a:bodyPr lIns="20160" rIns="20160" tIns="20160" bIns="20160" anchor="t">
          <a:noAutofit/>
        </a:bodyPr>
        <a:p>
          <a:r>
            <a:rPr b="0" lang="en-US" sz="1000" strike="noStrike" u="none">
              <a:effectLst/>
              <a:uFillTx/>
              <a:latin typeface="Arial"/>
            </a:rPr>
            <a:t>No explanation was given but is expected to be cleared in Nov.</a:t>
          </a:r>
          <a:endParaRPr b="0" lang="en-US" sz="1000" strike="noStrike" u="none">
            <a:effectLst/>
            <a:uFillTx/>
            <a:latin typeface="Times New Roman"/>
          </a:endParaRPr>
        </a:p>
      </xdr:txBody>
    </xdr:sp>
    <xdr:clientData/>
  </xdr:twoCellAnchor>
  <xdr:twoCellAnchor editAs="oneCell">
    <xdr:from>
      <xdr:col>7</xdr:col>
      <xdr:colOff>110160</xdr:colOff>
      <xdr:row>54</xdr:row>
      <xdr:rowOff>19080</xdr:rowOff>
    </xdr:from>
    <xdr:to>
      <xdr:col>8</xdr:col>
      <xdr:colOff>7084080</xdr:colOff>
      <xdr:row>55</xdr:row>
      <xdr:rowOff>38160</xdr:rowOff>
    </xdr:to>
    <xdr:sp>
      <xdr:nvSpPr>
        <xdr:cNvPr id="164" name="Text 8"/>
        <xdr:cNvSpPr/>
      </xdr:nvSpPr>
      <xdr:spPr>
        <a:xfrm>
          <a:off x="3206880" y="9086760"/>
          <a:ext cx="7094160" cy="181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majority of this imbalance is due to payroll related activities not recorded properly and is expected to clear in Nov.</a:t>
          </a:r>
          <a:endParaRPr b="0" lang="en-US" sz="1000" strike="noStrike" u="none">
            <a:effectLst/>
            <a:uFillTx/>
            <a:latin typeface="Times New Roman"/>
          </a:endParaRPr>
        </a:p>
      </xdr:txBody>
    </xdr:sp>
    <xdr:clientData/>
  </xdr:twoCellAnchor>
  <xdr:twoCellAnchor editAs="oneCell">
    <xdr:from>
      <xdr:col>8</xdr:col>
      <xdr:colOff>0</xdr:colOff>
      <xdr:row>58</xdr:row>
      <xdr:rowOff>9360</xdr:rowOff>
    </xdr:from>
    <xdr:to>
      <xdr:col>8</xdr:col>
      <xdr:colOff>7098120</xdr:colOff>
      <xdr:row>60</xdr:row>
      <xdr:rowOff>19080</xdr:rowOff>
    </xdr:to>
    <xdr:sp>
      <xdr:nvSpPr>
        <xdr:cNvPr id="165" name="Text 9"/>
        <xdr:cNvSpPr/>
      </xdr:nvSpPr>
      <xdr:spPr>
        <a:xfrm>
          <a:off x="3216960" y="9725040"/>
          <a:ext cx="7098120" cy="333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$7.7M of this imbalance is due to equity booking errors from September that was expected to clear in Oct; the other $(5.7)M is not explained.  No progress was made.</a:t>
          </a:r>
          <a:endParaRPr b="0" lang="en-US" sz="1000" strike="noStrike" u="none">
            <a:effectLst/>
            <a:uFillTx/>
            <a:latin typeface="Times New Roman"/>
          </a:endParaRPr>
        </a:p>
      </xdr:txBody>
    </xdr:sp>
    <xdr:clientData/>
  </xdr:twoCellAnchor>
  <xdr:twoCellAnchor editAs="oneCell">
    <xdr:from>
      <xdr:col>7</xdr:col>
      <xdr:colOff>110160</xdr:colOff>
      <xdr:row>8</xdr:row>
      <xdr:rowOff>142920</xdr:rowOff>
    </xdr:from>
    <xdr:to>
      <xdr:col>8</xdr:col>
      <xdr:colOff>7084080</xdr:colOff>
      <xdr:row>11</xdr:row>
      <xdr:rowOff>142920</xdr:rowOff>
    </xdr:to>
    <xdr:sp>
      <xdr:nvSpPr>
        <xdr:cNvPr id="166" name="Text 2"/>
        <xdr:cNvSpPr/>
      </xdr:nvSpPr>
      <xdr:spPr>
        <a:xfrm>
          <a:off x="3206880" y="1762200"/>
          <a:ext cx="7094160" cy="485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majority of these imbalances are the result of Europe not properly communicating the split of the legal entities on SAP creating a large amount of reclass entries needed and mapping problems; $3.2M is cash that was not applied in Europe.</a:t>
          </a:r>
          <a:endParaRPr b="0" lang="en-US" sz="1000" strike="noStrike" u="none">
            <a:effectLst/>
            <a:uFillTx/>
            <a:latin typeface="Times New Roman"/>
          </a:endParaRPr>
        </a:p>
      </xdr:txBody>
    </xdr:sp>
    <xdr:clientData/>
  </xdr:twoCellAnchor>
  <xdr:twoCellAnchor editAs="oneCell">
    <xdr:from>
      <xdr:col>8</xdr:col>
      <xdr:colOff>0</xdr:colOff>
      <xdr:row>28</xdr:row>
      <xdr:rowOff>9360</xdr:rowOff>
    </xdr:from>
    <xdr:to>
      <xdr:col>8</xdr:col>
      <xdr:colOff>7098120</xdr:colOff>
      <xdr:row>30</xdr:row>
      <xdr:rowOff>9720</xdr:rowOff>
    </xdr:to>
    <xdr:sp>
      <xdr:nvSpPr>
        <xdr:cNvPr id="167" name="Text 9"/>
        <xdr:cNvSpPr/>
      </xdr:nvSpPr>
      <xdr:spPr>
        <a:xfrm>
          <a:off x="3216960" y="4867200"/>
          <a:ext cx="7098120" cy="324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xdr:txBody>
    </xdr:sp>
    <xdr:clientData/>
  </xdr:twoCellAnchor>
  <xdr:twoCellAnchor editAs="oneCell">
    <xdr:from>
      <xdr:col>8</xdr:col>
      <xdr:colOff>0</xdr:colOff>
      <xdr:row>37</xdr:row>
      <xdr:rowOff>9360</xdr:rowOff>
    </xdr:from>
    <xdr:to>
      <xdr:col>8</xdr:col>
      <xdr:colOff>7098120</xdr:colOff>
      <xdr:row>39</xdr:row>
      <xdr:rowOff>9720</xdr:rowOff>
    </xdr:to>
    <xdr:sp>
      <xdr:nvSpPr>
        <xdr:cNvPr id="168" name="Text 9"/>
        <xdr:cNvSpPr/>
      </xdr:nvSpPr>
      <xdr:spPr>
        <a:xfrm>
          <a:off x="3216960" y="6324480"/>
          <a:ext cx="7098120" cy="324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appeared to have made some equity reclasses and is still being researched but is expected to be resolved in Nov.</a:t>
          </a:r>
          <a:endParaRPr b="0" lang="en-US" sz="1000" strike="noStrike" u="none">
            <a:effectLst/>
            <a:uFillTx/>
            <a:latin typeface="Times New Roman"/>
          </a:endParaRPr>
        </a:p>
      </xdr:txBody>
    </xdr:sp>
    <xdr:clientData/>
  </xdr:twoCellAnchor>
  <xdr:twoCellAnchor editAs="oneCell">
    <xdr:from>
      <xdr:col>8</xdr:col>
      <xdr:colOff>0</xdr:colOff>
      <xdr:row>44</xdr:row>
      <xdr:rowOff>9720</xdr:rowOff>
    </xdr:from>
    <xdr:to>
      <xdr:col>8</xdr:col>
      <xdr:colOff>7098120</xdr:colOff>
      <xdr:row>44</xdr:row>
      <xdr:rowOff>162000</xdr:rowOff>
    </xdr:to>
    <xdr:sp>
      <xdr:nvSpPr>
        <xdr:cNvPr id="169" name="Text 9"/>
        <xdr:cNvSpPr/>
      </xdr:nvSpPr>
      <xdr:spPr>
        <a:xfrm>
          <a:off x="3216960" y="7458120"/>
          <a:ext cx="7098120" cy="1522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new imbalance also resulted from a booking error and will clear next month.</a:t>
          </a:r>
          <a:endParaRPr b="0" lang="en-US" sz="1000" strike="noStrike" u="none">
            <a:effectLst/>
            <a:uFillTx/>
            <a:latin typeface="Times New Roman"/>
          </a:endParaRPr>
        </a:p>
      </xdr:txBody>
    </xdr:sp>
    <xdr:clientData/>
  </xdr:twoCellAnchor>
  <xdr:twoCellAnchor editAs="oneCell">
    <xdr:from>
      <xdr:col>8</xdr:col>
      <xdr:colOff>0</xdr:colOff>
      <xdr:row>46</xdr:row>
      <xdr:rowOff>9360</xdr:rowOff>
    </xdr:from>
    <xdr:to>
      <xdr:col>8</xdr:col>
      <xdr:colOff>7098120</xdr:colOff>
      <xdr:row>46</xdr:row>
      <xdr:rowOff>162000</xdr:rowOff>
    </xdr:to>
    <xdr:sp>
      <xdr:nvSpPr>
        <xdr:cNvPr id="170" name="Text 9"/>
        <xdr:cNvSpPr/>
      </xdr:nvSpPr>
      <xdr:spPr>
        <a:xfrm>
          <a:off x="3216960" y="7781760"/>
          <a:ext cx="7098120" cy="152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These new imbalances are a result from booking and mapping errors that will be cleared in Nov.</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0</xdr:colOff>
      <xdr:row>52</xdr:row>
      <xdr:rowOff>9360</xdr:rowOff>
    </xdr:from>
    <xdr:to>
      <xdr:col>8</xdr:col>
      <xdr:colOff>7098120</xdr:colOff>
      <xdr:row>53</xdr:row>
      <xdr:rowOff>47160</xdr:rowOff>
    </xdr:to>
    <xdr:sp>
      <xdr:nvSpPr>
        <xdr:cNvPr id="171" name="Text 9"/>
        <xdr:cNvSpPr/>
      </xdr:nvSpPr>
      <xdr:spPr>
        <a:xfrm>
          <a:off x="3216960" y="8753400"/>
          <a:ext cx="7098120" cy="199800"/>
        </a:xfrm>
        <a:prstGeom prst="rect">
          <a:avLst/>
        </a:prstGeom>
        <a:solidFill>
          <a:srgbClr val="ffffff"/>
        </a:solidFill>
        <a:ln w="0">
          <a:solidFill>
            <a:srgbClr val="ffffff"/>
          </a:solid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new imbalance is a equity booking error that will be corrected in Nov.</a:t>
          </a:r>
          <a:endParaRPr b="0" lang="en-US" sz="1000" strike="noStrike" u="none">
            <a:effectLst/>
            <a:uFillTx/>
            <a:latin typeface="Times New Roman"/>
          </a:endParaRPr>
        </a:p>
      </xdr:txBody>
    </xdr:sp>
    <xdr:clientData/>
  </xdr:twoCellAnchor>
  <xdr:twoCellAnchor editAs="oneCell">
    <xdr:from>
      <xdr:col>8</xdr:col>
      <xdr:colOff>0</xdr:colOff>
      <xdr:row>61</xdr:row>
      <xdr:rowOff>9360</xdr:rowOff>
    </xdr:from>
    <xdr:to>
      <xdr:col>8</xdr:col>
      <xdr:colOff>7098120</xdr:colOff>
      <xdr:row>63</xdr:row>
      <xdr:rowOff>95760</xdr:rowOff>
    </xdr:to>
    <xdr:sp>
      <xdr:nvSpPr>
        <xdr:cNvPr id="172" name="Text 9"/>
        <xdr:cNvSpPr/>
      </xdr:nvSpPr>
      <xdr:spPr>
        <a:xfrm>
          <a:off x="3216960" y="10210680"/>
          <a:ext cx="7098120" cy="4100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The TIS tax system is posting taxes incorrectly due to an error in the rollup of some EES companies.  The Tax Department is working on this problem and will have it cleared by year end.</a:t>
          </a:r>
          <a:endParaRPr b="0" lang="en-US" sz="1000" strike="noStrike" u="none">
            <a:effectLst/>
            <a:uFillTx/>
            <a:latin typeface="Times New Roman"/>
          </a:endParaRPr>
        </a:p>
      </xdr:txBody>
    </xdr:sp>
    <xdr:clientData/>
  </xdr:twoCellAnchor>
  <xdr:twoCellAnchor editAs="oneCell">
    <xdr:from>
      <xdr:col>8</xdr:col>
      <xdr:colOff>0</xdr:colOff>
      <xdr:row>16</xdr:row>
      <xdr:rowOff>0</xdr:rowOff>
    </xdr:from>
    <xdr:to>
      <xdr:col>8</xdr:col>
      <xdr:colOff>7098120</xdr:colOff>
      <xdr:row>17</xdr:row>
      <xdr:rowOff>9360</xdr:rowOff>
    </xdr:to>
    <xdr:sp>
      <xdr:nvSpPr>
        <xdr:cNvPr id="173" name="Text 49"/>
        <xdr:cNvSpPr/>
      </xdr:nvSpPr>
      <xdr:spPr>
        <a:xfrm>
          <a:off x="3216960" y="2914560"/>
          <a:ext cx="7098120" cy="17136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Portland sent a reclass entry to Corp that was incorrect.  This imbalance will be cleared in November.</a:t>
          </a:r>
          <a:endParaRPr b="0" lang="en-US" sz="1000" strike="noStrike" u="none">
            <a:effectLst/>
            <a:uFillTx/>
            <a:latin typeface="Times New Roman"/>
          </a:endParaRPr>
        </a:p>
      </xdr:txBody>
    </xdr:sp>
    <xdr:clientData/>
  </xdr:twoCellAnchor>
  <xdr:twoCellAnchor editAs="oneCell">
    <xdr:from>
      <xdr:col>8</xdr:col>
      <xdr:colOff>0</xdr:colOff>
      <xdr:row>47</xdr:row>
      <xdr:rowOff>152280</xdr:rowOff>
    </xdr:from>
    <xdr:to>
      <xdr:col>8</xdr:col>
      <xdr:colOff>7084080</xdr:colOff>
      <xdr:row>49</xdr:row>
      <xdr:rowOff>9720</xdr:rowOff>
    </xdr:to>
    <xdr:sp>
      <xdr:nvSpPr>
        <xdr:cNvPr id="174" name="Text 50"/>
        <xdr:cNvSpPr/>
      </xdr:nvSpPr>
      <xdr:spPr>
        <a:xfrm>
          <a:off x="3216960" y="8086680"/>
          <a:ext cx="7084080" cy="18108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imbalance is due to incorrect mapping of some G/L accounts in hyperion and should be corrected in Nov.</a:t>
          </a:r>
          <a:endParaRPr b="0" lang="en-US" sz="1000" strike="noStrike" u="none">
            <a:effectLst/>
            <a:uFillTx/>
            <a:latin typeface="Times New Roman"/>
          </a:endParaRPr>
        </a:p>
      </xdr:txBody>
    </xdr:sp>
    <xdr:clientData/>
  </xdr:twoCellAnchor>
  <xdr:twoCellAnchor editAs="oneCell">
    <xdr:from>
      <xdr:col>8</xdr:col>
      <xdr:colOff>0</xdr:colOff>
      <xdr:row>50</xdr:row>
      <xdr:rowOff>0</xdr:rowOff>
    </xdr:from>
    <xdr:to>
      <xdr:col>8</xdr:col>
      <xdr:colOff>7098120</xdr:colOff>
      <xdr:row>50</xdr:row>
      <xdr:rowOff>162000</xdr:rowOff>
    </xdr:to>
    <xdr:sp>
      <xdr:nvSpPr>
        <xdr:cNvPr id="175" name="Text 51"/>
        <xdr:cNvSpPr/>
      </xdr:nvSpPr>
      <xdr:spPr>
        <a:xfrm>
          <a:off x="3216960" y="8420040"/>
          <a:ext cx="7098120" cy="162000"/>
        </a:xfrm>
        <a:prstGeom prst="rect">
          <a:avLst/>
        </a:prstGeom>
        <a:no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EECC did not have their October financials recorded in time for close.  September balances were carried over.</a:t>
          </a:r>
          <a:endParaRPr b="0" lang="en-US" sz="1000" strike="noStrike" u="none">
            <a:effectLst/>
            <a:uFillTx/>
            <a:latin typeface="Times New Roman"/>
          </a:endParaRPr>
        </a:p>
      </xdr:txBody>
    </xdr:sp>
    <xdr:clientData/>
  </xdr:twoCellAnchor>
  <xdr:twoCellAnchor editAs="oneCell">
    <xdr:from>
      <xdr:col>8</xdr:col>
      <xdr:colOff>0</xdr:colOff>
      <xdr:row>56</xdr:row>
      <xdr:rowOff>0</xdr:rowOff>
    </xdr:from>
    <xdr:to>
      <xdr:col>8</xdr:col>
      <xdr:colOff>7098120</xdr:colOff>
      <xdr:row>57</xdr:row>
      <xdr:rowOff>9360</xdr:rowOff>
    </xdr:to>
    <xdr:sp>
      <xdr:nvSpPr>
        <xdr:cNvPr id="176" name="Text 52"/>
        <xdr:cNvSpPr/>
      </xdr:nvSpPr>
      <xdr:spPr>
        <a:xfrm>
          <a:off x="3216960" y="9391680"/>
          <a:ext cx="7098120" cy="171360"/>
        </a:xfrm>
        <a:prstGeom prst="rect">
          <a:avLst/>
        </a:prstGeom>
        <a:no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imbalance appears to be tax related.  Research is in progress and is expected to clear in Nov.</a:t>
          </a:r>
          <a:endParaRPr b="0" lang="en-US" sz="1000" strike="noStrike" u="none">
            <a:effectLst/>
            <a:uFillTx/>
            <a:latin typeface="Times New Roman"/>
          </a:endParaRPr>
        </a:p>
      </xdr:txBody>
    </xdr:sp>
    <xdr:clientData/>
  </xdr:twoCellAnchor>
  <xdr:twoCellAnchor editAs="oneCell">
    <xdr:from>
      <xdr:col>8</xdr:col>
      <xdr:colOff>0</xdr:colOff>
      <xdr:row>63</xdr:row>
      <xdr:rowOff>152640</xdr:rowOff>
    </xdr:from>
    <xdr:to>
      <xdr:col>8</xdr:col>
      <xdr:colOff>7084080</xdr:colOff>
      <xdr:row>65</xdr:row>
      <xdr:rowOff>19080</xdr:rowOff>
    </xdr:to>
    <xdr:sp>
      <xdr:nvSpPr>
        <xdr:cNvPr id="177" name="Text 53"/>
        <xdr:cNvSpPr/>
      </xdr:nvSpPr>
      <xdr:spPr>
        <a:xfrm>
          <a:off x="3216960" y="10677600"/>
          <a:ext cx="7084080" cy="19044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new inbalance is due to booking errors in the misapplication of cash and is expected to clear in Nov.</a:t>
          </a:r>
          <a:endParaRPr b="0" lang="en-US" sz="1000" strike="noStrike" u="none">
            <a:effectLst/>
            <a:uFillTx/>
            <a:latin typeface="Times New Roman"/>
          </a:endParaRPr>
        </a:p>
      </xdr:txBody>
    </xdr:sp>
    <xdr:clientData/>
  </xdr:twoCellAnchor>
  <xdr:twoCellAnchor editAs="oneCell">
    <xdr:from>
      <xdr:col>8</xdr:col>
      <xdr:colOff>0</xdr:colOff>
      <xdr:row>18</xdr:row>
      <xdr:rowOff>0</xdr:rowOff>
    </xdr:from>
    <xdr:to>
      <xdr:col>8</xdr:col>
      <xdr:colOff>7098120</xdr:colOff>
      <xdr:row>20</xdr:row>
      <xdr:rowOff>162000</xdr:rowOff>
    </xdr:to>
    <xdr:sp>
      <xdr:nvSpPr>
        <xdr:cNvPr id="178" name="Text 54"/>
        <xdr:cNvSpPr/>
      </xdr:nvSpPr>
      <xdr:spPr>
        <a:xfrm>
          <a:off x="3216960" y="3238560"/>
          <a:ext cx="7098120" cy="48564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Due to the large number of imbalances that Europe has, they only reported on the imbalances over $10M.  $333.9M of this imbalance is a loan that was recorded on the wrong Europe company and will be reclassed in Nov;  the remaining imbalances are due to mapping issues on SAP and misapplication of cash.</a:t>
          </a:r>
          <a:endParaRPr b="0" lang="en-US" sz="1000" strike="noStrike" u="none">
            <a:effectLst/>
            <a:uFillTx/>
            <a:latin typeface="Times New Roman"/>
          </a:endParaRPr>
        </a:p>
      </xdr:txBody>
    </xdr:sp>
    <xdr:clientData/>
  </xdr:twoCellAnchor>
  <xdr:twoCellAnchor editAs="oneCell">
    <xdr:from>
      <xdr:col>8</xdr:col>
      <xdr:colOff>0</xdr:colOff>
      <xdr:row>31</xdr:row>
      <xdr:rowOff>0</xdr:rowOff>
    </xdr:from>
    <xdr:to>
      <xdr:col>8</xdr:col>
      <xdr:colOff>7098120</xdr:colOff>
      <xdr:row>32</xdr:row>
      <xdr:rowOff>152280</xdr:rowOff>
    </xdr:to>
    <xdr:sp>
      <xdr:nvSpPr>
        <xdr:cNvPr id="179" name="Text 55"/>
        <xdr:cNvSpPr/>
      </xdr:nvSpPr>
      <xdr:spPr>
        <a:xfrm>
          <a:off x="3216960" y="5343480"/>
          <a:ext cx="7098120" cy="31428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xdr:txBody>
    </xdr:sp>
    <xdr:clientData/>
  </xdr:twoCellAnchor>
  <xdr:twoCellAnchor editAs="oneCell">
    <xdr:from>
      <xdr:col>8</xdr:col>
      <xdr:colOff>6840</xdr:colOff>
      <xdr:row>34</xdr:row>
      <xdr:rowOff>0</xdr:rowOff>
    </xdr:from>
    <xdr:to>
      <xdr:col>8</xdr:col>
      <xdr:colOff>7098120</xdr:colOff>
      <xdr:row>35</xdr:row>
      <xdr:rowOff>152640</xdr:rowOff>
    </xdr:to>
    <xdr:sp>
      <xdr:nvSpPr>
        <xdr:cNvPr id="180" name="Text 56"/>
        <xdr:cNvSpPr/>
      </xdr:nvSpPr>
      <xdr:spPr>
        <a:xfrm>
          <a:off x="3223800" y="5829480"/>
          <a:ext cx="7091280" cy="31428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xdr:txBody>
    </xdr:sp>
    <xdr:clientData/>
  </xdr:twoCellAnchor>
  <xdr:twoCellAnchor editAs="oneCell">
    <xdr:from>
      <xdr:col>8</xdr:col>
      <xdr:colOff>6840</xdr:colOff>
      <xdr:row>39</xdr:row>
      <xdr:rowOff>19080</xdr:rowOff>
    </xdr:from>
    <xdr:to>
      <xdr:col>8</xdr:col>
      <xdr:colOff>7098120</xdr:colOff>
      <xdr:row>41</xdr:row>
      <xdr:rowOff>19080</xdr:rowOff>
    </xdr:to>
    <xdr:sp>
      <xdr:nvSpPr>
        <xdr:cNvPr id="181" name="Text 57"/>
        <xdr:cNvSpPr/>
      </xdr:nvSpPr>
      <xdr:spPr>
        <a:xfrm flipH="1">
          <a:off x="3223800" y="6657840"/>
          <a:ext cx="7091280" cy="32400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xdr:txBody>
    </xdr:sp>
    <xdr:clientData/>
  </xdr:twoCellAnchor>
  <xdr:twoCellAnchor editAs="oneCell">
    <xdr:from>
      <xdr:col>7</xdr:col>
      <xdr:colOff>110160</xdr:colOff>
      <xdr:row>25</xdr:row>
      <xdr:rowOff>9720</xdr:rowOff>
    </xdr:from>
    <xdr:to>
      <xdr:col>8</xdr:col>
      <xdr:colOff>7077240</xdr:colOff>
      <xdr:row>26</xdr:row>
      <xdr:rowOff>142920</xdr:rowOff>
    </xdr:to>
    <xdr:sp>
      <xdr:nvSpPr>
        <xdr:cNvPr id="182" name="Text 58"/>
        <xdr:cNvSpPr/>
      </xdr:nvSpPr>
      <xdr:spPr>
        <a:xfrm>
          <a:off x="3206880" y="4381560"/>
          <a:ext cx="7087320" cy="29520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is having mapping issues due to the SAP conversion and failed to communicate the split of the legal entities on SAP.  Europe is in the process of correcting all mapping issues in Nov.</a:t>
          </a:r>
          <a:endParaRPr b="0" lang="en-US" sz="1000" strike="noStrike" u="none">
            <a:effectLst/>
            <a:uFillTx/>
            <a:latin typeface="Times New Roman"/>
          </a:endParaRPr>
        </a:p>
      </xdr:txBody>
    </xdr:sp>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xdr:row>
      <xdr:rowOff>0</xdr:rowOff>
    </xdr:from>
    <xdr:to>
      <xdr:col>6</xdr:col>
      <xdr:colOff>628920</xdr:colOff>
      <xdr:row>25</xdr:row>
      <xdr:rowOff>152280</xdr:rowOff>
    </xdr:to>
    <xdr:graphicFrame>
      <xdr:nvGraphicFramePr>
        <xdr:cNvPr id="183" name="Chart 153"/>
        <xdr:cNvGraphicFramePr/>
      </xdr:nvGraphicFramePr>
      <xdr:xfrm>
        <a:off x="0" y="971640"/>
        <a:ext cx="4457880" cy="3228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6</xdr:row>
      <xdr:rowOff>0</xdr:rowOff>
    </xdr:from>
    <xdr:to>
      <xdr:col>14</xdr:col>
      <xdr:colOff>628920</xdr:colOff>
      <xdr:row>25</xdr:row>
      <xdr:rowOff>152280</xdr:rowOff>
    </xdr:to>
    <xdr:graphicFrame>
      <xdr:nvGraphicFramePr>
        <xdr:cNvPr id="191" name="Chart 156"/>
        <xdr:cNvGraphicFramePr/>
      </xdr:nvGraphicFramePr>
      <xdr:xfrm>
        <a:off x="5105520" y="971640"/>
        <a:ext cx="4457880" cy="3228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0</xdr:colOff>
      <xdr:row>6</xdr:row>
      <xdr:rowOff>0</xdr:rowOff>
    </xdr:from>
    <xdr:to>
      <xdr:col>23</xdr:col>
      <xdr:colOff>720</xdr:colOff>
      <xdr:row>25</xdr:row>
      <xdr:rowOff>162000</xdr:rowOff>
    </xdr:to>
    <xdr:graphicFrame>
      <xdr:nvGraphicFramePr>
        <xdr:cNvPr id="199" name="Chart 157"/>
        <xdr:cNvGraphicFramePr/>
      </xdr:nvGraphicFramePr>
      <xdr:xfrm>
        <a:off x="10210680" y="971640"/>
        <a:ext cx="4467960" cy="32385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27</xdr:row>
      <xdr:rowOff>0</xdr:rowOff>
    </xdr:from>
    <xdr:to>
      <xdr:col>7</xdr:col>
      <xdr:colOff>720</xdr:colOff>
      <xdr:row>47</xdr:row>
      <xdr:rowOff>9720</xdr:rowOff>
    </xdr:to>
    <xdr:graphicFrame>
      <xdr:nvGraphicFramePr>
        <xdr:cNvPr id="207" name="Chart 158"/>
        <xdr:cNvGraphicFramePr/>
      </xdr:nvGraphicFramePr>
      <xdr:xfrm>
        <a:off x="0" y="4371840"/>
        <a:ext cx="4467960" cy="324828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0</xdr:colOff>
      <xdr:row>27</xdr:row>
      <xdr:rowOff>0</xdr:rowOff>
    </xdr:from>
    <xdr:to>
      <xdr:col>14</xdr:col>
      <xdr:colOff>628920</xdr:colOff>
      <xdr:row>46</xdr:row>
      <xdr:rowOff>152640</xdr:rowOff>
    </xdr:to>
    <xdr:graphicFrame>
      <xdr:nvGraphicFramePr>
        <xdr:cNvPr id="215" name="Chart 159"/>
        <xdr:cNvGraphicFramePr/>
      </xdr:nvGraphicFramePr>
      <xdr:xfrm>
        <a:off x="5105520" y="4371840"/>
        <a:ext cx="4457880" cy="3229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0</xdr:colOff>
      <xdr:row>27</xdr:row>
      <xdr:rowOff>0</xdr:rowOff>
    </xdr:from>
    <xdr:to>
      <xdr:col>22</xdr:col>
      <xdr:colOff>628560</xdr:colOff>
      <xdr:row>46</xdr:row>
      <xdr:rowOff>162000</xdr:rowOff>
    </xdr:to>
    <xdr:graphicFrame>
      <xdr:nvGraphicFramePr>
        <xdr:cNvPr id="223" name="Chart 160"/>
        <xdr:cNvGraphicFramePr/>
      </xdr:nvGraphicFramePr>
      <xdr:xfrm>
        <a:off x="10210680" y="4371840"/>
        <a:ext cx="4457880" cy="32385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48</xdr:row>
      <xdr:rowOff>0</xdr:rowOff>
    </xdr:from>
    <xdr:to>
      <xdr:col>7</xdr:col>
      <xdr:colOff>720</xdr:colOff>
      <xdr:row>67</xdr:row>
      <xdr:rowOff>162000</xdr:rowOff>
    </xdr:to>
    <xdr:graphicFrame>
      <xdr:nvGraphicFramePr>
        <xdr:cNvPr id="231" name="Chart 161"/>
        <xdr:cNvGraphicFramePr/>
      </xdr:nvGraphicFramePr>
      <xdr:xfrm>
        <a:off x="0" y="7772400"/>
        <a:ext cx="4467960" cy="323856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0</xdr:colOff>
      <xdr:row>48</xdr:row>
      <xdr:rowOff>0</xdr:rowOff>
    </xdr:from>
    <xdr:to>
      <xdr:col>15</xdr:col>
      <xdr:colOff>10440</xdr:colOff>
      <xdr:row>67</xdr:row>
      <xdr:rowOff>162000</xdr:rowOff>
    </xdr:to>
    <xdr:graphicFrame>
      <xdr:nvGraphicFramePr>
        <xdr:cNvPr id="239" name="Chart 162"/>
        <xdr:cNvGraphicFramePr/>
      </xdr:nvGraphicFramePr>
      <xdr:xfrm>
        <a:off x="5105520" y="7772400"/>
        <a:ext cx="4477680" cy="3238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16</xdr:col>
      <xdr:colOff>0</xdr:colOff>
      <xdr:row>48</xdr:row>
      <xdr:rowOff>0</xdr:rowOff>
    </xdr:from>
    <xdr:to>
      <xdr:col>23</xdr:col>
      <xdr:colOff>720</xdr:colOff>
      <xdr:row>67</xdr:row>
      <xdr:rowOff>152280</xdr:rowOff>
    </xdr:to>
    <xdr:graphicFrame>
      <xdr:nvGraphicFramePr>
        <xdr:cNvPr id="247" name="Chart 163"/>
        <xdr:cNvGraphicFramePr/>
      </xdr:nvGraphicFramePr>
      <xdr:xfrm>
        <a:off x="10210680" y="7772400"/>
        <a:ext cx="4467960" cy="322884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71</xdr:row>
      <xdr:rowOff>0</xdr:rowOff>
    </xdr:from>
    <xdr:to>
      <xdr:col>6</xdr:col>
      <xdr:colOff>628920</xdr:colOff>
      <xdr:row>90</xdr:row>
      <xdr:rowOff>162000</xdr:rowOff>
    </xdr:to>
    <xdr:graphicFrame>
      <xdr:nvGraphicFramePr>
        <xdr:cNvPr id="256" name="Chart 164"/>
        <xdr:cNvGraphicFramePr/>
      </xdr:nvGraphicFramePr>
      <xdr:xfrm>
        <a:off x="0" y="11496600"/>
        <a:ext cx="4457880" cy="3238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0</xdr:colOff>
      <xdr:row>71</xdr:row>
      <xdr:rowOff>0</xdr:rowOff>
    </xdr:from>
    <xdr:to>
      <xdr:col>15</xdr:col>
      <xdr:colOff>360</xdr:colOff>
      <xdr:row>91</xdr:row>
      <xdr:rowOff>9360</xdr:rowOff>
    </xdr:to>
    <xdr:graphicFrame>
      <xdr:nvGraphicFramePr>
        <xdr:cNvPr id="264" name="Chart 165"/>
        <xdr:cNvGraphicFramePr/>
      </xdr:nvGraphicFramePr>
      <xdr:xfrm>
        <a:off x="5105520" y="11496600"/>
        <a:ext cx="4467600" cy="324792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16</xdr:col>
      <xdr:colOff>0</xdr:colOff>
      <xdr:row>71</xdr:row>
      <xdr:rowOff>0</xdr:rowOff>
    </xdr:from>
    <xdr:to>
      <xdr:col>22</xdr:col>
      <xdr:colOff>628560</xdr:colOff>
      <xdr:row>91</xdr:row>
      <xdr:rowOff>19080</xdr:rowOff>
    </xdr:to>
    <xdr:graphicFrame>
      <xdr:nvGraphicFramePr>
        <xdr:cNvPr id="272" name="Chart 166"/>
        <xdr:cNvGraphicFramePr/>
      </xdr:nvGraphicFramePr>
      <xdr:xfrm>
        <a:off x="10210680" y="11496600"/>
        <a:ext cx="4457880" cy="325764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0</xdr:colOff>
      <xdr:row>92</xdr:row>
      <xdr:rowOff>0</xdr:rowOff>
    </xdr:from>
    <xdr:to>
      <xdr:col>7</xdr:col>
      <xdr:colOff>10440</xdr:colOff>
      <xdr:row>111</xdr:row>
      <xdr:rowOff>162000</xdr:rowOff>
    </xdr:to>
    <xdr:graphicFrame>
      <xdr:nvGraphicFramePr>
        <xdr:cNvPr id="280" name="Chart 167"/>
        <xdr:cNvGraphicFramePr/>
      </xdr:nvGraphicFramePr>
      <xdr:xfrm>
        <a:off x="0" y="14897160"/>
        <a:ext cx="4477680" cy="323856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8</xdr:col>
      <xdr:colOff>0</xdr:colOff>
      <xdr:row>92</xdr:row>
      <xdr:rowOff>0</xdr:rowOff>
    </xdr:from>
    <xdr:to>
      <xdr:col>14</xdr:col>
      <xdr:colOff>628920</xdr:colOff>
      <xdr:row>112</xdr:row>
      <xdr:rowOff>18720</xdr:rowOff>
    </xdr:to>
    <xdr:graphicFrame>
      <xdr:nvGraphicFramePr>
        <xdr:cNvPr id="288" name="Chart 168"/>
        <xdr:cNvGraphicFramePr/>
      </xdr:nvGraphicFramePr>
      <xdr:xfrm>
        <a:off x="5105520" y="14897160"/>
        <a:ext cx="4457880" cy="325728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16</xdr:col>
      <xdr:colOff>0</xdr:colOff>
      <xdr:row>92</xdr:row>
      <xdr:rowOff>0</xdr:rowOff>
    </xdr:from>
    <xdr:to>
      <xdr:col>23</xdr:col>
      <xdr:colOff>720</xdr:colOff>
      <xdr:row>111</xdr:row>
      <xdr:rowOff>162000</xdr:rowOff>
    </xdr:to>
    <xdr:graphicFrame>
      <xdr:nvGraphicFramePr>
        <xdr:cNvPr id="296" name="Chart 169"/>
        <xdr:cNvGraphicFramePr/>
      </xdr:nvGraphicFramePr>
      <xdr:xfrm>
        <a:off x="10210680" y="14897160"/>
        <a:ext cx="4467960" cy="323856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0</xdr:col>
      <xdr:colOff>0</xdr:colOff>
      <xdr:row>113</xdr:row>
      <xdr:rowOff>0</xdr:rowOff>
    </xdr:from>
    <xdr:to>
      <xdr:col>6</xdr:col>
      <xdr:colOff>628920</xdr:colOff>
      <xdr:row>133</xdr:row>
      <xdr:rowOff>9720</xdr:rowOff>
    </xdr:to>
    <xdr:graphicFrame>
      <xdr:nvGraphicFramePr>
        <xdr:cNvPr id="304" name="Chart 170"/>
        <xdr:cNvGraphicFramePr/>
      </xdr:nvGraphicFramePr>
      <xdr:xfrm>
        <a:off x="0" y="18297360"/>
        <a:ext cx="4457880" cy="324828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8</xdr:col>
      <xdr:colOff>0</xdr:colOff>
      <xdr:row>113</xdr:row>
      <xdr:rowOff>0</xdr:rowOff>
    </xdr:from>
    <xdr:to>
      <xdr:col>15</xdr:col>
      <xdr:colOff>10440</xdr:colOff>
      <xdr:row>133</xdr:row>
      <xdr:rowOff>9720</xdr:rowOff>
    </xdr:to>
    <xdr:graphicFrame>
      <xdr:nvGraphicFramePr>
        <xdr:cNvPr id="312" name="Chart 171"/>
        <xdr:cNvGraphicFramePr/>
      </xdr:nvGraphicFramePr>
      <xdr:xfrm>
        <a:off x="5105520" y="18297360"/>
        <a:ext cx="4477680" cy="324828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2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0.0457848837209302</cdr:x>
      <cdr:y>0.582497212931996</cdr:y>
    </cdr:from>
    <cdr:to>
      <cdr:x>0.0640342377260982</cdr:x>
      <cdr:y>0.649275362318841</cdr:y>
    </cdr:to>
    <cdr:sp>
      <cdr:nvSpPr>
        <cdr:cNvPr id="184" name="Text 1"/>
        <cdr:cNvSpPr/>
      </cdr:nvSpPr>
      <cdr:spPr>
        <a:xfrm>
          <a:off x="204120" y="1881000"/>
          <a:ext cx="8136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0.0567667958656331</cdr:x>
      <cdr:y>0.93221850613155</cdr:y>
    </cdr:from>
    <cdr:to>
      <cdr:x>0.075016149870801</cdr:x>
      <cdr:y>0.986733556298774</cdr:y>
    </cdr:to>
    <cdr:sp>
      <cdr:nvSpPr>
        <cdr:cNvPr id="185" name="Text 2"/>
        <cdr:cNvSpPr/>
      </cdr:nvSpPr>
      <cdr:spPr>
        <a:xfrm>
          <a:off x="253080" y="301032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0.0752583979328165</cdr:x>
      <cdr:y>0.759531772575251</cdr:y>
    </cdr:from>
    <cdr:to>
      <cdr:x>0.0935077519379845</cdr:x>
      <cdr:y>0.814046822742475</cdr:y>
    </cdr:to>
    <cdr:sp>
      <cdr:nvSpPr>
        <cdr:cNvPr id="186" name="Text 3"/>
        <cdr:cNvSpPr/>
      </cdr:nvSpPr>
      <cdr:spPr>
        <a:xfrm>
          <a:off x="335520" y="245268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0.0995540691192865</cdr:y>
    </cdr:from>
    <cdr:to>
      <cdr:x>0.114260335917313</cdr:x>
      <cdr:y>0.153957636566332</cdr:y>
    </cdr:to>
    <cdr:sp>
      <cdr:nvSpPr>
        <cdr:cNvPr id="187" name="Text 4"/>
        <cdr:cNvSpPr/>
      </cdr:nvSpPr>
      <cdr:spPr>
        <a:xfrm>
          <a:off x="428040" y="321480"/>
          <a:ext cx="81360" cy="1756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0.820958751393534</cdr:y>
    </cdr:from>
    <cdr:to>
      <cdr:x>0.114260335917313</cdr:x>
      <cdr:y>0.875473801560758</cdr:y>
    </cdr:to>
    <cdr:sp>
      <cdr:nvSpPr>
        <cdr:cNvPr id="188" name="Text 5"/>
        <cdr:cNvSpPr/>
      </cdr:nvSpPr>
      <cdr:spPr>
        <a:xfrm>
          <a:off x="428040" y="265104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0.109253875968992</cdr:x>
      <cdr:y>0.222519509476031</cdr:y>
    </cdr:from>
    <cdr:to>
      <cdr:x>0.12750322997416</cdr:x>
      <cdr:y>0.277034559643255</cdr:y>
    </cdr:to>
    <cdr:sp>
      <cdr:nvSpPr>
        <cdr:cNvPr id="189" name="Text 6"/>
        <cdr:cNvSpPr/>
      </cdr:nvSpPr>
      <cdr:spPr>
        <a:xfrm>
          <a:off x="487080" y="7185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0.729765886287625</cdr:y>
    </cdr:from>
    <cdr:to>
      <cdr:x>0.114260335917313</cdr:x>
      <cdr:y>0.78428093645485</cdr:y>
    </cdr:to>
    <cdr:sp>
      <cdr:nvSpPr>
        <cdr:cNvPr id="190" name="Text 7"/>
        <cdr:cNvSpPr/>
      </cdr:nvSpPr>
      <cdr:spPr>
        <a:xfrm>
          <a:off x="428040" y="23565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0.0457848837209302</cdr:x>
      <cdr:y>0.582497212931996</cdr:y>
    </cdr:from>
    <cdr:to>
      <cdr:x>0.0640342377260982</cdr:x>
      <cdr:y>0.649275362318841</cdr:y>
    </cdr:to>
    <cdr:sp>
      <cdr:nvSpPr>
        <cdr:cNvPr id="192" name="Text 1"/>
        <cdr:cNvSpPr/>
      </cdr:nvSpPr>
      <cdr:spPr>
        <a:xfrm>
          <a:off x="204120" y="1881000"/>
          <a:ext cx="8136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0.0567667958656331</cdr:x>
      <cdr:y>0.93221850613155</cdr:y>
    </cdr:from>
    <cdr:to>
      <cdr:x>0.075016149870801</cdr:x>
      <cdr:y>0.986733556298774</cdr:y>
    </cdr:to>
    <cdr:sp>
      <cdr:nvSpPr>
        <cdr:cNvPr id="193" name="Text 2"/>
        <cdr:cNvSpPr/>
      </cdr:nvSpPr>
      <cdr:spPr>
        <a:xfrm>
          <a:off x="253080" y="301032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0.0752583979328165</cdr:x>
      <cdr:y>0.759531772575251</cdr:y>
    </cdr:from>
    <cdr:to>
      <cdr:x>0.0935077519379845</cdr:x>
      <cdr:y>0.814046822742475</cdr:y>
    </cdr:to>
    <cdr:sp>
      <cdr:nvSpPr>
        <cdr:cNvPr id="194" name="Text 3"/>
        <cdr:cNvSpPr/>
      </cdr:nvSpPr>
      <cdr:spPr>
        <a:xfrm>
          <a:off x="335520" y="245268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0.0995540691192865</cdr:y>
    </cdr:from>
    <cdr:to>
      <cdr:x>0.114260335917313</cdr:x>
      <cdr:y>0.153957636566332</cdr:y>
    </cdr:to>
    <cdr:sp>
      <cdr:nvSpPr>
        <cdr:cNvPr id="195" name="Text 4"/>
        <cdr:cNvSpPr/>
      </cdr:nvSpPr>
      <cdr:spPr>
        <a:xfrm>
          <a:off x="428040" y="321480"/>
          <a:ext cx="81360" cy="1756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0.820958751393534</cdr:y>
    </cdr:from>
    <cdr:to>
      <cdr:x>0.114260335917313</cdr:x>
      <cdr:y>0.875473801560758</cdr:y>
    </cdr:to>
    <cdr:sp>
      <cdr:nvSpPr>
        <cdr:cNvPr id="196" name="Text 5"/>
        <cdr:cNvSpPr/>
      </cdr:nvSpPr>
      <cdr:spPr>
        <a:xfrm>
          <a:off x="428040" y="265104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0.109253875968992</cdr:x>
      <cdr:y>0.222519509476031</cdr:y>
    </cdr:from>
    <cdr:to>
      <cdr:x>0.12750322997416</cdr:x>
      <cdr:y>0.277034559643255</cdr:y>
    </cdr:to>
    <cdr:sp>
      <cdr:nvSpPr>
        <cdr:cNvPr id="197" name="Text 6"/>
        <cdr:cNvSpPr/>
      </cdr:nvSpPr>
      <cdr:spPr>
        <a:xfrm>
          <a:off x="487080" y="7185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0.736008918617614</cdr:y>
    </cdr:from>
    <cdr:to>
      <cdr:x>0.114260335917313</cdr:x>
      <cdr:y>0.790523968784838</cdr:y>
    </cdr:to>
    <cdr:sp>
      <cdr:nvSpPr>
        <cdr:cNvPr id="198" name="Text 7"/>
        <cdr:cNvSpPr/>
      </cdr:nvSpPr>
      <cdr:spPr>
        <a:xfrm>
          <a:off x="428040" y="237672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0.0450370609087979</cdr:x>
      <cdr:y>0.555518506168723</cdr:y>
    </cdr:from>
    <cdr:to>
      <cdr:x>0.0632452465356107</cdr:x>
      <cdr:y>0.621985106146493</cdr:y>
    </cdr:to>
    <cdr:sp>
      <cdr:nvSpPr>
        <cdr:cNvPr id="200" name="Text 1"/>
        <cdr:cNvSpPr/>
      </cdr:nvSpPr>
      <cdr:spPr>
        <a:xfrm>
          <a:off x="201240" y="1799280"/>
          <a:ext cx="8136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0.0575249758298421</cdr:x>
      <cdr:y>0.909303101033678</cdr:y>
    </cdr:from>
    <cdr:to>
      <cdr:x>0.0757331614566549</cdr:x>
      <cdr:y>0.96376569967767</cdr:y>
    </cdr:to>
    <cdr:sp>
      <cdr:nvSpPr>
        <cdr:cNvPr id="201" name="Text 2"/>
        <cdr:cNvSpPr/>
      </cdr:nvSpPr>
      <cdr:spPr>
        <a:xfrm>
          <a:off x="257040" y="294516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0.0750080567193039</cdr:x>
      <cdr:y>0.723463376681116</cdr:y>
    </cdr:from>
    <cdr:to>
      <cdr:x>0.0932162423461167</cdr:x>
      <cdr:y>0.778037123485606</cdr:y>
    </cdr:to>
    <cdr:sp>
      <cdr:nvSpPr>
        <cdr:cNvPr id="202" name="Text 3"/>
        <cdr:cNvSpPr/>
      </cdr:nvSpPr>
      <cdr:spPr>
        <a:xfrm>
          <a:off x="335160" y="234324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0.101478270534623</cdr:y>
    </cdr:from>
    <cdr:to>
      <cdr:x>0.109732516919111</cdr:x>
      <cdr:y>0.156052017339113</cdr:y>
    </cdr:to>
    <cdr:sp>
      <cdr:nvSpPr>
        <cdr:cNvPr id="203" name="Text 4"/>
        <cdr:cNvSpPr/>
      </cdr:nvSpPr>
      <cdr:spPr>
        <a:xfrm>
          <a:off x="408960" y="32868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0.779259753251084</cdr:y>
    </cdr:from>
    <cdr:to>
      <cdr:x>0.109732516919111</cdr:x>
      <cdr:y>0.833722351895076</cdr:y>
    </cdr:to>
    <cdr:sp>
      <cdr:nvSpPr>
        <cdr:cNvPr id="204" name="Text 5"/>
        <cdr:cNvSpPr/>
      </cdr:nvSpPr>
      <cdr:spPr>
        <a:xfrm>
          <a:off x="408960" y="252396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0.109732516919111</cdr:x>
      <cdr:y>0.215293986884517</cdr:y>
    </cdr:from>
    <cdr:to>
      <cdr:x>0.128021269738962</cdr:x>
      <cdr:y>0.26975658552851</cdr:y>
    </cdr:to>
    <cdr:sp>
      <cdr:nvSpPr>
        <cdr:cNvPr id="205" name="Text 6"/>
        <cdr:cNvSpPr/>
      </cdr:nvSpPr>
      <cdr:spPr>
        <a:xfrm>
          <a:off x="490320" y="69732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0.0960360941024815</cdr:x>
      <cdr:y>0.698010447927087</cdr:y>
    </cdr:from>
    <cdr:to>
      <cdr:x>0.114244279729294</cdr:x>
      <cdr:y>0.752473046571079</cdr:y>
    </cdr:to>
    <cdr:sp>
      <cdr:nvSpPr>
        <cdr:cNvPr id="206" name="Text 7"/>
        <cdr:cNvSpPr/>
      </cdr:nvSpPr>
      <cdr:spPr>
        <a:xfrm>
          <a:off x="429120" y="226080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0.0455204640670319</cdr:x>
      <cdr:y>0.565270390070922</cdr:y>
    </cdr:from>
    <cdr:to>
      <cdr:x>0.0637286496938447</cdr:x>
      <cdr:y>0.631538120567376</cdr:y>
    </cdr:to>
    <cdr:sp>
      <cdr:nvSpPr>
        <cdr:cNvPr id="208" name="Text 1"/>
        <cdr:cNvSpPr/>
      </cdr:nvSpPr>
      <cdr:spPr>
        <a:xfrm>
          <a:off x="203400" y="1836360"/>
          <a:ext cx="8136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0.0577666774089591</cdr:x>
      <cdr:y>0.919215425531915</cdr:y>
    </cdr:from>
    <cdr:to>
      <cdr:x>0.0759748630357718</cdr:x>
      <cdr:y>0.973515070921986</cdr:y>
    </cdr:to>
    <cdr:sp>
      <cdr:nvSpPr>
        <cdr:cNvPr id="209" name="Text 2"/>
        <cdr:cNvSpPr/>
      </cdr:nvSpPr>
      <cdr:spPr>
        <a:xfrm>
          <a:off x="258120" y="298620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0.0757331614566549</cdr:x>
      <cdr:y>0.730053191489362</cdr:y>
    </cdr:from>
    <cdr:to>
      <cdr:x>0.0940219142765066</cdr:x>
      <cdr:y>0.784242021276596</cdr:y>
    </cdr:to>
    <cdr:sp>
      <cdr:nvSpPr>
        <cdr:cNvPr id="210" name="Text 3"/>
        <cdr:cNvSpPr/>
      </cdr:nvSpPr>
      <cdr:spPr>
        <a:xfrm>
          <a:off x="338400" y="2371680"/>
          <a:ext cx="8172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0.0922494360296487</cdr:x>
      <cdr:y>0.0972960992907802</cdr:y>
    </cdr:from>
    <cdr:to>
      <cdr:x>0.1105381888495</cdr:x>
      <cdr:y>0.151484929078014</cdr:y>
    </cdr:to>
    <cdr:sp>
      <cdr:nvSpPr>
        <cdr:cNvPr id="211" name="Text 4"/>
        <cdr:cNvSpPr/>
      </cdr:nvSpPr>
      <cdr:spPr>
        <a:xfrm>
          <a:off x="412200" y="316080"/>
          <a:ext cx="8172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0.0922494360296487</cdr:x>
      <cdr:y>0.796210106382979</cdr:y>
    </cdr:from>
    <cdr:to>
      <cdr:x>0.1105381888495</cdr:x>
      <cdr:y>0.85050975177305</cdr:y>
    </cdr:to>
    <cdr:sp>
      <cdr:nvSpPr>
        <cdr:cNvPr id="212" name="Text 5"/>
        <cdr:cNvSpPr/>
      </cdr:nvSpPr>
      <cdr:spPr>
        <a:xfrm>
          <a:off x="412200" y="258660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0.1105381888495</cdr:x>
      <cdr:y>0.220966312056738</cdr:y>
    </cdr:from>
    <cdr:to>
      <cdr:x>0.128746374476313</cdr:x>
      <cdr:y>0.275265957446809</cdr:y>
    </cdr:to>
    <cdr:sp>
      <cdr:nvSpPr>
        <cdr:cNvPr id="213" name="Text 6"/>
        <cdr:cNvSpPr/>
      </cdr:nvSpPr>
      <cdr:spPr>
        <a:xfrm>
          <a:off x="493920" y="71784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0.0970029004189494</cdr:x>
      <cdr:y>0.705230496453901</cdr:y>
    </cdr:from>
    <cdr:to>
      <cdr:x>0.115211086045762</cdr:x>
      <cdr:y>0.759530141843972</cdr:y>
    </cdr:to>
    <cdr:sp>
      <cdr:nvSpPr>
        <cdr:cNvPr id="214" name="Text 7"/>
        <cdr:cNvSpPr/>
      </cdr:nvSpPr>
      <cdr:spPr>
        <a:xfrm>
          <a:off x="433440" y="229104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0.0457848837209302</cdr:x>
      <cdr:y>0.562479099320031</cdr:y>
    </cdr:from>
    <cdr:to>
      <cdr:x>0.0640342377260982</cdr:x>
      <cdr:y>0.629249804926987</cdr:y>
    </cdr:to>
    <cdr:sp>
      <cdr:nvSpPr>
        <cdr:cNvPr id="216" name="Text 1"/>
        <cdr:cNvSpPr/>
      </cdr:nvSpPr>
      <cdr:spPr>
        <a:xfrm>
          <a:off x="204120" y="1816560"/>
          <a:ext cx="8136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0.0567667958656331</cdr:x>
      <cdr:y>0.917734923642849</cdr:y>
    </cdr:from>
    <cdr:to>
      <cdr:x>0.075016149870801</cdr:x>
      <cdr:y>0.972243897001449</cdr:y>
    </cdr:to>
    <cdr:sp>
      <cdr:nvSpPr>
        <cdr:cNvPr id="217" name="Text 2"/>
        <cdr:cNvSpPr/>
      </cdr:nvSpPr>
      <cdr:spPr>
        <a:xfrm>
          <a:off x="253080" y="296388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0.0752583979328165</cdr:x>
      <cdr:y>0.729461598484004</cdr:y>
    </cdr:from>
    <cdr:to>
      <cdr:x>0.0935077519379845</cdr:x>
      <cdr:y>0.783970571842604</cdr:y>
    </cdr:to>
    <cdr:sp>
      <cdr:nvSpPr>
        <cdr:cNvPr id="218" name="Text 3"/>
        <cdr:cNvSpPr/>
      </cdr:nvSpPr>
      <cdr:spPr>
        <a:xfrm>
          <a:off x="335520" y="235584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0.104782075576859</cdr:y>
    </cdr:from>
    <cdr:to>
      <cdr:x>0.114260335917313</cdr:x>
      <cdr:y>0.159291048935459</cdr:y>
    </cdr:to>
    <cdr:sp>
      <cdr:nvSpPr>
        <cdr:cNvPr id="219" name="Text 4"/>
        <cdr:cNvSpPr/>
      </cdr:nvSpPr>
      <cdr:spPr>
        <a:xfrm>
          <a:off x="428040" y="33840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0.786757329171776</cdr:y>
    </cdr:from>
    <cdr:to>
      <cdr:x>0.114260335917313</cdr:x>
      <cdr:y>0.841266302530376</cdr:y>
    </cdr:to>
    <cdr:sp>
      <cdr:nvSpPr>
        <cdr:cNvPr id="220" name="Text 5"/>
        <cdr:cNvSpPr/>
      </cdr:nvSpPr>
      <cdr:spPr>
        <a:xfrm>
          <a:off x="428040" y="254088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0.109253875968992</cdr:x>
      <cdr:y>0.225950284249248</cdr:y>
    </cdr:from>
    <cdr:to>
      <cdr:x>0.12750322997416</cdr:x>
      <cdr:y>0.280459257607848</cdr:y>
    </cdr:to>
    <cdr:sp>
      <cdr:nvSpPr>
        <cdr:cNvPr id="221" name="Text 6"/>
        <cdr:cNvSpPr/>
      </cdr:nvSpPr>
      <cdr:spPr>
        <a:xfrm>
          <a:off x="487080" y="72972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0.703489020176123</cdr:y>
    </cdr:from>
    <cdr:to>
      <cdr:x>0.114260335917313</cdr:x>
      <cdr:y>0.757997993534723</cdr:y>
    </cdr:to>
    <cdr:sp>
      <cdr:nvSpPr>
        <cdr:cNvPr id="222" name="Text 7"/>
        <cdr:cNvSpPr/>
      </cdr:nvSpPr>
      <cdr:spPr>
        <a:xfrm>
          <a:off x="428040" y="22719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0.0457848837209302</cdr:x>
      <cdr:y>0.555518506168723</cdr:y>
    </cdr:from>
    <cdr:to>
      <cdr:x>0.0640342377260982</cdr:x>
      <cdr:y>0.621985106146493</cdr:y>
    </cdr:to>
    <cdr:sp>
      <cdr:nvSpPr>
        <cdr:cNvPr id="224" name="Text 1"/>
        <cdr:cNvSpPr/>
      </cdr:nvSpPr>
      <cdr:spPr>
        <a:xfrm>
          <a:off x="204120" y="1799280"/>
          <a:ext cx="8136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0.0567667958656331</cdr:x>
      <cdr:y>0.909303101033678</cdr:y>
    </cdr:from>
    <cdr:to>
      <cdr:x>0.075016149870801</cdr:x>
      <cdr:y>0.96376569967767</cdr:y>
    </cdr:to>
    <cdr:sp>
      <cdr:nvSpPr>
        <cdr:cNvPr id="225" name="Text 2"/>
        <cdr:cNvSpPr/>
      </cdr:nvSpPr>
      <cdr:spPr>
        <a:xfrm>
          <a:off x="253080" y="294516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0.0752583979328165</cdr:x>
      <cdr:y>0.723463376681116</cdr:y>
    </cdr:from>
    <cdr:to>
      <cdr:x>0.0935077519379845</cdr:x>
      <cdr:y>0.778037123485606</cdr:y>
    </cdr:to>
    <cdr:sp>
      <cdr:nvSpPr>
        <cdr:cNvPr id="226" name="Text 3"/>
        <cdr:cNvSpPr/>
      </cdr:nvSpPr>
      <cdr:spPr>
        <a:xfrm>
          <a:off x="335520" y="234324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0.101478270534623</cdr:y>
    </cdr:from>
    <cdr:to>
      <cdr:x>0.114260335917313</cdr:x>
      <cdr:y>0.156052017339113</cdr:y>
    </cdr:to>
    <cdr:sp>
      <cdr:nvSpPr>
        <cdr:cNvPr id="227" name="Text 4"/>
        <cdr:cNvSpPr/>
      </cdr:nvSpPr>
      <cdr:spPr>
        <a:xfrm>
          <a:off x="428040" y="32868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0.779259753251084</cdr:y>
    </cdr:from>
    <cdr:to>
      <cdr:x>0.114260335917313</cdr:x>
      <cdr:y>0.833722351895076</cdr:y>
    </cdr:to>
    <cdr:sp>
      <cdr:nvSpPr>
        <cdr:cNvPr id="228" name="Text 5"/>
        <cdr:cNvSpPr/>
      </cdr:nvSpPr>
      <cdr:spPr>
        <a:xfrm>
          <a:off x="428040" y="252396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0.109253875968992</cdr:x>
      <cdr:y>0.215293986884517</cdr:y>
    </cdr:from>
    <cdr:to>
      <cdr:x>0.12750322997416</cdr:x>
      <cdr:y>0.26975658552851</cdr:y>
    </cdr:to>
    <cdr:sp>
      <cdr:nvSpPr>
        <cdr:cNvPr id="229" name="Text 6"/>
        <cdr:cNvSpPr/>
      </cdr:nvSpPr>
      <cdr:spPr>
        <a:xfrm>
          <a:off x="487080" y="69732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0.0960109819121447</cdr:x>
      <cdr:y>0.698010447927087</cdr:y>
    </cdr:from>
    <cdr:to>
      <cdr:x>0.114260335917313</cdr:x>
      <cdr:y>0.752473046571079</cdr:y>
    </cdr:to>
    <cdr:sp>
      <cdr:nvSpPr>
        <cdr:cNvPr id="230" name="Text 7"/>
        <cdr:cNvSpPr/>
      </cdr:nvSpPr>
      <cdr:spPr>
        <a:xfrm>
          <a:off x="428040" y="226080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2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0.0450370609087979</cdr:x>
      <cdr:y>0.555518506168723</cdr:y>
    </cdr:from>
    <cdr:to>
      <cdr:x>0.0632452465356107</cdr:x>
      <cdr:y>0.621985106146493</cdr:y>
    </cdr:to>
    <cdr:sp>
      <cdr:nvSpPr>
        <cdr:cNvPr id="232" name="Text 1"/>
        <cdr:cNvSpPr/>
      </cdr:nvSpPr>
      <cdr:spPr>
        <a:xfrm>
          <a:off x="201240" y="1799280"/>
          <a:ext cx="8136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0.0575249758298421</cdr:x>
      <cdr:y>0.905524063576748</cdr:y>
    </cdr:from>
    <cdr:to>
      <cdr:x>0.0757331614566549</cdr:x>
      <cdr:y>0.95998666222074</cdr:y>
    </cdr:to>
    <cdr:sp>
      <cdr:nvSpPr>
        <cdr:cNvPr id="233" name="Text 2"/>
        <cdr:cNvSpPr/>
      </cdr:nvSpPr>
      <cdr:spPr>
        <a:xfrm>
          <a:off x="257040" y="293292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0.0750080567193039</cdr:x>
      <cdr:y>0.723463376681116</cdr:y>
    </cdr:from>
    <cdr:to>
      <cdr:x>0.0932162423461167</cdr:x>
      <cdr:y>0.778037123485606</cdr:y>
    </cdr:to>
    <cdr:sp>
      <cdr:nvSpPr>
        <cdr:cNvPr id="234" name="Text 3"/>
        <cdr:cNvSpPr/>
      </cdr:nvSpPr>
      <cdr:spPr>
        <a:xfrm>
          <a:off x="335160" y="234324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0.101478270534623</cdr:y>
    </cdr:from>
    <cdr:to>
      <cdr:x>0.109732516919111</cdr:x>
      <cdr:y>0.156052017339113</cdr:y>
    </cdr:to>
    <cdr:sp>
      <cdr:nvSpPr>
        <cdr:cNvPr id="235" name="Text 4"/>
        <cdr:cNvSpPr/>
      </cdr:nvSpPr>
      <cdr:spPr>
        <a:xfrm>
          <a:off x="408960" y="328680"/>
          <a:ext cx="8136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0.779259753251084</cdr:y>
    </cdr:from>
    <cdr:to>
      <cdr:x>0.109732516919111</cdr:x>
      <cdr:y>0.833722351895076</cdr:y>
    </cdr:to>
    <cdr:sp>
      <cdr:nvSpPr>
        <cdr:cNvPr id="236" name="Text 5"/>
        <cdr:cNvSpPr/>
      </cdr:nvSpPr>
      <cdr:spPr>
        <a:xfrm>
          <a:off x="408960" y="252396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0.109732516919111</cdr:x>
      <cdr:y>0.215293986884517</cdr:y>
    </cdr:from>
    <cdr:to>
      <cdr:x>0.128021269738962</cdr:x>
      <cdr:y>0.26975658552851</cdr:y>
    </cdr:to>
    <cdr:sp>
      <cdr:nvSpPr>
        <cdr:cNvPr id="237" name="Text 6"/>
        <cdr:cNvSpPr/>
      </cdr:nvSpPr>
      <cdr:spPr>
        <a:xfrm>
          <a:off x="490320" y="69732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0.0960360941024815</cdr:x>
      <cdr:y>0.698010447927087</cdr:y>
    </cdr:from>
    <cdr:to>
      <cdr:x>0.114244279729294</cdr:x>
      <cdr:y>0.752473046571079</cdr:y>
    </cdr:to>
    <cdr:sp>
      <cdr:nvSpPr>
        <cdr:cNvPr id="238" name="Text 7"/>
        <cdr:cNvSpPr/>
      </cdr:nvSpPr>
      <cdr:spPr>
        <a:xfrm>
          <a:off x="429120" y="2260800"/>
          <a:ext cx="8136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6</xdr:row>
      <xdr:rowOff>0</xdr:rowOff>
    </xdr:from>
    <xdr:to>
      <xdr:col>7</xdr:col>
      <xdr:colOff>720</xdr:colOff>
      <xdr:row>25</xdr:row>
      <xdr:rowOff>162000</xdr:rowOff>
    </xdr:to>
    <xdr:graphicFrame>
      <xdr:nvGraphicFramePr>
        <xdr:cNvPr id="21" name="Chart 146"/>
        <xdr:cNvGraphicFramePr/>
      </xdr:nvGraphicFramePr>
      <xdr:xfrm>
        <a:off x="0" y="971640"/>
        <a:ext cx="4467960" cy="32385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6</xdr:row>
      <xdr:rowOff>0</xdr:rowOff>
    </xdr:from>
    <xdr:to>
      <xdr:col>15</xdr:col>
      <xdr:colOff>360</xdr:colOff>
      <xdr:row>25</xdr:row>
      <xdr:rowOff>152280</xdr:rowOff>
    </xdr:to>
    <xdr:graphicFrame>
      <xdr:nvGraphicFramePr>
        <xdr:cNvPr id="29" name="Chart 164"/>
        <xdr:cNvGraphicFramePr/>
      </xdr:nvGraphicFramePr>
      <xdr:xfrm>
        <a:off x="5105520" y="971640"/>
        <a:ext cx="4467600" cy="3228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0</xdr:colOff>
      <xdr:row>6</xdr:row>
      <xdr:rowOff>0</xdr:rowOff>
    </xdr:from>
    <xdr:to>
      <xdr:col>22</xdr:col>
      <xdr:colOff>618840</xdr:colOff>
      <xdr:row>25</xdr:row>
      <xdr:rowOff>162000</xdr:rowOff>
    </xdr:to>
    <xdr:graphicFrame>
      <xdr:nvGraphicFramePr>
        <xdr:cNvPr id="37" name="Chart 165"/>
        <xdr:cNvGraphicFramePr/>
      </xdr:nvGraphicFramePr>
      <xdr:xfrm>
        <a:off x="10210680" y="971640"/>
        <a:ext cx="4448160" cy="32385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27</xdr:row>
      <xdr:rowOff>0</xdr:rowOff>
    </xdr:from>
    <xdr:to>
      <xdr:col>6</xdr:col>
      <xdr:colOff>628920</xdr:colOff>
      <xdr:row>46</xdr:row>
      <xdr:rowOff>152640</xdr:rowOff>
    </xdr:to>
    <xdr:graphicFrame>
      <xdr:nvGraphicFramePr>
        <xdr:cNvPr id="45" name="Chart 166"/>
        <xdr:cNvGraphicFramePr/>
      </xdr:nvGraphicFramePr>
      <xdr:xfrm>
        <a:off x="0" y="4371840"/>
        <a:ext cx="4457880" cy="32292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0</xdr:colOff>
      <xdr:row>27</xdr:row>
      <xdr:rowOff>0</xdr:rowOff>
    </xdr:from>
    <xdr:to>
      <xdr:col>15</xdr:col>
      <xdr:colOff>360</xdr:colOff>
      <xdr:row>46</xdr:row>
      <xdr:rowOff>162000</xdr:rowOff>
    </xdr:to>
    <xdr:graphicFrame>
      <xdr:nvGraphicFramePr>
        <xdr:cNvPr id="53" name="Chart 167"/>
        <xdr:cNvGraphicFramePr/>
      </xdr:nvGraphicFramePr>
      <xdr:xfrm>
        <a:off x="5105520" y="4371840"/>
        <a:ext cx="446760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16</xdr:col>
      <xdr:colOff>0</xdr:colOff>
      <xdr:row>27</xdr:row>
      <xdr:rowOff>0</xdr:rowOff>
    </xdr:from>
    <xdr:to>
      <xdr:col>23</xdr:col>
      <xdr:colOff>720</xdr:colOff>
      <xdr:row>46</xdr:row>
      <xdr:rowOff>152640</xdr:rowOff>
    </xdr:to>
    <xdr:graphicFrame>
      <xdr:nvGraphicFramePr>
        <xdr:cNvPr id="61" name="Chart 168"/>
        <xdr:cNvGraphicFramePr/>
      </xdr:nvGraphicFramePr>
      <xdr:xfrm>
        <a:off x="10210680" y="4371840"/>
        <a:ext cx="4467960" cy="3229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48</xdr:row>
      <xdr:rowOff>0</xdr:rowOff>
    </xdr:from>
    <xdr:to>
      <xdr:col>7</xdr:col>
      <xdr:colOff>720</xdr:colOff>
      <xdr:row>67</xdr:row>
      <xdr:rowOff>162000</xdr:rowOff>
    </xdr:to>
    <xdr:graphicFrame>
      <xdr:nvGraphicFramePr>
        <xdr:cNvPr id="69" name="Chart 169"/>
        <xdr:cNvGraphicFramePr/>
      </xdr:nvGraphicFramePr>
      <xdr:xfrm>
        <a:off x="0" y="7772400"/>
        <a:ext cx="4467960" cy="323856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0</xdr:colOff>
      <xdr:row>48</xdr:row>
      <xdr:rowOff>0</xdr:rowOff>
    </xdr:from>
    <xdr:to>
      <xdr:col>15</xdr:col>
      <xdr:colOff>360</xdr:colOff>
      <xdr:row>67</xdr:row>
      <xdr:rowOff>152280</xdr:rowOff>
    </xdr:to>
    <xdr:graphicFrame>
      <xdr:nvGraphicFramePr>
        <xdr:cNvPr id="77" name="Chart 170"/>
        <xdr:cNvGraphicFramePr/>
      </xdr:nvGraphicFramePr>
      <xdr:xfrm>
        <a:off x="5105520" y="7772400"/>
        <a:ext cx="4467600" cy="322884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16</xdr:col>
      <xdr:colOff>0</xdr:colOff>
      <xdr:row>48</xdr:row>
      <xdr:rowOff>0</xdr:rowOff>
    </xdr:from>
    <xdr:to>
      <xdr:col>23</xdr:col>
      <xdr:colOff>720</xdr:colOff>
      <xdr:row>67</xdr:row>
      <xdr:rowOff>152280</xdr:rowOff>
    </xdr:to>
    <xdr:graphicFrame>
      <xdr:nvGraphicFramePr>
        <xdr:cNvPr id="85" name="Chart 171"/>
        <xdr:cNvGraphicFramePr/>
      </xdr:nvGraphicFramePr>
      <xdr:xfrm>
        <a:off x="10210680" y="7772400"/>
        <a:ext cx="4467960" cy="322884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71</xdr:row>
      <xdr:rowOff>0</xdr:rowOff>
    </xdr:from>
    <xdr:to>
      <xdr:col>7</xdr:col>
      <xdr:colOff>10440</xdr:colOff>
      <xdr:row>90</xdr:row>
      <xdr:rowOff>162000</xdr:rowOff>
    </xdr:to>
    <xdr:graphicFrame>
      <xdr:nvGraphicFramePr>
        <xdr:cNvPr id="93" name="Chart 172"/>
        <xdr:cNvGraphicFramePr/>
      </xdr:nvGraphicFramePr>
      <xdr:xfrm>
        <a:off x="0" y="11496600"/>
        <a:ext cx="4477680" cy="3238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8</xdr:col>
      <xdr:colOff>0</xdr:colOff>
      <xdr:row>71</xdr:row>
      <xdr:rowOff>0</xdr:rowOff>
    </xdr:from>
    <xdr:to>
      <xdr:col>15</xdr:col>
      <xdr:colOff>10440</xdr:colOff>
      <xdr:row>90</xdr:row>
      <xdr:rowOff>152640</xdr:rowOff>
    </xdr:to>
    <xdr:graphicFrame>
      <xdr:nvGraphicFramePr>
        <xdr:cNvPr id="101" name="Chart 173"/>
        <xdr:cNvGraphicFramePr/>
      </xdr:nvGraphicFramePr>
      <xdr:xfrm>
        <a:off x="5105520" y="11496600"/>
        <a:ext cx="4477680" cy="322920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16</xdr:col>
      <xdr:colOff>0</xdr:colOff>
      <xdr:row>71</xdr:row>
      <xdr:rowOff>0</xdr:rowOff>
    </xdr:from>
    <xdr:to>
      <xdr:col>23</xdr:col>
      <xdr:colOff>720</xdr:colOff>
      <xdr:row>91</xdr:row>
      <xdr:rowOff>19080</xdr:rowOff>
    </xdr:to>
    <xdr:graphicFrame>
      <xdr:nvGraphicFramePr>
        <xdr:cNvPr id="109" name="Chart 174"/>
        <xdr:cNvGraphicFramePr/>
      </xdr:nvGraphicFramePr>
      <xdr:xfrm>
        <a:off x="10210680" y="11496600"/>
        <a:ext cx="4467960" cy="325764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0</xdr:colOff>
      <xdr:row>92</xdr:row>
      <xdr:rowOff>0</xdr:rowOff>
    </xdr:from>
    <xdr:to>
      <xdr:col>6</xdr:col>
      <xdr:colOff>628920</xdr:colOff>
      <xdr:row>111</xdr:row>
      <xdr:rowOff>162000</xdr:rowOff>
    </xdr:to>
    <xdr:graphicFrame>
      <xdr:nvGraphicFramePr>
        <xdr:cNvPr id="117" name="Chart 175"/>
        <xdr:cNvGraphicFramePr/>
      </xdr:nvGraphicFramePr>
      <xdr:xfrm>
        <a:off x="0" y="14897160"/>
        <a:ext cx="4457880" cy="323856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8</xdr:col>
      <xdr:colOff>0</xdr:colOff>
      <xdr:row>92</xdr:row>
      <xdr:rowOff>0</xdr:rowOff>
    </xdr:from>
    <xdr:to>
      <xdr:col>15</xdr:col>
      <xdr:colOff>360</xdr:colOff>
      <xdr:row>111</xdr:row>
      <xdr:rowOff>152280</xdr:rowOff>
    </xdr:to>
    <xdr:graphicFrame>
      <xdr:nvGraphicFramePr>
        <xdr:cNvPr id="125" name="Chart 176"/>
        <xdr:cNvGraphicFramePr/>
      </xdr:nvGraphicFramePr>
      <xdr:xfrm>
        <a:off x="5105520" y="14897160"/>
        <a:ext cx="4467600" cy="322884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16</xdr:col>
      <xdr:colOff>0</xdr:colOff>
      <xdr:row>92</xdr:row>
      <xdr:rowOff>0</xdr:rowOff>
    </xdr:from>
    <xdr:to>
      <xdr:col>23</xdr:col>
      <xdr:colOff>720</xdr:colOff>
      <xdr:row>112</xdr:row>
      <xdr:rowOff>9360</xdr:rowOff>
    </xdr:to>
    <xdr:graphicFrame>
      <xdr:nvGraphicFramePr>
        <xdr:cNvPr id="133" name="Chart 177"/>
        <xdr:cNvGraphicFramePr/>
      </xdr:nvGraphicFramePr>
      <xdr:xfrm>
        <a:off x="10210680" y="14897160"/>
        <a:ext cx="4467960" cy="324792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0</xdr:col>
      <xdr:colOff>0</xdr:colOff>
      <xdr:row>113</xdr:row>
      <xdr:rowOff>0</xdr:rowOff>
    </xdr:from>
    <xdr:to>
      <xdr:col>7</xdr:col>
      <xdr:colOff>20520</xdr:colOff>
      <xdr:row>132</xdr:row>
      <xdr:rowOff>161640</xdr:rowOff>
    </xdr:to>
    <xdr:graphicFrame>
      <xdr:nvGraphicFramePr>
        <xdr:cNvPr id="141" name="Chart 178"/>
        <xdr:cNvGraphicFramePr/>
      </xdr:nvGraphicFramePr>
      <xdr:xfrm>
        <a:off x="0" y="18297360"/>
        <a:ext cx="4487760" cy="323856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8</xdr:col>
      <xdr:colOff>0</xdr:colOff>
      <xdr:row>113</xdr:row>
      <xdr:rowOff>0</xdr:rowOff>
    </xdr:from>
    <xdr:to>
      <xdr:col>15</xdr:col>
      <xdr:colOff>360</xdr:colOff>
      <xdr:row>132</xdr:row>
      <xdr:rowOff>152280</xdr:rowOff>
    </xdr:to>
    <xdr:graphicFrame>
      <xdr:nvGraphicFramePr>
        <xdr:cNvPr id="149" name="Chart 179"/>
        <xdr:cNvGraphicFramePr/>
      </xdr:nvGraphicFramePr>
      <xdr:xfrm>
        <a:off x="5105520" y="18297360"/>
        <a:ext cx="4467600" cy="322920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10</xdr:col>
      <xdr:colOff>0</xdr:colOff>
      <xdr:row>80</xdr:row>
      <xdr:rowOff>124200</xdr:rowOff>
    </xdr:from>
    <xdr:to>
      <xdr:col>10</xdr:col>
      <xdr:colOff>80280</xdr:colOff>
      <xdr:row>81</xdr:row>
      <xdr:rowOff>162000</xdr:rowOff>
    </xdr:to>
    <xdr:sp>
      <xdr:nvSpPr>
        <xdr:cNvPr id="157" name="Text 222"/>
        <xdr:cNvSpPr/>
      </xdr:nvSpPr>
      <xdr:spPr>
        <a:xfrm>
          <a:off x="6381720" y="13078080"/>
          <a:ext cx="80280" cy="199800"/>
        </a:xfrm>
        <a:prstGeom prst="rect">
          <a:avLst/>
        </a:prstGeom>
        <a:noFill/>
        <a:ln w="0">
          <a:noFill/>
        </a:ln>
      </xdr:spPr>
      <xdr:style>
        <a:lnRef idx="0"/>
        <a:fillRef idx="0"/>
        <a:effectRef idx="0"/>
        <a:fontRef idx="minor"/>
      </xdr:style>
    </xdr:sp>
    <xdr:clientData/>
  </xdr:twoCellAnchor>
  <xdr:twoCellAnchor editAs="oneCell">
    <xdr:from>
      <xdr:col>10</xdr:col>
      <xdr:colOff>0</xdr:colOff>
      <xdr:row>101</xdr:row>
      <xdr:rowOff>47520</xdr:rowOff>
    </xdr:from>
    <xdr:to>
      <xdr:col>10</xdr:col>
      <xdr:colOff>80280</xdr:colOff>
      <xdr:row>102</xdr:row>
      <xdr:rowOff>86040</xdr:rowOff>
    </xdr:to>
    <xdr:sp>
      <xdr:nvSpPr>
        <xdr:cNvPr id="158" name="Text 229"/>
        <xdr:cNvSpPr/>
      </xdr:nvSpPr>
      <xdr:spPr>
        <a:xfrm>
          <a:off x="6381720" y="16401960"/>
          <a:ext cx="80280" cy="200520"/>
        </a:xfrm>
        <a:prstGeom prst="rect">
          <a:avLst/>
        </a:prstGeom>
        <a:noFill/>
        <a:ln w="0">
          <a:noFill/>
        </a:ln>
      </xdr:spPr>
      <xdr:style>
        <a:lnRef idx="0"/>
        <a:fillRef idx="0"/>
        <a:effectRef idx="0"/>
        <a:fontRef idx="minor"/>
      </xdr:style>
    </xdr:sp>
    <xdr:clientData/>
  </xdr:twoCellAnchor>
  <xdr:twoCellAnchor editAs="oneCell">
    <xdr:from>
      <xdr:col>11</xdr:col>
      <xdr:colOff>488520</xdr:colOff>
      <xdr:row>35</xdr:row>
      <xdr:rowOff>95400</xdr:rowOff>
    </xdr:from>
    <xdr:to>
      <xdr:col>12</xdr:col>
      <xdr:colOff>169920</xdr:colOff>
      <xdr:row>36</xdr:row>
      <xdr:rowOff>133200</xdr:rowOff>
    </xdr:to>
    <xdr:sp>
      <xdr:nvSpPr>
        <xdr:cNvPr id="159" name="Text 244"/>
        <xdr:cNvSpPr/>
      </xdr:nvSpPr>
      <xdr:spPr>
        <a:xfrm>
          <a:off x="7508520" y="5762880"/>
          <a:ext cx="319680" cy="199800"/>
        </a:xfrm>
        <a:prstGeom prst="rect">
          <a:avLst/>
        </a:prstGeom>
        <a:noFill/>
        <a:ln w="0">
          <a:noFill/>
        </a:ln>
      </xdr:spPr>
      <xdr:style>
        <a:lnRef idx="0"/>
        <a:fillRef idx="0"/>
        <a:effectRef idx="0"/>
        <a:fontRef idx="minor"/>
      </xdr:style>
    </xdr:sp>
    <xdr:clientData/>
  </xdr:twoCellAnchor>
</xdr:wsDr>
</file>

<file path=xl/drawings/drawing30.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0.0455020500040196</cdr:x>
      <cdr:y>0.555518506168723</cdr:y>
    </cdr:from>
    <cdr:to>
      <cdr:x>0.0637511053943243</cdr:x>
      <cdr:y>0.621985106146493</cdr:y>
    </cdr:to>
    <cdr:sp>
      <cdr:nvSpPr>
        <cdr:cNvPr id="240" name="Text 1"/>
        <cdr:cNvSpPr/>
      </cdr:nvSpPr>
      <cdr:spPr>
        <a:xfrm>
          <a:off x="203760" y="1799280"/>
          <a:ext cx="81720" cy="2152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0.0567569740332824</cdr:x>
      <cdr:y>0.905524063576748</cdr:y>
    </cdr:from>
    <cdr:to>
      <cdr:x>0.0750060294235871</cdr:x>
      <cdr:y>0.95998666222074</cdr:y>
    </cdr:to>
    <cdr:sp>
      <cdr:nvSpPr>
        <cdr:cNvPr id="241" name="Text 2"/>
        <cdr:cNvSpPr/>
      </cdr:nvSpPr>
      <cdr:spPr>
        <a:xfrm>
          <a:off x="254160" y="293292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0.0747648524801029</cdr:x>
      <cdr:y>0.723463376681116</cdr:y>
    </cdr:from>
    <cdr:to>
      <cdr:x>0.0930139078704076</cdr:x>
      <cdr:y>0.778037123485606</cdr:y>
    </cdr:to>
    <cdr:sp>
      <cdr:nvSpPr>
        <cdr:cNvPr id="242" name="Text 3"/>
        <cdr:cNvSpPr/>
      </cdr:nvSpPr>
      <cdr:spPr>
        <a:xfrm>
          <a:off x="334800" y="2343240"/>
          <a:ext cx="8172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0.0955060696197444</cdr:x>
      <cdr:y>0.101478270534623</cdr:y>
    </cdr:from>
    <cdr:to>
      <cdr:x>0.113755125010049</cdr:x>
      <cdr:y>0.156052017339113</cdr:y>
    </cdr:to>
    <cdr:sp>
      <cdr:nvSpPr>
        <cdr:cNvPr id="243" name="Text 4"/>
        <cdr:cNvSpPr/>
      </cdr:nvSpPr>
      <cdr:spPr>
        <a:xfrm>
          <a:off x="427680" y="328680"/>
          <a:ext cx="81720" cy="1767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0.0955060696197444</cdr:x>
      <cdr:y>0.779259753251084</cdr:y>
    </cdr:from>
    <cdr:to>
      <cdr:x>0.113755125010049</cdr:x>
      <cdr:y>0.833722351895076</cdr:y>
    </cdr:to>
    <cdr:sp>
      <cdr:nvSpPr>
        <cdr:cNvPr id="244" name="Text 5"/>
        <cdr:cNvSpPr/>
      </cdr:nvSpPr>
      <cdr:spPr>
        <a:xfrm>
          <a:off x="427680" y="252396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0.10901197845486</cdr:x>
      <cdr:y>0.215293986884517</cdr:y>
    </cdr:from>
    <cdr:to>
      <cdr:x>0.127261033845164</cdr:x>
      <cdr:y>0.26975658552851</cdr:y>
    </cdr:to>
    <cdr:sp>
      <cdr:nvSpPr>
        <cdr:cNvPr id="245" name="Text 6"/>
        <cdr:cNvSpPr/>
      </cdr:nvSpPr>
      <cdr:spPr>
        <a:xfrm>
          <a:off x="488160" y="69732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0.0955060696197444</cdr:x>
      <cdr:y>0.698010447927087</cdr:y>
    </cdr:from>
    <cdr:to>
      <cdr:x>0.113755125010049</cdr:x>
      <cdr:y>0.752473046571079</cdr:y>
    </cdr:to>
    <cdr:sp>
      <cdr:nvSpPr>
        <cdr:cNvPr id="246" name="Text 7"/>
        <cdr:cNvSpPr/>
      </cdr:nvSpPr>
      <cdr:spPr>
        <a:xfrm>
          <a:off x="427680" y="2260800"/>
          <a:ext cx="81720" cy="1764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0.0450370609087979</cdr:x>
      <cdr:y>0.56098104793757</cdr:y>
    </cdr:from>
    <cdr:to>
      <cdr:x>0.0632452465356107</cdr:x>
      <cdr:y>0.627759197324415</cdr:y>
    </cdr:to>
    <cdr:sp>
      <cdr:nvSpPr>
        <cdr:cNvPr id="248" name="Text 1"/>
        <cdr:cNvSpPr/>
      </cdr:nvSpPr>
      <cdr:spPr>
        <a:xfrm>
          <a:off x="201240" y="1811520"/>
          <a:ext cx="81360" cy="215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0.0575249758298421</cdr:x>
      <cdr:y>0.909476031215162</cdr:y>
    </cdr:from>
    <cdr:to>
      <cdr:x>0.0757331614566549</cdr:x>
      <cdr:y>0.963991081382386</cdr:y>
    </cdr:to>
    <cdr:sp>
      <cdr:nvSpPr>
        <cdr:cNvPr id="249" name="Text 2"/>
        <cdr:cNvSpPr/>
      </cdr:nvSpPr>
      <cdr:spPr>
        <a:xfrm>
          <a:off x="257040" y="293688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0.0750080567193039</cdr:x>
      <cdr:y>0.724749163879599</cdr:y>
    </cdr:from>
    <cdr:to>
      <cdr:x>0.0932162423461167</cdr:x>
      <cdr:y>0.779264214046823</cdr:y>
    </cdr:to>
    <cdr:sp>
      <cdr:nvSpPr>
        <cdr:cNvPr id="250" name="Text 3"/>
        <cdr:cNvSpPr/>
      </cdr:nvSpPr>
      <cdr:spPr>
        <a:xfrm>
          <a:off x="335160" y="23403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0.107469342251951</cdr:y>
    </cdr:from>
    <cdr:to>
      <cdr:x>0.109732516919111</cdr:x>
      <cdr:y>0.161984392419175</cdr:y>
    </cdr:to>
    <cdr:sp>
      <cdr:nvSpPr>
        <cdr:cNvPr id="251" name="Text 4"/>
        <cdr:cNvSpPr/>
      </cdr:nvSpPr>
      <cdr:spPr>
        <a:xfrm>
          <a:off x="408960" y="34704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0.0915243312922978</cdr:x>
      <cdr:y>0.781047937569677</cdr:y>
    </cdr:from>
    <cdr:to>
      <cdr:x>0.109732516919111</cdr:x>
      <cdr:y>0.835451505016722</cdr:y>
    </cdr:to>
    <cdr:sp>
      <cdr:nvSpPr>
        <cdr:cNvPr id="252" name="Text 5"/>
        <cdr:cNvSpPr/>
      </cdr:nvSpPr>
      <cdr:spPr>
        <a:xfrm>
          <a:off x="408960" y="2522160"/>
          <a:ext cx="81360" cy="1756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0.109732516919111</cdr:x>
      <cdr:y>0.230992196209588</cdr:y>
    </cdr:from>
    <cdr:to>
      <cdr:x>0.128021269738962</cdr:x>
      <cdr:y>0.285507246376812</cdr:y>
    </cdr:to>
    <cdr:sp>
      <cdr:nvSpPr>
        <cdr:cNvPr id="253" name="Text 6"/>
        <cdr:cNvSpPr/>
      </cdr:nvSpPr>
      <cdr:spPr>
        <a:xfrm>
          <a:off x="490320" y="745920"/>
          <a:ext cx="8172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0.0960360941024815</cdr:x>
      <cdr:y>0.699554069119287</cdr:y>
    </cdr:from>
    <cdr:to>
      <cdr:x>0.114244279729294</cdr:x>
      <cdr:y>0.753957636566332</cdr:y>
    </cdr:to>
    <cdr:sp>
      <cdr:nvSpPr>
        <cdr:cNvPr id="254" name="Text 7"/>
        <cdr:cNvSpPr/>
      </cdr:nvSpPr>
      <cdr:spPr>
        <a:xfrm>
          <a:off x="429120" y="2259000"/>
          <a:ext cx="81360" cy="1756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0.655252980986143</cdr:x>
      <cdr:y>0.724749163879599</cdr:y>
    </cdr:from>
    <cdr:to>
      <cdr:x>0.673461166612955</cdr:x>
      <cdr:y>0.779264214046823</cdr:y>
    </cdr:to>
    <cdr:sp>
      <cdr:nvSpPr>
        <cdr:cNvPr id="255" name="Text 23"/>
        <cdr:cNvSpPr/>
      </cdr:nvSpPr>
      <cdr:spPr>
        <a:xfrm>
          <a:off x="2927880" y="2340360"/>
          <a:ext cx="81360" cy="176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0.0407784237726098</cdr:x>
      <cdr:y>0.544959430921418</cdr:y>
    </cdr:from>
    <cdr:to>
      <cdr:x>0.0522448320413437</cdr:x>
      <cdr:y>0.584194731577192</cdr:y>
    </cdr:to>
    <cdr:sp>
      <cdr:nvSpPr>
        <cdr:cNvPr id="257" name="Text 1"/>
        <cdr:cNvSpPr/>
      </cdr:nvSpPr>
      <cdr:spPr>
        <a:xfrm>
          <a:off x="181800" y="1765080"/>
          <a:ext cx="5112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0.05046834625323</cdr:x>
      <cdr:y>0.889518728465044</cdr:y>
    </cdr:from>
    <cdr:to>
      <cdr:x>0.062015503875969</cdr:x>
      <cdr:y>0.925753028787374</cdr:y>
    </cdr:to>
    <cdr:sp>
      <cdr:nvSpPr>
        <cdr:cNvPr id="258" name="Text 2"/>
        <cdr:cNvSpPr/>
      </cdr:nvSpPr>
      <cdr:spPr>
        <a:xfrm>
          <a:off x="225000" y="288108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0.0667797157622739</cdr:x>
      <cdr:y>0.713237745915305</cdr:y>
    </cdr:from>
    <cdr:to>
      <cdr:x>0.0782461240310078</cdr:x>
      <cdr:y>0.749472046237635</cdr:y>
    </cdr:to>
    <cdr:sp>
      <cdr:nvSpPr>
        <cdr:cNvPr id="259" name="Text 3"/>
        <cdr:cNvSpPr/>
      </cdr:nvSpPr>
      <cdr:spPr>
        <a:xfrm>
          <a:off x="297720" y="231012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0.0940313437812604</cdr:y>
    </cdr:from>
    <cdr:to>
      <cdr:x>0.0967377260981912</cdr:x>
      <cdr:y>0.13026564410359</cdr:y>
    </cdr:to>
    <cdr:sp>
      <cdr:nvSpPr>
        <cdr:cNvPr id="260" name="Text 4"/>
        <cdr:cNvSpPr/>
      </cdr:nvSpPr>
      <cdr:spPr>
        <a:xfrm>
          <a:off x="380160" y="3045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0.769256418806269</cdr:y>
    </cdr:from>
    <cdr:to>
      <cdr:x>0.0967377260981912</cdr:x>
      <cdr:y>0.805490719128598</cdr:y>
    </cdr:to>
    <cdr:sp>
      <cdr:nvSpPr>
        <cdr:cNvPr id="261" name="Text 5"/>
        <cdr:cNvSpPr/>
      </cdr:nvSpPr>
      <cdr:spPr>
        <a:xfrm>
          <a:off x="380160" y="24915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0.0969799741602067</cdr:x>
      <cdr:y>0.202289652106258</cdr:y>
    </cdr:from>
    <cdr:to>
      <cdr:x>0.108527131782946</cdr:x>
      <cdr:y>0.238523952428587</cdr:y>
    </cdr:to>
    <cdr:sp>
      <cdr:nvSpPr>
        <cdr:cNvPr id="262" name="Text 6"/>
        <cdr:cNvSpPr/>
      </cdr:nvSpPr>
      <cdr:spPr>
        <a:xfrm>
          <a:off x="432360" y="65520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0.687229076358786</cdr:y>
    </cdr:from>
    <cdr:to>
      <cdr:x>0.0967377260981912</cdr:x>
      <cdr:y>0.723463376681116</cdr:y>
    </cdr:to>
    <cdr:sp>
      <cdr:nvSpPr>
        <cdr:cNvPr id="263" name="Text 7"/>
        <cdr:cNvSpPr/>
      </cdr:nvSpPr>
      <cdr:spPr>
        <a:xfrm>
          <a:off x="380160" y="222588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0.0407702844251068</cdr:x>
      <cdr:y>0.550703757065278</cdr:y>
    </cdr:from>
    <cdr:to>
      <cdr:x>0.0522117476432197</cdr:x>
      <cdr:y>0.590047655990247</cdr:y>
    </cdr:to>
    <cdr:sp>
      <cdr:nvSpPr>
        <cdr:cNvPr id="265" name="Text 1"/>
        <cdr:cNvSpPr/>
      </cdr:nvSpPr>
      <cdr:spPr>
        <a:xfrm>
          <a:off x="182160" y="1788840"/>
          <a:ext cx="5112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0.0512448634276045</cdr:x>
      <cdr:y>0.898260002216558</cdr:y>
    </cdr:from>
    <cdr:to>
      <cdr:x>0.0627669003303521</cdr:x>
      <cdr:y>0.934500720381248</cdr:y>
    </cdr:to>
    <cdr:sp>
      <cdr:nvSpPr>
        <cdr:cNvPr id="266" name="Text 2"/>
        <cdr:cNvSpPr/>
      </cdr:nvSpPr>
      <cdr:spPr>
        <a:xfrm>
          <a:off x="228960" y="2917800"/>
          <a:ext cx="5148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0.0677624687776972</cdr:x>
      <cdr:y>0.714950681591488</cdr:y>
    </cdr:from>
    <cdr:to>
      <cdr:x>0.0792845056804448</cdr:x>
      <cdr:y>0.751302227640474</cdr:y>
    </cdr:to>
    <cdr:sp>
      <cdr:nvSpPr>
        <cdr:cNvPr id="267" name="Text 3"/>
        <cdr:cNvSpPr/>
      </cdr:nvSpPr>
      <cdr:spPr>
        <a:xfrm>
          <a:off x="302760" y="2322360"/>
          <a:ext cx="51480" cy="118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0.0820240109580211</cdr:x>
      <cdr:y>0.0929845949240829</cdr:y>
    </cdr:from>
    <cdr:to>
      <cdr:x>0.0934654741761341</cdr:x>
      <cdr:y>0.129225313088773</cdr:y>
    </cdr:to>
    <cdr:sp>
      <cdr:nvSpPr>
        <cdr:cNvPr id="268" name="Text 4"/>
        <cdr:cNvSpPr/>
      </cdr:nvSpPr>
      <cdr:spPr>
        <a:xfrm>
          <a:off x="366480" y="302040"/>
          <a:ext cx="5112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0.0820240109580211</cdr:x>
      <cdr:y>0.779452510251579</cdr:y>
    </cdr:from>
    <cdr:to>
      <cdr:x>0.0934654741761341</cdr:x>
      <cdr:y>0.815804056300565</cdr:y>
    </cdr:to>
    <cdr:sp>
      <cdr:nvSpPr>
        <cdr:cNvPr id="269" name="Text 5"/>
        <cdr:cNvSpPr/>
      </cdr:nvSpPr>
      <cdr:spPr>
        <a:xfrm>
          <a:off x="366480" y="2531880"/>
          <a:ext cx="51120" cy="118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0.0979776005156716</cdr:x>
      <cdr:y>0.210462152277513</cdr:y>
    </cdr:from>
    <cdr:to>
      <cdr:x>0.109499637418419</cdr:x>
      <cdr:y>0.246702870442203</cdr:y>
    </cdr:to>
    <cdr:sp>
      <cdr:nvSpPr>
        <cdr:cNvPr id="270" name="Text 6"/>
        <cdr:cNvSpPr/>
      </cdr:nvSpPr>
      <cdr:spPr>
        <a:xfrm>
          <a:off x="437760" y="683640"/>
          <a:ext cx="5148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0.0870195794053662</cdr:x>
      <cdr:y>0.689016956666297</cdr:y>
    </cdr:from>
    <cdr:to>
      <cdr:x>0.0984610426234792</cdr:x>
      <cdr:y>0.725257674830988</cdr:y>
    </cdr:to>
    <cdr:sp>
      <cdr:nvSpPr>
        <cdr:cNvPr id="271" name="Text 7"/>
        <cdr:cNvSpPr/>
      </cdr:nvSpPr>
      <cdr:spPr>
        <a:xfrm>
          <a:off x="388800" y="2238120"/>
          <a:ext cx="5112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0.0407784237726098</cdr:x>
      <cdr:y>0.549281767955801</cdr:y>
    </cdr:from>
    <cdr:to>
      <cdr:x>0.0522448320413437</cdr:x>
      <cdr:y>0.58828729281768</cdr:y>
    </cdr:to>
    <cdr:sp>
      <cdr:nvSpPr>
        <cdr:cNvPr id="273" name="Text 1"/>
        <cdr:cNvSpPr/>
      </cdr:nvSpPr>
      <cdr:spPr>
        <a:xfrm>
          <a:off x="181800" y="1789560"/>
          <a:ext cx="5112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0.05046834625323</cdr:x>
      <cdr:y>0.898011049723757</cdr:y>
    </cdr:from>
    <cdr:to>
      <cdr:x>0.062015503875969</cdr:x>
      <cdr:y>0.934033149171271</cdr:y>
    </cdr:to>
    <cdr:sp>
      <cdr:nvSpPr>
        <cdr:cNvPr id="274" name="Text 2"/>
        <cdr:cNvSpPr/>
      </cdr:nvSpPr>
      <cdr:spPr>
        <a:xfrm>
          <a:off x="225000" y="292572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0.0667797157622739</cdr:x>
      <cdr:y>0.71646408839779</cdr:y>
    </cdr:from>
    <cdr:to>
      <cdr:x>0.0782461240310078</cdr:x>
      <cdr:y>0.752486187845304</cdr:y>
    </cdr:to>
    <cdr:sp>
      <cdr:nvSpPr>
        <cdr:cNvPr id="275" name="Text 3"/>
        <cdr:cNvSpPr/>
      </cdr:nvSpPr>
      <cdr:spPr>
        <a:xfrm>
          <a:off x="297720" y="233424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0.0922651933701657</cdr:y>
    </cdr:from>
    <cdr:to>
      <cdr:x>0.0967377260981912</cdr:x>
      <cdr:y>0.12828729281768</cdr:y>
    </cdr:to>
    <cdr:sp>
      <cdr:nvSpPr>
        <cdr:cNvPr id="276" name="Text 4"/>
        <cdr:cNvSpPr/>
      </cdr:nvSpPr>
      <cdr:spPr>
        <a:xfrm>
          <a:off x="380160" y="30060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0.773480662983425</cdr:y>
    </cdr:from>
    <cdr:to>
      <cdr:x>0.0967377260981912</cdr:x>
      <cdr:y>0.809502762430939</cdr:y>
    </cdr:to>
    <cdr:sp>
      <cdr:nvSpPr>
        <cdr:cNvPr id="277" name="Text 5"/>
        <cdr:cNvSpPr/>
      </cdr:nvSpPr>
      <cdr:spPr>
        <a:xfrm>
          <a:off x="380160" y="252000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0.0969799741602067</cdr:x>
      <cdr:y>0.208950276243094</cdr:y>
    </cdr:from>
    <cdr:to>
      <cdr:x>0.108527131782946</cdr:x>
      <cdr:y>0.244972375690608</cdr:y>
    </cdr:to>
    <cdr:sp>
      <cdr:nvSpPr>
        <cdr:cNvPr id="278" name="Text 6"/>
        <cdr:cNvSpPr/>
      </cdr:nvSpPr>
      <cdr:spPr>
        <a:xfrm>
          <a:off x="432360" y="68076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0.685524861878453</cdr:y>
    </cdr:from>
    <cdr:to>
      <cdr:x>0.0967377260981912</cdr:x>
      <cdr:y>0.721546961325967</cdr:y>
    </cdr:to>
    <cdr:sp>
      <cdr:nvSpPr>
        <cdr:cNvPr id="279" name="Text 7"/>
        <cdr:cNvSpPr/>
      </cdr:nvSpPr>
      <cdr:spPr>
        <a:xfrm>
          <a:off x="380160" y="223344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0.0407589034488303</cdr:x>
      <cdr:y>0.544959430921418</cdr:y>
    </cdr:from>
    <cdr:to>
      <cdr:x>0.0520138274780931</cdr:x>
      <cdr:y>0.584194731577192</cdr:y>
    </cdr:to>
    <cdr:sp>
      <cdr:nvSpPr>
        <cdr:cNvPr id="281" name="Text 1"/>
        <cdr:cNvSpPr/>
      </cdr:nvSpPr>
      <cdr:spPr>
        <a:xfrm>
          <a:off x="182520" y="1765080"/>
          <a:ext cx="5040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0.0507275504461774</cdr:x>
      <cdr:y>0.890741358230521</cdr:y>
    </cdr:from>
    <cdr:to>
      <cdr:x>0.0619824744754402</cdr:x>
      <cdr:y>0.926975658552851</cdr:y>
    </cdr:to>
    <cdr:sp>
      <cdr:nvSpPr>
        <cdr:cNvPr id="282" name="Text 2"/>
        <cdr:cNvSpPr/>
      </cdr:nvSpPr>
      <cdr:spPr>
        <a:xfrm>
          <a:off x="227160" y="288504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0.0669667979741137</cdr:x>
      <cdr:y>0.713237745915305</cdr:y>
    </cdr:from>
    <cdr:to>
      <cdr:x>0.0782217220033765</cdr:x>
      <cdr:y>0.749472046237635</cdr:y>
    </cdr:to>
    <cdr:sp>
      <cdr:nvSpPr>
        <cdr:cNvPr id="283" name="Text 3"/>
        <cdr:cNvSpPr/>
      </cdr:nvSpPr>
      <cdr:spPr>
        <a:xfrm>
          <a:off x="299880" y="231012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0.0940313437812604</cdr:y>
    </cdr:from>
    <cdr:to>
      <cdr:x>0.0964707773936812</cdr:x>
      <cdr:y>0.13026564410359</cdr:y>
    </cdr:to>
    <cdr:sp>
      <cdr:nvSpPr>
        <cdr:cNvPr id="284" name="Text 4"/>
        <cdr:cNvSpPr/>
      </cdr:nvSpPr>
      <cdr:spPr>
        <a:xfrm>
          <a:off x="381600" y="30456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0.769256418806269</cdr:y>
    </cdr:from>
    <cdr:to>
      <cdr:x>0.0964707773936812</cdr:x>
      <cdr:y>0.805490719128598</cdr:y>
    </cdr:to>
    <cdr:sp>
      <cdr:nvSpPr>
        <cdr:cNvPr id="285" name="Text 5"/>
        <cdr:cNvSpPr/>
      </cdr:nvSpPr>
      <cdr:spPr>
        <a:xfrm>
          <a:off x="381600" y="249156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0.0975158774821127</cdr:x>
      <cdr:y>0.202289652106258</cdr:y>
    </cdr:from>
    <cdr:to>
      <cdr:x>0.108770801511376</cdr:x>
      <cdr:y>0.238523952428587</cdr:y>
    </cdr:to>
    <cdr:sp>
      <cdr:nvSpPr>
        <cdr:cNvPr id="286" name="Text 6"/>
        <cdr:cNvSpPr/>
      </cdr:nvSpPr>
      <cdr:spPr>
        <a:xfrm>
          <a:off x="436680" y="65520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0.687229076358786</cdr:y>
    </cdr:from>
    <cdr:to>
      <cdr:x>0.0964707773936812</cdr:x>
      <cdr:y>0.723463376681116</cdr:y>
    </cdr:to>
    <cdr:sp>
      <cdr:nvSpPr>
        <cdr:cNvPr id="287" name="Text 7"/>
        <cdr:cNvSpPr/>
      </cdr:nvSpPr>
      <cdr:spPr>
        <a:xfrm>
          <a:off x="381600" y="2225880"/>
          <a:ext cx="5040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0.0407784237726098</cdr:x>
      <cdr:y>0.551221129406564</cdr:y>
    </cdr:from>
    <cdr:to>
      <cdr:x>0.0522448320413437</cdr:x>
      <cdr:y>0.590230964747486</cdr:y>
    </cdr:to>
    <cdr:sp>
      <cdr:nvSpPr>
        <cdr:cNvPr id="289" name="Text 1"/>
        <cdr:cNvSpPr/>
      </cdr:nvSpPr>
      <cdr:spPr>
        <a:xfrm>
          <a:off x="181800" y="1795680"/>
          <a:ext cx="5112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0.05046834625323</cdr:x>
      <cdr:y>0.907282572659962</cdr:y>
    </cdr:from>
    <cdr:to>
      <cdr:x>0.062015503875969</cdr:x>
      <cdr:y>0.943198143441264</cdr:y>
    </cdr:to>
    <cdr:sp>
      <cdr:nvSpPr>
        <cdr:cNvPr id="290" name="Text 2"/>
        <cdr:cNvSpPr/>
      </cdr:nvSpPr>
      <cdr:spPr>
        <a:xfrm>
          <a:off x="225000" y="2955600"/>
          <a:ext cx="5148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0.0667797157622739</cdr:x>
      <cdr:y>0.721516189634214</cdr:y>
    </cdr:from>
    <cdr:to>
      <cdr:x>0.0782461240310078</cdr:x>
      <cdr:y>0.757542269864073</cdr:y>
    </cdr:to>
    <cdr:sp>
      <cdr:nvSpPr>
        <cdr:cNvPr id="291" name="Text 3"/>
        <cdr:cNvSpPr/>
      </cdr:nvSpPr>
      <cdr:spPr>
        <a:xfrm>
          <a:off x="297720" y="235044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0.0899546911260913</cdr:y>
    </cdr:from>
    <cdr:to>
      <cdr:x>0.0967377260981912</cdr:x>
      <cdr:y>0.125980771355951</cdr:y>
    </cdr:to>
    <cdr:sp>
      <cdr:nvSpPr>
        <cdr:cNvPr id="292" name="Text 4"/>
        <cdr:cNvSpPr/>
      </cdr:nvSpPr>
      <cdr:spPr>
        <a:xfrm>
          <a:off x="380160" y="29304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0.779754669024202</cdr:y>
    </cdr:from>
    <cdr:to>
      <cdr:x>0.0967377260981912</cdr:x>
      <cdr:y>0.815780749254061</cdr:y>
    </cdr:to>
    <cdr:sp>
      <cdr:nvSpPr>
        <cdr:cNvPr id="293" name="Text 5"/>
        <cdr:cNvSpPr/>
      </cdr:nvSpPr>
      <cdr:spPr>
        <a:xfrm>
          <a:off x="380160" y="25401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0.0969799741602067</cdr:x>
      <cdr:y>0.206984197148856</cdr:y>
    </cdr:from>
    <cdr:to>
      <cdr:x>0.108527131782946</cdr:x>
      <cdr:y>0.243010277378716</cdr:y>
    </cdr:to>
    <cdr:sp>
      <cdr:nvSpPr>
        <cdr:cNvPr id="294" name="Text 6"/>
        <cdr:cNvSpPr/>
      </cdr:nvSpPr>
      <cdr:spPr>
        <a:xfrm>
          <a:off x="432360" y="67428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0.68979997789811</cdr:y>
    </cdr:from>
    <cdr:to>
      <cdr:x>0.0967377260981912</cdr:x>
      <cdr:y>0.725715548679412</cdr:y>
    </cdr:to>
    <cdr:sp>
      <cdr:nvSpPr>
        <cdr:cNvPr id="295" name="Text 7"/>
        <cdr:cNvSpPr/>
      </cdr:nvSpPr>
      <cdr:spPr>
        <a:xfrm>
          <a:off x="380160" y="2247120"/>
          <a:ext cx="5112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0.0407669996777312</cdr:x>
      <cdr:y>0.544959430921418</cdr:y>
    </cdr:from>
    <cdr:to>
      <cdr:x>0.0522881082823074</cdr:x>
      <cdr:y>0.584194731577192</cdr:y>
    </cdr:to>
    <cdr:sp>
      <cdr:nvSpPr>
        <cdr:cNvPr id="297" name="Text 1"/>
        <cdr:cNvSpPr/>
      </cdr:nvSpPr>
      <cdr:spPr>
        <a:xfrm>
          <a:off x="182160" y="1765080"/>
          <a:ext cx="514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0.0512407347728005</cdr:x>
      <cdr:y>0.890741358230521</cdr:y>
    </cdr:from>
    <cdr:to>
      <cdr:x>0.0627618433773767</cdr:x>
      <cdr:y>0.926975658552851</cdr:y>
    </cdr:to>
    <cdr:sp>
      <cdr:nvSpPr>
        <cdr:cNvPr id="298" name="Text 2"/>
        <cdr:cNvSpPr/>
      </cdr:nvSpPr>
      <cdr:spPr>
        <a:xfrm>
          <a:off x="228960" y="288504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0.0677570093457944</cdr:x>
      <cdr:y>0.713237745915305</cdr:y>
    </cdr:from>
    <cdr:to>
      <cdr:x>0.0792781179503706</cdr:x>
      <cdr:y>0.749472046237635</cdr:y>
    </cdr:to>
    <cdr:sp>
      <cdr:nvSpPr>
        <cdr:cNvPr id="299" name="Text 3"/>
        <cdr:cNvSpPr/>
      </cdr:nvSpPr>
      <cdr:spPr>
        <a:xfrm>
          <a:off x="302760" y="231012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0.0820174025136964</cdr:x>
      <cdr:y>0.0940313437812604</cdr:y>
    </cdr:from>
    <cdr:to>
      <cdr:x>0.0935385111182726</cdr:x>
      <cdr:y>0.13026564410359</cdr:y>
    </cdr:to>
    <cdr:sp>
      <cdr:nvSpPr>
        <cdr:cNvPr id="300" name="Text 4"/>
        <cdr:cNvSpPr/>
      </cdr:nvSpPr>
      <cdr:spPr>
        <a:xfrm>
          <a:off x="366480" y="30456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0.0820174025136964</cdr:x>
      <cdr:y>0.769256418806269</cdr:y>
    </cdr:from>
    <cdr:to>
      <cdr:x>0.0935385111182726</cdr:x>
      <cdr:y>0.805490719128598</cdr:y>
    </cdr:to>
    <cdr:sp>
      <cdr:nvSpPr>
        <cdr:cNvPr id="301" name="Text 5"/>
        <cdr:cNvSpPr/>
      </cdr:nvSpPr>
      <cdr:spPr>
        <a:xfrm>
          <a:off x="366480" y="249156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0.0979697067354173</cdr:x>
      <cdr:y>0.202289652106258</cdr:y>
    </cdr:from>
    <cdr:to>
      <cdr:x>0.109490815339994</cdr:x>
      <cdr:y>0.238523952428587</cdr:y>
    </cdr:to>
    <cdr:sp>
      <cdr:nvSpPr>
        <cdr:cNvPr id="302" name="Text 6"/>
        <cdr:cNvSpPr/>
      </cdr:nvSpPr>
      <cdr:spPr>
        <a:xfrm>
          <a:off x="437760" y="65520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0.0870125684821141</cdr:x>
      <cdr:y>0.687229076358786</cdr:y>
    </cdr:from>
    <cdr:to>
      <cdr:x>0.0985336770866903</cdr:x>
      <cdr:y>0.723463376681116</cdr:y>
    </cdr:to>
    <cdr:sp>
      <cdr:nvSpPr>
        <cdr:cNvPr id="303" name="Text 7"/>
        <cdr:cNvSpPr/>
      </cdr:nvSpPr>
      <cdr:spPr>
        <a:xfrm>
          <a:off x="388800" y="222588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0.0407784237726098</cdr:x>
      <cdr:y>0.554521276595745</cdr:y>
    </cdr:from>
    <cdr:to>
      <cdr:x>0.0522448320413437</cdr:x>
      <cdr:y>0.59375</cdr:y>
    </cdr:to>
    <cdr:sp>
      <cdr:nvSpPr>
        <cdr:cNvPr id="305" name="Text 1"/>
        <cdr:cNvSpPr/>
      </cdr:nvSpPr>
      <cdr:spPr>
        <a:xfrm>
          <a:off x="181800" y="1801440"/>
          <a:ext cx="5112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0.05046834625323</cdr:x>
      <cdr:y>0.907247340425532</cdr:y>
    </cdr:from>
    <cdr:to>
      <cdr:x>0.062015503875969</cdr:x>
      <cdr:y>0.943484042553192</cdr:y>
    </cdr:to>
    <cdr:sp>
      <cdr:nvSpPr>
        <cdr:cNvPr id="306" name="Text 2"/>
        <cdr:cNvSpPr/>
      </cdr:nvSpPr>
      <cdr:spPr>
        <a:xfrm>
          <a:off x="225000" y="2947320"/>
          <a:ext cx="5148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0.0667797157622739</cdr:x>
      <cdr:y>0.720744680851064</cdr:y>
    </cdr:from>
    <cdr:to>
      <cdr:x>0.0782461240310078</cdr:x>
      <cdr:y>0.756981382978723</cdr:y>
    </cdr:to>
    <cdr:sp>
      <cdr:nvSpPr>
        <cdr:cNvPr id="307" name="Text 3"/>
        <cdr:cNvSpPr/>
      </cdr:nvSpPr>
      <cdr:spPr>
        <a:xfrm>
          <a:off x="297720" y="2341440"/>
          <a:ext cx="5112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0.0917553191489362</cdr:y>
    </cdr:from>
    <cdr:to>
      <cdr:x>0.0967377260981912</cdr:x>
      <cdr:y>0.127992021276596</cdr:y>
    </cdr:to>
    <cdr:sp>
      <cdr:nvSpPr>
        <cdr:cNvPr id="308" name="Text 4"/>
        <cdr:cNvSpPr/>
      </cdr:nvSpPr>
      <cdr:spPr>
        <a:xfrm>
          <a:off x="380160" y="298080"/>
          <a:ext cx="5112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0.785460992907802</cdr:y>
    </cdr:from>
    <cdr:to>
      <cdr:x>0.0967377260981912</cdr:x>
      <cdr:y>0.821697695035461</cdr:y>
    </cdr:to>
    <cdr:sp>
      <cdr:nvSpPr>
        <cdr:cNvPr id="309" name="Text 5"/>
        <cdr:cNvSpPr/>
      </cdr:nvSpPr>
      <cdr:spPr>
        <a:xfrm>
          <a:off x="380160" y="2551680"/>
          <a:ext cx="5112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0.0969799741602067</cdr:x>
      <cdr:y>0.208998226950355</cdr:y>
    </cdr:from>
    <cdr:to>
      <cdr:x>0.108527131782946</cdr:x>
      <cdr:y>0.245234929078014</cdr:y>
    </cdr:to>
    <cdr:sp>
      <cdr:nvSpPr>
        <cdr:cNvPr id="310" name="Text 6"/>
        <cdr:cNvSpPr/>
      </cdr:nvSpPr>
      <cdr:spPr>
        <a:xfrm>
          <a:off x="432360" y="678960"/>
          <a:ext cx="5148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0.0852713178294574</cdr:x>
      <cdr:y>0.694703014184397</cdr:y>
    </cdr:from>
    <cdr:to>
      <cdr:x>0.0967377260981912</cdr:x>
      <cdr:y>0.731050531914894</cdr:y>
    </cdr:to>
    <cdr:sp>
      <cdr:nvSpPr>
        <cdr:cNvPr id="311" name="Text 7"/>
        <cdr:cNvSpPr/>
      </cdr:nvSpPr>
      <cdr:spPr>
        <a:xfrm>
          <a:off x="380160" y="2256840"/>
          <a:ext cx="51120" cy="118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3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0.0407589034488303</cdr:x>
      <cdr:y>0.554521276595745</cdr:y>
    </cdr:from>
    <cdr:to>
      <cdr:x>0.0520138274780931</cdr:x>
      <cdr:y>0.59375</cdr:y>
    </cdr:to>
    <cdr:sp>
      <cdr:nvSpPr>
        <cdr:cNvPr id="313" name="Text 1"/>
        <cdr:cNvSpPr/>
      </cdr:nvSpPr>
      <cdr:spPr>
        <a:xfrm>
          <a:off x="182520" y="1801440"/>
          <a:ext cx="5040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0.0507275504461774</cdr:x>
      <cdr:y>0.907247340425532</cdr:y>
    </cdr:from>
    <cdr:to>
      <cdr:x>0.0619824744754402</cdr:x>
      <cdr:y>0.943484042553192</cdr:y>
    </cdr:to>
    <cdr:sp>
      <cdr:nvSpPr>
        <cdr:cNvPr id="314" name="Text 2"/>
        <cdr:cNvSpPr/>
      </cdr:nvSpPr>
      <cdr:spPr>
        <a:xfrm>
          <a:off x="227160" y="2947320"/>
          <a:ext cx="5040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0.0669667979741137</cdr:x>
      <cdr:y>0.720744680851064</cdr:y>
    </cdr:from>
    <cdr:to>
      <cdr:x>0.0782217220033765</cdr:x>
      <cdr:y>0.756981382978723</cdr:y>
    </cdr:to>
    <cdr:sp>
      <cdr:nvSpPr>
        <cdr:cNvPr id="315" name="Text 3"/>
        <cdr:cNvSpPr/>
      </cdr:nvSpPr>
      <cdr:spPr>
        <a:xfrm>
          <a:off x="299880" y="2341440"/>
          <a:ext cx="5040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0.0917553191489362</cdr:y>
    </cdr:from>
    <cdr:to>
      <cdr:x>0.0964707773936812</cdr:x>
      <cdr:y>0.127992021276596</cdr:y>
    </cdr:to>
    <cdr:sp>
      <cdr:nvSpPr>
        <cdr:cNvPr id="316" name="Text 4"/>
        <cdr:cNvSpPr/>
      </cdr:nvSpPr>
      <cdr:spPr>
        <a:xfrm>
          <a:off x="381600" y="298080"/>
          <a:ext cx="5040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0.785460992907802</cdr:y>
    </cdr:from>
    <cdr:to>
      <cdr:x>0.0964707773936812</cdr:x>
      <cdr:y>0.821697695035461</cdr:y>
    </cdr:to>
    <cdr:sp>
      <cdr:nvSpPr>
        <cdr:cNvPr id="317" name="Text 5"/>
        <cdr:cNvSpPr/>
      </cdr:nvSpPr>
      <cdr:spPr>
        <a:xfrm>
          <a:off x="381600" y="2551680"/>
          <a:ext cx="5040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0.0975158774821127</cdr:x>
      <cdr:y>0.208998226950355</cdr:y>
    </cdr:from>
    <cdr:to>
      <cdr:x>0.108770801511376</cdr:x>
      <cdr:y>0.245234929078014</cdr:y>
    </cdr:to>
    <cdr:sp>
      <cdr:nvSpPr>
        <cdr:cNvPr id="318" name="Text 6"/>
        <cdr:cNvSpPr/>
      </cdr:nvSpPr>
      <cdr:spPr>
        <a:xfrm>
          <a:off x="436680" y="678960"/>
          <a:ext cx="50400" cy="117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0.0852158533644184</cdr:x>
      <cdr:y>0.694703014184397</cdr:y>
    </cdr:from>
    <cdr:to>
      <cdr:x>0.0964707773936812</cdr:x>
      <cdr:y>0.731050531914894</cdr:y>
    </cdr:to>
    <cdr:sp>
      <cdr:nvSpPr>
        <cdr:cNvPr id="319" name="Text 7"/>
        <cdr:cNvSpPr/>
      </cdr:nvSpPr>
      <cdr:spPr>
        <a:xfrm>
          <a:off x="381600" y="2256840"/>
          <a:ext cx="50400" cy="118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0.0269900096680632</cdr:x>
      <cdr:y>0.592530843614538</cdr:y>
    </cdr:from>
    <cdr:to>
      <cdr:x>0.0385111182726394</cdr:x>
      <cdr:y>0.631766144270312</cdr:y>
    </cdr:to>
    <cdr:sp>
      <cdr:nvSpPr>
        <cdr:cNvPr id="22" name="Text 1"/>
        <cdr:cNvSpPr/>
      </cdr:nvSpPr>
      <cdr:spPr>
        <a:xfrm>
          <a:off x="120600" y="1919160"/>
          <a:ext cx="514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0.0339993554624557</cdr:x>
      <cdr:y>0.954540402356341</cdr:y>
    </cdr:from>
    <cdr:to>
      <cdr:x>0.0455204640670319</cdr:x>
      <cdr:y>0.990774702678671</cdr:y>
    </cdr:to>
    <cdr:sp>
      <cdr:nvSpPr>
        <cdr:cNvPr id="23" name="Text 2"/>
        <cdr:cNvSpPr/>
      </cdr:nvSpPr>
      <cdr:spPr>
        <a:xfrm>
          <a:off x="151920" y="309168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0.0450370609087979</cdr:x>
      <cdr:y>0.797043458930755</cdr:y>
    </cdr:from>
    <cdr:to>
      <cdr:x>0.0564776023203352</cdr:x>
      <cdr:y>0.833277759253084</cdr:y>
    </cdr:to>
    <cdr:sp>
      <cdr:nvSpPr>
        <cdr:cNvPr id="24" name="Text 3"/>
        <cdr:cNvSpPr/>
      </cdr:nvSpPr>
      <cdr:spPr>
        <a:xfrm>
          <a:off x="201240" y="25815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0.0547856912665163</cdr:x>
      <cdr:y>0.071245970879182</cdr:y>
    </cdr:from>
    <cdr:to>
      <cdr:x>0.0662262326780535</cdr:x>
      <cdr:y>0.107480271201512</cdr:y>
    </cdr:to>
    <cdr:sp>
      <cdr:nvSpPr>
        <cdr:cNvPr id="25" name="Text 4"/>
        <cdr:cNvSpPr/>
      </cdr:nvSpPr>
      <cdr:spPr>
        <a:xfrm>
          <a:off x="244800" y="2307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0.0547856912665163</cdr:x>
      <cdr:y>0.867289096365455</cdr:y>
    </cdr:from>
    <cdr:to>
      <cdr:x>0.0662262326780535</cdr:x>
      <cdr:y>0.903523396687785</cdr:y>
    </cdr:to>
    <cdr:sp>
      <cdr:nvSpPr>
        <cdr:cNvPr id="26" name="Text 5"/>
        <cdr:cNvSpPr/>
      </cdr:nvSpPr>
      <cdr:spPr>
        <a:xfrm>
          <a:off x="244800" y="280908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0.0652594263615856</cdr:x>
      <cdr:y>0.171723907969323</cdr:y>
    </cdr:from>
    <cdr:to>
      <cdr:x>0.0767805349661618</cdr:x>
      <cdr:y>0.207958208291653</cdr:y>
    </cdr:to>
    <cdr:sp>
      <cdr:nvSpPr>
        <cdr:cNvPr id="27" name="Text 6"/>
        <cdr:cNvSpPr/>
      </cdr:nvSpPr>
      <cdr:spPr>
        <a:xfrm>
          <a:off x="291600" y="556200"/>
          <a:ext cx="5148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0.0547856912665163</cdr:x>
      <cdr:y>0.762031788373902</cdr:y>
    </cdr:from>
    <cdr:to>
      <cdr:x>0.0662262326780535</cdr:x>
      <cdr:y>0.798266088696232</cdr:y>
    </cdr:to>
    <cdr:sp>
      <cdr:nvSpPr>
        <cdr:cNvPr id="28" name="Text 7"/>
        <cdr:cNvSpPr/>
      </cdr:nvSpPr>
      <cdr:spPr>
        <a:xfrm>
          <a:off x="244800" y="24681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40.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6840</xdr:colOff>
      <xdr:row>7</xdr:row>
      <xdr:rowOff>19080</xdr:rowOff>
    </xdr:from>
    <xdr:to>
      <xdr:col>6</xdr:col>
      <xdr:colOff>7098120</xdr:colOff>
      <xdr:row>9</xdr:row>
      <xdr:rowOff>47160</xdr:rowOff>
    </xdr:to>
    <xdr:sp>
      <xdr:nvSpPr>
        <xdr:cNvPr id="320" name="Text 2"/>
        <xdr:cNvSpPr/>
      </xdr:nvSpPr>
      <xdr:spPr>
        <a:xfrm>
          <a:off x="2379240" y="1476360"/>
          <a:ext cx="7091280" cy="352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$4.2M is due to booking error which is expected to be corrected in Nov; $(1.3)M is due to timing difference between Houston and Canada office; the cause of the remaining imbalance is undetermined.</a:t>
          </a:r>
          <a:endParaRPr b="0" lang="en-US" sz="1000" strike="noStrike" u="none">
            <a:effectLst/>
            <a:uFillTx/>
            <a:latin typeface="Times New Roman"/>
          </a:endParaRPr>
        </a:p>
      </xdr:txBody>
    </xdr:sp>
    <xdr:clientData/>
  </xdr:twoCellAnchor>
  <xdr:twoCellAnchor editAs="oneCell">
    <xdr:from>
      <xdr:col>5</xdr:col>
      <xdr:colOff>109800</xdr:colOff>
      <xdr:row>13</xdr:row>
      <xdr:rowOff>0</xdr:rowOff>
    </xdr:from>
    <xdr:to>
      <xdr:col>6</xdr:col>
      <xdr:colOff>7084080</xdr:colOff>
      <xdr:row>14</xdr:row>
      <xdr:rowOff>161640</xdr:rowOff>
    </xdr:to>
    <xdr:sp>
      <xdr:nvSpPr>
        <xdr:cNvPr id="321" name="Text 4"/>
        <xdr:cNvSpPr/>
      </xdr:nvSpPr>
      <xdr:spPr>
        <a:xfrm>
          <a:off x="2362320" y="2428920"/>
          <a:ext cx="7094160" cy="323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imbalance is due to volume &amp; price discrepancies, booking errors, as well as prior year clean up activities.  The majority of the imbalance should clear in Nov.</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6</xdr:col>
      <xdr:colOff>6840</xdr:colOff>
      <xdr:row>10</xdr:row>
      <xdr:rowOff>0</xdr:rowOff>
    </xdr:from>
    <xdr:to>
      <xdr:col>6</xdr:col>
      <xdr:colOff>7098120</xdr:colOff>
      <xdr:row>13</xdr:row>
      <xdr:rowOff>9360</xdr:rowOff>
    </xdr:to>
    <xdr:sp>
      <xdr:nvSpPr>
        <xdr:cNvPr id="322" name="Text 3"/>
        <xdr:cNvSpPr/>
      </xdr:nvSpPr>
      <xdr:spPr>
        <a:xfrm>
          <a:off x="2379240" y="1943280"/>
          <a:ext cx="7091280" cy="495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It appears that both business units are balanced on the general ledger but Europe is having mapping problems in SAP that should be resolved in Nov.</a:t>
          </a:r>
          <a:endParaRPr b="0" lang="en-US" sz="1000" strike="noStrike" u="none">
            <a:effectLst/>
            <a:uFillTx/>
            <a:latin typeface="Times New Roman"/>
          </a:endParaRPr>
        </a:p>
      </xdr:txBody>
    </xdr:sp>
    <xdr:clientData/>
  </xdr:twoCellAnchor>
  <xdr:twoCellAnchor editAs="oneCell">
    <xdr:from>
      <xdr:col>6</xdr:col>
      <xdr:colOff>6840</xdr:colOff>
      <xdr:row>16</xdr:row>
      <xdr:rowOff>0</xdr:rowOff>
    </xdr:from>
    <xdr:to>
      <xdr:col>6</xdr:col>
      <xdr:colOff>7098120</xdr:colOff>
      <xdr:row>17</xdr:row>
      <xdr:rowOff>28440</xdr:rowOff>
    </xdr:to>
    <xdr:sp>
      <xdr:nvSpPr>
        <xdr:cNvPr id="323" name="Text 3"/>
        <xdr:cNvSpPr/>
      </xdr:nvSpPr>
      <xdr:spPr>
        <a:xfrm>
          <a:off x="2379240" y="2914560"/>
          <a:ext cx="7091280" cy="190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gave no explanation for the imbalances.  </a:t>
          </a:r>
          <a:endParaRPr b="0" lang="en-US" sz="1000" strike="noStrike" u="none">
            <a:effectLst/>
            <a:uFillTx/>
            <a:latin typeface="Times New Roman"/>
          </a:endParaRPr>
        </a:p>
      </xdr:txBody>
    </xdr:sp>
    <xdr:clientData/>
  </xdr:twoCellAnchor>
  <xdr:twoCellAnchor editAs="oneCell">
    <xdr:from>
      <xdr:col>6</xdr:col>
      <xdr:colOff>6840</xdr:colOff>
      <xdr:row>18</xdr:row>
      <xdr:rowOff>0</xdr:rowOff>
    </xdr:from>
    <xdr:to>
      <xdr:col>6</xdr:col>
      <xdr:colOff>7098120</xdr:colOff>
      <xdr:row>19</xdr:row>
      <xdr:rowOff>9360</xdr:rowOff>
    </xdr:to>
    <xdr:sp>
      <xdr:nvSpPr>
        <xdr:cNvPr id="324" name="Text 3"/>
        <xdr:cNvSpPr/>
      </xdr:nvSpPr>
      <xdr:spPr>
        <a:xfrm>
          <a:off x="2379240" y="3238560"/>
          <a:ext cx="709128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imbalance is due to a discrepancy in the recording of I/C interest and should be cleared in Nov.</a:t>
          </a:r>
          <a:endParaRPr b="0" lang="en-US" sz="1000" strike="noStrike" u="none">
            <a:effectLst/>
            <a:uFillTx/>
            <a:latin typeface="Times New Roman"/>
          </a:endParaRPr>
        </a:p>
      </xdr:txBody>
    </xdr:sp>
    <xdr:clientData/>
  </xdr:twoCellAnchor>
  <xdr:twoCellAnchor editAs="oneCell">
    <xdr:from>
      <xdr:col>6</xdr:col>
      <xdr:colOff>6840</xdr:colOff>
      <xdr:row>27</xdr:row>
      <xdr:rowOff>0</xdr:rowOff>
    </xdr:from>
    <xdr:to>
      <xdr:col>6</xdr:col>
      <xdr:colOff>7098120</xdr:colOff>
      <xdr:row>28</xdr:row>
      <xdr:rowOff>152280</xdr:rowOff>
    </xdr:to>
    <xdr:sp>
      <xdr:nvSpPr>
        <xdr:cNvPr id="325" name="Text 3"/>
        <xdr:cNvSpPr/>
      </xdr:nvSpPr>
      <xdr:spPr>
        <a:xfrm>
          <a:off x="2379240" y="4695840"/>
          <a:ext cx="7091280" cy="3142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Caribbean / Middle East incorrectly mapped their interest expense to eliminate with Ecm instead of with International Headquarters and is expected to be corrected in Nov.</a:t>
          </a:r>
          <a:endParaRPr b="0" lang="en-US" sz="1000" strike="noStrike" u="none">
            <a:effectLst/>
            <a:uFillTx/>
            <a:latin typeface="Times New Roman"/>
          </a:endParaRPr>
        </a:p>
      </xdr:txBody>
    </xdr:sp>
    <xdr:clientData/>
  </xdr:twoCellAnchor>
  <xdr:twoCellAnchor editAs="oneCell">
    <xdr:from>
      <xdr:col>6</xdr:col>
      <xdr:colOff>20880</xdr:colOff>
      <xdr:row>24</xdr:row>
      <xdr:rowOff>0</xdr:rowOff>
    </xdr:from>
    <xdr:to>
      <xdr:col>7</xdr:col>
      <xdr:colOff>29880</xdr:colOff>
      <xdr:row>26</xdr:row>
      <xdr:rowOff>28440</xdr:rowOff>
    </xdr:to>
    <xdr:sp>
      <xdr:nvSpPr>
        <xdr:cNvPr id="326" name="Text 21"/>
        <xdr:cNvSpPr/>
      </xdr:nvSpPr>
      <xdr:spPr>
        <a:xfrm>
          <a:off x="2393280" y="4210200"/>
          <a:ext cx="7107120" cy="35208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Caribbean / Middle East incorrectly mapped their interest expense to eliminate with Ecm instead of with International Headquarters and is expected to be corrected in Nov.</a:t>
          </a:r>
          <a:endParaRPr b="0" lang="en-US" sz="1000" strike="noStrike" u="none">
            <a:effectLst/>
            <a:uFillTx/>
            <a:latin typeface="Times New Roman"/>
          </a:endParaRPr>
        </a:p>
      </xdr:txBody>
    </xdr:sp>
    <xdr:clientData/>
  </xdr:twoCellAnchor>
  <xdr:twoCellAnchor editAs="oneCell">
    <xdr:from>
      <xdr:col>6</xdr:col>
      <xdr:colOff>6840</xdr:colOff>
      <xdr:row>20</xdr:row>
      <xdr:rowOff>0</xdr:rowOff>
    </xdr:from>
    <xdr:to>
      <xdr:col>6</xdr:col>
      <xdr:colOff>7098120</xdr:colOff>
      <xdr:row>21</xdr:row>
      <xdr:rowOff>19080</xdr:rowOff>
    </xdr:to>
    <xdr:sp>
      <xdr:nvSpPr>
        <xdr:cNvPr id="327" name="Text 22"/>
        <xdr:cNvSpPr/>
      </xdr:nvSpPr>
      <xdr:spPr>
        <a:xfrm>
          <a:off x="2379240" y="3562200"/>
          <a:ext cx="7091280" cy="18108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new imbalance is due to a booking error regarding I/C interest and should be reclassed in Nov.</a:t>
          </a:r>
          <a:endParaRPr b="0" lang="en-US" sz="1000" strike="noStrike" u="none">
            <a:effectLst/>
            <a:uFillTx/>
            <a:latin typeface="Times New Roman"/>
          </a:endParaRPr>
        </a:p>
      </xdr:txBody>
    </xdr:sp>
    <xdr:clientData/>
  </xdr:twoCellAnchor>
  <xdr:twoCellAnchor editAs="oneCell">
    <xdr:from>
      <xdr:col>6</xdr:col>
      <xdr:colOff>0</xdr:colOff>
      <xdr:row>22</xdr:row>
      <xdr:rowOff>19080</xdr:rowOff>
    </xdr:from>
    <xdr:to>
      <xdr:col>6</xdr:col>
      <xdr:colOff>7098120</xdr:colOff>
      <xdr:row>23</xdr:row>
      <xdr:rowOff>19080</xdr:rowOff>
    </xdr:to>
    <xdr:sp>
      <xdr:nvSpPr>
        <xdr:cNvPr id="328" name="Text 23"/>
        <xdr:cNvSpPr/>
      </xdr:nvSpPr>
      <xdr:spPr>
        <a:xfrm>
          <a:off x="2372400" y="3905280"/>
          <a:ext cx="7098120" cy="162000"/>
        </a:xfrm>
        <a:prstGeom prst="rect">
          <a:avLst/>
        </a:prstGeom>
        <a:solidFill>
          <a:srgbClr val="ffffff"/>
        </a:solidFill>
        <a:ln w="9360">
          <a:solidFill>
            <a:srgbClr val="ffffff"/>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Europe recorded income with Corp.  There seems to be a mapping problem and should be corrected in Nov.</a:t>
          </a:r>
          <a:endParaRPr b="0" lang="en-US" sz="1000" strike="noStrike" u="none">
            <a:effectLst/>
            <a:uFillTx/>
            <a:latin typeface="Times New Roman"/>
          </a:endParaRPr>
        </a:p>
      </xdr:txBody>
    </xdr:sp>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0.0269921843525904</cdr:x>
      <cdr:y>0.601226309921962</cdr:y>
    </cdr:from>
    <cdr:to>
      <cdr:x>0.038514221255338</cdr:x>
      <cdr:y>0.640802675585284</cdr:y>
    </cdr:to>
    <cdr:sp>
      <cdr:nvSpPr>
        <cdr:cNvPr id="30" name="Text 1"/>
        <cdr:cNvSpPr/>
      </cdr:nvSpPr>
      <cdr:spPr>
        <a:xfrm>
          <a:off x="120600" y="1941480"/>
          <a:ext cx="5148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0.0342438159697043</cdr:x>
      <cdr:y>0.960758082497213</cdr:y>
    </cdr:from>
    <cdr:to>
      <cdr:x>0.0457658528724519</cdr:x>
      <cdr:y>0.996989966555184</cdr:y>
    </cdr:to>
    <cdr:sp>
      <cdr:nvSpPr>
        <cdr:cNvPr id="31" name="Text 2"/>
        <cdr:cNvSpPr/>
      </cdr:nvSpPr>
      <cdr:spPr>
        <a:xfrm>
          <a:off x="153000" y="3102480"/>
          <a:ext cx="5148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0.0449601160261059</cdr:x>
      <cdr:y>0.809476031215162</cdr:y>
    </cdr:from>
    <cdr:to>
      <cdr:x>0.0564821529288534</cdr:x>
      <cdr:y>0.845707915273133</cdr:y>
    </cdr:to>
    <cdr:sp>
      <cdr:nvSpPr>
        <cdr:cNvPr id="32" name="Text 3"/>
        <cdr:cNvSpPr/>
      </cdr:nvSpPr>
      <cdr:spPr>
        <a:xfrm>
          <a:off x="200880" y="2613960"/>
          <a:ext cx="5148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0.0547901055515269</cdr:x>
      <cdr:y>0.0684503901895206</cdr:y>
    </cdr:from>
    <cdr:to>
      <cdr:x>0.0662315687696398</cdr:x>
      <cdr:y>0.10479375696767</cdr:y>
    </cdr:to>
    <cdr:sp>
      <cdr:nvSpPr>
        <cdr:cNvPr id="33" name="Text 4"/>
        <cdr:cNvSpPr/>
      </cdr:nvSpPr>
      <cdr:spPr>
        <a:xfrm>
          <a:off x="244800" y="22104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0.0547901055515269</cdr:x>
      <cdr:y>0.88149386845039</cdr:y>
    </cdr:from>
    <cdr:to>
      <cdr:x>0.0662315687696398</cdr:x>
      <cdr:y>0.917725752508361</cdr:y>
    </cdr:to>
    <cdr:sp>
      <cdr:nvSpPr>
        <cdr:cNvPr id="34" name="Text 5"/>
        <cdr:cNvSpPr/>
      </cdr:nvSpPr>
      <cdr:spPr>
        <a:xfrm>
          <a:off x="244800" y="2846520"/>
          <a:ext cx="5112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0.0652646845540247</cdr:x>
      <cdr:y>0.173467112597547</cdr:y>
    </cdr:from>
    <cdr:to>
      <cdr:x>0.0767867214567722</cdr:x>
      <cdr:y>0.209698996655518</cdr:y>
    </cdr:to>
    <cdr:sp>
      <cdr:nvSpPr>
        <cdr:cNvPr id="35" name="Text 6"/>
        <cdr:cNvSpPr/>
      </cdr:nvSpPr>
      <cdr:spPr>
        <a:xfrm>
          <a:off x="291600" y="560160"/>
          <a:ext cx="51480" cy="1170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0.0547901055515269</cdr:x>
      <cdr:y>0.777703455964326</cdr:y>
    </cdr:from>
    <cdr:to>
      <cdr:x>0.0662315687696398</cdr:x>
      <cdr:y>0.814046822742475</cdr:y>
    </cdr:to>
    <cdr:sp>
      <cdr:nvSpPr>
        <cdr:cNvPr id="36" name="Text 7"/>
        <cdr:cNvSpPr/>
      </cdr:nvSpPr>
      <cdr:spPr>
        <a:xfrm>
          <a:off x="244800" y="2511360"/>
          <a:ext cx="51120" cy="117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0.0275147689568666</cdr:x>
      <cdr:y>0.59619873291097</cdr:y>
    </cdr:from>
    <cdr:to>
      <cdr:x>0.0435380755846888</cdr:x>
      <cdr:y>0.641547182394131</cdr:y>
    </cdr:to>
    <cdr:sp>
      <cdr:nvSpPr>
        <cdr:cNvPr id="38" name="Text 1"/>
        <cdr:cNvSpPr/>
      </cdr:nvSpPr>
      <cdr:spPr>
        <a:xfrm>
          <a:off x="122400" y="1931040"/>
          <a:ext cx="7128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0.034231609613984</cdr:x>
      <cdr:y>0.951205957541403</cdr:y>
    </cdr:from>
    <cdr:to>
      <cdr:x>0.0502549162418063</cdr:x>
      <cdr:y>0.990552406357675</cdr:y>
    </cdr:to>
    <cdr:sp>
      <cdr:nvSpPr>
        <cdr:cNvPr id="39" name="Text 2"/>
        <cdr:cNvSpPr/>
      </cdr:nvSpPr>
      <cdr:spPr>
        <a:xfrm>
          <a:off x="152280" y="308088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0.0452375171967306</cdr:x>
      <cdr:y>0.795487384683783</cdr:y>
    </cdr:from>
    <cdr:to>
      <cdr:x>0.0612608238245529</cdr:x>
      <cdr:y>0.834722685339558</cdr:y>
    </cdr:to>
    <cdr:sp>
      <cdr:nvSpPr>
        <cdr:cNvPr id="40" name="Text 3"/>
        <cdr:cNvSpPr/>
      </cdr:nvSpPr>
      <cdr:spPr>
        <a:xfrm>
          <a:off x="201240" y="257652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0.0567289795257749</cdr:x>
      <cdr:y>0.0702456374347005</cdr:y>
    </cdr:from>
    <cdr:to>
      <cdr:x>0.0727522861535972</cdr:x>
      <cdr:y>0.109480938090475</cdr:y>
    </cdr:to>
    <cdr:sp>
      <cdr:nvSpPr>
        <cdr:cNvPr id="41" name="Text 4"/>
        <cdr:cNvSpPr/>
      </cdr:nvSpPr>
      <cdr:spPr>
        <a:xfrm>
          <a:off x="252360" y="22752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0.0567289795257749</cdr:x>
      <cdr:y>0.862954318106035</cdr:y>
    </cdr:from>
    <cdr:to>
      <cdr:x>0.0727522861535972</cdr:x>
      <cdr:y>0.902300766922307</cdr:y>
    </cdr:to>
    <cdr:sp>
      <cdr:nvSpPr>
        <cdr:cNvPr id="42" name="Text 5"/>
        <cdr:cNvSpPr/>
      </cdr:nvSpPr>
      <cdr:spPr>
        <a:xfrm>
          <a:off x="252360" y="27950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0.0640123007202395</cdr:x>
      <cdr:y>0.160497943759031</cdr:y>
    </cdr:from>
    <cdr:to>
      <cdr:x>0.0800356073480618</cdr:x>
      <cdr:y>0.199733244414805</cdr:y>
    </cdr:to>
    <cdr:sp>
      <cdr:nvSpPr>
        <cdr:cNvPr id="43" name="Text 6"/>
        <cdr:cNvSpPr/>
      </cdr:nvSpPr>
      <cdr:spPr>
        <a:xfrm>
          <a:off x="284760" y="51984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0.0567289795257749</cdr:x>
      <cdr:y>0.758697343558964</cdr:y>
    </cdr:from>
    <cdr:to>
      <cdr:x>0.0727522861535972</cdr:x>
      <cdr:y>0.798043792375236</cdr:y>
    </cdr:to>
    <cdr:sp>
      <cdr:nvSpPr>
        <cdr:cNvPr id="44" name="Text 7"/>
        <cdr:cNvSpPr/>
      </cdr:nvSpPr>
      <cdr:spPr>
        <a:xfrm>
          <a:off x="252360" y="24573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0.0272125322997416</cdr:x>
      <cdr:y>0.582989633262736</cdr:y>
    </cdr:from>
    <cdr:to>
      <cdr:x>0.04328165374677</cdr:x>
      <cdr:y>0.628469512874819</cdr:y>
    </cdr:to>
    <cdr:sp>
      <cdr:nvSpPr>
        <cdr:cNvPr id="46" name="Text 1"/>
        <cdr:cNvSpPr/>
      </cdr:nvSpPr>
      <cdr:spPr>
        <a:xfrm>
          <a:off x="121320" y="1882800"/>
          <a:ext cx="7164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0.0337532299741602</cdr:x>
      <cdr:y>0.944041912830231</cdr:y>
    </cdr:from>
    <cdr:to>
      <cdr:x>0.0497416020671835</cdr:x>
      <cdr:y>0.983502396611303</cdr:y>
    </cdr:to>
    <cdr:sp>
      <cdr:nvSpPr>
        <cdr:cNvPr id="47" name="Text 2"/>
        <cdr:cNvSpPr/>
      </cdr:nvSpPr>
      <cdr:spPr>
        <a:xfrm>
          <a:off x="150480" y="304884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0.0452196382428941</cdr:x>
      <cdr:y>0.78553115594694</cdr:y>
    </cdr:from>
    <cdr:to>
      <cdr:x>0.0612887596899225</cdr:x>
      <cdr:y>0.824991639728013</cdr:y>
    </cdr:to>
    <cdr:sp>
      <cdr:nvSpPr>
        <cdr:cNvPr id="48" name="Text 3"/>
        <cdr:cNvSpPr/>
      </cdr:nvSpPr>
      <cdr:spPr>
        <a:xfrm>
          <a:off x="201600" y="253692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0.0565245478036176</cdr:x>
      <cdr:y>0.073458923196968</cdr:y>
    </cdr:from>
    <cdr:to>
      <cdr:x>0.0725129198966408</cdr:x>
      <cdr:y>0.113030877271207</cdr:y>
    </cdr:to>
    <cdr:sp>
      <cdr:nvSpPr>
        <cdr:cNvPr id="49" name="Text 4"/>
        <cdr:cNvSpPr/>
      </cdr:nvSpPr>
      <cdr:spPr>
        <a:xfrm>
          <a:off x="252000" y="237240"/>
          <a:ext cx="7128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0.0565245478036176</cdr:x>
      <cdr:y>0.853305094192398</cdr:y>
    </cdr:from>
    <cdr:to>
      <cdr:x>0.0725129198966408</cdr:x>
      <cdr:y>0.89276557797347</cdr:y>
    </cdr:to>
    <cdr:sp>
      <cdr:nvSpPr>
        <cdr:cNvPr id="50" name="Text 5"/>
        <cdr:cNvSpPr/>
      </cdr:nvSpPr>
      <cdr:spPr>
        <a:xfrm>
          <a:off x="252000" y="275580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0.0657299741602067</cdr:x>
      <cdr:y>0.176234533496823</cdr:y>
    </cdr:from>
    <cdr:to>
      <cdr:x>0.08171834625323</cdr:x>
      <cdr:y>0.215695017277895</cdr:y>
    </cdr:to>
    <cdr:sp>
      <cdr:nvSpPr>
        <cdr:cNvPr id="51" name="Text 6"/>
        <cdr:cNvSpPr/>
      </cdr:nvSpPr>
      <cdr:spPr>
        <a:xfrm>
          <a:off x="293040" y="5691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0.0565245478036176</cdr:x>
      <cdr:y>0.758778285586891</cdr:y>
    </cdr:from>
    <cdr:to>
      <cdr:x>0.0725129198966408</cdr:x>
      <cdr:y>0.798238769367964</cdr:y>
    </cdr:to>
    <cdr:sp>
      <cdr:nvSpPr>
        <cdr:cNvPr id="52" name="Text 7"/>
        <cdr:cNvSpPr/>
      </cdr:nvSpPr>
      <cdr:spPr>
        <a:xfrm>
          <a:off x="252000" y="245052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0.0269921843525904</cdr:x>
      <cdr:y>0.587195731910637</cdr:y>
    </cdr:from>
    <cdr:to>
      <cdr:x>0.0430263475948755</cdr:x>
      <cdr:y>0.632544181393798</cdr:y>
    </cdr:to>
    <cdr:sp>
      <cdr:nvSpPr>
        <cdr:cNvPr id="54" name="Text 1"/>
        <cdr:cNvSpPr/>
      </cdr:nvSpPr>
      <cdr:spPr>
        <a:xfrm>
          <a:off x="120600" y="1901880"/>
          <a:ext cx="71640" cy="1468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0.0337603738618967</cdr:x>
      <cdr:y>0.943981327109036</cdr:y>
    </cdr:from>
    <cdr:to>
      <cdr:x>0.0497139634195472</cdr:x>
      <cdr:y>0.98321662776481</cdr:y>
    </cdr:to>
    <cdr:sp>
      <cdr:nvSpPr>
        <cdr:cNvPr id="55" name="Text 2"/>
        <cdr:cNvSpPr/>
      </cdr:nvSpPr>
      <cdr:spPr>
        <a:xfrm>
          <a:off x="150840" y="305748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0.0449601160261059</cdr:x>
      <cdr:y>0.788040457930421</cdr:y>
    </cdr:from>
    <cdr:to>
      <cdr:x>0.060994279268391</cdr:x>
      <cdr:y>0.827275758586195</cdr:y>
    </cdr:to>
    <cdr:sp>
      <cdr:nvSpPr>
        <cdr:cNvPr id="56" name="Text 3"/>
        <cdr:cNvSpPr/>
      </cdr:nvSpPr>
      <cdr:spPr>
        <a:xfrm>
          <a:off x="200880" y="255240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0.0539843687051809</cdr:x>
      <cdr:y>0.0742469712126264</cdr:y>
    </cdr:from>
    <cdr:to>
      <cdr:x>0.070018531947466</cdr:x>
      <cdr:y>0.113482271868401</cdr:y>
    </cdr:to>
    <cdr:sp>
      <cdr:nvSpPr>
        <cdr:cNvPr id="57" name="Text 4"/>
        <cdr:cNvSpPr/>
      </cdr:nvSpPr>
      <cdr:spPr>
        <a:xfrm>
          <a:off x="241200" y="24048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0.0539843687051809</cdr:x>
      <cdr:y>0.855285095031677</cdr:y>
    </cdr:from>
    <cdr:to>
      <cdr:x>0.070018531947466</cdr:x>
      <cdr:y>0.894520395687451</cdr:y>
    </cdr:to>
    <cdr:sp>
      <cdr:nvSpPr>
        <cdr:cNvPr id="58" name="Text 5"/>
        <cdr:cNvSpPr/>
      </cdr:nvSpPr>
      <cdr:spPr>
        <a:xfrm>
          <a:off x="241200" y="277020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0.0652646845540247</cdr:x>
      <cdr:y>0.175725241747249</cdr:y>
    </cdr:from>
    <cdr:to>
      <cdr:x>0.0812182741116751</cdr:x>
      <cdr:y>0.214960542403023</cdr:y>
    </cdr:to>
    <cdr:sp>
      <cdr:nvSpPr>
        <cdr:cNvPr id="59" name="Text 6"/>
        <cdr:cNvSpPr/>
      </cdr:nvSpPr>
      <cdr:spPr>
        <a:xfrm>
          <a:off x="291600" y="569160"/>
          <a:ext cx="7128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0.0539843687051809</cdr:x>
      <cdr:y>0.751250416805602</cdr:y>
    </cdr:from>
    <cdr:to>
      <cdr:x>0.070018531947466</cdr:x>
      <cdr:y>0.790485717461376</cdr:y>
    </cdr:to>
    <cdr:sp>
      <cdr:nvSpPr>
        <cdr:cNvPr id="60" name="Text 7"/>
        <cdr:cNvSpPr/>
      </cdr:nvSpPr>
      <cdr:spPr>
        <a:xfrm>
          <a:off x="241200" y="2433240"/>
          <a:ext cx="71640" cy="1270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0.0405252980986142</cdr:x>
      <cdr:y>0.561698807267863</cdr:y>
    </cdr:from>
    <cdr:to>
      <cdr:x>0.0564776023203352</cdr:x>
      <cdr:y>0.607290157173113</cdr:y>
    </cdr:to>
    <cdr:sp>
      <cdr:nvSpPr>
        <cdr:cNvPr id="62" name="Text 1"/>
        <cdr:cNvSpPr/>
      </cdr:nvSpPr>
      <cdr:spPr>
        <a:xfrm>
          <a:off x="181080" y="1814040"/>
          <a:ext cx="71280" cy="147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0.0497099581050596</cdr:x>
      <cdr:y>0.910489354587003</cdr:y>
    </cdr:from>
    <cdr:to>
      <cdr:x>0.0657428295198195</cdr:x>
      <cdr:y>0.949949838368075</cdr:y>
    </cdr:to>
    <cdr:sp>
      <cdr:nvSpPr>
        <cdr:cNvPr id="63" name="Text 2"/>
        <cdr:cNvSpPr/>
      </cdr:nvSpPr>
      <cdr:spPr>
        <a:xfrm>
          <a:off x="222120" y="294048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0.0652594263615856</cdr:x>
      <cdr:y>0.739048043696355</cdr:y>
    </cdr:from>
    <cdr:to>
      <cdr:x>0.0812117305833065</cdr:x>
      <cdr:y>0.778508527477427</cdr:y>
    </cdr:to>
    <cdr:sp>
      <cdr:nvSpPr>
        <cdr:cNvPr id="64" name="Text 3"/>
        <cdr:cNvSpPr/>
      </cdr:nvSpPr>
      <cdr:spPr>
        <a:xfrm>
          <a:off x="291600" y="238680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0.0937465165533385</cdr:y>
    </cdr:from>
    <cdr:to>
      <cdr:x>0.0977280051563004</cdr:x>
      <cdr:y>0.133207000334411</cdr:y>
    </cdr:to>
    <cdr:sp>
      <cdr:nvSpPr>
        <cdr:cNvPr id="65" name="Text 4"/>
        <cdr:cNvSpPr/>
      </cdr:nvSpPr>
      <cdr:spPr>
        <a:xfrm>
          <a:off x="365400" y="30276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0.795452012038792</cdr:y>
    </cdr:from>
    <cdr:to>
      <cdr:x>0.0977280051563004</cdr:x>
      <cdr:y>0.835023966113031</cdr:y>
    </cdr:to>
    <cdr:sp>
      <cdr:nvSpPr>
        <cdr:cNvPr id="66" name="Text 5"/>
        <cdr:cNvSpPr/>
      </cdr:nvSpPr>
      <cdr:spPr>
        <a:xfrm>
          <a:off x="365400" y="2568960"/>
          <a:ext cx="71280" cy="127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0.0907186593619078</cdr:x>
      <cdr:y>0.212239438189722</cdr:y>
    </cdr:from>
    <cdr:to>
      <cdr:x>0.106751530776668</cdr:x>
      <cdr:y>0.251699921970795</cdr:y>
    </cdr:to>
    <cdr:sp>
      <cdr:nvSpPr>
        <cdr:cNvPr id="67" name="Text 6"/>
        <cdr:cNvSpPr/>
      </cdr:nvSpPr>
      <cdr:spPr>
        <a:xfrm>
          <a:off x="405360" y="685440"/>
          <a:ext cx="7164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dr:relSizeAnchor>
    <cdr:from>
      <cdr:x>0.0817757009345794</cdr:x>
      <cdr:y>0.707279010143797</cdr:y>
    </cdr:from>
    <cdr:to>
      <cdr:x>0.0977280051563004</cdr:x>
      <cdr:y>0.746739493924869</cdr:y>
    </cdr:to>
    <cdr:sp>
      <cdr:nvSpPr>
        <cdr:cNvPr id="68" name="Text 7"/>
        <cdr:cNvSpPr/>
      </cdr:nvSpPr>
      <cdr:spPr>
        <a:xfrm>
          <a:off x="365400" y="2284200"/>
          <a:ext cx="71280" cy="1274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H:/Data%20Files/Corporate/Intercompany%20Imbalances/1998/9811/9811_IC_Analysi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BS - Business Unit Trends"/>
      <sheetName val="BS - Explanations"/>
      <sheetName val="BS - Entity Detail"/>
      <sheetName val="IS - Business Unit Trends"/>
      <sheetName val="IS - Explanations"/>
      <sheetName val="IS - Entity Detail"/>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21.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22.xml"/>
</Relationships>
</file>

<file path=xl/worksheets/_rels/sheet7.xml.rels><?xml version="1.0" encoding="UTF-8"?>
<Relationships xmlns="http://schemas.openxmlformats.org/package/2006/relationships"><Relationship Id="rId1" Type="http://schemas.openxmlformats.org/officeDocument/2006/relationships/drawing" Target="../drawings/drawing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10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5"/>
    <col collapsed="false" customWidth="true" hidden="false" outlineLevel="0" max="3" min="3" style="0" width="82.85"/>
    <col collapsed="false" customWidth="true" hidden="false" outlineLevel="0" max="6" min="5" style="1" width="9.14"/>
    <col collapsed="false" customWidth="true" hidden="false" outlineLevel="0" max="7" min="7" style="0" width="1.7"/>
    <col collapsed="false" customWidth="true" hidden="false" outlineLevel="0" max="8" min="8" style="1" width="9.14"/>
    <col collapsed="false" customWidth="true" hidden="false" outlineLevel="0" max="9" min="9" style="2" width="9.14"/>
    <col collapsed="false" customWidth="true" hidden="false" outlineLevel="0" max="10" min="10" style="0" width="1.7"/>
    <col collapsed="false" customWidth="true" hidden="false" outlineLevel="0" max="11" min="11" style="0" width="10.56"/>
    <col collapsed="false" customWidth="true" hidden="false" outlineLevel="0" max="12" min="12" style="2" width="9.14"/>
    <col collapsed="false" customWidth="true" hidden="false" outlineLevel="0" max="13" min="13" style="0" width="9.85"/>
    <col collapsed="false" customWidth="true" hidden="false" outlineLevel="0" max="16" min="16" style="0" width="2.7"/>
    <col collapsed="false" customWidth="true" hidden="false" outlineLevel="0" max="18" min="18" style="0" width="10.13"/>
    <col collapsed="false" customWidth="true" hidden="false" outlineLevel="0" max="20" min="20" style="0" width="2.7"/>
    <col collapsed="false" customWidth="true" hidden="false" outlineLevel="0" max="21" min="21" style="0" width="12.28"/>
    <col collapsed="false" customWidth="false" hidden="true" outlineLevel="0" max="25" min="24" style="0" width="9.06"/>
    <col collapsed="false" customWidth="true" hidden="false" outlineLevel="0" max="27" min="27" style="0" width="12.85"/>
  </cols>
  <sheetData>
    <row r="1" customFormat="false" ht="12.75" hidden="false" customHeight="false" outlineLevel="0" collapsed="false">
      <c r="A1" s="3" t="s">
        <v>0</v>
      </c>
      <c r="B1" s="3"/>
      <c r="C1" s="3"/>
      <c r="E1" s="0"/>
      <c r="F1" s="0"/>
      <c r="H1" s="0"/>
      <c r="I1" s="0"/>
      <c r="L1" s="0"/>
    </row>
    <row r="2" customFormat="false" ht="12.75" hidden="false" customHeight="false" outlineLevel="0" collapsed="false">
      <c r="A2" s="3" t="s">
        <v>1</v>
      </c>
      <c r="B2" s="3"/>
      <c r="C2" s="3"/>
      <c r="E2" s="0"/>
      <c r="F2" s="0"/>
      <c r="H2" s="0"/>
      <c r="I2" s="0"/>
      <c r="L2" s="0"/>
    </row>
    <row r="3" customFormat="false" ht="12.75" hidden="false" customHeight="false" outlineLevel="0" collapsed="false">
      <c r="A3" s="4" t="s">
        <v>2</v>
      </c>
      <c r="B3" s="4"/>
      <c r="C3" s="4"/>
      <c r="E3" s="0"/>
      <c r="F3" s="0"/>
      <c r="H3" s="0"/>
      <c r="I3" s="0"/>
      <c r="L3" s="0"/>
    </row>
    <row r="4" customFormat="false" ht="12.75" hidden="false" customHeight="false" outlineLevel="0" collapsed="false">
      <c r="E4" s="0"/>
      <c r="F4" s="0"/>
      <c r="H4" s="0"/>
      <c r="I4" s="0"/>
      <c r="L4" s="0"/>
    </row>
    <row r="5" customFormat="false" ht="12.75" hidden="false" customHeight="false" outlineLevel="0" collapsed="false">
      <c r="E5" s="0"/>
      <c r="F5" s="0"/>
      <c r="H5" s="0"/>
      <c r="I5" s="0"/>
      <c r="L5" s="0"/>
    </row>
    <row r="6" customFormat="false" ht="12.75" hidden="false" customHeight="false" outlineLevel="0" collapsed="false">
      <c r="E6" s="0"/>
      <c r="F6" s="0"/>
      <c r="H6" s="0"/>
      <c r="I6" s="0"/>
      <c r="L6" s="0"/>
    </row>
    <row r="7" customFormat="false" ht="12.75" hidden="false" customHeight="false" outlineLevel="0" collapsed="false">
      <c r="E7" s="0"/>
      <c r="F7" s="0"/>
      <c r="H7" s="0"/>
      <c r="I7" s="0"/>
      <c r="L7" s="0"/>
    </row>
    <row r="8" customFormat="false" ht="12.75" hidden="false" customHeight="false" outlineLevel="0" collapsed="false">
      <c r="E8" s="0"/>
      <c r="F8" s="0"/>
      <c r="H8" s="0"/>
      <c r="I8" s="0"/>
      <c r="L8" s="0"/>
    </row>
    <row r="9" customFormat="false" ht="12.75" hidden="false" customHeight="false" outlineLevel="0" collapsed="false">
      <c r="E9" s="0"/>
      <c r="F9" s="0"/>
      <c r="H9" s="0"/>
      <c r="I9" s="0"/>
      <c r="L9" s="0"/>
    </row>
    <row r="10" customFormat="false" ht="12.75" hidden="false" customHeight="false" outlineLevel="0" collapsed="false">
      <c r="E10" s="0"/>
      <c r="F10" s="0"/>
      <c r="H10" s="0"/>
      <c r="I10" s="0"/>
      <c r="L10" s="0"/>
    </row>
    <row r="11" customFormat="false" ht="12.75" hidden="false" customHeight="false" outlineLevel="0" collapsed="false">
      <c r="E11" s="0"/>
      <c r="F11" s="0"/>
      <c r="H11" s="0"/>
      <c r="I11" s="0"/>
      <c r="L11" s="0"/>
    </row>
    <row r="12" customFormat="false" ht="12.75" hidden="false" customHeight="false" outlineLevel="0" collapsed="false">
      <c r="E12" s="0"/>
      <c r="F12" s="0"/>
      <c r="H12" s="0"/>
      <c r="I12" s="0"/>
      <c r="L12" s="0"/>
    </row>
    <row r="13" customFormat="false" ht="12.75" hidden="false" customHeight="false" outlineLevel="0" collapsed="false">
      <c r="E13" s="0"/>
      <c r="F13" s="0"/>
      <c r="H13" s="0"/>
      <c r="I13" s="0"/>
      <c r="L13" s="0"/>
    </row>
    <row r="14" customFormat="false" ht="12.75" hidden="false" customHeight="false" outlineLevel="0" collapsed="false">
      <c r="E14" s="0"/>
      <c r="F14" s="0"/>
      <c r="H14" s="0"/>
      <c r="I14" s="0"/>
      <c r="L14" s="0"/>
    </row>
    <row r="15" customFormat="false" ht="12.75" hidden="false" customHeight="false" outlineLevel="0" collapsed="false">
      <c r="E15" s="0"/>
      <c r="F15" s="0"/>
      <c r="H15" s="0"/>
      <c r="I15" s="0"/>
      <c r="L15" s="0"/>
    </row>
    <row r="16" customFormat="false" ht="12.75" hidden="false" customHeight="false" outlineLevel="0" collapsed="false">
      <c r="E16" s="0"/>
      <c r="F16" s="0"/>
      <c r="H16" s="0"/>
      <c r="I16" s="0"/>
      <c r="L16" s="0"/>
    </row>
    <row r="17" customFormat="false" ht="12.75" hidden="false" customHeight="false" outlineLevel="0" collapsed="false">
      <c r="E17" s="0"/>
      <c r="F17" s="0"/>
      <c r="H17" s="0"/>
      <c r="I17" s="0"/>
      <c r="L17" s="0"/>
    </row>
    <row r="18" customFormat="false" ht="12.75" hidden="false" customHeight="false" outlineLevel="0" collapsed="false">
      <c r="E18" s="0"/>
      <c r="F18" s="0"/>
      <c r="H18" s="0"/>
      <c r="I18" s="0"/>
      <c r="L18" s="0"/>
    </row>
    <row r="19" customFormat="false" ht="12.75" hidden="false" customHeight="false" outlineLevel="0" collapsed="false">
      <c r="E19" s="0"/>
      <c r="F19" s="0"/>
      <c r="H19" s="0"/>
      <c r="I19" s="0"/>
      <c r="L19" s="0"/>
    </row>
    <row r="20" customFormat="false" ht="12.75" hidden="false" customHeight="false" outlineLevel="0" collapsed="false">
      <c r="E20" s="0"/>
      <c r="F20" s="0"/>
      <c r="H20" s="0"/>
      <c r="I20" s="0"/>
      <c r="L20" s="0"/>
    </row>
    <row r="21" customFormat="false" ht="12.75" hidden="false" customHeight="false" outlineLevel="0" collapsed="false">
      <c r="E21" s="0"/>
      <c r="F21" s="0"/>
      <c r="H21" s="0"/>
      <c r="I21" s="0"/>
      <c r="L21" s="0"/>
    </row>
    <row r="22" customFormat="false" ht="12.75" hidden="false" customHeight="false" outlineLevel="0" collapsed="false">
      <c r="E22" s="0"/>
      <c r="F22" s="0"/>
      <c r="H22" s="0"/>
      <c r="I22" s="0"/>
      <c r="L22" s="0"/>
    </row>
    <row r="23" customFormat="false" ht="12.75" hidden="false" customHeight="false" outlineLevel="0" collapsed="false">
      <c r="E23" s="0"/>
      <c r="F23" s="0"/>
      <c r="H23" s="0"/>
      <c r="I23" s="0"/>
      <c r="L23" s="0"/>
    </row>
    <row r="24" customFormat="false" ht="12.75" hidden="false" customHeight="false" outlineLevel="0" collapsed="false">
      <c r="E24" s="0"/>
      <c r="F24" s="0"/>
      <c r="H24" s="0"/>
      <c r="I24" s="0"/>
      <c r="L24" s="0"/>
    </row>
    <row r="25" customFormat="false" ht="12.75" hidden="false" customHeight="false" outlineLevel="0" collapsed="false">
      <c r="E25" s="0"/>
      <c r="F25" s="0"/>
      <c r="H25" s="0"/>
      <c r="I25" s="0"/>
      <c r="L25" s="0"/>
    </row>
    <row r="26" customFormat="false" ht="12.75" hidden="false" customHeight="false" outlineLevel="0" collapsed="false">
      <c r="D26" s="5"/>
      <c r="G26" s="5"/>
      <c r="H26" s="6"/>
      <c r="K26" s="6"/>
    </row>
    <row r="27" customFormat="false" ht="12.75" hidden="false" customHeight="false" outlineLevel="0" collapsed="false">
      <c r="D27" s="5"/>
      <c r="G27" s="5"/>
      <c r="H27" s="6"/>
      <c r="K27" s="6"/>
    </row>
    <row r="28" customFormat="false" ht="12.75" hidden="false" customHeight="false" outlineLevel="0" collapsed="false">
      <c r="A28" s="7" t="s">
        <v>3</v>
      </c>
      <c r="C28" s="7" t="s">
        <v>4</v>
      </c>
      <c r="D28" s="5"/>
      <c r="G28" s="5"/>
      <c r="H28" s="6"/>
      <c r="K28" s="6"/>
    </row>
    <row r="29" customFormat="false" ht="12.75" hidden="false" customHeight="false" outlineLevel="0" collapsed="false">
      <c r="A29" s="7" t="s">
        <v>5</v>
      </c>
      <c r="C29" s="7" t="s">
        <v>6</v>
      </c>
      <c r="D29" s="5"/>
      <c r="G29" s="5"/>
      <c r="H29" s="6"/>
      <c r="K29" s="6"/>
    </row>
    <row r="30" customFormat="false" ht="12.75" hidden="false" customHeight="false" outlineLevel="0" collapsed="false">
      <c r="A30" s="7" t="s">
        <v>4</v>
      </c>
      <c r="D30" s="5"/>
      <c r="G30" s="5"/>
      <c r="H30" s="6"/>
      <c r="K30" s="6"/>
    </row>
    <row r="31" customFormat="false" ht="12.75" hidden="false" customHeight="false" outlineLevel="0" collapsed="false">
      <c r="D31" s="5"/>
      <c r="G31" s="5"/>
      <c r="H31" s="6"/>
      <c r="K31" s="6"/>
    </row>
    <row r="32" customFormat="false" ht="12.75" hidden="false" customHeight="false" outlineLevel="0" collapsed="false">
      <c r="A32" s="8" t="s">
        <v>7</v>
      </c>
      <c r="C32" s="8" t="s">
        <v>8</v>
      </c>
      <c r="D32" s="5"/>
      <c r="G32" s="5"/>
      <c r="H32" s="6"/>
      <c r="K32" s="6"/>
    </row>
    <row r="33" customFormat="false" ht="12.75" hidden="false" customHeight="false" outlineLevel="0" collapsed="false">
      <c r="D33" s="5"/>
      <c r="G33" s="5"/>
      <c r="H33" s="6"/>
      <c r="K33" s="6"/>
    </row>
    <row r="34" customFormat="false" ht="12.75" hidden="false" customHeight="false" outlineLevel="0" collapsed="false">
      <c r="D34" s="5"/>
      <c r="G34" s="5"/>
      <c r="H34" s="6"/>
      <c r="K34" s="6"/>
    </row>
    <row r="35" customFormat="false" ht="12.75" hidden="false" customHeight="false" outlineLevel="0" collapsed="false">
      <c r="D35" s="5"/>
      <c r="G35" s="5"/>
      <c r="H35" s="6"/>
      <c r="K35" s="6"/>
    </row>
    <row r="36" customFormat="false" ht="12.75" hidden="false" customHeight="false" outlineLevel="0" collapsed="false">
      <c r="D36" s="5"/>
      <c r="G36" s="5"/>
      <c r="H36" s="6"/>
      <c r="K36" s="6"/>
    </row>
    <row r="37" customFormat="false" ht="12.75" hidden="false" customHeight="false" outlineLevel="0" collapsed="false">
      <c r="A37" s="9"/>
      <c r="C37" s="9"/>
      <c r="D37" s="5"/>
      <c r="G37" s="5"/>
      <c r="H37" s="6"/>
      <c r="K37" s="6"/>
    </row>
    <row r="38" customFormat="false" ht="12.75" hidden="false" customHeight="false" outlineLevel="0" collapsed="false">
      <c r="A38" s="9"/>
      <c r="B38" s="10"/>
      <c r="C38" s="9"/>
      <c r="D38" s="5"/>
      <c r="G38" s="5"/>
      <c r="H38" s="6"/>
      <c r="K38" s="6"/>
    </row>
    <row r="39" customFormat="false" ht="12.75" hidden="false" customHeight="false" outlineLevel="0" collapsed="false">
      <c r="A39" s="9"/>
      <c r="C39" s="9"/>
      <c r="D39" s="5"/>
      <c r="G39" s="5"/>
      <c r="H39" s="6"/>
      <c r="K39" s="6"/>
    </row>
    <row r="40" customFormat="false" ht="12.75" hidden="false" customHeight="false" outlineLevel="0" collapsed="false">
      <c r="A40" s="9"/>
      <c r="C40" s="9"/>
      <c r="D40" s="5"/>
      <c r="G40" s="5"/>
      <c r="H40" s="6"/>
      <c r="K40" s="6"/>
    </row>
    <row r="41" customFormat="false" ht="12.75" hidden="false" customHeight="false" outlineLevel="0" collapsed="false">
      <c r="A41" s="9"/>
      <c r="C41" s="9"/>
      <c r="D41" s="5"/>
      <c r="G41" s="5"/>
      <c r="H41" s="6"/>
      <c r="K41" s="6"/>
    </row>
    <row r="42" customFormat="false" ht="12.75" hidden="false" customHeight="false" outlineLevel="0" collapsed="false">
      <c r="A42" s="9"/>
      <c r="C42" s="9"/>
      <c r="D42" s="5"/>
      <c r="G42" s="5"/>
      <c r="H42" s="6"/>
      <c r="K42" s="6"/>
    </row>
    <row r="43" customFormat="false" ht="12.75" hidden="false" customHeight="false" outlineLevel="0" collapsed="false">
      <c r="A43" s="9"/>
      <c r="C43" s="9"/>
      <c r="D43" s="5"/>
      <c r="G43" s="5"/>
      <c r="H43" s="6"/>
      <c r="K43" s="6"/>
    </row>
    <row r="44" customFormat="false" ht="12.75" hidden="false" customHeight="false" outlineLevel="0" collapsed="false">
      <c r="A44" s="9"/>
      <c r="C44" s="9"/>
      <c r="D44" s="5"/>
      <c r="G44" s="5"/>
      <c r="H44" s="6"/>
      <c r="K44" s="6"/>
    </row>
    <row r="45" customFormat="false" ht="12.75" hidden="false" customHeight="false" outlineLevel="0" collapsed="false">
      <c r="A45" s="9"/>
      <c r="C45" s="9"/>
      <c r="D45" s="5"/>
      <c r="G45" s="5"/>
      <c r="H45" s="6"/>
      <c r="K45" s="6"/>
    </row>
    <row r="46" customFormat="false" ht="12.75" hidden="false" customHeight="false" outlineLevel="0" collapsed="false">
      <c r="A46" s="9"/>
      <c r="C46" s="9"/>
      <c r="D46" s="5"/>
      <c r="G46" s="5"/>
      <c r="H46" s="6"/>
      <c r="K46" s="6"/>
    </row>
    <row r="47" customFormat="false" ht="12.75" hidden="false" customHeight="false" outlineLevel="0" collapsed="false">
      <c r="A47" s="9"/>
      <c r="C47" s="9"/>
      <c r="D47" s="5"/>
      <c r="G47" s="5"/>
      <c r="H47" s="6"/>
      <c r="K47" s="6"/>
    </row>
    <row r="48" customFormat="false" ht="12.75" hidden="false" customHeight="false" outlineLevel="0" collapsed="false">
      <c r="C48" s="9"/>
      <c r="D48" s="5"/>
      <c r="G48" s="5"/>
      <c r="H48" s="6"/>
      <c r="K48" s="6"/>
    </row>
    <row r="49" customFormat="false" ht="12.75" hidden="false" customHeight="false" outlineLevel="0" collapsed="false">
      <c r="A49" s="9"/>
      <c r="C49" s="9"/>
      <c r="D49" s="5"/>
      <c r="G49" s="5"/>
      <c r="H49" s="6"/>
      <c r="K49" s="6"/>
    </row>
    <row r="50" customFormat="false" ht="12.75" hidden="false" customHeight="false" outlineLevel="0" collapsed="false">
      <c r="C50" s="9"/>
      <c r="D50" s="5"/>
      <c r="G50" s="5"/>
      <c r="H50" s="6"/>
      <c r="K50" s="6"/>
    </row>
    <row r="51" customFormat="false" ht="12.75" hidden="false" customHeight="false" outlineLevel="0" collapsed="false">
      <c r="A51" s="9"/>
      <c r="C51" s="9"/>
      <c r="D51" s="5"/>
      <c r="G51" s="5"/>
      <c r="H51" s="6"/>
      <c r="K51" s="6"/>
    </row>
    <row r="52" customFormat="false" ht="12.75" hidden="false" customHeight="false" outlineLevel="0" collapsed="false">
      <c r="A52" s="9"/>
      <c r="C52" s="9"/>
      <c r="D52" s="5"/>
      <c r="G52" s="5"/>
      <c r="H52" s="6"/>
      <c r="K52" s="6"/>
    </row>
    <row r="53" customFormat="false" ht="12.75" hidden="false" customHeight="false" outlineLevel="0" collapsed="false">
      <c r="A53" s="9"/>
      <c r="C53" s="9"/>
      <c r="D53" s="5"/>
      <c r="G53" s="5"/>
      <c r="H53" s="6"/>
      <c r="K53" s="6"/>
    </row>
    <row r="54" customFormat="false" ht="12.75" hidden="false" customHeight="false" outlineLevel="0" collapsed="false">
      <c r="A54" s="9"/>
      <c r="C54" s="9"/>
      <c r="D54" s="5"/>
      <c r="G54" s="5"/>
      <c r="H54" s="6"/>
      <c r="K54" s="6"/>
    </row>
    <row r="55" customFormat="false" ht="12.75" hidden="false" customHeight="false" outlineLevel="0" collapsed="false">
      <c r="A55" s="9"/>
      <c r="C55" s="9"/>
      <c r="D55" s="5"/>
      <c r="G55" s="5"/>
      <c r="H55" s="6"/>
      <c r="K55" s="6"/>
    </row>
    <row r="56" customFormat="false" ht="12.75" hidden="false" customHeight="false" outlineLevel="0" collapsed="false">
      <c r="A56" s="9"/>
      <c r="C56" s="9"/>
      <c r="D56" s="5"/>
      <c r="G56" s="5"/>
      <c r="H56" s="6"/>
      <c r="K56" s="6"/>
    </row>
    <row r="57" customFormat="false" ht="12.75" hidden="false" customHeight="false" outlineLevel="0" collapsed="false">
      <c r="A57" s="9"/>
      <c r="C57" s="9"/>
      <c r="D57" s="5"/>
      <c r="G57" s="5"/>
      <c r="H57" s="6"/>
      <c r="K57" s="6"/>
    </row>
    <row r="58" customFormat="false" ht="12.75" hidden="false" customHeight="false" outlineLevel="0" collapsed="false">
      <c r="A58" s="9"/>
      <c r="C58" s="9"/>
      <c r="D58" s="5"/>
      <c r="G58" s="5"/>
      <c r="H58" s="6"/>
      <c r="K58" s="6"/>
    </row>
    <row r="59" customFormat="false" ht="12.75" hidden="false" customHeight="false" outlineLevel="0" collapsed="false">
      <c r="A59" s="9"/>
      <c r="C59" s="9"/>
      <c r="D59" s="5"/>
      <c r="G59" s="5"/>
      <c r="H59" s="6"/>
      <c r="K59" s="6"/>
    </row>
    <row r="60" customFormat="false" ht="12.75" hidden="false" customHeight="false" outlineLevel="0" collapsed="false">
      <c r="A60" s="9"/>
      <c r="C60" s="9"/>
      <c r="D60" s="5"/>
      <c r="G60" s="5"/>
      <c r="H60" s="6"/>
      <c r="K60" s="6"/>
    </row>
    <row r="61" customFormat="false" ht="12.75" hidden="false" customHeight="false" outlineLevel="0" collapsed="false">
      <c r="A61" s="9"/>
      <c r="D61" s="5"/>
      <c r="G61" s="5"/>
      <c r="H61" s="6"/>
      <c r="K61" s="6"/>
    </row>
    <row r="62" customFormat="false" ht="12.75" hidden="false" customHeight="false" outlineLevel="0" collapsed="false">
      <c r="A62" s="9"/>
      <c r="D62" s="5"/>
      <c r="G62" s="5"/>
      <c r="H62" s="6"/>
      <c r="K62" s="6"/>
    </row>
    <row r="63" customFormat="false" ht="12.75" hidden="false" customHeight="false" outlineLevel="0" collapsed="false">
      <c r="A63" s="9"/>
      <c r="D63" s="5"/>
      <c r="G63" s="5"/>
      <c r="H63" s="6"/>
      <c r="K63" s="6"/>
    </row>
    <row r="64" customFormat="false" ht="12.75" hidden="false" customHeight="false" outlineLevel="0" collapsed="false">
      <c r="A64" s="9"/>
      <c r="D64" s="5"/>
      <c r="G64" s="5"/>
      <c r="H64" s="6"/>
      <c r="K64" s="6"/>
    </row>
    <row r="65" customFormat="false" ht="12.75" hidden="false" customHeight="false" outlineLevel="0" collapsed="false">
      <c r="A65" s="9"/>
      <c r="D65" s="5"/>
      <c r="G65" s="5"/>
      <c r="H65" s="6"/>
      <c r="K65" s="6"/>
      <c r="L65" s="11" t="s">
        <v>9</v>
      </c>
    </row>
    <row r="66" customFormat="false" ht="12.75" hidden="false" customHeight="false" outlineLevel="0" collapsed="false">
      <c r="A66" s="9"/>
      <c r="D66" s="5"/>
      <c r="G66" s="5"/>
      <c r="H66" s="6"/>
      <c r="K66" s="6"/>
      <c r="S66" s="12"/>
    </row>
    <row r="67" customFormat="false" ht="12.75" hidden="false" customHeight="false" outlineLevel="0" collapsed="false">
      <c r="D67" s="5"/>
      <c r="G67" s="5"/>
      <c r="H67" s="6"/>
      <c r="K67" s="6"/>
      <c r="L67" s="0"/>
      <c r="M67" s="13" t="s">
        <v>10</v>
      </c>
      <c r="N67" s="13" t="s">
        <v>11</v>
      </c>
      <c r="O67" s="13" t="s">
        <v>12</v>
      </c>
      <c r="Q67" s="14" t="s">
        <v>13</v>
      </c>
      <c r="R67" s="14"/>
      <c r="S67" s="14"/>
      <c r="T67" s="15"/>
      <c r="U67" s="14" t="s">
        <v>14</v>
      </c>
      <c r="V67" s="14"/>
      <c r="X67" s="16" t="s">
        <v>15</v>
      </c>
      <c r="Y67" s="16"/>
    </row>
    <row r="68" customFormat="false" ht="12.75" hidden="false" customHeight="false" outlineLevel="0" collapsed="false">
      <c r="D68" s="5"/>
      <c r="G68" s="5"/>
      <c r="H68" s="6"/>
      <c r="K68" s="6"/>
      <c r="L68" s="0"/>
      <c r="M68" s="13" t="s">
        <v>16</v>
      </c>
      <c r="N68" s="13" t="s">
        <v>16</v>
      </c>
      <c r="O68" s="13" t="s">
        <v>17</v>
      </c>
      <c r="P68" s="17"/>
      <c r="Q68" s="14" t="s">
        <v>18</v>
      </c>
      <c r="R68" s="14" t="s">
        <v>19</v>
      </c>
      <c r="S68" s="18" t="s">
        <v>20</v>
      </c>
      <c r="T68" s="14"/>
      <c r="U68" s="14" t="s">
        <v>18</v>
      </c>
      <c r="V68" s="18" t="s">
        <v>20</v>
      </c>
      <c r="W68" s="17"/>
      <c r="X68" s="16" t="s">
        <v>21</v>
      </c>
      <c r="Y68" s="19" t="s">
        <v>22</v>
      </c>
    </row>
    <row r="69" customFormat="false" ht="12.75" hidden="false" customHeight="false" outlineLevel="0" collapsed="false">
      <c r="D69" s="5"/>
      <c r="G69" s="5"/>
      <c r="H69" s="6"/>
      <c r="K69" s="20" t="s">
        <v>23</v>
      </c>
      <c r="L69" s="21" t="s">
        <v>24</v>
      </c>
      <c r="M69" s="22" t="s">
        <v>25</v>
      </c>
      <c r="N69" s="22" t="s">
        <v>26</v>
      </c>
      <c r="O69" s="13"/>
      <c r="Q69" s="23"/>
      <c r="R69" s="23"/>
      <c r="S69" s="24"/>
      <c r="T69" s="15"/>
      <c r="U69" s="23" t="s">
        <v>27</v>
      </c>
      <c r="V69" s="24"/>
      <c r="X69" s="25"/>
      <c r="Y69" s="25"/>
    </row>
    <row r="70" customFormat="false" ht="12.75" hidden="true" customHeight="false" outlineLevel="0" collapsed="false">
      <c r="D70" s="5"/>
      <c r="G70" s="5"/>
      <c r="H70" s="6"/>
      <c r="K70" s="6"/>
      <c r="L70" s="5" t="n">
        <v>35431</v>
      </c>
      <c r="M70" s="26" t="n">
        <v>54.3</v>
      </c>
      <c r="N70" s="26" t="n">
        <v>-51.4</v>
      </c>
      <c r="O70" s="26"/>
      <c r="P70" s="6"/>
      <c r="Q70" s="6" t="n">
        <f aca="false">SUM(M70:O70)</f>
        <v>2.9</v>
      </c>
      <c r="R70" s="6"/>
      <c r="S70" s="27" t="n">
        <v>35</v>
      </c>
      <c r="U70" s="28" t="n">
        <v>-17.3</v>
      </c>
      <c r="V70" s="27" t="n">
        <v>11</v>
      </c>
      <c r="W70" s="29"/>
      <c r="X70" s="6" t="n">
        <v>36.3</v>
      </c>
      <c r="Y70" s="6" t="n">
        <v>-17.2</v>
      </c>
      <c r="AA70" s="6"/>
    </row>
    <row r="71" customFormat="false" ht="12.75" hidden="true" customHeight="false" outlineLevel="0" collapsed="false">
      <c r="D71" s="5"/>
      <c r="G71" s="5"/>
      <c r="H71" s="0"/>
      <c r="K71" s="6"/>
      <c r="L71" s="5" t="n">
        <v>35462</v>
      </c>
      <c r="M71" s="26" t="n">
        <v>32.5</v>
      </c>
      <c r="N71" s="26" t="n">
        <v>-140.3</v>
      </c>
      <c r="O71" s="26"/>
      <c r="P71" s="6"/>
      <c r="Q71" s="6" t="n">
        <f aca="false">SUM(M71:O71)</f>
        <v>-107.8</v>
      </c>
      <c r="R71" s="6"/>
      <c r="S71" s="27" t="n">
        <v>55</v>
      </c>
      <c r="U71" s="28" t="n">
        <v>-28.9</v>
      </c>
      <c r="V71" s="27" t="n">
        <v>14</v>
      </c>
      <c r="W71" s="29"/>
      <c r="X71" s="6" t="n">
        <v>-88.5</v>
      </c>
      <c r="Y71" s="6" t="n">
        <v>-29.6</v>
      </c>
      <c r="AA71" s="6"/>
    </row>
    <row r="72" customFormat="false" ht="12.75" hidden="true" customHeight="false" outlineLevel="0" collapsed="false">
      <c r="D72" s="5"/>
      <c r="G72" s="5"/>
      <c r="H72" s="0"/>
      <c r="K72" s="6"/>
      <c r="L72" s="5" t="n">
        <v>35490</v>
      </c>
      <c r="M72" s="26" t="n">
        <v>60.9</v>
      </c>
      <c r="N72" s="26" t="n">
        <v>-61.4</v>
      </c>
      <c r="O72" s="26"/>
      <c r="P72" s="5"/>
      <c r="Q72" s="6" t="n">
        <f aca="false">SUM(M72:O72)</f>
        <v>-0.5</v>
      </c>
      <c r="R72" s="6"/>
      <c r="S72" s="27" t="n">
        <v>53</v>
      </c>
      <c r="U72" s="28" t="n">
        <v>-54</v>
      </c>
      <c r="V72" s="27" t="n">
        <v>20</v>
      </c>
      <c r="W72" s="29"/>
      <c r="X72" s="6" t="n">
        <v>149.4</v>
      </c>
      <c r="Y72" s="6" t="n">
        <v>-42.5</v>
      </c>
      <c r="AA72" s="6"/>
    </row>
    <row r="73" customFormat="false" ht="12.75" hidden="true" customHeight="false" outlineLevel="0" collapsed="false">
      <c r="D73" s="5"/>
      <c r="G73" s="5"/>
      <c r="H73" s="6"/>
      <c r="K73" s="6"/>
      <c r="L73" s="5" t="n">
        <v>35521</v>
      </c>
      <c r="M73" s="26" t="n">
        <v>-170.7</v>
      </c>
      <c r="N73" s="26" t="n">
        <v>216.3</v>
      </c>
      <c r="O73" s="26"/>
      <c r="P73" s="5"/>
      <c r="Q73" s="6" t="n">
        <f aca="false">SUM(M73:O73)</f>
        <v>45.6</v>
      </c>
      <c r="R73" s="6"/>
      <c r="S73" s="27" t="n">
        <v>62</v>
      </c>
      <c r="U73" s="28" t="n">
        <v>-17.6</v>
      </c>
      <c r="V73" s="27" t="n">
        <v>21</v>
      </c>
      <c r="W73" s="29"/>
      <c r="X73" s="6" t="n">
        <v>13.4</v>
      </c>
      <c r="Y73" s="6" t="n">
        <v>-35.5</v>
      </c>
    </row>
    <row r="74" customFormat="false" ht="12.75" hidden="true" customHeight="false" outlineLevel="0" collapsed="false">
      <c r="D74" s="5"/>
      <c r="G74" s="5"/>
      <c r="H74" s="6"/>
      <c r="K74" s="6"/>
      <c r="L74" s="5" t="n">
        <v>35551</v>
      </c>
      <c r="M74" s="26" t="n">
        <v>33.9</v>
      </c>
      <c r="N74" s="26" t="n">
        <v>-6.8</v>
      </c>
      <c r="O74" s="26"/>
      <c r="P74" s="5"/>
      <c r="Q74" s="6" t="n">
        <f aca="false">SUM(M74:O74)</f>
        <v>27.1</v>
      </c>
      <c r="R74" s="6"/>
      <c r="S74" s="27" t="n">
        <v>57</v>
      </c>
      <c r="U74" s="28" t="n">
        <v>-20.7</v>
      </c>
      <c r="V74" s="27" t="n">
        <v>20</v>
      </c>
      <c r="W74" s="29"/>
      <c r="X74" s="6" t="n">
        <v>40.4</v>
      </c>
      <c r="Y74" s="6" t="n">
        <v>-19.8</v>
      </c>
      <c r="AA74" s="6"/>
    </row>
    <row r="75" customFormat="false" ht="12.75" hidden="true" customHeight="false" outlineLevel="0" collapsed="false">
      <c r="D75" s="5"/>
      <c r="G75" s="5"/>
      <c r="H75" s="6"/>
      <c r="K75" s="6"/>
      <c r="L75" s="5" t="n">
        <v>35582</v>
      </c>
      <c r="M75" s="26" t="n">
        <v>45.6</v>
      </c>
      <c r="N75" s="26" t="n">
        <v>-32.3</v>
      </c>
      <c r="O75" s="26"/>
      <c r="P75" s="5"/>
      <c r="Q75" s="6" t="n">
        <f aca="false">SUM(M75:O75)</f>
        <v>13.3</v>
      </c>
      <c r="R75" s="6"/>
      <c r="S75" s="27" t="n">
        <v>50</v>
      </c>
      <c r="U75" s="28" t="n">
        <v>-46.1</v>
      </c>
      <c r="V75" s="27" t="n">
        <v>25</v>
      </c>
      <c r="W75" s="29"/>
      <c r="X75" s="6" t="n">
        <v>16.3</v>
      </c>
      <c r="Y75" s="6" t="n">
        <v>-18.1</v>
      </c>
    </row>
    <row r="76" customFormat="false" ht="12.75" hidden="true" customHeight="false" outlineLevel="0" collapsed="false">
      <c r="D76" s="5"/>
      <c r="G76" s="5"/>
      <c r="H76" s="6"/>
      <c r="K76" s="6"/>
      <c r="L76" s="5" t="n">
        <v>35612</v>
      </c>
      <c r="M76" s="26" t="n">
        <v>35.5</v>
      </c>
      <c r="N76" s="26" t="n">
        <v>-18.3</v>
      </c>
      <c r="O76" s="26"/>
      <c r="P76" s="5"/>
      <c r="Q76" s="6" t="n">
        <f aca="false">SUM(M76:O76)</f>
        <v>17.2</v>
      </c>
      <c r="R76" s="6"/>
      <c r="S76" s="27" t="n">
        <v>53</v>
      </c>
      <c r="U76" s="28" t="n">
        <v>-54.1</v>
      </c>
      <c r="V76" s="27" t="n">
        <v>25</v>
      </c>
      <c r="W76" s="29"/>
      <c r="X76" s="6" t="n">
        <v>32</v>
      </c>
      <c r="Y76" s="6" t="n">
        <v>-57.4</v>
      </c>
    </row>
    <row r="77" customFormat="false" ht="12.75" hidden="true" customHeight="false" outlineLevel="0" collapsed="false">
      <c r="D77" s="5"/>
      <c r="G77" s="5"/>
      <c r="H77" s="6"/>
      <c r="K77" s="6"/>
      <c r="L77" s="5" t="n">
        <v>35643</v>
      </c>
      <c r="M77" s="26" t="n">
        <v>51.2</v>
      </c>
      <c r="N77" s="26" t="n">
        <v>-35</v>
      </c>
      <c r="O77" s="26"/>
      <c r="P77" s="5"/>
      <c r="Q77" s="6" t="n">
        <f aca="false">SUM(M77:O77)</f>
        <v>16.2</v>
      </c>
      <c r="R77" s="6"/>
      <c r="S77" s="27" t="n">
        <v>53</v>
      </c>
      <c r="U77" s="28" t="n">
        <v>-16.9</v>
      </c>
      <c r="V77" s="27" t="n">
        <v>20</v>
      </c>
      <c r="W77" s="29"/>
      <c r="X77" s="6" t="n">
        <v>11.4</v>
      </c>
      <c r="Y77" s="6" t="n">
        <v>-20.9</v>
      </c>
    </row>
    <row r="78" customFormat="false" ht="12.75" hidden="true" customHeight="false" outlineLevel="0" collapsed="false">
      <c r="D78" s="5"/>
      <c r="G78" s="5"/>
      <c r="H78" s="6"/>
      <c r="K78" s="6"/>
      <c r="L78" s="5" t="n">
        <v>35674</v>
      </c>
      <c r="M78" s="26" t="n">
        <v>13.1</v>
      </c>
      <c r="N78" s="26" t="n">
        <v>-22.6</v>
      </c>
      <c r="O78" s="26"/>
      <c r="P78" s="5"/>
      <c r="Q78" s="6" t="n">
        <f aca="false">SUM(M78:O78)</f>
        <v>-9.5</v>
      </c>
      <c r="R78" s="6"/>
      <c r="S78" s="27" t="n">
        <v>52</v>
      </c>
      <c r="U78" s="28" t="n">
        <v>-29.1</v>
      </c>
      <c r="V78" s="27" t="n">
        <v>21</v>
      </c>
      <c r="W78" s="29"/>
      <c r="X78" s="6" t="n">
        <v>-12.6</v>
      </c>
      <c r="Y78" s="6" t="n">
        <v>-20.6</v>
      </c>
    </row>
    <row r="79" customFormat="false" ht="12.75" hidden="true" customHeight="false" outlineLevel="0" collapsed="false">
      <c r="D79" s="5"/>
      <c r="G79" s="5"/>
      <c r="H79" s="6"/>
      <c r="K79" s="6"/>
      <c r="L79" s="5" t="n">
        <v>35704</v>
      </c>
      <c r="M79" s="26" t="n">
        <v>48.1</v>
      </c>
      <c r="N79" s="26" t="n">
        <v>-24.4</v>
      </c>
      <c r="O79" s="26"/>
      <c r="P79" s="5"/>
      <c r="Q79" s="6" t="n">
        <f aca="false">SUM(M79:O79)</f>
        <v>23.7</v>
      </c>
      <c r="R79" s="6"/>
      <c r="S79" s="27" t="n">
        <v>41</v>
      </c>
      <c r="U79" s="28" t="n">
        <v>-18.9</v>
      </c>
      <c r="V79" s="27" t="n">
        <v>20</v>
      </c>
      <c r="W79" s="29"/>
      <c r="X79" s="6" t="n">
        <v>20.2</v>
      </c>
      <c r="Y79" s="6" t="n">
        <v>-17.4</v>
      </c>
    </row>
    <row r="80" customFormat="false" ht="12.75" hidden="true" customHeight="false" outlineLevel="0" collapsed="false">
      <c r="D80" s="5"/>
      <c r="G80" s="5"/>
      <c r="H80" s="6"/>
      <c r="K80" s="6"/>
      <c r="L80" s="5" t="n">
        <v>35735</v>
      </c>
      <c r="M80" s="26" t="n">
        <v>-11.8</v>
      </c>
      <c r="N80" s="26" t="n">
        <v>-8.7</v>
      </c>
      <c r="O80" s="26"/>
      <c r="P80" s="5"/>
      <c r="Q80" s="6" t="n">
        <f aca="false">SUM(M80:O80)</f>
        <v>-20.5</v>
      </c>
      <c r="R80" s="6"/>
      <c r="S80" s="27" t="n">
        <v>51</v>
      </c>
      <c r="U80" s="28" t="n">
        <v>-87.9</v>
      </c>
      <c r="V80" s="27" t="n">
        <v>25</v>
      </c>
      <c r="W80" s="29"/>
      <c r="X80" s="6" t="n">
        <v>-19.6</v>
      </c>
      <c r="Y80" s="6" t="n">
        <v>-85.5</v>
      </c>
    </row>
    <row r="81" customFormat="false" ht="12.75" hidden="true" customHeight="false" outlineLevel="0" collapsed="false">
      <c r="D81" s="5"/>
      <c r="G81" s="5"/>
      <c r="H81" s="6"/>
      <c r="K81" s="6"/>
      <c r="L81" s="5" t="n">
        <v>35765</v>
      </c>
      <c r="M81" s="26" t="n">
        <v>12.1</v>
      </c>
      <c r="N81" s="26" t="n">
        <v>-9.4</v>
      </c>
      <c r="O81" s="26"/>
      <c r="P81" s="5"/>
      <c r="Q81" s="6" t="n">
        <f aca="false">SUM(M81:O81)</f>
        <v>2.7</v>
      </c>
      <c r="R81" s="6"/>
      <c r="S81" s="27" t="n">
        <v>30</v>
      </c>
      <c r="U81" s="28" t="n">
        <f aca="false">15.4</f>
        <v>15.4</v>
      </c>
      <c r="V81" s="27" t="n">
        <v>30</v>
      </c>
      <c r="W81" s="29"/>
      <c r="X81" s="6" t="n">
        <v>16.4</v>
      </c>
      <c r="Y81" s="6" t="n">
        <v>23.5</v>
      </c>
    </row>
    <row r="82" customFormat="false" ht="12.75" hidden="true" customHeight="false" outlineLevel="0" collapsed="false">
      <c r="D82" s="5"/>
      <c r="G82" s="5"/>
      <c r="H82" s="6"/>
      <c r="K82" s="6"/>
      <c r="L82" s="5" t="n">
        <v>35796</v>
      </c>
      <c r="M82" s="26" t="n">
        <v>8.4</v>
      </c>
      <c r="N82" s="26" t="n">
        <v>-22</v>
      </c>
      <c r="O82" s="26"/>
      <c r="P82" s="5"/>
      <c r="Q82" s="6" t="n">
        <f aca="false">SUM(M82:O82)</f>
        <v>-13.6</v>
      </c>
      <c r="R82" s="6"/>
      <c r="S82" s="27" t="n">
        <v>70</v>
      </c>
      <c r="U82" s="28" t="n">
        <v>10.1</v>
      </c>
      <c r="V82" s="27" t="n">
        <v>10</v>
      </c>
      <c r="W82" s="29"/>
      <c r="X82" s="6" t="n">
        <v>12.5</v>
      </c>
      <c r="Y82" s="6" t="n">
        <v>11.3</v>
      </c>
    </row>
    <row r="83" customFormat="false" ht="12.75" hidden="true" customHeight="false" outlineLevel="0" collapsed="false">
      <c r="D83" s="5"/>
      <c r="G83" s="5"/>
      <c r="H83" s="6"/>
      <c r="K83" s="6"/>
      <c r="L83" s="5" t="n">
        <v>35827</v>
      </c>
      <c r="M83" s="26" t="n">
        <v>21.1</v>
      </c>
      <c r="N83" s="26" t="n">
        <v>-41.6</v>
      </c>
      <c r="O83" s="26"/>
      <c r="P83" s="5"/>
      <c r="Q83" s="6" t="n">
        <f aca="false">SUM(M83:O83)</f>
        <v>-20.5</v>
      </c>
      <c r="R83" s="6"/>
      <c r="S83" s="27" t="n">
        <v>74</v>
      </c>
      <c r="U83" s="28" t="n">
        <v>-16.3</v>
      </c>
      <c r="V83" s="27" t="n">
        <v>12</v>
      </c>
      <c r="W83" s="29"/>
      <c r="X83" s="6" t="n">
        <v>8.5</v>
      </c>
      <c r="Y83" s="6" t="n">
        <v>-16.6</v>
      </c>
    </row>
    <row r="84" customFormat="false" ht="12.75" hidden="true" customHeight="false" outlineLevel="0" collapsed="false">
      <c r="D84" s="5"/>
      <c r="G84" s="5"/>
      <c r="H84" s="6"/>
      <c r="K84" s="6"/>
      <c r="L84" s="5" t="n">
        <v>35855</v>
      </c>
      <c r="M84" s="26" t="n">
        <v>58.4</v>
      </c>
      <c r="N84" s="26" t="n">
        <v>17.2</v>
      </c>
      <c r="O84" s="26"/>
      <c r="P84" s="5"/>
      <c r="Q84" s="6" t="n">
        <f aca="false">SUM(M84:O84)</f>
        <v>75.6</v>
      </c>
      <c r="R84" s="26"/>
      <c r="S84" s="27" t="n">
        <v>58</v>
      </c>
      <c r="U84" s="28" t="n">
        <f aca="false">-35.1+8.8</f>
        <v>-26.3</v>
      </c>
      <c r="V84" s="27" t="n">
        <v>15</v>
      </c>
      <c r="W84" s="29"/>
      <c r="X84" s="6" t="n">
        <v>92.8</v>
      </c>
      <c r="Y84" s="6" t="n">
        <v>-38.7</v>
      </c>
    </row>
    <row r="85" customFormat="false" ht="12.75" hidden="true" customHeight="false" outlineLevel="0" collapsed="false">
      <c r="D85" s="5"/>
      <c r="G85" s="5"/>
      <c r="H85" s="6"/>
      <c r="K85" s="6"/>
      <c r="L85" s="5" t="n">
        <v>35886</v>
      </c>
      <c r="M85" s="26" t="n">
        <v>47.6</v>
      </c>
      <c r="N85" s="26" t="n">
        <v>24.9</v>
      </c>
      <c r="O85" s="26"/>
      <c r="P85" s="5"/>
      <c r="Q85" s="6" t="n">
        <f aca="false">SUM(M85:O85)</f>
        <v>72.5</v>
      </c>
      <c r="R85" s="26"/>
      <c r="S85" s="27" t="n">
        <v>97</v>
      </c>
      <c r="U85" s="28" t="n">
        <v>-39.3</v>
      </c>
      <c r="V85" s="27" t="n">
        <v>16</v>
      </c>
      <c r="W85" s="29"/>
      <c r="X85" s="6" t="n">
        <v>68.3</v>
      </c>
      <c r="Y85" s="6" t="n">
        <v>-38.9</v>
      </c>
    </row>
    <row r="86" customFormat="false" ht="12.75" hidden="true" customHeight="false" outlineLevel="0" collapsed="false">
      <c r="D86" s="5"/>
      <c r="G86" s="5"/>
      <c r="H86" s="6"/>
      <c r="K86" s="6"/>
      <c r="L86" s="5" t="n">
        <v>35916</v>
      </c>
      <c r="M86" s="26" t="n">
        <v>40.8</v>
      </c>
      <c r="N86" s="26" t="n">
        <v>12.2</v>
      </c>
      <c r="O86" s="26"/>
      <c r="P86" s="5"/>
      <c r="Q86" s="6" t="n">
        <f aca="false">SUM(M86:O86)</f>
        <v>53</v>
      </c>
      <c r="R86" s="26"/>
      <c r="S86" s="27" t="n">
        <v>59</v>
      </c>
      <c r="U86" s="28" t="n">
        <v>-15.7</v>
      </c>
      <c r="V86" s="27" t="n">
        <v>21</v>
      </c>
    </row>
    <row r="87" customFormat="false" ht="12.75" hidden="true" customHeight="false" outlineLevel="0" collapsed="false">
      <c r="D87" s="5"/>
      <c r="G87" s="5"/>
      <c r="H87" s="6"/>
      <c r="K87" s="6"/>
      <c r="L87" s="5" t="n">
        <v>35947</v>
      </c>
      <c r="M87" s="26" t="n">
        <v>36.3</v>
      </c>
      <c r="N87" s="26" t="n">
        <v>-42.8</v>
      </c>
      <c r="O87" s="26"/>
      <c r="P87" s="5"/>
      <c r="Q87" s="6" t="n">
        <f aca="false">SUM(M87:O87)</f>
        <v>-6.5</v>
      </c>
      <c r="R87" s="26"/>
      <c r="S87" s="27" t="n">
        <v>56</v>
      </c>
      <c r="U87" s="28" t="n">
        <f aca="false">-24.1+27.5</f>
        <v>3.4</v>
      </c>
      <c r="V87" s="27" t="n">
        <v>30</v>
      </c>
    </row>
    <row r="88" customFormat="false" ht="12.75" hidden="true" customHeight="false" outlineLevel="0" collapsed="false">
      <c r="D88" s="5"/>
      <c r="G88" s="5"/>
      <c r="H88" s="6"/>
      <c r="K88" s="6"/>
      <c r="L88" s="5" t="n">
        <v>35977</v>
      </c>
      <c r="M88" s="26" t="n">
        <v>17.2</v>
      </c>
      <c r="N88" s="26" t="n">
        <v>-5.1</v>
      </c>
      <c r="O88" s="26"/>
      <c r="P88" s="5"/>
      <c r="Q88" s="6" t="n">
        <f aca="false">SUM(M88:O88)</f>
        <v>12.1</v>
      </c>
      <c r="R88" s="26"/>
      <c r="S88" s="27" t="n">
        <v>54</v>
      </c>
      <c r="U88" s="28" t="n">
        <v>-55</v>
      </c>
      <c r="V88" s="27" t="n">
        <v>22</v>
      </c>
    </row>
    <row r="89" customFormat="false" ht="12.75" hidden="true" customHeight="false" outlineLevel="0" collapsed="false">
      <c r="D89" s="5"/>
      <c r="G89" s="5"/>
      <c r="H89" s="6"/>
      <c r="K89" s="6"/>
      <c r="L89" s="5" t="n">
        <v>36008</v>
      </c>
      <c r="M89" s="26" t="n">
        <v>-12.4</v>
      </c>
      <c r="N89" s="26" t="n">
        <v>17.3</v>
      </c>
      <c r="O89" s="26"/>
      <c r="P89" s="5"/>
      <c r="Q89" s="6" t="n">
        <f aca="false">SUM(M89:O89)</f>
        <v>4.9</v>
      </c>
      <c r="R89" s="26"/>
      <c r="S89" s="27" t="n">
        <v>56</v>
      </c>
      <c r="U89" s="28" t="n">
        <v>-30.2</v>
      </c>
      <c r="V89" s="27" t="n">
        <v>24</v>
      </c>
    </row>
    <row r="90" customFormat="false" ht="12.75" hidden="true" customHeight="false" outlineLevel="0" collapsed="false">
      <c r="D90" s="5"/>
      <c r="G90" s="5"/>
      <c r="H90" s="6"/>
      <c r="K90" s="6"/>
      <c r="L90" s="5" t="n">
        <v>36039</v>
      </c>
      <c r="M90" s="26" t="n">
        <v>15</v>
      </c>
      <c r="N90" s="26" t="n">
        <v>26</v>
      </c>
      <c r="O90" s="26"/>
      <c r="P90" s="5"/>
      <c r="Q90" s="6" t="n">
        <f aca="false">SUM(M90:O90)</f>
        <v>41</v>
      </c>
      <c r="R90" s="26"/>
      <c r="S90" s="27" t="n">
        <v>45</v>
      </c>
      <c r="U90" s="28" t="n">
        <v>-40.1</v>
      </c>
      <c r="V90" s="27" t="n">
        <v>16</v>
      </c>
    </row>
    <row r="91" customFormat="false" ht="12.75" hidden="false" customHeight="false" outlineLevel="0" collapsed="false">
      <c r="D91" s="5"/>
      <c r="G91" s="5"/>
      <c r="H91" s="6"/>
      <c r="K91" s="6"/>
      <c r="L91" s="5" t="n">
        <v>36069</v>
      </c>
      <c r="M91" s="26" t="n">
        <v>-26.2</v>
      </c>
      <c r="N91" s="26" t="n">
        <v>18.8</v>
      </c>
      <c r="O91" s="26"/>
      <c r="P91" s="5"/>
      <c r="Q91" s="6" t="n">
        <f aca="false">SUM(M91:O91)</f>
        <v>-7.4</v>
      </c>
      <c r="R91" s="26"/>
      <c r="S91" s="27" t="n">
        <v>43</v>
      </c>
      <c r="U91" s="28" t="n">
        <v>-47</v>
      </c>
      <c r="V91" s="27" t="n">
        <v>25</v>
      </c>
    </row>
    <row r="92" customFormat="false" ht="12.75" hidden="false" customHeight="false" outlineLevel="0" collapsed="false">
      <c r="D92" s="5"/>
      <c r="G92" s="5"/>
      <c r="H92" s="6"/>
      <c r="K92" s="6"/>
      <c r="L92" s="5" t="n">
        <v>36100</v>
      </c>
      <c r="M92" s="26" t="n">
        <v>-10.2</v>
      </c>
      <c r="N92" s="26" t="n">
        <v>-7.8</v>
      </c>
      <c r="O92" s="26" t="n">
        <v>42.5</v>
      </c>
      <c r="P92" s="5"/>
      <c r="Q92" s="6" t="n">
        <f aca="false">SUM(M92:O92)</f>
        <v>24.5</v>
      </c>
      <c r="R92" s="26"/>
      <c r="S92" s="27" t="n">
        <v>55</v>
      </c>
      <c r="U92" s="28" t="n">
        <v>-57.4</v>
      </c>
      <c r="V92" s="27" t="n">
        <v>19</v>
      </c>
    </row>
    <row r="93" customFormat="false" ht="12.75" hidden="false" customHeight="false" outlineLevel="0" collapsed="false">
      <c r="D93" s="5"/>
      <c r="G93" s="5"/>
      <c r="H93" s="6"/>
      <c r="K93" s="6"/>
      <c r="L93" s="5" t="n">
        <v>36130</v>
      </c>
      <c r="M93" s="26" t="n">
        <v>-6.4</v>
      </c>
      <c r="N93" s="26" t="n">
        <v>-8</v>
      </c>
      <c r="O93" s="26" t="n">
        <v>53.5</v>
      </c>
      <c r="P93" s="5"/>
      <c r="Q93" s="6" t="n">
        <f aca="false">SUM(M93:O93)</f>
        <v>39.1</v>
      </c>
      <c r="R93" s="26"/>
      <c r="S93" s="27" t="n">
        <v>27</v>
      </c>
      <c r="U93" s="28" t="n">
        <v>-26.8</v>
      </c>
      <c r="V93" s="27" t="n">
        <v>22</v>
      </c>
    </row>
    <row r="94" customFormat="false" ht="12.75" hidden="false" customHeight="false" outlineLevel="0" collapsed="false">
      <c r="D94" s="5"/>
      <c r="G94" s="5"/>
      <c r="H94" s="6"/>
      <c r="K94" s="6"/>
      <c r="L94" s="5" t="n">
        <v>36161</v>
      </c>
      <c r="M94" s="26" t="n">
        <v>6.6</v>
      </c>
      <c r="N94" s="26" t="n">
        <v>-8.3</v>
      </c>
      <c r="O94" s="26" t="n">
        <v>50.4</v>
      </c>
      <c r="Q94" s="6" t="n">
        <f aca="false">SUM(M94:O94)</f>
        <v>48.7</v>
      </c>
      <c r="R94" s="26"/>
      <c r="S94" s="27" t="n">
        <v>63</v>
      </c>
      <c r="U94" s="28" t="n">
        <v>9.7</v>
      </c>
      <c r="V94" s="27" t="n">
        <v>9</v>
      </c>
    </row>
    <row r="95" customFormat="false" ht="12.75" hidden="false" customHeight="false" outlineLevel="0" collapsed="false">
      <c r="D95" s="5"/>
      <c r="G95" s="5"/>
      <c r="H95" s="6"/>
      <c r="K95" s="6"/>
      <c r="L95" s="5" t="n">
        <v>36192</v>
      </c>
      <c r="M95" s="26" t="n">
        <v>26</v>
      </c>
      <c r="N95" s="26" t="n">
        <v>33.6</v>
      </c>
      <c r="O95" s="26" t="n">
        <v>48.1</v>
      </c>
      <c r="Q95" s="6" t="n">
        <f aca="false">SUM(M95:O95)</f>
        <v>107.7</v>
      </c>
      <c r="R95" s="26"/>
      <c r="S95" s="27" t="n">
        <v>36</v>
      </c>
      <c r="U95" s="28" t="n">
        <v>-0.8</v>
      </c>
      <c r="V95" s="27" t="n">
        <v>7</v>
      </c>
    </row>
    <row r="96" customFormat="false" ht="12.75" hidden="false" customHeight="false" outlineLevel="0" collapsed="false">
      <c r="D96" s="5"/>
      <c r="G96" s="5"/>
      <c r="H96" s="6"/>
      <c r="K96" s="6"/>
      <c r="L96" s="5" t="n">
        <v>36250</v>
      </c>
      <c r="M96" s="26" t="n">
        <v>0.7</v>
      </c>
      <c r="N96" s="26" t="n">
        <v>4.6</v>
      </c>
      <c r="O96" s="26" t="n">
        <v>46</v>
      </c>
      <c r="Q96" s="6" t="n">
        <f aca="false">SUM(M96:O96)</f>
        <v>51.3</v>
      </c>
      <c r="R96" s="26"/>
      <c r="S96" s="27" t="n">
        <v>30</v>
      </c>
      <c r="U96" s="28" t="n">
        <v>31.8</v>
      </c>
      <c r="V96" s="27" t="n">
        <v>10</v>
      </c>
    </row>
    <row r="97" customFormat="false" ht="12.75" hidden="false" customHeight="false" outlineLevel="0" collapsed="false">
      <c r="D97" s="5"/>
      <c r="G97" s="5"/>
      <c r="H97" s="6"/>
      <c r="K97" s="6"/>
      <c r="L97" s="5" t="n">
        <v>36251</v>
      </c>
      <c r="M97" s="26" t="n">
        <v>-39.9</v>
      </c>
      <c r="N97" s="26" t="n">
        <v>16.5</v>
      </c>
      <c r="O97" s="26" t="n">
        <v>44.3</v>
      </c>
      <c r="Q97" s="6" t="n">
        <f aca="false">SUM(M97:O97)</f>
        <v>20.9</v>
      </c>
      <c r="R97" s="26" t="n">
        <v>22.9</v>
      </c>
      <c r="S97" s="27" t="n">
        <v>17</v>
      </c>
      <c r="U97" s="28" t="n">
        <v>35</v>
      </c>
      <c r="V97" s="27" t="n">
        <v>9</v>
      </c>
    </row>
    <row r="98" customFormat="false" ht="12.75" hidden="false" customHeight="false" outlineLevel="0" collapsed="false">
      <c r="D98" s="5"/>
      <c r="G98" s="5"/>
      <c r="H98" s="6"/>
      <c r="K98" s="6"/>
      <c r="L98" s="5" t="n">
        <v>36281</v>
      </c>
      <c r="M98" s="26" t="n">
        <v>-2.8</v>
      </c>
      <c r="N98" s="26" t="n">
        <v>-3.6</v>
      </c>
      <c r="O98" s="26" t="n">
        <v>42.7</v>
      </c>
      <c r="Q98" s="6" t="n">
        <f aca="false">SUM(M98:O98)</f>
        <v>36.3</v>
      </c>
      <c r="R98" s="26" t="n">
        <v>20.1</v>
      </c>
      <c r="S98" s="27" t="n">
        <v>14</v>
      </c>
      <c r="U98" s="28" t="n">
        <v>38.2</v>
      </c>
      <c r="V98" s="27" t="n">
        <v>16</v>
      </c>
    </row>
    <row r="99" customFormat="false" ht="12.75" hidden="false" customHeight="false" outlineLevel="0" collapsed="false">
      <c r="D99" s="5"/>
      <c r="G99" s="5"/>
      <c r="H99" s="6"/>
      <c r="K99" s="6"/>
      <c r="L99" s="5" t="n">
        <v>36312</v>
      </c>
      <c r="M99" s="26" t="n">
        <v>-20.4</v>
      </c>
      <c r="N99" s="26" t="n">
        <v>5.7</v>
      </c>
      <c r="O99" s="26" t="n">
        <v>41.1</v>
      </c>
      <c r="Q99" s="6" t="n">
        <f aca="false">SUM(M99:O99)</f>
        <v>26.4</v>
      </c>
      <c r="R99" s="26" t="n">
        <v>27.9</v>
      </c>
      <c r="S99" s="27" t="n">
        <v>16</v>
      </c>
      <c r="U99" s="28" t="n">
        <v>-4.2</v>
      </c>
      <c r="V99" s="27" t="n">
        <v>11</v>
      </c>
    </row>
    <row r="100" customFormat="false" ht="12.75" hidden="false" customHeight="false" outlineLevel="0" collapsed="false">
      <c r="D100" s="5"/>
      <c r="G100" s="5"/>
      <c r="H100" s="6"/>
      <c r="K100" s="6"/>
      <c r="L100" s="5" t="n">
        <v>36342</v>
      </c>
      <c r="M100" s="26" t="n">
        <v>-4.2</v>
      </c>
      <c r="N100" s="26" t="n">
        <v>-3.8</v>
      </c>
      <c r="O100" s="26" t="n">
        <v>39.5</v>
      </c>
      <c r="Q100" s="6" t="n">
        <f aca="false">SUM(M100:O100)</f>
        <v>31.5</v>
      </c>
      <c r="R100" s="26" t="n">
        <v>12.5</v>
      </c>
      <c r="S100" s="27" t="n">
        <v>25</v>
      </c>
      <c r="U100" s="28" t="n">
        <v>-1.4</v>
      </c>
      <c r="V100" s="27" t="n">
        <v>14</v>
      </c>
    </row>
    <row r="101" customFormat="false" ht="12.75" hidden="false" customHeight="false" outlineLevel="0" collapsed="false">
      <c r="D101" s="5"/>
      <c r="G101" s="5"/>
      <c r="H101" s="6"/>
      <c r="K101" s="6"/>
      <c r="L101" s="5" t="n">
        <v>36373</v>
      </c>
      <c r="M101" s="26" t="n">
        <v>45.3</v>
      </c>
      <c r="N101" s="26" t="n">
        <v>-0.7</v>
      </c>
      <c r="O101" s="26"/>
      <c r="Q101" s="6" t="n">
        <f aca="false">SUM(M101:O101)</f>
        <v>44.6</v>
      </c>
      <c r="R101" s="26" t="n">
        <v>20.1</v>
      </c>
      <c r="S101" s="27" t="n">
        <v>35</v>
      </c>
      <c r="U101" s="28" t="n">
        <v>25.1</v>
      </c>
      <c r="V101" s="27" t="n">
        <v>16</v>
      </c>
    </row>
    <row r="102" customFormat="false" ht="12.75" hidden="false" customHeight="false" outlineLevel="0" collapsed="false">
      <c r="D102" s="5"/>
      <c r="G102" s="5"/>
      <c r="H102" s="6"/>
      <c r="K102" s="6"/>
      <c r="L102" s="5" t="n">
        <v>36404</v>
      </c>
      <c r="M102" s="26" t="n">
        <v>47.4</v>
      </c>
      <c r="N102" s="26" t="n">
        <v>-20.2</v>
      </c>
      <c r="O102" s="26"/>
      <c r="Q102" s="6" t="n">
        <f aca="false">SUM(M102:O102)</f>
        <v>27.2</v>
      </c>
      <c r="R102" s="26" t="n">
        <v>32.7</v>
      </c>
      <c r="S102" s="27" t="n">
        <v>27</v>
      </c>
      <c r="U102" s="28" t="n">
        <v>-26</v>
      </c>
      <c r="V102" s="27" t="n">
        <v>13</v>
      </c>
    </row>
    <row r="103" customFormat="false" ht="12.75" hidden="false" customHeight="false" outlineLevel="0" collapsed="false">
      <c r="D103" s="5"/>
      <c r="G103" s="5"/>
      <c r="H103" s="6"/>
      <c r="K103" s="6"/>
      <c r="L103" s="5" t="n">
        <v>36434</v>
      </c>
      <c r="M103" s="26" t="n">
        <f aca="false">ROUND('BS - Entity Detail'!G176/1000000,1)</f>
        <v>28.2</v>
      </c>
      <c r="N103" s="26" t="n">
        <f aca="false">ROUND('BS - Entity Detail'!G177/1000000,1)</f>
        <v>86.9</v>
      </c>
      <c r="O103" s="26"/>
      <c r="Q103" s="6" t="n">
        <f aca="false">SUM(M103:O103)</f>
        <v>115.1</v>
      </c>
      <c r="R103" s="26" t="n">
        <f aca="false">ROUND('BS - Explanations'!G67,1)</f>
        <v>15.1</v>
      </c>
      <c r="S103" s="27" t="n">
        <f aca="false">'BS - Entity Detail'!G170</f>
        <v>132</v>
      </c>
      <c r="U103" s="28" t="n">
        <f aca="false">ROUND('IS - Entity Detail'!F61/1000000,1)</f>
        <v>-144.3</v>
      </c>
      <c r="V103" s="27" t="n">
        <f aca="false">'IS - Entity Detail'!F63</f>
        <v>38</v>
      </c>
    </row>
    <row r="104" customFormat="false" ht="12.75" hidden="false" customHeight="false" outlineLevel="0" collapsed="false">
      <c r="D104" s="5"/>
      <c r="G104" s="5"/>
      <c r="H104" s="6"/>
      <c r="K104" s="6"/>
    </row>
    <row r="105" customFormat="false" ht="12.75" hidden="false" customHeight="false" outlineLevel="0" collapsed="false">
      <c r="D105" s="5"/>
      <c r="G105" s="5"/>
      <c r="H105" s="6"/>
      <c r="K105" s="6"/>
    </row>
    <row r="106" customFormat="false" ht="12.75" hidden="false" customHeight="false" outlineLevel="0" collapsed="false">
      <c r="D106" s="5"/>
      <c r="G106" s="5"/>
      <c r="H106" s="6"/>
      <c r="K106" s="6"/>
    </row>
    <row r="107" customFormat="false" ht="12.75" hidden="false" customHeight="false" outlineLevel="0" collapsed="false">
      <c r="D107" s="5"/>
      <c r="G107" s="5"/>
      <c r="H107" s="6"/>
      <c r="K107" s="6"/>
    </row>
    <row r="108" customFormat="false" ht="12.75" hidden="false" customHeight="false" outlineLevel="0" collapsed="false">
      <c r="D108" s="5"/>
      <c r="G108" s="5"/>
      <c r="H108" s="6"/>
      <c r="K108" s="6"/>
    </row>
    <row r="109" customFormat="false" ht="12.75" hidden="false" customHeight="false" outlineLevel="0" collapsed="false">
      <c r="D109" s="5"/>
      <c r="G109" s="5"/>
      <c r="H109" s="6"/>
      <c r="K109" s="6"/>
    </row>
    <row r="110" customFormat="false" ht="12.75" hidden="false" customHeight="false" outlineLevel="0" collapsed="false">
      <c r="D110" s="5"/>
      <c r="G110" s="5"/>
      <c r="H110" s="6"/>
      <c r="K110" s="6"/>
    </row>
    <row r="111" customFormat="false" ht="12.75" hidden="false" customHeight="false" outlineLevel="0" collapsed="false">
      <c r="D111" s="5"/>
      <c r="G111" s="5"/>
      <c r="H111" s="6"/>
      <c r="K111" s="6"/>
    </row>
    <row r="112" customFormat="false" ht="12.75" hidden="false" customHeight="false" outlineLevel="0" collapsed="false">
      <c r="D112" s="5"/>
      <c r="G112" s="5"/>
      <c r="H112" s="6"/>
      <c r="K112" s="6"/>
    </row>
    <row r="113" customFormat="false" ht="12.75" hidden="false" customHeight="false" outlineLevel="0" collapsed="false">
      <c r="D113" s="5"/>
      <c r="G113" s="5"/>
      <c r="H113" s="6"/>
      <c r="K113" s="6"/>
    </row>
    <row r="114" customFormat="false" ht="12.75" hidden="false" customHeight="false" outlineLevel="0" collapsed="false">
      <c r="D114" s="5"/>
      <c r="G114" s="5"/>
      <c r="H114" s="6"/>
      <c r="K114" s="6"/>
    </row>
    <row r="115" customFormat="false" ht="12.75" hidden="false" customHeight="false" outlineLevel="0" collapsed="false">
      <c r="D115" s="5"/>
      <c r="G115" s="5"/>
      <c r="H115" s="6"/>
      <c r="K115" s="6"/>
    </row>
    <row r="116" customFormat="false" ht="12.75" hidden="false" customHeight="false" outlineLevel="0" collapsed="false">
      <c r="D116" s="5"/>
      <c r="G116" s="5"/>
      <c r="H116" s="6"/>
      <c r="K116" s="6"/>
    </row>
    <row r="117" customFormat="false" ht="12.75" hidden="false" customHeight="false" outlineLevel="0" collapsed="false">
      <c r="D117" s="5"/>
      <c r="G117" s="5"/>
      <c r="H117" s="6"/>
      <c r="K117" s="6"/>
    </row>
    <row r="118" customFormat="false" ht="12.75" hidden="false" customHeight="false" outlineLevel="0" collapsed="false">
      <c r="D118" s="5"/>
      <c r="G118" s="5"/>
      <c r="H118" s="6"/>
      <c r="K118" s="6"/>
    </row>
    <row r="119" customFormat="false" ht="12.75" hidden="false" customHeight="false" outlineLevel="0" collapsed="false">
      <c r="D119" s="5"/>
      <c r="G119" s="5"/>
      <c r="H119" s="6"/>
      <c r="K119" s="6"/>
    </row>
    <row r="120" customFormat="false" ht="12.75" hidden="false" customHeight="false" outlineLevel="0" collapsed="false">
      <c r="D120" s="5"/>
      <c r="G120" s="5"/>
      <c r="H120" s="6"/>
      <c r="K120" s="6"/>
    </row>
    <row r="121" customFormat="false" ht="12.75" hidden="false" customHeight="false" outlineLevel="0" collapsed="false">
      <c r="D121" s="5"/>
      <c r="G121" s="5"/>
      <c r="H121" s="6"/>
      <c r="K121" s="6"/>
    </row>
    <row r="122" customFormat="false" ht="12.75" hidden="false" customHeight="false" outlineLevel="0" collapsed="false">
      <c r="D122" s="5"/>
      <c r="G122" s="5"/>
      <c r="H122" s="6"/>
      <c r="K122" s="6"/>
    </row>
    <row r="123" customFormat="false" ht="12.75" hidden="false" customHeight="false" outlineLevel="0" collapsed="false">
      <c r="D123" s="5"/>
      <c r="G123" s="5"/>
      <c r="H123" s="6"/>
      <c r="K123" s="6"/>
    </row>
    <row r="124" customFormat="false" ht="12.75" hidden="false" customHeight="false" outlineLevel="0" collapsed="false">
      <c r="D124" s="5"/>
      <c r="G124" s="5"/>
      <c r="H124" s="6"/>
      <c r="K124" s="6"/>
    </row>
    <row r="125" customFormat="false" ht="12.75" hidden="false" customHeight="false" outlineLevel="0" collapsed="false">
      <c r="D125" s="5"/>
      <c r="G125" s="5"/>
      <c r="H125" s="6"/>
      <c r="K125" s="6"/>
    </row>
    <row r="126" customFormat="false" ht="12.75" hidden="false" customHeight="false" outlineLevel="0" collapsed="false">
      <c r="D126" s="5"/>
      <c r="G126" s="5"/>
      <c r="H126" s="6"/>
      <c r="K126" s="6"/>
    </row>
    <row r="127" customFormat="false" ht="12.75" hidden="false" customHeight="false" outlineLevel="0" collapsed="false">
      <c r="D127" s="5"/>
      <c r="G127" s="5"/>
      <c r="H127" s="6"/>
      <c r="K127" s="6"/>
    </row>
    <row r="128" customFormat="false" ht="12.75" hidden="false" customHeight="false" outlineLevel="0" collapsed="false">
      <c r="D128" s="5"/>
      <c r="G128" s="5"/>
      <c r="H128" s="6"/>
      <c r="K128" s="6"/>
    </row>
    <row r="129" customFormat="false" ht="12.75" hidden="false" customHeight="false" outlineLevel="0" collapsed="false">
      <c r="D129" s="5"/>
      <c r="G129" s="5"/>
      <c r="H129" s="6"/>
      <c r="K129" s="6"/>
    </row>
    <row r="130" customFormat="false" ht="12.75" hidden="false" customHeight="false" outlineLevel="0" collapsed="false">
      <c r="D130" s="5"/>
      <c r="G130" s="5"/>
      <c r="H130" s="6"/>
      <c r="K130" s="6"/>
    </row>
    <row r="131" customFormat="false" ht="12.75" hidden="false" customHeight="false" outlineLevel="0" collapsed="false">
      <c r="D131" s="5"/>
      <c r="G131" s="5"/>
      <c r="H131" s="6"/>
      <c r="K131" s="6"/>
    </row>
    <row r="132" customFormat="false" ht="12.75" hidden="false" customHeight="false" outlineLevel="0" collapsed="false">
      <c r="D132" s="5"/>
      <c r="G132" s="5"/>
      <c r="H132" s="6"/>
      <c r="K132" s="6"/>
    </row>
    <row r="133" customFormat="false" ht="12.75" hidden="false" customHeight="false" outlineLevel="0" collapsed="false">
      <c r="D133" s="5"/>
      <c r="G133" s="5"/>
      <c r="H133" s="6"/>
      <c r="K133" s="6"/>
    </row>
    <row r="134" customFormat="false" ht="12.75" hidden="false" customHeight="false" outlineLevel="0" collapsed="false">
      <c r="D134" s="5"/>
      <c r="G134" s="5"/>
      <c r="H134" s="6"/>
      <c r="K134" s="6"/>
    </row>
    <row r="135" customFormat="false" ht="12.75" hidden="false" customHeight="false" outlineLevel="0" collapsed="false">
      <c r="D135" s="5"/>
      <c r="G135" s="5"/>
      <c r="H135" s="6"/>
      <c r="K135" s="6"/>
    </row>
    <row r="136" customFormat="false" ht="12.75" hidden="false" customHeight="false" outlineLevel="0" collapsed="false">
      <c r="D136" s="5"/>
      <c r="G136" s="5"/>
      <c r="H136" s="6"/>
      <c r="K136" s="6"/>
    </row>
    <row r="137" customFormat="false" ht="12.75" hidden="false" customHeight="false" outlineLevel="0" collapsed="false">
      <c r="D137" s="5"/>
      <c r="G137" s="5"/>
      <c r="H137" s="6"/>
      <c r="K137" s="6"/>
    </row>
    <row r="138" customFormat="false" ht="12.75" hidden="false" customHeight="false" outlineLevel="0" collapsed="false">
      <c r="D138" s="5"/>
      <c r="G138" s="5"/>
      <c r="H138" s="6"/>
      <c r="K138" s="6"/>
    </row>
    <row r="139" customFormat="false" ht="12.75" hidden="false" customHeight="false" outlineLevel="0" collapsed="false">
      <c r="D139" s="5"/>
      <c r="G139" s="5"/>
      <c r="H139" s="6"/>
      <c r="K139" s="6"/>
    </row>
    <row r="140" customFormat="false" ht="12.75" hidden="false" customHeight="false" outlineLevel="0" collapsed="false">
      <c r="D140" s="5"/>
      <c r="G140" s="5"/>
      <c r="H140" s="6"/>
      <c r="K140" s="6"/>
    </row>
    <row r="141" customFormat="false" ht="12.75" hidden="false" customHeight="false" outlineLevel="0" collapsed="false">
      <c r="D141" s="5"/>
      <c r="G141" s="5"/>
      <c r="H141" s="6"/>
      <c r="K141" s="6"/>
    </row>
    <row r="142" customFormat="false" ht="12.75" hidden="false" customHeight="false" outlineLevel="0" collapsed="false">
      <c r="D142" s="5"/>
      <c r="G142" s="5"/>
      <c r="H142" s="6"/>
      <c r="K142" s="6"/>
    </row>
    <row r="143" customFormat="false" ht="12.75" hidden="false" customHeight="false" outlineLevel="0" collapsed="false">
      <c r="D143" s="5"/>
      <c r="G143" s="5"/>
      <c r="H143" s="6"/>
      <c r="K143" s="6"/>
    </row>
    <row r="144" customFormat="false" ht="12.75" hidden="false" customHeight="false" outlineLevel="0" collapsed="false">
      <c r="D144" s="5"/>
      <c r="G144" s="5"/>
      <c r="H144" s="6"/>
      <c r="K144" s="6"/>
    </row>
    <row r="145" customFormat="false" ht="12.75" hidden="false" customHeight="false" outlineLevel="0" collapsed="false">
      <c r="D145" s="5"/>
      <c r="G145" s="5"/>
      <c r="H145" s="6"/>
      <c r="K145" s="6"/>
    </row>
    <row r="146" customFormat="false" ht="12.75" hidden="false" customHeight="false" outlineLevel="0" collapsed="false">
      <c r="D146" s="5"/>
      <c r="G146" s="5"/>
      <c r="H146" s="6"/>
      <c r="K146" s="6"/>
    </row>
    <row r="147" customFormat="false" ht="12.75" hidden="false" customHeight="false" outlineLevel="0" collapsed="false">
      <c r="D147" s="5"/>
      <c r="G147" s="5"/>
      <c r="H147" s="6"/>
      <c r="K147" s="6"/>
    </row>
    <row r="148" customFormat="false" ht="12.75" hidden="false" customHeight="false" outlineLevel="0" collapsed="false">
      <c r="D148" s="5"/>
      <c r="G148" s="5"/>
      <c r="H148" s="6"/>
      <c r="K148" s="6"/>
    </row>
    <row r="149" customFormat="false" ht="12.75" hidden="false" customHeight="false" outlineLevel="0" collapsed="false">
      <c r="D149" s="5"/>
      <c r="G149" s="5"/>
      <c r="H149" s="6"/>
      <c r="K149" s="6"/>
    </row>
    <row r="150" customFormat="false" ht="12.75" hidden="false" customHeight="false" outlineLevel="0" collapsed="false">
      <c r="D150" s="5"/>
      <c r="G150" s="5"/>
      <c r="H150" s="6"/>
      <c r="K150" s="6"/>
    </row>
    <row r="151" customFormat="false" ht="12.75" hidden="false" customHeight="false" outlineLevel="0" collapsed="false">
      <c r="D151" s="5"/>
      <c r="G151" s="5"/>
      <c r="H151" s="6"/>
      <c r="K151" s="6"/>
    </row>
    <row r="152" customFormat="false" ht="12.75" hidden="false" customHeight="false" outlineLevel="0" collapsed="false">
      <c r="D152" s="5"/>
      <c r="G152" s="5"/>
      <c r="H152" s="6"/>
      <c r="K152" s="6"/>
    </row>
    <row r="153" customFormat="false" ht="12.75" hidden="false" customHeight="false" outlineLevel="0" collapsed="false">
      <c r="D153" s="5"/>
      <c r="G153" s="5"/>
      <c r="H153" s="6"/>
      <c r="K153" s="6"/>
    </row>
    <row r="154" customFormat="false" ht="12.75" hidden="false" customHeight="false" outlineLevel="0" collapsed="false">
      <c r="D154" s="5"/>
      <c r="G154" s="5"/>
      <c r="H154" s="6"/>
      <c r="K154" s="6"/>
    </row>
    <row r="155" customFormat="false" ht="12.75" hidden="false" customHeight="false" outlineLevel="0" collapsed="false">
      <c r="D155" s="5"/>
      <c r="G155" s="5"/>
      <c r="H155" s="6"/>
      <c r="K155" s="6"/>
    </row>
    <row r="156" customFormat="false" ht="12.75" hidden="false" customHeight="false" outlineLevel="0" collapsed="false">
      <c r="D156" s="5"/>
      <c r="G156" s="5"/>
      <c r="H156" s="6"/>
      <c r="K156" s="6"/>
    </row>
    <row r="157" customFormat="false" ht="12.75" hidden="false" customHeight="false" outlineLevel="0" collapsed="false">
      <c r="D157" s="5"/>
      <c r="G157" s="5"/>
      <c r="H157" s="6"/>
      <c r="K157" s="6"/>
    </row>
    <row r="158" customFormat="false" ht="12.75" hidden="false" customHeight="false" outlineLevel="0" collapsed="false">
      <c r="D158" s="5"/>
      <c r="G158" s="5"/>
      <c r="H158" s="6"/>
      <c r="K158" s="6"/>
    </row>
    <row r="159" customFormat="false" ht="12.75" hidden="false" customHeight="false" outlineLevel="0" collapsed="false">
      <c r="D159" s="5"/>
      <c r="G159" s="5"/>
      <c r="H159" s="6"/>
      <c r="K159" s="6"/>
    </row>
    <row r="160" customFormat="false" ht="12.75" hidden="false" customHeight="false" outlineLevel="0" collapsed="false">
      <c r="D160" s="5"/>
      <c r="G160" s="5"/>
      <c r="H160" s="6"/>
      <c r="K160" s="6"/>
    </row>
    <row r="161" customFormat="false" ht="12.75" hidden="false" customHeight="false" outlineLevel="0" collapsed="false">
      <c r="D161" s="5"/>
      <c r="G161" s="5"/>
      <c r="H161" s="6"/>
      <c r="K161" s="6"/>
    </row>
    <row r="162" customFormat="false" ht="12.75" hidden="false" customHeight="false" outlineLevel="0" collapsed="false">
      <c r="D162" s="5"/>
      <c r="G162" s="5"/>
      <c r="H162" s="6"/>
      <c r="K162" s="6"/>
    </row>
    <row r="163" customFormat="false" ht="12.75" hidden="false" customHeight="false" outlineLevel="0" collapsed="false">
      <c r="D163" s="5"/>
      <c r="G163" s="5"/>
      <c r="H163" s="6"/>
      <c r="K163" s="6"/>
    </row>
    <row r="164" customFormat="false" ht="12.75" hidden="false" customHeight="false" outlineLevel="0" collapsed="false">
      <c r="D164" s="5"/>
      <c r="G164" s="5"/>
      <c r="H164" s="6"/>
      <c r="K164" s="6"/>
    </row>
    <row r="165" customFormat="false" ht="12.75" hidden="false" customHeight="false" outlineLevel="0" collapsed="false">
      <c r="D165" s="5"/>
      <c r="G165" s="5"/>
      <c r="H165" s="6"/>
      <c r="K165" s="6"/>
    </row>
    <row r="166" customFormat="false" ht="12.75" hidden="false" customHeight="false" outlineLevel="0" collapsed="false">
      <c r="D166" s="5"/>
      <c r="G166" s="5"/>
      <c r="H166" s="6"/>
      <c r="K166" s="6"/>
    </row>
    <row r="167" customFormat="false" ht="12.75" hidden="false" customHeight="false" outlineLevel="0" collapsed="false">
      <c r="D167" s="5"/>
      <c r="G167" s="5"/>
      <c r="H167" s="6"/>
      <c r="K167" s="6"/>
    </row>
    <row r="168" customFormat="false" ht="12.75" hidden="false" customHeight="false" outlineLevel="0" collapsed="false">
      <c r="D168" s="5"/>
      <c r="G168" s="5"/>
      <c r="H168" s="6"/>
      <c r="K168" s="6"/>
    </row>
    <row r="169" customFormat="false" ht="12.75" hidden="false" customHeight="false" outlineLevel="0" collapsed="false">
      <c r="D169" s="5"/>
      <c r="G169" s="5"/>
      <c r="H169" s="6"/>
      <c r="K169" s="6"/>
    </row>
    <row r="170" customFormat="false" ht="12.75" hidden="false" customHeight="false" outlineLevel="0" collapsed="false">
      <c r="D170" s="5"/>
      <c r="G170" s="5"/>
      <c r="H170" s="6"/>
      <c r="K170" s="6"/>
    </row>
    <row r="171" customFormat="false" ht="12.75" hidden="false" customHeight="false" outlineLevel="0" collapsed="false">
      <c r="D171" s="5"/>
      <c r="G171" s="5"/>
      <c r="H171" s="6"/>
      <c r="K171" s="6"/>
    </row>
    <row r="172" customFormat="false" ht="12.75" hidden="false" customHeight="false" outlineLevel="0" collapsed="false">
      <c r="D172" s="5"/>
      <c r="G172" s="5"/>
      <c r="H172" s="6"/>
      <c r="K172" s="6"/>
    </row>
    <row r="173" customFormat="false" ht="12.75" hidden="false" customHeight="false" outlineLevel="0" collapsed="false">
      <c r="D173" s="5"/>
      <c r="G173" s="5"/>
      <c r="H173" s="6"/>
      <c r="K173" s="6"/>
    </row>
    <row r="174" customFormat="false" ht="12.75" hidden="false" customHeight="false" outlineLevel="0" collapsed="false">
      <c r="D174" s="5"/>
      <c r="G174" s="5"/>
      <c r="H174" s="6"/>
      <c r="K174" s="6"/>
    </row>
    <row r="175" customFormat="false" ht="12.75" hidden="false" customHeight="false" outlineLevel="0" collapsed="false">
      <c r="D175" s="5"/>
      <c r="G175" s="5"/>
      <c r="H175" s="6"/>
      <c r="K175" s="6"/>
    </row>
    <row r="176" customFormat="false" ht="12.75" hidden="false" customHeight="false" outlineLevel="0" collapsed="false">
      <c r="D176" s="5"/>
      <c r="G176" s="5"/>
      <c r="H176" s="6"/>
      <c r="K176" s="6"/>
    </row>
    <row r="177" customFormat="false" ht="12.75" hidden="false" customHeight="false" outlineLevel="0" collapsed="false">
      <c r="D177" s="5"/>
      <c r="G177" s="5"/>
      <c r="H177" s="6"/>
      <c r="K177" s="6"/>
    </row>
    <row r="178" customFormat="false" ht="12.75" hidden="false" customHeight="false" outlineLevel="0" collapsed="false">
      <c r="D178" s="5"/>
      <c r="G178" s="5"/>
      <c r="H178" s="6"/>
      <c r="K178" s="6"/>
    </row>
    <row r="179" customFormat="false" ht="12.75" hidden="false" customHeight="false" outlineLevel="0" collapsed="false">
      <c r="D179" s="5"/>
      <c r="G179" s="5"/>
      <c r="H179" s="6"/>
      <c r="K179" s="6"/>
    </row>
    <row r="180" customFormat="false" ht="12.75" hidden="false" customHeight="false" outlineLevel="0" collapsed="false">
      <c r="D180" s="5"/>
      <c r="G180" s="5"/>
      <c r="H180" s="6"/>
      <c r="K180" s="6"/>
    </row>
    <row r="181" customFormat="false" ht="12.75" hidden="false" customHeight="false" outlineLevel="0" collapsed="false">
      <c r="D181" s="5"/>
      <c r="G181" s="5"/>
      <c r="H181" s="6"/>
      <c r="K181" s="6"/>
    </row>
    <row r="182" customFormat="false" ht="12.75" hidden="false" customHeight="false" outlineLevel="0" collapsed="false">
      <c r="D182" s="5"/>
      <c r="G182" s="5"/>
      <c r="H182" s="6"/>
      <c r="K182" s="6"/>
    </row>
    <row r="183" customFormat="false" ht="12.75" hidden="false" customHeight="false" outlineLevel="0" collapsed="false">
      <c r="D183" s="5"/>
      <c r="G183" s="5"/>
      <c r="H183" s="6"/>
      <c r="K183" s="6"/>
    </row>
    <row r="184" customFormat="false" ht="12.75" hidden="false" customHeight="false" outlineLevel="0" collapsed="false">
      <c r="D184" s="5"/>
      <c r="G184" s="5"/>
      <c r="H184" s="6"/>
      <c r="K184" s="6"/>
    </row>
    <row r="185" customFormat="false" ht="12.75" hidden="false" customHeight="false" outlineLevel="0" collapsed="false">
      <c r="D185" s="5"/>
      <c r="G185" s="5"/>
      <c r="H185" s="6"/>
      <c r="K185" s="6"/>
    </row>
    <row r="186" customFormat="false" ht="12.75" hidden="false" customHeight="false" outlineLevel="0" collapsed="false">
      <c r="D186" s="5"/>
      <c r="G186" s="5"/>
      <c r="H186" s="6"/>
      <c r="K186" s="6"/>
    </row>
    <row r="187" customFormat="false" ht="12.75" hidden="false" customHeight="false" outlineLevel="0" collapsed="false">
      <c r="D187" s="5"/>
      <c r="G187" s="5"/>
      <c r="H187" s="6"/>
      <c r="K187" s="6"/>
    </row>
    <row r="188" customFormat="false" ht="12.75" hidden="false" customHeight="false" outlineLevel="0" collapsed="false">
      <c r="D188" s="5"/>
      <c r="G188" s="5"/>
      <c r="H188" s="6"/>
      <c r="K188" s="6"/>
    </row>
    <row r="189" customFormat="false" ht="12.75" hidden="false" customHeight="false" outlineLevel="0" collapsed="false">
      <c r="D189" s="5"/>
      <c r="G189" s="5"/>
      <c r="H189" s="6"/>
      <c r="K189" s="6"/>
    </row>
    <row r="190" customFormat="false" ht="12.75" hidden="false" customHeight="false" outlineLevel="0" collapsed="false">
      <c r="D190" s="5"/>
      <c r="G190" s="5"/>
      <c r="H190" s="6"/>
      <c r="K190" s="6"/>
    </row>
    <row r="191" customFormat="false" ht="12.75" hidden="false" customHeight="false" outlineLevel="0" collapsed="false">
      <c r="D191" s="5"/>
      <c r="G191" s="5"/>
      <c r="H191" s="6"/>
      <c r="K191" s="6"/>
    </row>
    <row r="192" customFormat="false" ht="12.75" hidden="false" customHeight="false" outlineLevel="0" collapsed="false">
      <c r="D192" s="5"/>
      <c r="G192" s="5"/>
      <c r="H192" s="6"/>
      <c r="K192" s="6"/>
    </row>
    <row r="193" customFormat="false" ht="12.75" hidden="false" customHeight="false" outlineLevel="0" collapsed="false">
      <c r="D193" s="5"/>
      <c r="G193" s="5"/>
      <c r="H193" s="6"/>
      <c r="K193" s="6"/>
    </row>
    <row r="194" customFormat="false" ht="12.75" hidden="false" customHeight="false" outlineLevel="0" collapsed="false">
      <c r="D194" s="5"/>
      <c r="G194" s="5"/>
      <c r="H194" s="6"/>
      <c r="K194" s="6"/>
    </row>
    <row r="195" customFormat="false" ht="12.75" hidden="false" customHeight="false" outlineLevel="0" collapsed="false">
      <c r="D195" s="5"/>
      <c r="G195" s="5"/>
      <c r="H195" s="6"/>
      <c r="K195" s="6"/>
    </row>
    <row r="196" customFormat="false" ht="12.75" hidden="false" customHeight="false" outlineLevel="0" collapsed="false">
      <c r="D196" s="5"/>
      <c r="G196" s="5"/>
      <c r="H196" s="6"/>
      <c r="K196" s="6"/>
    </row>
    <row r="197" customFormat="false" ht="12.75" hidden="false" customHeight="false" outlineLevel="0" collapsed="false">
      <c r="D197" s="5"/>
      <c r="G197" s="5"/>
      <c r="H197" s="6"/>
      <c r="K197" s="6"/>
    </row>
    <row r="198" customFormat="false" ht="12.75" hidden="false" customHeight="false" outlineLevel="0" collapsed="false">
      <c r="D198" s="5"/>
      <c r="G198" s="5"/>
      <c r="H198" s="6"/>
      <c r="K198" s="6"/>
    </row>
    <row r="199" customFormat="false" ht="12.75" hidden="false" customHeight="false" outlineLevel="0" collapsed="false">
      <c r="D199" s="5"/>
      <c r="G199" s="5"/>
      <c r="H199" s="6"/>
      <c r="K199" s="6"/>
    </row>
    <row r="200" customFormat="false" ht="12.75" hidden="false" customHeight="false" outlineLevel="0" collapsed="false">
      <c r="D200" s="5"/>
      <c r="G200" s="5"/>
      <c r="H200" s="6"/>
      <c r="K200" s="6"/>
    </row>
    <row r="201" customFormat="false" ht="12.75" hidden="false" customHeight="false" outlineLevel="0" collapsed="false">
      <c r="D201" s="5"/>
      <c r="G201" s="5"/>
      <c r="H201" s="6"/>
      <c r="K201" s="6"/>
    </row>
    <row r="202" customFormat="false" ht="12.75" hidden="false" customHeight="false" outlineLevel="0" collapsed="false">
      <c r="D202" s="5"/>
      <c r="G202" s="5"/>
      <c r="H202" s="6"/>
      <c r="K202" s="6"/>
    </row>
    <row r="203" customFormat="false" ht="12.75" hidden="false" customHeight="false" outlineLevel="0" collapsed="false">
      <c r="D203" s="5"/>
      <c r="G203" s="5"/>
      <c r="H203" s="6"/>
      <c r="K203" s="6"/>
    </row>
    <row r="204" customFormat="false" ht="12.75" hidden="false" customHeight="false" outlineLevel="0" collapsed="false">
      <c r="D204" s="5"/>
      <c r="G204" s="5"/>
      <c r="H204" s="6"/>
      <c r="K204" s="6"/>
    </row>
    <row r="205" customFormat="false" ht="12.75" hidden="false" customHeight="false" outlineLevel="0" collapsed="false">
      <c r="D205" s="5"/>
      <c r="G205" s="5"/>
      <c r="H205" s="6"/>
      <c r="K205" s="6"/>
    </row>
    <row r="206" customFormat="false" ht="12.75" hidden="false" customHeight="false" outlineLevel="0" collapsed="false">
      <c r="D206" s="5"/>
      <c r="G206" s="5"/>
      <c r="H206" s="6"/>
      <c r="K206" s="6"/>
    </row>
    <row r="207" customFormat="false" ht="12.75" hidden="false" customHeight="false" outlineLevel="0" collapsed="false">
      <c r="D207" s="5"/>
      <c r="G207" s="5"/>
      <c r="H207" s="6"/>
      <c r="K207" s="6"/>
    </row>
    <row r="208" customFormat="false" ht="12.75" hidden="false" customHeight="false" outlineLevel="0" collapsed="false">
      <c r="D208" s="5"/>
      <c r="G208" s="5"/>
      <c r="H208" s="6"/>
      <c r="K208" s="6"/>
    </row>
    <row r="209" customFormat="false" ht="12.75" hidden="false" customHeight="false" outlineLevel="0" collapsed="false">
      <c r="D209" s="5"/>
      <c r="G209" s="5"/>
      <c r="H209" s="6"/>
      <c r="K209" s="6"/>
    </row>
    <row r="210" customFormat="false" ht="12.75" hidden="false" customHeight="false" outlineLevel="0" collapsed="false">
      <c r="D210" s="5"/>
      <c r="G210" s="5"/>
      <c r="H210" s="6"/>
      <c r="K210" s="6"/>
    </row>
    <row r="211" customFormat="false" ht="12.75" hidden="false" customHeight="false" outlineLevel="0" collapsed="false">
      <c r="D211" s="5"/>
      <c r="G211" s="5"/>
      <c r="H211" s="6"/>
      <c r="K211" s="6"/>
    </row>
    <row r="212" customFormat="false" ht="12.75" hidden="false" customHeight="false" outlineLevel="0" collapsed="false">
      <c r="D212" s="5"/>
      <c r="G212" s="5"/>
      <c r="H212" s="6"/>
      <c r="K212" s="6"/>
    </row>
    <row r="213" customFormat="false" ht="12.75" hidden="false" customHeight="false" outlineLevel="0" collapsed="false">
      <c r="D213" s="5"/>
      <c r="G213" s="5"/>
      <c r="H213" s="6"/>
      <c r="K213" s="6"/>
    </row>
    <row r="214" customFormat="false" ht="12.75" hidden="false" customHeight="false" outlineLevel="0" collapsed="false">
      <c r="D214" s="5"/>
      <c r="G214" s="5"/>
      <c r="H214" s="6"/>
      <c r="K214" s="6"/>
    </row>
    <row r="215" customFormat="false" ht="12.75" hidden="false" customHeight="false" outlineLevel="0" collapsed="false">
      <c r="D215" s="5"/>
      <c r="G215" s="5"/>
      <c r="H215" s="6"/>
      <c r="K215" s="6"/>
    </row>
    <row r="216" customFormat="false" ht="12.75" hidden="false" customHeight="false" outlineLevel="0" collapsed="false">
      <c r="D216" s="5"/>
      <c r="G216" s="5"/>
      <c r="H216" s="6"/>
      <c r="K216" s="6"/>
    </row>
    <row r="217" customFormat="false" ht="12.75" hidden="false" customHeight="false" outlineLevel="0" collapsed="false">
      <c r="D217" s="5"/>
      <c r="G217" s="5"/>
      <c r="H217" s="6"/>
      <c r="K217" s="6"/>
    </row>
    <row r="218" customFormat="false" ht="12.75" hidden="false" customHeight="false" outlineLevel="0" collapsed="false">
      <c r="D218" s="5"/>
      <c r="G218" s="5"/>
      <c r="H218" s="6"/>
      <c r="K218" s="6"/>
    </row>
    <row r="219" customFormat="false" ht="12.75" hidden="false" customHeight="false" outlineLevel="0" collapsed="false">
      <c r="D219" s="5"/>
      <c r="G219" s="5"/>
      <c r="H219" s="6"/>
      <c r="K219" s="6"/>
    </row>
    <row r="220" customFormat="false" ht="12.75" hidden="false" customHeight="false" outlineLevel="0" collapsed="false">
      <c r="D220" s="5"/>
      <c r="G220" s="5"/>
      <c r="H220" s="6"/>
      <c r="K220" s="6"/>
    </row>
    <row r="221" customFormat="false" ht="12.75" hidden="false" customHeight="false" outlineLevel="0" collapsed="false">
      <c r="D221" s="5"/>
      <c r="G221" s="5"/>
      <c r="H221" s="6"/>
      <c r="K221" s="6"/>
    </row>
    <row r="222" customFormat="false" ht="12.75" hidden="false" customHeight="false" outlineLevel="0" collapsed="false">
      <c r="D222" s="5"/>
      <c r="G222" s="5"/>
      <c r="H222" s="6"/>
      <c r="K222" s="6"/>
    </row>
    <row r="223" customFormat="false" ht="12.75" hidden="false" customHeight="false" outlineLevel="0" collapsed="false">
      <c r="D223" s="5"/>
      <c r="G223" s="5"/>
      <c r="H223" s="6"/>
      <c r="K223" s="6"/>
    </row>
    <row r="224" customFormat="false" ht="12.75" hidden="false" customHeight="false" outlineLevel="0" collapsed="false">
      <c r="D224" s="5"/>
      <c r="G224" s="5"/>
      <c r="H224" s="6"/>
      <c r="K224" s="6"/>
    </row>
    <row r="225" customFormat="false" ht="12.75" hidden="false" customHeight="false" outlineLevel="0" collapsed="false">
      <c r="D225" s="5"/>
      <c r="G225" s="5"/>
      <c r="H225" s="6"/>
      <c r="K225" s="6"/>
    </row>
    <row r="226" customFormat="false" ht="12.75" hidden="false" customHeight="false" outlineLevel="0" collapsed="false">
      <c r="D226" s="5"/>
      <c r="G226" s="5"/>
      <c r="H226" s="6"/>
      <c r="K226" s="6"/>
    </row>
    <row r="227" customFormat="false" ht="12.75" hidden="false" customHeight="false" outlineLevel="0" collapsed="false">
      <c r="D227" s="5"/>
      <c r="G227" s="5"/>
      <c r="H227" s="6"/>
      <c r="K227" s="6"/>
    </row>
    <row r="228" customFormat="false" ht="12.75" hidden="false" customHeight="false" outlineLevel="0" collapsed="false">
      <c r="D228" s="5"/>
      <c r="G228" s="5"/>
      <c r="H228" s="6"/>
      <c r="K228" s="6"/>
    </row>
    <row r="229" customFormat="false" ht="12.75" hidden="false" customHeight="false" outlineLevel="0" collapsed="false">
      <c r="D229" s="5"/>
      <c r="G229" s="5"/>
      <c r="H229" s="6"/>
      <c r="K229" s="6"/>
    </row>
    <row r="230" customFormat="false" ht="12.75" hidden="false" customHeight="false" outlineLevel="0" collapsed="false">
      <c r="D230" s="5"/>
      <c r="G230" s="5"/>
      <c r="H230" s="6"/>
      <c r="K230" s="6"/>
    </row>
    <row r="231" customFormat="false" ht="12.75" hidden="false" customHeight="false" outlineLevel="0" collapsed="false">
      <c r="D231" s="5"/>
      <c r="G231" s="5"/>
      <c r="H231" s="6"/>
      <c r="K231" s="6"/>
    </row>
    <row r="232" customFormat="false" ht="12.75" hidden="false" customHeight="false" outlineLevel="0" collapsed="false">
      <c r="D232" s="5"/>
      <c r="G232" s="5"/>
      <c r="H232" s="6"/>
      <c r="K232" s="6"/>
    </row>
    <row r="233" customFormat="false" ht="12.75" hidden="false" customHeight="false" outlineLevel="0" collapsed="false">
      <c r="D233" s="5"/>
      <c r="G233" s="5"/>
      <c r="H233" s="6"/>
      <c r="K233" s="6"/>
    </row>
    <row r="234" customFormat="false" ht="12.75" hidden="false" customHeight="false" outlineLevel="0" collapsed="false">
      <c r="D234" s="5"/>
      <c r="G234" s="5"/>
      <c r="H234" s="6"/>
      <c r="K234" s="6"/>
    </row>
    <row r="235" customFormat="false" ht="12.75" hidden="false" customHeight="false" outlineLevel="0" collapsed="false">
      <c r="D235" s="5"/>
      <c r="G235" s="5"/>
      <c r="H235" s="6"/>
      <c r="K235" s="6"/>
    </row>
    <row r="236" customFormat="false" ht="12.75" hidden="false" customHeight="false" outlineLevel="0" collapsed="false">
      <c r="D236" s="5"/>
      <c r="G236" s="5"/>
      <c r="H236" s="6"/>
      <c r="K236" s="6"/>
    </row>
    <row r="237" customFormat="false" ht="12.75" hidden="false" customHeight="false" outlineLevel="0" collapsed="false">
      <c r="D237" s="5"/>
      <c r="G237" s="5"/>
      <c r="H237" s="6"/>
      <c r="K237" s="6"/>
    </row>
    <row r="238" customFormat="false" ht="12.75" hidden="false" customHeight="false" outlineLevel="0" collapsed="false">
      <c r="D238" s="5"/>
      <c r="G238" s="5"/>
      <c r="H238" s="6"/>
      <c r="K238" s="6"/>
    </row>
    <row r="239" customFormat="false" ht="12.75" hidden="false" customHeight="false" outlineLevel="0" collapsed="false">
      <c r="D239" s="5"/>
      <c r="G239" s="5"/>
      <c r="H239" s="6"/>
      <c r="K239" s="6"/>
    </row>
    <row r="240" customFormat="false" ht="12.75" hidden="false" customHeight="false" outlineLevel="0" collapsed="false">
      <c r="D240" s="5"/>
      <c r="G240" s="5"/>
      <c r="H240" s="6"/>
      <c r="K240" s="6"/>
    </row>
    <row r="241" customFormat="false" ht="12.75" hidden="false" customHeight="false" outlineLevel="0" collapsed="false">
      <c r="D241" s="5"/>
      <c r="G241" s="5"/>
      <c r="H241" s="6"/>
      <c r="K241" s="6"/>
    </row>
    <row r="242" customFormat="false" ht="12.75" hidden="false" customHeight="false" outlineLevel="0" collapsed="false">
      <c r="D242" s="5"/>
      <c r="G242" s="5"/>
      <c r="H242" s="6"/>
      <c r="K242" s="6"/>
    </row>
    <row r="243" customFormat="false" ht="12.75" hidden="false" customHeight="false" outlineLevel="0" collapsed="false">
      <c r="D243" s="5"/>
      <c r="G243" s="5"/>
      <c r="H243" s="6"/>
      <c r="K243" s="6"/>
    </row>
    <row r="244" customFormat="false" ht="12.75" hidden="false" customHeight="false" outlineLevel="0" collapsed="false">
      <c r="D244" s="5"/>
      <c r="G244" s="5"/>
      <c r="H244" s="6"/>
      <c r="K244" s="6"/>
    </row>
    <row r="245" customFormat="false" ht="12.75" hidden="false" customHeight="false" outlineLevel="0" collapsed="false">
      <c r="D245" s="5"/>
      <c r="G245" s="5"/>
      <c r="H245" s="6"/>
      <c r="K245" s="6"/>
    </row>
    <row r="246" customFormat="false" ht="12.75" hidden="false" customHeight="false" outlineLevel="0" collapsed="false">
      <c r="D246" s="5"/>
      <c r="G246" s="5"/>
      <c r="H246" s="6"/>
      <c r="K246" s="6"/>
    </row>
    <row r="247" customFormat="false" ht="12.75" hidden="false" customHeight="false" outlineLevel="0" collapsed="false">
      <c r="D247" s="5"/>
      <c r="G247" s="5"/>
      <c r="H247" s="6"/>
      <c r="K247" s="6"/>
    </row>
    <row r="248" customFormat="false" ht="12.75" hidden="false" customHeight="false" outlineLevel="0" collapsed="false">
      <c r="D248" s="5"/>
      <c r="G248" s="5"/>
      <c r="H248" s="6"/>
      <c r="K248" s="6"/>
    </row>
    <row r="249" customFormat="false" ht="12.75" hidden="false" customHeight="false" outlineLevel="0" collapsed="false">
      <c r="D249" s="5"/>
      <c r="G249" s="5"/>
      <c r="H249" s="6"/>
      <c r="K249" s="6"/>
    </row>
    <row r="250" customFormat="false" ht="12.75" hidden="false" customHeight="false" outlineLevel="0" collapsed="false">
      <c r="D250" s="5"/>
      <c r="G250" s="5"/>
      <c r="H250" s="6"/>
      <c r="K250" s="6"/>
    </row>
    <row r="251" customFormat="false" ht="12.75" hidden="false" customHeight="false" outlineLevel="0" collapsed="false">
      <c r="D251" s="5"/>
      <c r="G251" s="5"/>
      <c r="H251" s="6"/>
      <c r="K251" s="6"/>
    </row>
    <row r="252" customFormat="false" ht="12.75" hidden="false" customHeight="false" outlineLevel="0" collapsed="false">
      <c r="D252" s="5"/>
      <c r="G252" s="5"/>
      <c r="H252" s="6"/>
      <c r="K252" s="6"/>
    </row>
    <row r="253" customFormat="false" ht="12.75" hidden="false" customHeight="false" outlineLevel="0" collapsed="false">
      <c r="D253" s="5"/>
      <c r="G253" s="5"/>
      <c r="H253" s="6"/>
      <c r="K253" s="6"/>
    </row>
    <row r="254" customFormat="false" ht="12.75" hidden="false" customHeight="false" outlineLevel="0" collapsed="false">
      <c r="D254" s="5"/>
      <c r="G254" s="5"/>
      <c r="H254" s="6"/>
      <c r="K254" s="6"/>
    </row>
    <row r="255" customFormat="false" ht="12.75" hidden="false" customHeight="false" outlineLevel="0" collapsed="false">
      <c r="D255" s="5"/>
      <c r="G255" s="5"/>
      <c r="H255" s="6"/>
      <c r="K255" s="6"/>
    </row>
    <row r="256" customFormat="false" ht="12.75" hidden="false" customHeight="false" outlineLevel="0" collapsed="false">
      <c r="D256" s="5"/>
      <c r="G256" s="5"/>
      <c r="H256" s="6"/>
      <c r="K256" s="6"/>
    </row>
    <row r="257" customFormat="false" ht="12.75" hidden="false" customHeight="false" outlineLevel="0" collapsed="false">
      <c r="D257" s="5"/>
      <c r="G257" s="5"/>
      <c r="H257" s="6"/>
      <c r="K257" s="6"/>
    </row>
    <row r="258" customFormat="false" ht="12.75" hidden="false" customHeight="false" outlineLevel="0" collapsed="false">
      <c r="D258" s="5"/>
      <c r="G258" s="5"/>
      <c r="H258" s="6"/>
      <c r="K258" s="6"/>
    </row>
    <row r="259" customFormat="false" ht="12.75" hidden="false" customHeight="false" outlineLevel="0" collapsed="false">
      <c r="D259" s="5"/>
      <c r="G259" s="5"/>
      <c r="H259" s="6"/>
      <c r="K259" s="6"/>
    </row>
    <row r="260" customFormat="false" ht="12.75" hidden="false" customHeight="false" outlineLevel="0" collapsed="false">
      <c r="D260" s="5"/>
      <c r="G260" s="5"/>
      <c r="H260" s="6"/>
      <c r="K260" s="6"/>
    </row>
    <row r="261" customFormat="false" ht="12.75" hidden="false" customHeight="false" outlineLevel="0" collapsed="false">
      <c r="D261" s="5"/>
      <c r="G261" s="5"/>
      <c r="H261" s="6"/>
      <c r="K261" s="6"/>
    </row>
    <row r="262" customFormat="false" ht="12.75" hidden="false" customHeight="false" outlineLevel="0" collapsed="false">
      <c r="D262" s="5"/>
      <c r="G262" s="5"/>
      <c r="H262" s="6"/>
      <c r="K262" s="6"/>
    </row>
    <row r="263" customFormat="false" ht="12.75" hidden="false" customHeight="false" outlineLevel="0" collapsed="false">
      <c r="D263" s="5"/>
      <c r="G263" s="5"/>
      <c r="H263" s="6"/>
      <c r="K263" s="6"/>
    </row>
    <row r="264" customFormat="false" ht="12.75" hidden="false" customHeight="false" outlineLevel="0" collapsed="false">
      <c r="D264" s="5"/>
      <c r="G264" s="5"/>
      <c r="H264" s="6"/>
      <c r="K264" s="6"/>
    </row>
    <row r="265" customFormat="false" ht="12.75" hidden="false" customHeight="false" outlineLevel="0" collapsed="false">
      <c r="D265" s="5"/>
      <c r="G265" s="5"/>
      <c r="H265" s="6"/>
      <c r="K265" s="6"/>
    </row>
    <row r="266" customFormat="false" ht="12.75" hidden="false" customHeight="false" outlineLevel="0" collapsed="false">
      <c r="D266" s="5"/>
      <c r="G266" s="5"/>
      <c r="H266" s="6"/>
      <c r="K266" s="6"/>
    </row>
    <row r="267" customFormat="false" ht="12.75" hidden="false" customHeight="false" outlineLevel="0" collapsed="false">
      <c r="D267" s="5"/>
      <c r="G267" s="5"/>
      <c r="H267" s="6"/>
      <c r="K267" s="6"/>
    </row>
    <row r="268" customFormat="false" ht="12.75" hidden="false" customHeight="false" outlineLevel="0" collapsed="false">
      <c r="D268" s="5"/>
      <c r="G268" s="5"/>
      <c r="H268" s="6"/>
      <c r="K268" s="6"/>
    </row>
    <row r="269" customFormat="false" ht="12.75" hidden="false" customHeight="false" outlineLevel="0" collapsed="false">
      <c r="D269" s="5"/>
      <c r="G269" s="5"/>
      <c r="H269" s="6"/>
      <c r="K269" s="6"/>
    </row>
    <row r="270" customFormat="false" ht="12.75" hidden="false" customHeight="false" outlineLevel="0" collapsed="false">
      <c r="D270" s="5"/>
      <c r="G270" s="5"/>
      <c r="H270" s="6"/>
      <c r="K270" s="6"/>
    </row>
    <row r="271" customFormat="false" ht="12.75" hidden="false" customHeight="false" outlineLevel="0" collapsed="false">
      <c r="D271" s="5"/>
      <c r="G271" s="5"/>
      <c r="H271" s="6"/>
      <c r="K271" s="6"/>
    </row>
    <row r="272" customFormat="false" ht="12.75" hidden="false" customHeight="false" outlineLevel="0" collapsed="false">
      <c r="D272" s="5"/>
      <c r="G272" s="5"/>
      <c r="H272" s="6"/>
      <c r="K272" s="6"/>
    </row>
    <row r="273" customFormat="false" ht="12.75" hidden="false" customHeight="false" outlineLevel="0" collapsed="false">
      <c r="D273" s="5"/>
      <c r="G273" s="5"/>
      <c r="H273" s="6"/>
      <c r="K273" s="6"/>
    </row>
    <row r="274" customFormat="false" ht="12.75" hidden="false" customHeight="false" outlineLevel="0" collapsed="false">
      <c r="D274" s="5"/>
      <c r="G274" s="5"/>
      <c r="H274" s="6"/>
      <c r="K274" s="6"/>
    </row>
    <row r="275" customFormat="false" ht="12.75" hidden="false" customHeight="false" outlineLevel="0" collapsed="false">
      <c r="D275" s="5"/>
      <c r="G275" s="5"/>
      <c r="H275" s="6"/>
      <c r="K275" s="6"/>
    </row>
    <row r="276" customFormat="false" ht="12.75" hidden="false" customHeight="false" outlineLevel="0" collapsed="false">
      <c r="D276" s="5"/>
      <c r="G276" s="5"/>
      <c r="H276" s="6"/>
      <c r="K276" s="6"/>
    </row>
    <row r="277" customFormat="false" ht="12.75" hidden="false" customHeight="false" outlineLevel="0" collapsed="false">
      <c r="D277" s="5"/>
      <c r="G277" s="5"/>
      <c r="H277" s="6"/>
      <c r="K277" s="6"/>
    </row>
    <row r="278" customFormat="false" ht="12.75" hidden="false" customHeight="false" outlineLevel="0" collapsed="false">
      <c r="D278" s="5"/>
      <c r="G278" s="5"/>
      <c r="H278" s="6"/>
      <c r="K278" s="6"/>
    </row>
    <row r="279" customFormat="false" ht="12.75" hidden="false" customHeight="false" outlineLevel="0" collapsed="false">
      <c r="D279" s="5"/>
      <c r="G279" s="5"/>
      <c r="H279" s="6"/>
      <c r="K279" s="6"/>
    </row>
    <row r="280" customFormat="false" ht="12.75" hidden="false" customHeight="false" outlineLevel="0" collapsed="false">
      <c r="D280" s="5"/>
      <c r="G280" s="5"/>
      <c r="H280" s="6"/>
      <c r="K280" s="6"/>
    </row>
    <row r="281" customFormat="false" ht="12.75" hidden="false" customHeight="false" outlineLevel="0" collapsed="false">
      <c r="D281" s="5"/>
      <c r="G281" s="5"/>
      <c r="H281" s="6"/>
      <c r="K281" s="6"/>
    </row>
    <row r="282" customFormat="false" ht="12.75" hidden="false" customHeight="false" outlineLevel="0" collapsed="false">
      <c r="D282" s="5"/>
      <c r="G282" s="5"/>
      <c r="H282" s="6"/>
      <c r="K282" s="6"/>
    </row>
    <row r="283" customFormat="false" ht="12.75" hidden="false" customHeight="false" outlineLevel="0" collapsed="false">
      <c r="D283" s="5"/>
      <c r="G283" s="5"/>
      <c r="H283" s="6"/>
      <c r="K283" s="6"/>
    </row>
    <row r="284" customFormat="false" ht="12.75" hidden="false" customHeight="false" outlineLevel="0" collapsed="false">
      <c r="D284" s="5"/>
      <c r="G284" s="5"/>
      <c r="H284" s="6"/>
      <c r="K284" s="6"/>
    </row>
    <row r="285" customFormat="false" ht="12.75" hidden="false" customHeight="false" outlineLevel="0" collapsed="false">
      <c r="D285" s="5"/>
      <c r="G285" s="5"/>
      <c r="H285" s="6"/>
      <c r="K285" s="6"/>
    </row>
    <row r="286" customFormat="false" ht="12.75" hidden="false" customHeight="false" outlineLevel="0" collapsed="false">
      <c r="D286" s="5"/>
      <c r="G286" s="5"/>
      <c r="H286" s="6"/>
      <c r="K286" s="6"/>
    </row>
    <row r="287" customFormat="false" ht="12.75" hidden="false" customHeight="false" outlineLevel="0" collapsed="false">
      <c r="D287" s="5"/>
      <c r="G287" s="5"/>
      <c r="H287" s="6"/>
      <c r="K287" s="6"/>
    </row>
    <row r="288" customFormat="false" ht="12.75" hidden="false" customHeight="false" outlineLevel="0" collapsed="false">
      <c r="D288" s="5"/>
      <c r="G288" s="5"/>
      <c r="H288" s="6"/>
      <c r="K288" s="6"/>
    </row>
    <row r="289" customFormat="false" ht="12.75" hidden="false" customHeight="false" outlineLevel="0" collapsed="false">
      <c r="D289" s="5"/>
      <c r="G289" s="5"/>
      <c r="H289" s="6"/>
      <c r="K289" s="6"/>
    </row>
    <row r="290" customFormat="false" ht="12.75" hidden="false" customHeight="false" outlineLevel="0" collapsed="false">
      <c r="D290" s="5"/>
      <c r="G290" s="5"/>
      <c r="H290" s="6"/>
      <c r="K290" s="6"/>
    </row>
    <row r="291" customFormat="false" ht="12.75" hidden="false" customHeight="false" outlineLevel="0" collapsed="false">
      <c r="D291" s="5"/>
      <c r="G291" s="5"/>
      <c r="H291" s="6"/>
      <c r="K291" s="6"/>
    </row>
    <row r="292" customFormat="false" ht="12.75" hidden="false" customHeight="false" outlineLevel="0" collapsed="false">
      <c r="D292" s="5"/>
      <c r="G292" s="5"/>
      <c r="H292" s="6"/>
      <c r="K292" s="6"/>
    </row>
    <row r="293" customFormat="false" ht="12.75" hidden="false" customHeight="false" outlineLevel="0" collapsed="false">
      <c r="D293" s="5"/>
      <c r="G293" s="5"/>
      <c r="H293" s="6"/>
      <c r="K293" s="6"/>
    </row>
    <row r="294" customFormat="false" ht="12.75" hidden="false" customHeight="false" outlineLevel="0" collapsed="false">
      <c r="D294" s="5"/>
      <c r="G294" s="5"/>
      <c r="H294" s="6"/>
      <c r="K294" s="6"/>
    </row>
    <row r="295" customFormat="false" ht="12.75" hidden="false" customHeight="false" outlineLevel="0" collapsed="false">
      <c r="D295" s="5"/>
      <c r="G295" s="5"/>
      <c r="H295" s="6"/>
      <c r="K295" s="6"/>
    </row>
    <row r="296" customFormat="false" ht="12.75" hidden="false" customHeight="false" outlineLevel="0" collapsed="false">
      <c r="D296" s="5"/>
      <c r="G296" s="5"/>
      <c r="H296" s="6"/>
      <c r="K296" s="6"/>
    </row>
    <row r="297" customFormat="false" ht="12.75" hidden="false" customHeight="false" outlineLevel="0" collapsed="false">
      <c r="D297" s="5"/>
      <c r="G297" s="5"/>
      <c r="H297" s="6"/>
      <c r="K297" s="6"/>
    </row>
    <row r="298" customFormat="false" ht="12.75" hidden="false" customHeight="false" outlineLevel="0" collapsed="false">
      <c r="D298" s="5"/>
      <c r="G298" s="5"/>
      <c r="H298" s="6"/>
      <c r="K298" s="6"/>
    </row>
    <row r="299" customFormat="false" ht="12.75" hidden="false" customHeight="false" outlineLevel="0" collapsed="false">
      <c r="D299" s="5"/>
      <c r="G299" s="5"/>
      <c r="H299" s="6"/>
      <c r="K299" s="6"/>
    </row>
    <row r="300" customFormat="false" ht="12.75" hidden="false" customHeight="false" outlineLevel="0" collapsed="false">
      <c r="D300" s="5"/>
      <c r="G300" s="5"/>
      <c r="H300" s="6"/>
      <c r="K300" s="6"/>
    </row>
    <row r="301" customFormat="false" ht="12.75" hidden="false" customHeight="false" outlineLevel="0" collapsed="false">
      <c r="D301" s="5"/>
      <c r="G301" s="5"/>
      <c r="H301" s="6"/>
      <c r="K301" s="6"/>
    </row>
    <row r="302" customFormat="false" ht="12.75" hidden="false" customHeight="false" outlineLevel="0" collapsed="false">
      <c r="D302" s="5"/>
      <c r="G302" s="5"/>
      <c r="H302" s="6"/>
      <c r="K302" s="6"/>
    </row>
    <row r="303" customFormat="false" ht="12.75" hidden="false" customHeight="false" outlineLevel="0" collapsed="false">
      <c r="D303" s="5"/>
      <c r="G303" s="5"/>
      <c r="H303" s="6"/>
      <c r="K303" s="6"/>
    </row>
    <row r="304" customFormat="false" ht="12.75" hidden="false" customHeight="false" outlineLevel="0" collapsed="false">
      <c r="D304" s="5"/>
      <c r="G304" s="5"/>
      <c r="H304" s="6"/>
      <c r="K304" s="6"/>
    </row>
    <row r="305" customFormat="false" ht="12.75" hidden="false" customHeight="false" outlineLevel="0" collapsed="false">
      <c r="D305" s="5"/>
      <c r="G305" s="5"/>
      <c r="H305" s="6"/>
      <c r="K305" s="6"/>
    </row>
    <row r="306" customFormat="false" ht="12.75" hidden="false" customHeight="false" outlineLevel="0" collapsed="false">
      <c r="D306" s="5"/>
      <c r="G306" s="5"/>
      <c r="H306" s="6"/>
      <c r="K306" s="6"/>
    </row>
    <row r="307" customFormat="false" ht="12.75" hidden="false" customHeight="false" outlineLevel="0" collapsed="false">
      <c r="D307" s="5"/>
      <c r="G307" s="5"/>
      <c r="H307" s="6"/>
      <c r="K307" s="6"/>
    </row>
    <row r="308" customFormat="false" ht="12.75" hidden="false" customHeight="false" outlineLevel="0" collapsed="false">
      <c r="D308" s="5"/>
      <c r="G308" s="5"/>
      <c r="H308" s="6"/>
      <c r="K308" s="6"/>
    </row>
    <row r="309" customFormat="false" ht="12.75" hidden="false" customHeight="false" outlineLevel="0" collapsed="false">
      <c r="D309" s="5"/>
      <c r="G309" s="5"/>
      <c r="H309" s="6"/>
      <c r="K309" s="6"/>
    </row>
    <row r="310" customFormat="false" ht="12.75" hidden="false" customHeight="false" outlineLevel="0" collapsed="false">
      <c r="D310" s="5"/>
      <c r="G310" s="5"/>
      <c r="H310" s="6"/>
      <c r="K310" s="6"/>
    </row>
    <row r="311" customFormat="false" ht="12.75" hidden="false" customHeight="false" outlineLevel="0" collapsed="false">
      <c r="D311" s="5"/>
      <c r="G311" s="5"/>
      <c r="H311" s="6"/>
      <c r="K311" s="6"/>
    </row>
    <row r="312" customFormat="false" ht="12.75" hidden="false" customHeight="false" outlineLevel="0" collapsed="false">
      <c r="D312" s="5"/>
      <c r="G312" s="5"/>
      <c r="H312" s="6"/>
      <c r="K312" s="6"/>
    </row>
    <row r="313" customFormat="false" ht="12.75" hidden="false" customHeight="false" outlineLevel="0" collapsed="false">
      <c r="D313" s="5"/>
      <c r="G313" s="5"/>
      <c r="H313" s="6"/>
      <c r="K313" s="6"/>
    </row>
    <row r="314" customFormat="false" ht="12.75" hidden="false" customHeight="false" outlineLevel="0" collapsed="false">
      <c r="D314" s="5"/>
      <c r="G314" s="5"/>
      <c r="H314" s="6"/>
      <c r="K314" s="6"/>
    </row>
    <row r="315" customFormat="false" ht="12.75" hidden="false" customHeight="false" outlineLevel="0" collapsed="false">
      <c r="D315" s="5"/>
      <c r="G315" s="5"/>
      <c r="H315" s="6"/>
      <c r="K315" s="6"/>
    </row>
    <row r="316" customFormat="false" ht="12.75" hidden="false" customHeight="false" outlineLevel="0" collapsed="false">
      <c r="D316" s="5"/>
      <c r="G316" s="5"/>
      <c r="H316" s="6"/>
      <c r="K316" s="6"/>
    </row>
    <row r="317" customFormat="false" ht="12.75" hidden="false" customHeight="false" outlineLevel="0" collapsed="false">
      <c r="D317" s="5"/>
      <c r="G317" s="5"/>
      <c r="H317" s="6"/>
      <c r="K317" s="6"/>
    </row>
    <row r="318" customFormat="false" ht="12.75" hidden="false" customHeight="false" outlineLevel="0" collapsed="false">
      <c r="D318" s="5"/>
      <c r="G318" s="5"/>
      <c r="H318" s="6"/>
      <c r="K318" s="6"/>
    </row>
    <row r="319" customFormat="false" ht="12.75" hidden="false" customHeight="false" outlineLevel="0" collapsed="false">
      <c r="D319" s="5"/>
      <c r="G319" s="5"/>
      <c r="H319" s="6"/>
      <c r="K319" s="6"/>
    </row>
    <row r="320" customFormat="false" ht="12.75" hidden="false" customHeight="false" outlineLevel="0" collapsed="false">
      <c r="D320" s="5"/>
      <c r="G320" s="5"/>
      <c r="H320" s="6"/>
      <c r="K320" s="6"/>
    </row>
    <row r="321" customFormat="false" ht="12.75" hidden="false" customHeight="false" outlineLevel="0" collapsed="false">
      <c r="D321" s="5"/>
      <c r="G321" s="5"/>
      <c r="H321" s="6"/>
      <c r="K321" s="6"/>
    </row>
    <row r="322" customFormat="false" ht="12.75" hidden="false" customHeight="false" outlineLevel="0" collapsed="false">
      <c r="D322" s="5"/>
      <c r="G322" s="5"/>
      <c r="H322" s="6"/>
      <c r="K322" s="6"/>
    </row>
    <row r="323" customFormat="false" ht="12.75" hidden="false" customHeight="false" outlineLevel="0" collapsed="false">
      <c r="D323" s="5"/>
      <c r="G323" s="5"/>
      <c r="H323" s="6"/>
      <c r="K323" s="6"/>
    </row>
    <row r="324" customFormat="false" ht="12.75" hidden="false" customHeight="false" outlineLevel="0" collapsed="false">
      <c r="D324" s="5"/>
      <c r="G324" s="5"/>
      <c r="H324" s="6"/>
      <c r="K324" s="6"/>
    </row>
    <row r="325" customFormat="false" ht="12.75" hidden="false" customHeight="false" outlineLevel="0" collapsed="false">
      <c r="D325" s="5"/>
      <c r="G325" s="5"/>
      <c r="H325" s="6"/>
      <c r="K325" s="6"/>
    </row>
    <row r="326" customFormat="false" ht="12.75" hidden="false" customHeight="false" outlineLevel="0" collapsed="false">
      <c r="D326" s="5"/>
      <c r="G326" s="5"/>
      <c r="H326" s="6"/>
      <c r="K326" s="6"/>
    </row>
    <row r="327" customFormat="false" ht="12.75" hidden="false" customHeight="false" outlineLevel="0" collapsed="false">
      <c r="D327" s="5"/>
      <c r="G327" s="5"/>
      <c r="H327" s="6"/>
      <c r="K327" s="6"/>
    </row>
    <row r="328" customFormat="false" ht="12.75" hidden="false" customHeight="false" outlineLevel="0" collapsed="false">
      <c r="D328" s="5"/>
      <c r="G328" s="5"/>
      <c r="H328" s="6"/>
      <c r="K328" s="6"/>
    </row>
    <row r="329" customFormat="false" ht="12.75" hidden="false" customHeight="false" outlineLevel="0" collapsed="false">
      <c r="D329" s="5"/>
      <c r="G329" s="5"/>
      <c r="H329" s="6"/>
      <c r="K329" s="6"/>
    </row>
    <row r="330" customFormat="false" ht="12.75" hidden="false" customHeight="false" outlineLevel="0" collapsed="false">
      <c r="D330" s="5"/>
      <c r="G330" s="5"/>
      <c r="H330" s="6"/>
      <c r="K330" s="6"/>
    </row>
    <row r="331" customFormat="false" ht="12.75" hidden="false" customHeight="false" outlineLevel="0" collapsed="false">
      <c r="D331" s="5"/>
      <c r="G331" s="5"/>
      <c r="H331" s="6"/>
      <c r="K331" s="6"/>
    </row>
    <row r="332" customFormat="false" ht="12.75" hidden="false" customHeight="false" outlineLevel="0" collapsed="false">
      <c r="D332" s="5"/>
      <c r="G332" s="5"/>
      <c r="H332" s="6"/>
      <c r="K332" s="6"/>
    </row>
    <row r="333" customFormat="false" ht="12.75" hidden="false" customHeight="false" outlineLevel="0" collapsed="false">
      <c r="D333" s="5"/>
      <c r="G333" s="5"/>
      <c r="H333" s="6"/>
      <c r="K333" s="6"/>
    </row>
    <row r="334" customFormat="false" ht="12.75" hidden="false" customHeight="false" outlineLevel="0" collapsed="false">
      <c r="D334" s="5"/>
      <c r="G334" s="5"/>
      <c r="H334" s="6"/>
      <c r="K334" s="6"/>
    </row>
    <row r="335" customFormat="false" ht="12.75" hidden="false" customHeight="false" outlineLevel="0" collapsed="false">
      <c r="D335" s="5"/>
      <c r="G335" s="5"/>
      <c r="H335" s="6"/>
      <c r="K335" s="6"/>
    </row>
    <row r="336" customFormat="false" ht="12.75" hidden="false" customHeight="false" outlineLevel="0" collapsed="false">
      <c r="D336" s="5"/>
      <c r="G336" s="5"/>
      <c r="H336" s="6"/>
      <c r="K336" s="6"/>
    </row>
    <row r="337" customFormat="false" ht="12.75" hidden="false" customHeight="false" outlineLevel="0" collapsed="false">
      <c r="D337" s="5"/>
      <c r="G337" s="5"/>
      <c r="H337" s="6"/>
      <c r="K337" s="6"/>
    </row>
    <row r="338" customFormat="false" ht="12.75" hidden="false" customHeight="false" outlineLevel="0" collapsed="false">
      <c r="D338" s="5"/>
      <c r="G338" s="5"/>
      <c r="H338" s="6"/>
      <c r="K338" s="6"/>
    </row>
    <row r="339" customFormat="false" ht="12.75" hidden="false" customHeight="false" outlineLevel="0" collapsed="false">
      <c r="D339" s="5"/>
      <c r="G339" s="5"/>
      <c r="H339" s="6"/>
      <c r="K339" s="6"/>
    </row>
    <row r="340" customFormat="false" ht="12.75" hidden="false" customHeight="false" outlineLevel="0" collapsed="false">
      <c r="D340" s="5"/>
      <c r="G340" s="5"/>
      <c r="H340" s="6"/>
      <c r="K340" s="6"/>
    </row>
    <row r="341" customFormat="false" ht="12.75" hidden="false" customHeight="false" outlineLevel="0" collapsed="false">
      <c r="D341" s="5"/>
      <c r="G341" s="5"/>
      <c r="H341" s="6"/>
      <c r="K341" s="6"/>
    </row>
    <row r="342" customFormat="false" ht="12.75" hidden="false" customHeight="false" outlineLevel="0" collapsed="false">
      <c r="D342" s="5"/>
      <c r="G342" s="5"/>
      <c r="H342" s="6"/>
      <c r="K342" s="6"/>
    </row>
    <row r="343" customFormat="false" ht="12.75" hidden="false" customHeight="false" outlineLevel="0" collapsed="false">
      <c r="D343" s="5"/>
      <c r="G343" s="5"/>
      <c r="H343" s="6"/>
      <c r="K343" s="6"/>
    </row>
    <row r="344" customFormat="false" ht="12.75" hidden="false" customHeight="false" outlineLevel="0" collapsed="false">
      <c r="D344" s="5"/>
      <c r="G344" s="5"/>
      <c r="H344" s="6"/>
      <c r="K344" s="6"/>
    </row>
    <row r="345" customFormat="false" ht="12.75" hidden="false" customHeight="false" outlineLevel="0" collapsed="false">
      <c r="D345" s="5"/>
      <c r="G345" s="5"/>
      <c r="H345" s="6"/>
      <c r="K345" s="6"/>
    </row>
    <row r="346" customFormat="false" ht="12.75" hidden="false" customHeight="false" outlineLevel="0" collapsed="false">
      <c r="D346" s="5"/>
      <c r="G346" s="5"/>
      <c r="H346" s="6"/>
      <c r="K346" s="6"/>
    </row>
    <row r="347" customFormat="false" ht="12.75" hidden="false" customHeight="false" outlineLevel="0" collapsed="false">
      <c r="D347" s="5"/>
      <c r="G347" s="5"/>
      <c r="H347" s="6"/>
      <c r="K347" s="6"/>
    </row>
    <row r="348" customFormat="false" ht="12.75" hidden="false" customHeight="false" outlineLevel="0" collapsed="false">
      <c r="D348" s="5"/>
      <c r="G348" s="5"/>
      <c r="H348" s="6"/>
      <c r="K348" s="6"/>
    </row>
    <row r="349" customFormat="false" ht="12.75" hidden="false" customHeight="false" outlineLevel="0" collapsed="false">
      <c r="D349" s="5"/>
      <c r="G349" s="5"/>
      <c r="H349" s="6"/>
      <c r="K349" s="6"/>
    </row>
    <row r="350" customFormat="false" ht="12.75" hidden="false" customHeight="false" outlineLevel="0" collapsed="false">
      <c r="D350" s="5"/>
      <c r="G350" s="5"/>
      <c r="H350" s="6"/>
      <c r="K350" s="6"/>
    </row>
    <row r="351" customFormat="false" ht="12.75" hidden="false" customHeight="false" outlineLevel="0" collapsed="false">
      <c r="D351" s="5"/>
      <c r="G351" s="5"/>
      <c r="H351" s="6"/>
      <c r="K351" s="6"/>
    </row>
    <row r="352" customFormat="false" ht="12.75" hidden="false" customHeight="false" outlineLevel="0" collapsed="false">
      <c r="D352" s="5"/>
      <c r="G352" s="5"/>
      <c r="H352" s="6"/>
      <c r="K352" s="6"/>
    </row>
    <row r="353" customFormat="false" ht="12.75" hidden="false" customHeight="false" outlineLevel="0" collapsed="false">
      <c r="D353" s="5"/>
      <c r="G353" s="5"/>
      <c r="H353" s="6"/>
      <c r="K353" s="6"/>
    </row>
    <row r="354" customFormat="false" ht="12.75" hidden="false" customHeight="false" outlineLevel="0" collapsed="false">
      <c r="D354" s="5"/>
      <c r="G354" s="5"/>
      <c r="H354" s="6"/>
      <c r="K354" s="6"/>
    </row>
    <row r="355" customFormat="false" ht="12.75" hidden="false" customHeight="false" outlineLevel="0" collapsed="false">
      <c r="D355" s="5"/>
      <c r="G355" s="5"/>
      <c r="H355" s="6"/>
      <c r="K355" s="6"/>
    </row>
    <row r="356" customFormat="false" ht="12.75" hidden="false" customHeight="false" outlineLevel="0" collapsed="false">
      <c r="D356" s="5"/>
      <c r="G356" s="5"/>
      <c r="H356" s="6"/>
      <c r="K356" s="6"/>
    </row>
    <row r="357" customFormat="false" ht="12.75" hidden="false" customHeight="false" outlineLevel="0" collapsed="false">
      <c r="D357" s="5"/>
      <c r="G357" s="5"/>
      <c r="H357" s="6"/>
      <c r="K357" s="6"/>
    </row>
    <row r="358" customFormat="false" ht="12.75" hidden="false" customHeight="false" outlineLevel="0" collapsed="false">
      <c r="D358" s="5"/>
      <c r="G358" s="5"/>
      <c r="H358" s="6"/>
      <c r="K358" s="6"/>
    </row>
    <row r="359" customFormat="false" ht="12.75" hidden="false" customHeight="false" outlineLevel="0" collapsed="false">
      <c r="D359" s="5"/>
      <c r="G359" s="5"/>
      <c r="H359" s="6"/>
      <c r="K359" s="6"/>
    </row>
    <row r="360" customFormat="false" ht="12.75" hidden="false" customHeight="false" outlineLevel="0" collapsed="false">
      <c r="D360" s="5"/>
      <c r="G360" s="5"/>
      <c r="H360" s="6"/>
      <c r="K360" s="6"/>
    </row>
    <row r="361" customFormat="false" ht="12.75" hidden="false" customHeight="false" outlineLevel="0" collapsed="false">
      <c r="D361" s="5"/>
      <c r="G361" s="5"/>
      <c r="H361" s="6"/>
      <c r="K361" s="6"/>
    </row>
    <row r="362" customFormat="false" ht="12.75" hidden="false" customHeight="false" outlineLevel="0" collapsed="false">
      <c r="D362" s="5"/>
      <c r="G362" s="5"/>
      <c r="H362" s="6"/>
      <c r="K362" s="6"/>
    </row>
    <row r="363" customFormat="false" ht="12.75" hidden="false" customHeight="false" outlineLevel="0" collapsed="false">
      <c r="D363" s="5"/>
      <c r="G363" s="5"/>
      <c r="H363" s="6"/>
      <c r="K363" s="6"/>
    </row>
    <row r="364" customFormat="false" ht="12.75" hidden="false" customHeight="false" outlineLevel="0" collapsed="false">
      <c r="D364" s="5"/>
      <c r="G364" s="5"/>
      <c r="H364" s="6"/>
      <c r="K364" s="6"/>
    </row>
    <row r="365" customFormat="false" ht="12.75" hidden="false" customHeight="false" outlineLevel="0" collapsed="false">
      <c r="D365" s="5"/>
      <c r="G365" s="5"/>
      <c r="H365" s="6"/>
      <c r="K365" s="6"/>
    </row>
    <row r="366" customFormat="false" ht="12.75" hidden="false" customHeight="false" outlineLevel="0" collapsed="false">
      <c r="D366" s="5"/>
      <c r="G366" s="5"/>
      <c r="H366" s="6"/>
      <c r="K366" s="6"/>
    </row>
    <row r="367" customFormat="false" ht="12.75" hidden="false" customHeight="false" outlineLevel="0" collapsed="false">
      <c r="D367" s="5"/>
      <c r="G367" s="5"/>
      <c r="H367" s="6"/>
      <c r="K367" s="6"/>
    </row>
    <row r="368" customFormat="false" ht="12.75" hidden="false" customHeight="false" outlineLevel="0" collapsed="false">
      <c r="D368" s="5"/>
      <c r="G368" s="5"/>
      <c r="H368" s="6"/>
      <c r="K368" s="6"/>
    </row>
    <row r="369" customFormat="false" ht="12.75" hidden="false" customHeight="false" outlineLevel="0" collapsed="false">
      <c r="D369" s="5"/>
      <c r="G369" s="5"/>
      <c r="H369" s="6"/>
      <c r="K369" s="6"/>
    </row>
    <row r="370" customFormat="false" ht="12.75" hidden="false" customHeight="false" outlineLevel="0" collapsed="false">
      <c r="D370" s="5"/>
      <c r="G370" s="5"/>
      <c r="H370" s="6"/>
      <c r="K370" s="6"/>
    </row>
    <row r="371" customFormat="false" ht="12.75" hidden="false" customHeight="false" outlineLevel="0" collapsed="false">
      <c r="D371" s="5"/>
      <c r="G371" s="5"/>
      <c r="H371" s="6"/>
      <c r="K371" s="6"/>
    </row>
    <row r="372" customFormat="false" ht="12.75" hidden="false" customHeight="false" outlineLevel="0" collapsed="false">
      <c r="D372" s="5"/>
      <c r="G372" s="5"/>
      <c r="H372" s="6"/>
      <c r="K372" s="6"/>
    </row>
    <row r="373" customFormat="false" ht="12.75" hidden="false" customHeight="false" outlineLevel="0" collapsed="false">
      <c r="D373" s="5"/>
      <c r="G373" s="5"/>
      <c r="H373" s="6"/>
      <c r="K373" s="6"/>
    </row>
    <row r="374" customFormat="false" ht="12.75" hidden="false" customHeight="false" outlineLevel="0" collapsed="false">
      <c r="D374" s="5"/>
      <c r="G374" s="5"/>
      <c r="H374" s="6"/>
      <c r="K374" s="6"/>
    </row>
    <row r="375" customFormat="false" ht="12.75" hidden="false" customHeight="false" outlineLevel="0" collapsed="false">
      <c r="D375" s="5"/>
      <c r="G375" s="5"/>
      <c r="H375" s="6"/>
      <c r="K375" s="6"/>
    </row>
    <row r="376" customFormat="false" ht="12.75" hidden="false" customHeight="false" outlineLevel="0" collapsed="false">
      <c r="D376" s="5"/>
      <c r="G376" s="5"/>
      <c r="H376" s="6"/>
      <c r="K376" s="6"/>
    </row>
    <row r="377" customFormat="false" ht="12.75" hidden="false" customHeight="false" outlineLevel="0" collapsed="false">
      <c r="D377" s="5"/>
      <c r="G377" s="5"/>
      <c r="H377" s="6"/>
      <c r="K377" s="6"/>
    </row>
    <row r="378" customFormat="false" ht="12.75" hidden="false" customHeight="false" outlineLevel="0" collapsed="false">
      <c r="D378" s="5"/>
      <c r="G378" s="5"/>
      <c r="H378" s="6"/>
      <c r="K378" s="6"/>
    </row>
    <row r="379" customFormat="false" ht="12.75" hidden="false" customHeight="false" outlineLevel="0" collapsed="false">
      <c r="D379" s="5"/>
      <c r="G379" s="5"/>
      <c r="H379" s="6"/>
      <c r="K379" s="6"/>
    </row>
    <row r="380" customFormat="false" ht="12.75" hidden="false" customHeight="false" outlineLevel="0" collapsed="false">
      <c r="D380" s="5"/>
      <c r="G380" s="5"/>
      <c r="H380" s="6"/>
      <c r="K380" s="6"/>
    </row>
    <row r="381" customFormat="false" ht="12.75" hidden="false" customHeight="false" outlineLevel="0" collapsed="false">
      <c r="D381" s="5"/>
      <c r="G381" s="5"/>
      <c r="H381" s="6"/>
      <c r="K381" s="6"/>
    </row>
    <row r="382" customFormat="false" ht="12.75" hidden="false" customHeight="false" outlineLevel="0" collapsed="false">
      <c r="D382" s="5"/>
      <c r="G382" s="5"/>
      <c r="H382" s="6"/>
      <c r="K382" s="6"/>
    </row>
    <row r="383" customFormat="false" ht="12.75" hidden="false" customHeight="false" outlineLevel="0" collapsed="false">
      <c r="D383" s="5"/>
      <c r="G383" s="5"/>
      <c r="H383" s="6"/>
      <c r="K383" s="6"/>
    </row>
    <row r="384" customFormat="false" ht="12.75" hidden="false" customHeight="false" outlineLevel="0" collapsed="false">
      <c r="D384" s="5"/>
      <c r="G384" s="5"/>
      <c r="H384" s="6"/>
      <c r="K384" s="6"/>
    </row>
    <row r="385" customFormat="false" ht="12.75" hidden="false" customHeight="false" outlineLevel="0" collapsed="false">
      <c r="D385" s="5"/>
      <c r="G385" s="5"/>
      <c r="H385" s="6"/>
      <c r="K385" s="6"/>
    </row>
    <row r="386" customFormat="false" ht="12.75" hidden="false" customHeight="false" outlineLevel="0" collapsed="false">
      <c r="D386" s="5"/>
      <c r="G386" s="5"/>
      <c r="H386" s="6"/>
      <c r="K386" s="6"/>
    </row>
    <row r="387" customFormat="false" ht="12.75" hidden="false" customHeight="false" outlineLevel="0" collapsed="false">
      <c r="D387" s="5"/>
      <c r="G387" s="5"/>
      <c r="H387" s="6"/>
      <c r="K387" s="6"/>
    </row>
    <row r="388" customFormat="false" ht="12.75" hidden="false" customHeight="false" outlineLevel="0" collapsed="false">
      <c r="D388" s="5"/>
      <c r="G388" s="5"/>
      <c r="H388" s="6"/>
      <c r="K388" s="6"/>
    </row>
    <row r="389" customFormat="false" ht="12.75" hidden="false" customHeight="false" outlineLevel="0" collapsed="false">
      <c r="D389" s="5"/>
      <c r="G389" s="5"/>
      <c r="H389" s="6"/>
      <c r="K389" s="6"/>
    </row>
    <row r="390" customFormat="false" ht="12.75" hidden="false" customHeight="false" outlineLevel="0" collapsed="false">
      <c r="D390" s="5"/>
      <c r="G390" s="5"/>
      <c r="H390" s="6"/>
      <c r="K390" s="6"/>
    </row>
    <row r="391" customFormat="false" ht="12.75" hidden="false" customHeight="false" outlineLevel="0" collapsed="false">
      <c r="D391" s="5"/>
      <c r="G391" s="5"/>
      <c r="H391" s="6"/>
      <c r="K391" s="6"/>
    </row>
    <row r="392" customFormat="false" ht="12.75" hidden="false" customHeight="false" outlineLevel="0" collapsed="false">
      <c r="D392" s="5"/>
      <c r="G392" s="5"/>
      <c r="H392" s="6"/>
      <c r="K392" s="6"/>
    </row>
    <row r="393" customFormat="false" ht="12.75" hidden="false" customHeight="false" outlineLevel="0" collapsed="false">
      <c r="D393" s="5"/>
      <c r="G393" s="5"/>
      <c r="H393" s="6"/>
      <c r="K393" s="6"/>
    </row>
    <row r="394" customFormat="false" ht="12.75" hidden="false" customHeight="false" outlineLevel="0" collapsed="false">
      <c r="D394" s="5"/>
      <c r="G394" s="5"/>
      <c r="H394" s="6"/>
      <c r="K394" s="6"/>
    </row>
    <row r="395" customFormat="false" ht="12.75" hidden="false" customHeight="false" outlineLevel="0" collapsed="false">
      <c r="D395" s="5"/>
      <c r="G395" s="5"/>
      <c r="H395" s="6"/>
      <c r="K395" s="6"/>
    </row>
    <row r="396" customFormat="false" ht="12.75" hidden="false" customHeight="false" outlineLevel="0" collapsed="false">
      <c r="D396" s="5"/>
      <c r="G396" s="5"/>
      <c r="H396" s="6"/>
      <c r="K396" s="6"/>
    </row>
    <row r="397" customFormat="false" ht="12.75" hidden="false" customHeight="false" outlineLevel="0" collapsed="false">
      <c r="D397" s="5"/>
      <c r="G397" s="5"/>
      <c r="H397" s="6"/>
      <c r="K397" s="6"/>
    </row>
    <row r="398" customFormat="false" ht="12.75" hidden="false" customHeight="false" outlineLevel="0" collapsed="false">
      <c r="D398" s="5"/>
      <c r="G398" s="5"/>
      <c r="H398" s="6"/>
      <c r="K398" s="6"/>
    </row>
    <row r="399" customFormat="false" ht="12.75" hidden="false" customHeight="false" outlineLevel="0" collapsed="false">
      <c r="D399" s="5"/>
      <c r="G399" s="5"/>
      <c r="H399" s="6"/>
      <c r="K399" s="6"/>
    </row>
    <row r="400" customFormat="false" ht="12.75" hidden="false" customHeight="false" outlineLevel="0" collapsed="false">
      <c r="D400" s="5"/>
      <c r="G400" s="5"/>
      <c r="H400" s="6"/>
      <c r="K400" s="6"/>
    </row>
    <row r="401" customFormat="false" ht="12.75" hidden="false" customHeight="false" outlineLevel="0" collapsed="false">
      <c r="D401" s="5"/>
      <c r="G401" s="5"/>
      <c r="H401" s="6"/>
      <c r="K401" s="6"/>
    </row>
    <row r="402" customFormat="false" ht="12.75" hidden="false" customHeight="false" outlineLevel="0" collapsed="false">
      <c r="D402" s="5"/>
      <c r="G402" s="5"/>
      <c r="H402" s="6"/>
      <c r="K402" s="6"/>
    </row>
    <row r="403" customFormat="false" ht="12.75" hidden="false" customHeight="false" outlineLevel="0" collapsed="false">
      <c r="D403" s="5"/>
      <c r="G403" s="5"/>
      <c r="H403" s="6"/>
      <c r="K403" s="6"/>
    </row>
    <row r="404" customFormat="false" ht="12.75" hidden="false" customHeight="false" outlineLevel="0" collapsed="false">
      <c r="D404" s="5"/>
      <c r="G404" s="5"/>
      <c r="H404" s="6"/>
      <c r="K404" s="6"/>
    </row>
    <row r="405" customFormat="false" ht="12.75" hidden="false" customHeight="false" outlineLevel="0" collapsed="false">
      <c r="D405" s="5"/>
      <c r="G405" s="5"/>
      <c r="H405" s="6"/>
      <c r="K405" s="6"/>
    </row>
    <row r="406" customFormat="false" ht="12.75" hidden="false" customHeight="false" outlineLevel="0" collapsed="false">
      <c r="D406" s="5"/>
      <c r="G406" s="5"/>
      <c r="H406" s="6"/>
      <c r="K406" s="6"/>
    </row>
    <row r="407" customFormat="false" ht="12.75" hidden="false" customHeight="false" outlineLevel="0" collapsed="false">
      <c r="D407" s="5"/>
      <c r="G407" s="5"/>
      <c r="H407" s="6"/>
      <c r="K407" s="6"/>
    </row>
    <row r="408" customFormat="false" ht="12.75" hidden="false" customHeight="false" outlineLevel="0" collapsed="false">
      <c r="D408" s="5"/>
      <c r="G408" s="5"/>
      <c r="H408" s="6"/>
      <c r="K408" s="6"/>
    </row>
    <row r="409" customFormat="false" ht="12.75" hidden="false" customHeight="false" outlineLevel="0" collapsed="false">
      <c r="D409" s="5"/>
      <c r="G409" s="5"/>
      <c r="H409" s="6"/>
      <c r="K409" s="6"/>
    </row>
    <row r="410" customFormat="false" ht="12.75" hidden="false" customHeight="false" outlineLevel="0" collapsed="false">
      <c r="D410" s="5"/>
      <c r="G410" s="5"/>
      <c r="H410" s="6"/>
      <c r="K410" s="6"/>
    </row>
    <row r="411" customFormat="false" ht="12.75" hidden="false" customHeight="false" outlineLevel="0" collapsed="false">
      <c r="D411" s="5"/>
      <c r="G411" s="5"/>
      <c r="H411" s="6"/>
      <c r="K411" s="6"/>
    </row>
    <row r="412" customFormat="false" ht="12.75" hidden="false" customHeight="false" outlineLevel="0" collapsed="false">
      <c r="D412" s="5"/>
      <c r="G412" s="5"/>
      <c r="H412" s="6"/>
      <c r="K412" s="6"/>
    </row>
    <row r="413" customFormat="false" ht="12.75" hidden="false" customHeight="false" outlineLevel="0" collapsed="false">
      <c r="D413" s="5"/>
      <c r="G413" s="5"/>
      <c r="H413" s="6"/>
      <c r="K413" s="6"/>
    </row>
    <row r="414" customFormat="false" ht="12.75" hidden="false" customHeight="false" outlineLevel="0" collapsed="false">
      <c r="D414" s="5"/>
      <c r="G414" s="5"/>
      <c r="H414" s="6"/>
      <c r="K414" s="6"/>
    </row>
    <row r="415" customFormat="false" ht="12.75" hidden="false" customHeight="false" outlineLevel="0" collapsed="false">
      <c r="D415" s="5"/>
      <c r="G415" s="5"/>
      <c r="H415" s="6"/>
      <c r="K415" s="6"/>
    </row>
    <row r="416" customFormat="false" ht="12.75" hidden="false" customHeight="false" outlineLevel="0" collapsed="false">
      <c r="D416" s="5"/>
      <c r="G416" s="5"/>
      <c r="H416" s="6"/>
      <c r="K416" s="6"/>
    </row>
    <row r="417" customFormat="false" ht="12.75" hidden="false" customHeight="false" outlineLevel="0" collapsed="false">
      <c r="D417" s="5"/>
      <c r="G417" s="5"/>
      <c r="H417" s="6"/>
      <c r="K417" s="6"/>
    </row>
    <row r="418" customFormat="false" ht="12.75" hidden="false" customHeight="false" outlineLevel="0" collapsed="false">
      <c r="D418" s="5"/>
      <c r="G418" s="5"/>
      <c r="H418" s="6"/>
      <c r="K418" s="6"/>
    </row>
    <row r="419" customFormat="false" ht="12.75" hidden="false" customHeight="false" outlineLevel="0" collapsed="false">
      <c r="D419" s="5"/>
      <c r="G419" s="5"/>
      <c r="H419" s="6"/>
      <c r="K419" s="6"/>
    </row>
    <row r="420" customFormat="false" ht="12.75" hidden="false" customHeight="false" outlineLevel="0" collapsed="false">
      <c r="D420" s="5"/>
      <c r="G420" s="5"/>
      <c r="H420" s="6"/>
      <c r="K420" s="6"/>
    </row>
    <row r="421" customFormat="false" ht="12.75" hidden="false" customHeight="false" outlineLevel="0" collapsed="false">
      <c r="D421" s="5"/>
      <c r="G421" s="5"/>
      <c r="H421" s="6"/>
      <c r="K421" s="6"/>
    </row>
    <row r="422" customFormat="false" ht="12.75" hidden="false" customHeight="false" outlineLevel="0" collapsed="false">
      <c r="D422" s="5"/>
      <c r="G422" s="5"/>
      <c r="H422" s="6"/>
      <c r="K422" s="6"/>
    </row>
    <row r="423" customFormat="false" ht="12.75" hidden="false" customHeight="false" outlineLevel="0" collapsed="false">
      <c r="D423" s="5"/>
      <c r="G423" s="5"/>
      <c r="H423" s="6"/>
      <c r="K423" s="6"/>
    </row>
    <row r="424" customFormat="false" ht="12.75" hidden="false" customHeight="false" outlineLevel="0" collapsed="false">
      <c r="D424" s="5"/>
      <c r="G424" s="5"/>
      <c r="H424" s="6"/>
      <c r="K424" s="6"/>
    </row>
    <row r="425" customFormat="false" ht="12.75" hidden="false" customHeight="false" outlineLevel="0" collapsed="false">
      <c r="D425" s="5"/>
      <c r="G425" s="5"/>
      <c r="H425" s="6"/>
      <c r="K425" s="6"/>
    </row>
    <row r="426" customFormat="false" ht="12.75" hidden="false" customHeight="false" outlineLevel="0" collapsed="false">
      <c r="D426" s="5"/>
      <c r="G426" s="5"/>
      <c r="H426" s="6"/>
      <c r="K426" s="6"/>
    </row>
    <row r="427" customFormat="false" ht="12.75" hidden="false" customHeight="false" outlineLevel="0" collapsed="false">
      <c r="D427" s="5"/>
      <c r="G427" s="5"/>
      <c r="H427" s="6"/>
      <c r="K427" s="6"/>
    </row>
    <row r="428" customFormat="false" ht="12.75" hidden="false" customHeight="false" outlineLevel="0" collapsed="false">
      <c r="D428" s="5"/>
      <c r="G428" s="5"/>
      <c r="H428" s="6"/>
      <c r="K428" s="6"/>
    </row>
    <row r="429" customFormat="false" ht="12.75" hidden="false" customHeight="false" outlineLevel="0" collapsed="false">
      <c r="D429" s="5"/>
      <c r="G429" s="5"/>
      <c r="H429" s="6"/>
      <c r="K429" s="6"/>
    </row>
    <row r="430" customFormat="false" ht="12.75" hidden="false" customHeight="false" outlineLevel="0" collapsed="false">
      <c r="D430" s="5"/>
      <c r="G430" s="5"/>
      <c r="H430" s="6"/>
      <c r="K430" s="6"/>
    </row>
    <row r="431" customFormat="false" ht="12.75" hidden="false" customHeight="false" outlineLevel="0" collapsed="false">
      <c r="D431" s="5"/>
      <c r="G431" s="5"/>
      <c r="H431" s="6"/>
      <c r="K431" s="6"/>
    </row>
    <row r="432" customFormat="false" ht="12.75" hidden="false" customHeight="false" outlineLevel="0" collapsed="false">
      <c r="D432" s="5"/>
      <c r="G432" s="5"/>
      <c r="H432" s="6"/>
      <c r="K432" s="6"/>
    </row>
    <row r="433" customFormat="false" ht="12.75" hidden="false" customHeight="false" outlineLevel="0" collapsed="false">
      <c r="D433" s="5"/>
      <c r="G433" s="5"/>
      <c r="H433" s="6"/>
      <c r="K433" s="6"/>
    </row>
    <row r="434" customFormat="false" ht="12.75" hidden="false" customHeight="false" outlineLevel="0" collapsed="false">
      <c r="D434" s="5"/>
      <c r="G434" s="5"/>
      <c r="H434" s="6"/>
      <c r="K434" s="6"/>
    </row>
    <row r="435" customFormat="false" ht="12.75" hidden="false" customHeight="false" outlineLevel="0" collapsed="false">
      <c r="D435" s="5"/>
      <c r="G435" s="5"/>
      <c r="H435" s="6"/>
      <c r="K435" s="6"/>
    </row>
    <row r="436" customFormat="false" ht="12.75" hidden="false" customHeight="false" outlineLevel="0" collapsed="false">
      <c r="D436" s="5"/>
      <c r="G436" s="5"/>
      <c r="H436" s="6"/>
      <c r="K436" s="6"/>
    </row>
    <row r="437" customFormat="false" ht="12.75" hidden="false" customHeight="false" outlineLevel="0" collapsed="false">
      <c r="D437" s="5"/>
      <c r="G437" s="5"/>
      <c r="H437" s="6"/>
      <c r="K437" s="6"/>
    </row>
    <row r="438" customFormat="false" ht="12.75" hidden="false" customHeight="false" outlineLevel="0" collapsed="false">
      <c r="D438" s="5"/>
      <c r="G438" s="5"/>
      <c r="H438" s="6"/>
      <c r="K438" s="6"/>
    </row>
    <row r="439" customFormat="false" ht="12.75" hidden="false" customHeight="false" outlineLevel="0" collapsed="false">
      <c r="D439" s="5"/>
      <c r="G439" s="5"/>
      <c r="H439" s="6"/>
      <c r="K439" s="6"/>
    </row>
    <row r="440" customFormat="false" ht="12.75" hidden="false" customHeight="false" outlineLevel="0" collapsed="false">
      <c r="D440" s="5"/>
      <c r="G440" s="5"/>
      <c r="H440" s="6"/>
      <c r="K440" s="6"/>
    </row>
    <row r="441" customFormat="false" ht="12.75" hidden="false" customHeight="false" outlineLevel="0" collapsed="false">
      <c r="D441" s="5"/>
      <c r="G441" s="5"/>
      <c r="H441" s="6"/>
      <c r="K441" s="6"/>
    </row>
    <row r="442" customFormat="false" ht="12.75" hidden="false" customHeight="false" outlineLevel="0" collapsed="false">
      <c r="D442" s="5"/>
      <c r="G442" s="5"/>
      <c r="H442" s="6"/>
      <c r="K442" s="6"/>
    </row>
    <row r="443" customFormat="false" ht="12.75" hidden="false" customHeight="false" outlineLevel="0" collapsed="false">
      <c r="D443" s="5"/>
      <c r="G443" s="5"/>
      <c r="H443" s="6"/>
      <c r="K443" s="6"/>
    </row>
    <row r="444" customFormat="false" ht="12.75" hidden="false" customHeight="false" outlineLevel="0" collapsed="false">
      <c r="D444" s="5"/>
      <c r="G444" s="5"/>
      <c r="H444" s="6"/>
      <c r="K444" s="6"/>
    </row>
    <row r="445" customFormat="false" ht="12.75" hidden="false" customHeight="false" outlineLevel="0" collapsed="false">
      <c r="D445" s="5"/>
      <c r="G445" s="5"/>
      <c r="H445" s="6"/>
      <c r="K445" s="6"/>
    </row>
    <row r="446" customFormat="false" ht="12.75" hidden="false" customHeight="false" outlineLevel="0" collapsed="false">
      <c r="D446" s="5"/>
      <c r="G446" s="5"/>
      <c r="H446" s="6"/>
      <c r="K446" s="6"/>
    </row>
    <row r="447" customFormat="false" ht="12.75" hidden="false" customHeight="false" outlineLevel="0" collapsed="false">
      <c r="D447" s="5"/>
      <c r="G447" s="5"/>
      <c r="H447" s="6"/>
      <c r="K447" s="6"/>
    </row>
    <row r="448" customFormat="false" ht="12.75" hidden="false" customHeight="false" outlineLevel="0" collapsed="false">
      <c r="D448" s="5"/>
      <c r="G448" s="5"/>
      <c r="H448" s="6"/>
      <c r="K448" s="6"/>
    </row>
    <row r="449" customFormat="false" ht="12.75" hidden="false" customHeight="false" outlineLevel="0" collapsed="false">
      <c r="D449" s="5"/>
      <c r="G449" s="5"/>
      <c r="H449" s="6"/>
      <c r="K449" s="6"/>
    </row>
    <row r="450" customFormat="false" ht="12.75" hidden="false" customHeight="false" outlineLevel="0" collapsed="false">
      <c r="D450" s="5"/>
      <c r="G450" s="5"/>
      <c r="H450" s="6"/>
      <c r="K450" s="6"/>
    </row>
    <row r="451" customFormat="false" ht="12.75" hidden="false" customHeight="false" outlineLevel="0" collapsed="false">
      <c r="D451" s="5"/>
      <c r="G451" s="5"/>
      <c r="H451" s="6"/>
      <c r="K451" s="6"/>
    </row>
    <row r="452" customFormat="false" ht="12.75" hidden="false" customHeight="false" outlineLevel="0" collapsed="false">
      <c r="D452" s="5"/>
      <c r="G452" s="5"/>
      <c r="H452" s="6"/>
      <c r="K452" s="6"/>
    </row>
    <row r="453" customFormat="false" ht="12.75" hidden="false" customHeight="false" outlineLevel="0" collapsed="false">
      <c r="D453" s="5"/>
      <c r="G453" s="5"/>
      <c r="H453" s="6"/>
      <c r="K453" s="6"/>
    </row>
    <row r="454" customFormat="false" ht="12.75" hidden="false" customHeight="false" outlineLevel="0" collapsed="false">
      <c r="D454" s="5"/>
      <c r="G454" s="5"/>
      <c r="H454" s="6"/>
      <c r="K454" s="6"/>
    </row>
    <row r="455" customFormat="false" ht="12.75" hidden="false" customHeight="false" outlineLevel="0" collapsed="false">
      <c r="D455" s="5"/>
      <c r="G455" s="5"/>
      <c r="H455" s="6"/>
      <c r="K455" s="6"/>
    </row>
    <row r="456" customFormat="false" ht="12.75" hidden="false" customHeight="false" outlineLevel="0" collapsed="false">
      <c r="D456" s="5"/>
      <c r="G456" s="5"/>
      <c r="H456" s="6"/>
      <c r="K456" s="6"/>
    </row>
    <row r="457" customFormat="false" ht="12.75" hidden="false" customHeight="false" outlineLevel="0" collapsed="false">
      <c r="D457" s="5"/>
      <c r="G457" s="5"/>
      <c r="H457" s="6"/>
      <c r="K457" s="6"/>
    </row>
    <row r="458" customFormat="false" ht="12.75" hidden="false" customHeight="false" outlineLevel="0" collapsed="false">
      <c r="D458" s="5"/>
      <c r="G458" s="5"/>
      <c r="H458" s="6"/>
      <c r="K458" s="6"/>
    </row>
    <row r="459" customFormat="false" ht="12.75" hidden="false" customHeight="false" outlineLevel="0" collapsed="false">
      <c r="D459" s="5"/>
      <c r="G459" s="5"/>
      <c r="H459" s="6"/>
      <c r="K459" s="6"/>
    </row>
    <row r="460" customFormat="false" ht="12.75" hidden="false" customHeight="false" outlineLevel="0" collapsed="false">
      <c r="D460" s="5"/>
      <c r="G460" s="5"/>
      <c r="H460" s="6"/>
      <c r="K460" s="6"/>
    </row>
    <row r="461" customFormat="false" ht="12.75" hidden="false" customHeight="false" outlineLevel="0" collapsed="false">
      <c r="D461" s="5"/>
      <c r="G461" s="5"/>
      <c r="H461" s="6"/>
      <c r="K461" s="6"/>
    </row>
    <row r="462" customFormat="false" ht="12.75" hidden="false" customHeight="false" outlineLevel="0" collapsed="false">
      <c r="D462" s="5"/>
      <c r="G462" s="5"/>
      <c r="H462" s="6"/>
      <c r="K462" s="6"/>
    </row>
    <row r="463" customFormat="false" ht="12.75" hidden="false" customHeight="false" outlineLevel="0" collapsed="false">
      <c r="D463" s="5"/>
      <c r="G463" s="5"/>
      <c r="H463" s="6"/>
      <c r="K463" s="6"/>
    </row>
    <row r="464" customFormat="false" ht="12.75" hidden="false" customHeight="false" outlineLevel="0" collapsed="false">
      <c r="D464" s="5"/>
      <c r="G464" s="5"/>
      <c r="H464" s="6"/>
      <c r="K464" s="6"/>
    </row>
    <row r="465" customFormat="false" ht="12.75" hidden="false" customHeight="false" outlineLevel="0" collapsed="false">
      <c r="D465" s="5"/>
      <c r="G465" s="5"/>
      <c r="H465" s="6"/>
      <c r="K465" s="6"/>
    </row>
    <row r="466" customFormat="false" ht="12.75" hidden="false" customHeight="false" outlineLevel="0" collapsed="false">
      <c r="D466" s="5"/>
      <c r="G466" s="5"/>
      <c r="H466" s="6"/>
      <c r="K466" s="6"/>
    </row>
    <row r="467" customFormat="false" ht="12.75" hidden="false" customHeight="false" outlineLevel="0" collapsed="false">
      <c r="D467" s="5"/>
      <c r="G467" s="5"/>
      <c r="H467" s="6"/>
      <c r="K467" s="6"/>
    </row>
    <row r="468" customFormat="false" ht="12.75" hidden="false" customHeight="false" outlineLevel="0" collapsed="false">
      <c r="D468" s="5"/>
      <c r="G468" s="5"/>
      <c r="H468" s="6"/>
      <c r="K468" s="6"/>
    </row>
    <row r="469" customFormat="false" ht="12.75" hidden="false" customHeight="false" outlineLevel="0" collapsed="false">
      <c r="D469" s="5"/>
      <c r="G469" s="5"/>
      <c r="H469" s="6"/>
      <c r="K469" s="6"/>
    </row>
    <row r="470" customFormat="false" ht="12.75" hidden="false" customHeight="false" outlineLevel="0" collapsed="false">
      <c r="D470" s="5"/>
      <c r="G470" s="5"/>
      <c r="H470" s="6"/>
      <c r="K470" s="6"/>
    </row>
    <row r="471" customFormat="false" ht="12.75" hidden="false" customHeight="false" outlineLevel="0" collapsed="false">
      <c r="D471" s="5"/>
      <c r="G471" s="5"/>
      <c r="H471" s="6"/>
      <c r="K471" s="6"/>
    </row>
    <row r="472" customFormat="false" ht="12.75" hidden="false" customHeight="false" outlineLevel="0" collapsed="false">
      <c r="D472" s="5"/>
      <c r="G472" s="5"/>
      <c r="H472" s="6"/>
      <c r="K472" s="6"/>
    </row>
    <row r="473" customFormat="false" ht="12.75" hidden="false" customHeight="false" outlineLevel="0" collapsed="false">
      <c r="D473" s="5"/>
      <c r="G473" s="5"/>
      <c r="H473" s="6"/>
      <c r="K473" s="6"/>
    </row>
    <row r="474" customFormat="false" ht="12.75" hidden="false" customHeight="false" outlineLevel="0" collapsed="false">
      <c r="D474" s="5"/>
      <c r="G474" s="5"/>
      <c r="H474" s="6"/>
      <c r="K474" s="6"/>
    </row>
    <row r="475" customFormat="false" ht="12.75" hidden="false" customHeight="false" outlineLevel="0" collapsed="false">
      <c r="D475" s="5"/>
      <c r="G475" s="5"/>
      <c r="H475" s="6"/>
      <c r="K475" s="6"/>
    </row>
    <row r="476" customFormat="false" ht="12.75" hidden="false" customHeight="false" outlineLevel="0" collapsed="false">
      <c r="D476" s="5"/>
      <c r="G476" s="5"/>
      <c r="H476" s="6"/>
      <c r="K476" s="6"/>
    </row>
    <row r="477" customFormat="false" ht="12.75" hidden="false" customHeight="false" outlineLevel="0" collapsed="false">
      <c r="D477" s="5"/>
      <c r="G477" s="5"/>
      <c r="H477" s="6"/>
      <c r="K477" s="6"/>
    </row>
    <row r="478" customFormat="false" ht="12.75" hidden="false" customHeight="false" outlineLevel="0" collapsed="false">
      <c r="D478" s="5"/>
      <c r="G478" s="5"/>
      <c r="H478" s="6"/>
      <c r="K478" s="6"/>
    </row>
    <row r="479" customFormat="false" ht="12.75" hidden="false" customHeight="false" outlineLevel="0" collapsed="false">
      <c r="D479" s="5"/>
      <c r="G479" s="5"/>
      <c r="H479" s="6"/>
      <c r="K479" s="6"/>
    </row>
    <row r="480" customFormat="false" ht="12.75" hidden="false" customHeight="false" outlineLevel="0" collapsed="false">
      <c r="D480" s="5"/>
      <c r="G480" s="5"/>
      <c r="H480" s="6"/>
      <c r="K480" s="6"/>
    </row>
    <row r="481" customFormat="false" ht="12.75" hidden="false" customHeight="false" outlineLevel="0" collapsed="false">
      <c r="D481" s="5"/>
      <c r="G481" s="5"/>
      <c r="H481" s="6"/>
      <c r="K481" s="6"/>
    </row>
    <row r="482" customFormat="false" ht="12.75" hidden="false" customHeight="false" outlineLevel="0" collapsed="false">
      <c r="D482" s="5"/>
      <c r="G482" s="5"/>
      <c r="H482" s="6"/>
      <c r="K482" s="6"/>
    </row>
    <row r="483" customFormat="false" ht="12.75" hidden="false" customHeight="false" outlineLevel="0" collapsed="false">
      <c r="D483" s="5"/>
      <c r="G483" s="5"/>
      <c r="H483" s="6"/>
      <c r="K483" s="6"/>
    </row>
    <row r="484" customFormat="false" ht="12.75" hidden="false" customHeight="false" outlineLevel="0" collapsed="false">
      <c r="D484" s="5"/>
      <c r="G484" s="5"/>
      <c r="H484" s="6"/>
      <c r="K484" s="6"/>
    </row>
    <row r="485" customFormat="false" ht="12.75" hidden="false" customHeight="false" outlineLevel="0" collapsed="false">
      <c r="D485" s="5"/>
      <c r="G485" s="5"/>
      <c r="H485" s="6"/>
      <c r="K485" s="6"/>
    </row>
    <row r="486" customFormat="false" ht="12.75" hidden="false" customHeight="false" outlineLevel="0" collapsed="false">
      <c r="D486" s="5"/>
      <c r="G486" s="5"/>
      <c r="H486" s="6"/>
      <c r="K486" s="6"/>
    </row>
    <row r="487" customFormat="false" ht="12.75" hidden="false" customHeight="false" outlineLevel="0" collapsed="false">
      <c r="D487" s="5"/>
      <c r="G487" s="5"/>
      <c r="H487" s="6"/>
      <c r="K487" s="6"/>
    </row>
    <row r="488" customFormat="false" ht="12.75" hidden="false" customHeight="false" outlineLevel="0" collapsed="false">
      <c r="D488" s="5"/>
      <c r="G488" s="5"/>
      <c r="H488" s="6"/>
      <c r="K488" s="6"/>
    </row>
    <row r="489" customFormat="false" ht="12.75" hidden="false" customHeight="false" outlineLevel="0" collapsed="false">
      <c r="D489" s="5"/>
      <c r="G489" s="5"/>
      <c r="H489" s="6"/>
      <c r="K489" s="6"/>
    </row>
    <row r="490" customFormat="false" ht="12.75" hidden="false" customHeight="false" outlineLevel="0" collapsed="false">
      <c r="D490" s="5"/>
      <c r="G490" s="5"/>
      <c r="H490" s="6"/>
      <c r="K490" s="6"/>
    </row>
    <row r="491" customFormat="false" ht="12.75" hidden="false" customHeight="false" outlineLevel="0" collapsed="false">
      <c r="D491" s="5"/>
      <c r="G491" s="5"/>
      <c r="H491" s="6"/>
      <c r="K491" s="6"/>
    </row>
    <row r="492" customFormat="false" ht="12.75" hidden="false" customHeight="false" outlineLevel="0" collapsed="false">
      <c r="D492" s="5"/>
      <c r="G492" s="5"/>
      <c r="H492" s="6"/>
      <c r="K492" s="6"/>
    </row>
    <row r="493" customFormat="false" ht="12.75" hidden="false" customHeight="false" outlineLevel="0" collapsed="false">
      <c r="D493" s="5"/>
      <c r="G493" s="5"/>
      <c r="H493" s="6"/>
      <c r="K493" s="6"/>
    </row>
    <row r="494" customFormat="false" ht="12.75" hidden="false" customHeight="false" outlineLevel="0" collapsed="false">
      <c r="D494" s="5"/>
      <c r="G494" s="5"/>
      <c r="H494" s="6"/>
      <c r="K494" s="6"/>
    </row>
    <row r="495" customFormat="false" ht="12.75" hidden="false" customHeight="false" outlineLevel="0" collapsed="false">
      <c r="D495" s="5"/>
      <c r="G495" s="5"/>
      <c r="H495" s="6"/>
      <c r="K495" s="6"/>
    </row>
    <row r="496" customFormat="false" ht="12.75" hidden="false" customHeight="false" outlineLevel="0" collapsed="false">
      <c r="D496" s="5"/>
      <c r="G496" s="5"/>
      <c r="H496" s="6"/>
      <c r="K496" s="6"/>
    </row>
    <row r="497" customFormat="false" ht="12.75" hidden="false" customHeight="false" outlineLevel="0" collapsed="false">
      <c r="D497" s="5"/>
      <c r="G497" s="5"/>
      <c r="H497" s="6"/>
      <c r="K497" s="6"/>
    </row>
    <row r="498" customFormat="false" ht="12.75" hidden="false" customHeight="false" outlineLevel="0" collapsed="false">
      <c r="D498" s="5"/>
      <c r="G498" s="5"/>
      <c r="H498" s="6"/>
      <c r="K498" s="6"/>
    </row>
    <row r="499" customFormat="false" ht="12.75" hidden="false" customHeight="false" outlineLevel="0" collapsed="false">
      <c r="D499" s="5"/>
      <c r="G499" s="5"/>
      <c r="H499" s="6"/>
      <c r="K499" s="6"/>
    </row>
    <row r="500" customFormat="false" ht="12.75" hidden="false" customHeight="false" outlineLevel="0" collapsed="false">
      <c r="D500" s="5"/>
      <c r="G500" s="5"/>
      <c r="H500" s="6"/>
      <c r="K500" s="6"/>
    </row>
    <row r="501" customFormat="false" ht="12.75" hidden="false" customHeight="false" outlineLevel="0" collapsed="false">
      <c r="D501" s="5"/>
      <c r="G501" s="5"/>
      <c r="H501" s="6"/>
      <c r="K501" s="6"/>
    </row>
    <row r="502" customFormat="false" ht="12.75" hidden="false" customHeight="false" outlineLevel="0" collapsed="false">
      <c r="D502" s="5"/>
      <c r="G502" s="5"/>
      <c r="H502" s="6"/>
      <c r="K502" s="6"/>
    </row>
    <row r="503" customFormat="false" ht="12.75" hidden="false" customHeight="false" outlineLevel="0" collapsed="false">
      <c r="D503" s="5"/>
      <c r="G503" s="5"/>
      <c r="H503" s="6"/>
      <c r="K503" s="6"/>
    </row>
    <row r="504" customFormat="false" ht="12.75" hidden="false" customHeight="false" outlineLevel="0" collapsed="false">
      <c r="D504" s="5"/>
      <c r="G504" s="5"/>
      <c r="H504" s="6"/>
      <c r="K504" s="6"/>
    </row>
    <row r="505" customFormat="false" ht="12.75" hidden="false" customHeight="false" outlineLevel="0" collapsed="false">
      <c r="D505" s="5"/>
      <c r="G505" s="5"/>
      <c r="H505" s="6"/>
      <c r="K505" s="6"/>
    </row>
    <row r="506" customFormat="false" ht="12.75" hidden="false" customHeight="false" outlineLevel="0" collapsed="false">
      <c r="D506" s="5"/>
      <c r="G506" s="5"/>
      <c r="H506" s="6"/>
      <c r="K506" s="6"/>
    </row>
    <row r="507" customFormat="false" ht="12.75" hidden="false" customHeight="false" outlineLevel="0" collapsed="false">
      <c r="D507" s="5"/>
      <c r="G507" s="5"/>
      <c r="H507" s="6"/>
      <c r="K507" s="6"/>
    </row>
    <row r="508" customFormat="false" ht="12.75" hidden="false" customHeight="false" outlineLevel="0" collapsed="false">
      <c r="D508" s="5"/>
      <c r="G508" s="5"/>
      <c r="H508" s="6"/>
      <c r="K508" s="6"/>
    </row>
    <row r="509" customFormat="false" ht="12.75" hidden="false" customHeight="false" outlineLevel="0" collapsed="false">
      <c r="D509" s="5"/>
      <c r="G509" s="5"/>
      <c r="H509" s="6"/>
      <c r="K509" s="6"/>
    </row>
    <row r="510" customFormat="false" ht="12.75" hidden="false" customHeight="false" outlineLevel="0" collapsed="false">
      <c r="D510" s="5"/>
      <c r="G510" s="5"/>
      <c r="H510" s="6"/>
      <c r="K510" s="6"/>
    </row>
    <row r="511" customFormat="false" ht="12.75" hidden="false" customHeight="false" outlineLevel="0" collapsed="false">
      <c r="D511" s="5"/>
      <c r="G511" s="5"/>
      <c r="H511" s="6"/>
      <c r="K511" s="6"/>
    </row>
    <row r="512" customFormat="false" ht="12.75" hidden="false" customHeight="false" outlineLevel="0" collapsed="false">
      <c r="D512" s="5"/>
      <c r="G512" s="5"/>
      <c r="H512" s="6"/>
      <c r="K512" s="6"/>
    </row>
    <row r="513" customFormat="false" ht="12.75" hidden="false" customHeight="false" outlineLevel="0" collapsed="false">
      <c r="D513" s="5"/>
      <c r="G513" s="5"/>
      <c r="H513" s="6"/>
      <c r="K513" s="6"/>
    </row>
    <row r="514" customFormat="false" ht="12.75" hidden="false" customHeight="false" outlineLevel="0" collapsed="false">
      <c r="D514" s="5"/>
      <c r="G514" s="5"/>
      <c r="H514" s="6"/>
      <c r="K514" s="6"/>
    </row>
    <row r="515" customFormat="false" ht="12.75" hidden="false" customHeight="false" outlineLevel="0" collapsed="false">
      <c r="D515" s="5"/>
      <c r="G515" s="5"/>
      <c r="H515" s="6"/>
      <c r="K515" s="6"/>
    </row>
    <row r="516" customFormat="false" ht="12.75" hidden="false" customHeight="false" outlineLevel="0" collapsed="false">
      <c r="D516" s="5"/>
      <c r="G516" s="5"/>
      <c r="H516" s="6"/>
      <c r="K516" s="6"/>
    </row>
    <row r="517" customFormat="false" ht="12.75" hidden="false" customHeight="false" outlineLevel="0" collapsed="false">
      <c r="D517" s="5"/>
      <c r="G517" s="5"/>
      <c r="H517" s="6"/>
      <c r="K517" s="6"/>
    </row>
    <row r="518" customFormat="false" ht="12.75" hidden="false" customHeight="false" outlineLevel="0" collapsed="false">
      <c r="D518" s="5"/>
      <c r="G518" s="5"/>
      <c r="H518" s="6"/>
      <c r="K518" s="6"/>
    </row>
    <row r="519" customFormat="false" ht="12.75" hidden="false" customHeight="false" outlineLevel="0" collapsed="false">
      <c r="D519" s="5"/>
      <c r="G519" s="5"/>
      <c r="H519" s="6"/>
      <c r="K519" s="6"/>
    </row>
    <row r="520" customFormat="false" ht="12.75" hidden="false" customHeight="false" outlineLevel="0" collapsed="false">
      <c r="D520" s="5"/>
      <c r="G520" s="5"/>
      <c r="H520" s="6"/>
      <c r="K520" s="6"/>
    </row>
    <row r="521" customFormat="false" ht="12.75" hidden="false" customHeight="false" outlineLevel="0" collapsed="false">
      <c r="D521" s="5"/>
      <c r="G521" s="5"/>
      <c r="H521" s="6"/>
      <c r="K521" s="6"/>
    </row>
    <row r="522" customFormat="false" ht="12.75" hidden="false" customHeight="false" outlineLevel="0" collapsed="false">
      <c r="D522" s="5"/>
      <c r="G522" s="5"/>
      <c r="H522" s="6"/>
      <c r="K522" s="6"/>
    </row>
    <row r="523" customFormat="false" ht="12.75" hidden="false" customHeight="false" outlineLevel="0" collapsed="false">
      <c r="D523" s="5"/>
      <c r="G523" s="5"/>
      <c r="H523" s="6"/>
      <c r="K523" s="6"/>
    </row>
    <row r="524" customFormat="false" ht="12.75" hidden="false" customHeight="false" outlineLevel="0" collapsed="false">
      <c r="D524" s="5"/>
      <c r="G524" s="5"/>
      <c r="H524" s="6"/>
      <c r="K524" s="6"/>
    </row>
    <row r="525" customFormat="false" ht="12.75" hidden="false" customHeight="false" outlineLevel="0" collapsed="false">
      <c r="D525" s="5"/>
      <c r="G525" s="5"/>
      <c r="H525" s="6"/>
      <c r="K525" s="6"/>
    </row>
    <row r="526" customFormat="false" ht="12.75" hidden="false" customHeight="false" outlineLevel="0" collapsed="false">
      <c r="D526" s="5"/>
      <c r="G526" s="5"/>
      <c r="H526" s="6"/>
      <c r="K526" s="6"/>
    </row>
    <row r="527" customFormat="false" ht="12.75" hidden="false" customHeight="false" outlineLevel="0" collapsed="false">
      <c r="D527" s="5"/>
      <c r="G527" s="5"/>
      <c r="H527" s="6"/>
      <c r="K527" s="6"/>
    </row>
    <row r="528" customFormat="false" ht="12.75" hidden="false" customHeight="false" outlineLevel="0" collapsed="false">
      <c r="D528" s="5"/>
      <c r="G528" s="5"/>
      <c r="H528" s="6"/>
      <c r="K528" s="6"/>
    </row>
    <row r="529" customFormat="false" ht="12.75" hidden="false" customHeight="false" outlineLevel="0" collapsed="false">
      <c r="D529" s="5"/>
      <c r="G529" s="5"/>
      <c r="H529" s="6"/>
      <c r="K529" s="6"/>
    </row>
    <row r="530" customFormat="false" ht="12.75" hidden="false" customHeight="false" outlineLevel="0" collapsed="false">
      <c r="D530" s="5"/>
      <c r="G530" s="5"/>
      <c r="H530" s="6"/>
      <c r="K530" s="6"/>
    </row>
    <row r="531" customFormat="false" ht="12.75" hidden="false" customHeight="false" outlineLevel="0" collapsed="false">
      <c r="D531" s="5"/>
      <c r="G531" s="5"/>
      <c r="H531" s="6"/>
      <c r="K531" s="6"/>
    </row>
    <row r="532" customFormat="false" ht="12.75" hidden="false" customHeight="false" outlineLevel="0" collapsed="false">
      <c r="D532" s="5"/>
      <c r="G532" s="5"/>
      <c r="H532" s="6"/>
      <c r="K532" s="6"/>
    </row>
    <row r="533" customFormat="false" ht="12.75" hidden="false" customHeight="false" outlineLevel="0" collapsed="false">
      <c r="D533" s="5"/>
      <c r="G533" s="5"/>
      <c r="H533" s="6"/>
      <c r="K533" s="6"/>
    </row>
    <row r="534" customFormat="false" ht="12.75" hidden="false" customHeight="false" outlineLevel="0" collapsed="false">
      <c r="D534" s="5"/>
      <c r="G534" s="5"/>
      <c r="H534" s="6"/>
      <c r="K534" s="6"/>
    </row>
    <row r="535" customFormat="false" ht="12.75" hidden="false" customHeight="false" outlineLevel="0" collapsed="false">
      <c r="D535" s="5"/>
      <c r="G535" s="5"/>
      <c r="H535" s="6"/>
      <c r="K535" s="6"/>
    </row>
    <row r="536" customFormat="false" ht="12.75" hidden="false" customHeight="false" outlineLevel="0" collapsed="false">
      <c r="D536" s="5"/>
      <c r="G536" s="5"/>
      <c r="H536" s="6"/>
      <c r="K536" s="6"/>
    </row>
    <row r="537" customFormat="false" ht="12.75" hidden="false" customHeight="false" outlineLevel="0" collapsed="false">
      <c r="D537" s="5"/>
      <c r="G537" s="5"/>
      <c r="H537" s="6"/>
      <c r="K537" s="6"/>
    </row>
    <row r="538" customFormat="false" ht="12.75" hidden="false" customHeight="false" outlineLevel="0" collapsed="false">
      <c r="D538" s="5"/>
      <c r="G538" s="5"/>
      <c r="H538" s="6"/>
      <c r="K538" s="6"/>
    </row>
    <row r="539" customFormat="false" ht="12.75" hidden="false" customHeight="false" outlineLevel="0" collapsed="false">
      <c r="D539" s="5"/>
      <c r="G539" s="5"/>
      <c r="H539" s="6"/>
      <c r="K539" s="6"/>
    </row>
    <row r="540" customFormat="false" ht="12.75" hidden="false" customHeight="false" outlineLevel="0" collapsed="false">
      <c r="D540" s="5"/>
      <c r="G540" s="5"/>
      <c r="H540" s="6"/>
      <c r="K540" s="6"/>
    </row>
    <row r="541" customFormat="false" ht="12.75" hidden="false" customHeight="false" outlineLevel="0" collapsed="false">
      <c r="D541" s="5"/>
      <c r="G541" s="5"/>
      <c r="H541" s="6"/>
      <c r="K541" s="6"/>
    </row>
    <row r="542" customFormat="false" ht="12.75" hidden="false" customHeight="false" outlineLevel="0" collapsed="false">
      <c r="D542" s="5"/>
      <c r="G542" s="5"/>
      <c r="H542" s="6"/>
      <c r="K542" s="6"/>
    </row>
    <row r="543" customFormat="false" ht="12.75" hidden="false" customHeight="false" outlineLevel="0" collapsed="false">
      <c r="D543" s="5"/>
      <c r="G543" s="5"/>
      <c r="H543" s="6"/>
      <c r="K543" s="6"/>
    </row>
    <row r="544" customFormat="false" ht="12.75" hidden="false" customHeight="false" outlineLevel="0" collapsed="false">
      <c r="D544" s="5"/>
      <c r="G544" s="5"/>
      <c r="H544" s="6"/>
      <c r="K544" s="6"/>
    </row>
    <row r="545" customFormat="false" ht="12.75" hidden="false" customHeight="false" outlineLevel="0" collapsed="false">
      <c r="D545" s="5"/>
      <c r="G545" s="5"/>
      <c r="H545" s="6"/>
      <c r="K545" s="6"/>
    </row>
    <row r="546" customFormat="false" ht="12.75" hidden="false" customHeight="false" outlineLevel="0" collapsed="false">
      <c r="D546" s="5"/>
      <c r="G546" s="5"/>
      <c r="H546" s="6"/>
      <c r="K546" s="6"/>
    </row>
    <row r="547" customFormat="false" ht="12.75" hidden="false" customHeight="false" outlineLevel="0" collapsed="false">
      <c r="D547" s="5"/>
      <c r="G547" s="5"/>
      <c r="H547" s="6"/>
      <c r="K547" s="6"/>
    </row>
    <row r="548" customFormat="false" ht="12.75" hidden="false" customHeight="false" outlineLevel="0" collapsed="false">
      <c r="D548" s="5"/>
      <c r="G548" s="5"/>
      <c r="H548" s="6"/>
      <c r="K548" s="6"/>
    </row>
    <row r="549" customFormat="false" ht="12.75" hidden="false" customHeight="false" outlineLevel="0" collapsed="false">
      <c r="D549" s="5"/>
      <c r="G549" s="5"/>
      <c r="H549" s="6"/>
      <c r="K549" s="6"/>
    </row>
    <row r="550" customFormat="false" ht="12.75" hidden="false" customHeight="false" outlineLevel="0" collapsed="false">
      <c r="D550" s="5"/>
      <c r="G550" s="5"/>
      <c r="H550" s="6"/>
      <c r="K550" s="6"/>
    </row>
    <row r="551" customFormat="false" ht="12.75" hidden="false" customHeight="false" outlineLevel="0" collapsed="false">
      <c r="D551" s="5"/>
      <c r="G551" s="5"/>
      <c r="H551" s="6"/>
      <c r="K551" s="6"/>
    </row>
    <row r="552" customFormat="false" ht="12.75" hidden="false" customHeight="false" outlineLevel="0" collapsed="false">
      <c r="D552" s="5"/>
      <c r="G552" s="5"/>
      <c r="H552" s="6"/>
      <c r="K552" s="6"/>
    </row>
    <row r="553" customFormat="false" ht="12.75" hidden="false" customHeight="false" outlineLevel="0" collapsed="false">
      <c r="D553" s="5"/>
      <c r="G553" s="5"/>
      <c r="H553" s="6"/>
      <c r="K553" s="6"/>
    </row>
    <row r="554" customFormat="false" ht="12.75" hidden="false" customHeight="false" outlineLevel="0" collapsed="false">
      <c r="D554" s="5"/>
      <c r="G554" s="5"/>
      <c r="H554" s="6"/>
      <c r="K554" s="6"/>
    </row>
    <row r="555" customFormat="false" ht="12.75" hidden="false" customHeight="false" outlineLevel="0" collapsed="false">
      <c r="D555" s="5"/>
      <c r="G555" s="5"/>
      <c r="H555" s="6"/>
      <c r="K555" s="6"/>
    </row>
    <row r="556" customFormat="false" ht="12.75" hidden="false" customHeight="false" outlineLevel="0" collapsed="false">
      <c r="D556" s="5"/>
      <c r="G556" s="5"/>
      <c r="H556" s="6"/>
      <c r="K556" s="6"/>
    </row>
    <row r="557" customFormat="false" ht="12.75" hidden="false" customHeight="false" outlineLevel="0" collapsed="false">
      <c r="D557" s="5"/>
      <c r="G557" s="5"/>
      <c r="H557" s="6"/>
      <c r="K557" s="6"/>
    </row>
    <row r="558" customFormat="false" ht="12.75" hidden="false" customHeight="false" outlineLevel="0" collapsed="false">
      <c r="D558" s="5"/>
      <c r="G558" s="5"/>
      <c r="H558" s="6"/>
      <c r="K558" s="6"/>
    </row>
    <row r="559" customFormat="false" ht="12.75" hidden="false" customHeight="false" outlineLevel="0" collapsed="false">
      <c r="D559" s="5"/>
      <c r="G559" s="5"/>
      <c r="H559" s="6"/>
      <c r="K559" s="6"/>
    </row>
    <row r="560" customFormat="false" ht="12.75" hidden="false" customHeight="false" outlineLevel="0" collapsed="false">
      <c r="D560" s="5"/>
      <c r="G560" s="5"/>
      <c r="H560" s="6"/>
      <c r="K560" s="6"/>
    </row>
    <row r="561" customFormat="false" ht="12.75" hidden="false" customHeight="false" outlineLevel="0" collapsed="false">
      <c r="D561" s="5"/>
      <c r="G561" s="5"/>
      <c r="H561" s="6"/>
      <c r="K561" s="6"/>
    </row>
    <row r="562" customFormat="false" ht="12.75" hidden="false" customHeight="false" outlineLevel="0" collapsed="false">
      <c r="D562" s="5"/>
      <c r="G562" s="5"/>
      <c r="H562" s="6"/>
      <c r="K562" s="6"/>
    </row>
    <row r="563" customFormat="false" ht="12.75" hidden="false" customHeight="false" outlineLevel="0" collapsed="false">
      <c r="D563" s="5"/>
      <c r="G563" s="5"/>
      <c r="H563" s="6"/>
      <c r="K563" s="6"/>
    </row>
    <row r="564" customFormat="false" ht="12.75" hidden="false" customHeight="false" outlineLevel="0" collapsed="false">
      <c r="D564" s="5"/>
      <c r="G564" s="5"/>
      <c r="H564" s="6"/>
      <c r="K564" s="6"/>
    </row>
    <row r="565" customFormat="false" ht="12.75" hidden="false" customHeight="false" outlineLevel="0" collapsed="false">
      <c r="D565" s="5"/>
      <c r="G565" s="5"/>
      <c r="H565" s="6"/>
      <c r="K565" s="6"/>
    </row>
    <row r="566" customFormat="false" ht="12.75" hidden="false" customHeight="false" outlineLevel="0" collapsed="false">
      <c r="D566" s="5"/>
      <c r="G566" s="5"/>
      <c r="H566" s="6"/>
      <c r="K566" s="6"/>
    </row>
    <row r="567" customFormat="false" ht="12.75" hidden="false" customHeight="false" outlineLevel="0" collapsed="false">
      <c r="D567" s="5"/>
      <c r="G567" s="5"/>
      <c r="H567" s="6"/>
      <c r="K567" s="6"/>
    </row>
    <row r="568" customFormat="false" ht="12.75" hidden="false" customHeight="false" outlineLevel="0" collapsed="false">
      <c r="D568" s="5"/>
      <c r="G568" s="5"/>
      <c r="H568" s="6"/>
      <c r="K568" s="6"/>
    </row>
    <row r="569" customFormat="false" ht="12.75" hidden="false" customHeight="false" outlineLevel="0" collapsed="false">
      <c r="D569" s="5"/>
      <c r="G569" s="5"/>
      <c r="H569" s="6"/>
      <c r="K569" s="6"/>
    </row>
    <row r="570" customFormat="false" ht="12.75" hidden="false" customHeight="false" outlineLevel="0" collapsed="false">
      <c r="D570" s="5"/>
      <c r="G570" s="5"/>
      <c r="H570" s="6"/>
      <c r="K570" s="6"/>
    </row>
    <row r="571" customFormat="false" ht="12.75" hidden="false" customHeight="false" outlineLevel="0" collapsed="false">
      <c r="D571" s="5"/>
      <c r="G571" s="5"/>
      <c r="H571" s="6"/>
      <c r="K571" s="6"/>
    </row>
    <row r="572" customFormat="false" ht="12.75" hidden="false" customHeight="false" outlineLevel="0" collapsed="false">
      <c r="D572" s="5"/>
      <c r="G572" s="5"/>
      <c r="H572" s="6"/>
      <c r="K572" s="6"/>
    </row>
    <row r="573" customFormat="false" ht="12.75" hidden="false" customHeight="false" outlineLevel="0" collapsed="false">
      <c r="D573" s="5"/>
      <c r="G573" s="5"/>
      <c r="H573" s="6"/>
      <c r="K573" s="6"/>
    </row>
    <row r="574" customFormat="false" ht="12.75" hidden="false" customHeight="false" outlineLevel="0" collapsed="false">
      <c r="D574" s="5"/>
      <c r="G574" s="5"/>
      <c r="H574" s="6"/>
      <c r="K574" s="6"/>
    </row>
    <row r="575" customFormat="false" ht="12.75" hidden="false" customHeight="false" outlineLevel="0" collapsed="false">
      <c r="D575" s="5"/>
      <c r="G575" s="5"/>
      <c r="H575" s="6"/>
      <c r="K575" s="6"/>
    </row>
    <row r="576" customFormat="false" ht="12.75" hidden="false" customHeight="false" outlineLevel="0" collapsed="false">
      <c r="D576" s="5"/>
      <c r="G576" s="5"/>
      <c r="H576" s="6"/>
      <c r="K576" s="6"/>
    </row>
    <row r="577" customFormat="false" ht="12.75" hidden="false" customHeight="false" outlineLevel="0" collapsed="false">
      <c r="D577" s="5"/>
      <c r="G577" s="5"/>
      <c r="H577" s="6"/>
      <c r="K577" s="6"/>
    </row>
    <row r="578" customFormat="false" ht="12.75" hidden="false" customHeight="false" outlineLevel="0" collapsed="false">
      <c r="D578" s="5"/>
      <c r="G578" s="5"/>
      <c r="H578" s="6"/>
      <c r="K578" s="6"/>
    </row>
    <row r="579" customFormat="false" ht="12.75" hidden="false" customHeight="false" outlineLevel="0" collapsed="false">
      <c r="D579" s="5"/>
      <c r="G579" s="5"/>
      <c r="H579" s="6"/>
      <c r="K579" s="6"/>
    </row>
    <row r="580" customFormat="false" ht="12.75" hidden="false" customHeight="false" outlineLevel="0" collapsed="false">
      <c r="D580" s="5"/>
      <c r="G580" s="5"/>
      <c r="H580" s="6"/>
      <c r="K580" s="6"/>
    </row>
    <row r="581" customFormat="false" ht="12.75" hidden="false" customHeight="false" outlineLevel="0" collapsed="false">
      <c r="D581" s="5"/>
      <c r="G581" s="5"/>
      <c r="H581" s="6"/>
      <c r="K581" s="6"/>
    </row>
    <row r="582" customFormat="false" ht="12.75" hidden="false" customHeight="false" outlineLevel="0" collapsed="false">
      <c r="D582" s="5"/>
      <c r="G582" s="5"/>
      <c r="H582" s="6"/>
      <c r="K582" s="6"/>
    </row>
    <row r="583" customFormat="false" ht="12.75" hidden="false" customHeight="false" outlineLevel="0" collapsed="false">
      <c r="D583" s="5"/>
      <c r="G583" s="5"/>
      <c r="H583" s="6"/>
      <c r="K583" s="6"/>
    </row>
    <row r="584" customFormat="false" ht="12.75" hidden="false" customHeight="false" outlineLevel="0" collapsed="false">
      <c r="D584" s="5"/>
      <c r="G584" s="5"/>
      <c r="H584" s="6"/>
      <c r="K584" s="6"/>
    </row>
    <row r="585" customFormat="false" ht="12.75" hidden="false" customHeight="false" outlineLevel="0" collapsed="false">
      <c r="D585" s="5"/>
      <c r="G585" s="5"/>
      <c r="H585" s="6"/>
      <c r="K585" s="6"/>
    </row>
    <row r="586" customFormat="false" ht="12.75" hidden="false" customHeight="false" outlineLevel="0" collapsed="false">
      <c r="D586" s="5"/>
      <c r="G586" s="5"/>
      <c r="H586" s="6"/>
      <c r="K586" s="6"/>
    </row>
    <row r="587" customFormat="false" ht="12.75" hidden="false" customHeight="false" outlineLevel="0" collapsed="false">
      <c r="D587" s="5"/>
      <c r="G587" s="5"/>
      <c r="H587" s="6"/>
      <c r="K587" s="6"/>
    </row>
    <row r="588" customFormat="false" ht="12.75" hidden="false" customHeight="false" outlineLevel="0" collapsed="false">
      <c r="D588" s="5"/>
      <c r="G588" s="5"/>
      <c r="H588" s="6"/>
      <c r="K588" s="6"/>
    </row>
    <row r="589" customFormat="false" ht="12.75" hidden="false" customHeight="false" outlineLevel="0" collapsed="false">
      <c r="D589" s="5"/>
      <c r="G589" s="5"/>
      <c r="H589" s="6"/>
      <c r="K589" s="6"/>
    </row>
    <row r="590" customFormat="false" ht="12.75" hidden="false" customHeight="false" outlineLevel="0" collapsed="false">
      <c r="D590" s="5"/>
      <c r="G590" s="5"/>
      <c r="H590" s="6"/>
      <c r="K590" s="6"/>
    </row>
    <row r="591" customFormat="false" ht="12.75" hidden="false" customHeight="false" outlineLevel="0" collapsed="false">
      <c r="D591" s="5"/>
      <c r="G591" s="5"/>
      <c r="H591" s="6"/>
      <c r="K591" s="6"/>
    </row>
    <row r="592" customFormat="false" ht="12.75" hidden="false" customHeight="false" outlineLevel="0" collapsed="false">
      <c r="D592" s="5"/>
      <c r="G592" s="5"/>
      <c r="H592" s="6"/>
      <c r="K592" s="6"/>
    </row>
    <row r="593" customFormat="false" ht="12.75" hidden="false" customHeight="false" outlineLevel="0" collapsed="false">
      <c r="D593" s="5"/>
      <c r="G593" s="5"/>
      <c r="H593" s="6"/>
      <c r="K593" s="6"/>
    </row>
    <row r="594" customFormat="false" ht="12.75" hidden="false" customHeight="false" outlineLevel="0" collapsed="false">
      <c r="D594" s="5"/>
      <c r="G594" s="5"/>
      <c r="H594" s="6"/>
      <c r="K594" s="6"/>
    </row>
    <row r="595" customFormat="false" ht="12.75" hidden="false" customHeight="false" outlineLevel="0" collapsed="false">
      <c r="D595" s="5"/>
      <c r="G595" s="5"/>
      <c r="H595" s="6"/>
      <c r="K595" s="6"/>
    </row>
    <row r="596" customFormat="false" ht="12.75" hidden="false" customHeight="false" outlineLevel="0" collapsed="false">
      <c r="D596" s="5"/>
      <c r="G596" s="5"/>
      <c r="H596" s="6"/>
      <c r="K596" s="6"/>
    </row>
    <row r="597" customFormat="false" ht="12.75" hidden="false" customHeight="false" outlineLevel="0" collapsed="false">
      <c r="D597" s="5"/>
      <c r="G597" s="5"/>
      <c r="H597" s="6"/>
      <c r="K597" s="6"/>
    </row>
    <row r="598" customFormat="false" ht="12.75" hidden="false" customHeight="false" outlineLevel="0" collapsed="false">
      <c r="D598" s="5"/>
      <c r="G598" s="5"/>
      <c r="H598" s="6"/>
      <c r="K598" s="6"/>
    </row>
    <row r="599" customFormat="false" ht="12.75" hidden="false" customHeight="false" outlineLevel="0" collapsed="false">
      <c r="D599" s="5"/>
      <c r="G599" s="5"/>
      <c r="H599" s="6"/>
      <c r="K599" s="6"/>
    </row>
    <row r="600" customFormat="false" ht="12.75" hidden="false" customHeight="false" outlineLevel="0" collapsed="false">
      <c r="D600" s="5"/>
      <c r="G600" s="5"/>
      <c r="H600" s="6"/>
      <c r="K600" s="6"/>
    </row>
    <row r="601" customFormat="false" ht="12.75" hidden="false" customHeight="false" outlineLevel="0" collapsed="false">
      <c r="D601" s="5"/>
      <c r="G601" s="5"/>
      <c r="H601" s="6"/>
      <c r="K601" s="6"/>
    </row>
    <row r="602" customFormat="false" ht="12.75" hidden="false" customHeight="false" outlineLevel="0" collapsed="false">
      <c r="D602" s="5"/>
      <c r="G602" s="5"/>
      <c r="H602" s="6"/>
      <c r="K602" s="6"/>
    </row>
    <row r="603" customFormat="false" ht="12.75" hidden="false" customHeight="false" outlineLevel="0" collapsed="false">
      <c r="D603" s="5"/>
      <c r="G603" s="5"/>
      <c r="H603" s="6"/>
      <c r="K603" s="6"/>
    </row>
    <row r="604" customFormat="false" ht="12.75" hidden="false" customHeight="false" outlineLevel="0" collapsed="false">
      <c r="D604" s="5"/>
      <c r="G604" s="5"/>
      <c r="H604" s="6"/>
      <c r="K604" s="6"/>
    </row>
    <row r="605" customFormat="false" ht="12.75" hidden="false" customHeight="false" outlineLevel="0" collapsed="false">
      <c r="D605" s="5"/>
      <c r="G605" s="5"/>
      <c r="H605" s="6"/>
      <c r="K605" s="6"/>
    </row>
    <row r="606" customFormat="false" ht="12.75" hidden="false" customHeight="false" outlineLevel="0" collapsed="false">
      <c r="D606" s="5"/>
      <c r="G606" s="5"/>
      <c r="H606" s="6"/>
      <c r="K606" s="6"/>
    </row>
    <row r="607" customFormat="false" ht="12.75" hidden="false" customHeight="false" outlineLevel="0" collapsed="false">
      <c r="D607" s="5"/>
      <c r="G607" s="5"/>
      <c r="H607" s="6"/>
      <c r="K607" s="6"/>
    </row>
    <row r="608" customFormat="false" ht="12.75" hidden="false" customHeight="false" outlineLevel="0" collapsed="false">
      <c r="D608" s="5"/>
      <c r="G608" s="5"/>
      <c r="H608" s="6"/>
      <c r="K608" s="6"/>
    </row>
    <row r="609" customFormat="false" ht="12.75" hidden="false" customHeight="false" outlineLevel="0" collapsed="false">
      <c r="D609" s="5"/>
      <c r="G609" s="5"/>
      <c r="H609" s="6"/>
      <c r="K609" s="6"/>
    </row>
    <row r="610" customFormat="false" ht="12.75" hidden="false" customHeight="false" outlineLevel="0" collapsed="false">
      <c r="D610" s="5"/>
      <c r="G610" s="5"/>
      <c r="H610" s="6"/>
      <c r="K610" s="6"/>
    </row>
    <row r="611" customFormat="false" ht="12.75" hidden="false" customHeight="false" outlineLevel="0" collapsed="false">
      <c r="D611" s="5"/>
      <c r="G611" s="5"/>
      <c r="H611" s="6"/>
      <c r="K611" s="6"/>
    </row>
    <row r="612" customFormat="false" ht="12.75" hidden="false" customHeight="false" outlineLevel="0" collapsed="false">
      <c r="D612" s="5"/>
      <c r="G612" s="5"/>
      <c r="H612" s="6"/>
      <c r="K612" s="6"/>
    </row>
    <row r="613" customFormat="false" ht="12.75" hidden="false" customHeight="false" outlineLevel="0" collapsed="false">
      <c r="D613" s="5"/>
      <c r="G613" s="5"/>
      <c r="H613" s="6"/>
      <c r="K613" s="6"/>
    </row>
    <row r="614" customFormat="false" ht="12.75" hidden="false" customHeight="false" outlineLevel="0" collapsed="false">
      <c r="D614" s="5"/>
      <c r="G614" s="5"/>
      <c r="H614" s="6"/>
      <c r="K614" s="6"/>
    </row>
    <row r="615" customFormat="false" ht="12.75" hidden="false" customHeight="false" outlineLevel="0" collapsed="false">
      <c r="D615" s="5"/>
      <c r="G615" s="5"/>
      <c r="H615" s="6"/>
      <c r="K615" s="6"/>
    </row>
    <row r="616" customFormat="false" ht="12.75" hidden="false" customHeight="false" outlineLevel="0" collapsed="false">
      <c r="D616" s="5"/>
      <c r="G616" s="5"/>
      <c r="H616" s="6"/>
      <c r="K616" s="6"/>
    </row>
    <row r="617" customFormat="false" ht="12.75" hidden="false" customHeight="false" outlineLevel="0" collapsed="false">
      <c r="D617" s="5"/>
      <c r="G617" s="5"/>
      <c r="H617" s="6"/>
      <c r="K617" s="6"/>
    </row>
    <row r="618" customFormat="false" ht="12.75" hidden="false" customHeight="false" outlineLevel="0" collapsed="false">
      <c r="D618" s="5"/>
      <c r="G618" s="5"/>
      <c r="H618" s="6"/>
      <c r="K618" s="6"/>
    </row>
    <row r="619" customFormat="false" ht="12.75" hidden="false" customHeight="false" outlineLevel="0" collapsed="false">
      <c r="D619" s="5"/>
      <c r="G619" s="5"/>
      <c r="H619" s="6"/>
      <c r="K619" s="6"/>
    </row>
    <row r="620" customFormat="false" ht="12.75" hidden="false" customHeight="false" outlineLevel="0" collapsed="false">
      <c r="D620" s="5"/>
      <c r="G620" s="5"/>
      <c r="H620" s="6"/>
      <c r="K620" s="6"/>
    </row>
    <row r="621" customFormat="false" ht="12.75" hidden="false" customHeight="false" outlineLevel="0" collapsed="false">
      <c r="D621" s="5"/>
      <c r="G621" s="5"/>
      <c r="H621" s="6"/>
      <c r="K621" s="6"/>
    </row>
    <row r="622" customFormat="false" ht="12.75" hidden="false" customHeight="false" outlineLevel="0" collapsed="false">
      <c r="D622" s="5"/>
      <c r="G622" s="5"/>
      <c r="H622" s="6"/>
      <c r="K622" s="6"/>
    </row>
    <row r="623" customFormat="false" ht="12.75" hidden="false" customHeight="false" outlineLevel="0" collapsed="false">
      <c r="D623" s="5"/>
      <c r="G623" s="5"/>
      <c r="H623" s="6"/>
      <c r="K623" s="6"/>
    </row>
    <row r="624" customFormat="false" ht="12.75" hidden="false" customHeight="false" outlineLevel="0" collapsed="false">
      <c r="D624" s="5"/>
      <c r="G624" s="5"/>
      <c r="H624" s="6"/>
      <c r="K624" s="6"/>
    </row>
    <row r="625" customFormat="false" ht="12.75" hidden="false" customHeight="false" outlineLevel="0" collapsed="false">
      <c r="D625" s="5"/>
      <c r="G625" s="5"/>
      <c r="H625" s="6"/>
      <c r="K625" s="6"/>
    </row>
    <row r="626" customFormat="false" ht="12.75" hidden="false" customHeight="false" outlineLevel="0" collapsed="false">
      <c r="D626" s="5"/>
      <c r="G626" s="5"/>
      <c r="H626" s="6"/>
      <c r="K626" s="6"/>
    </row>
    <row r="627" customFormat="false" ht="12.75" hidden="false" customHeight="false" outlineLevel="0" collapsed="false">
      <c r="D627" s="5"/>
      <c r="G627" s="5"/>
      <c r="H627" s="6"/>
      <c r="K627" s="6"/>
    </row>
    <row r="628" customFormat="false" ht="12.75" hidden="false" customHeight="false" outlineLevel="0" collapsed="false">
      <c r="D628" s="5"/>
      <c r="G628" s="5"/>
      <c r="H628" s="6"/>
      <c r="K628" s="6"/>
    </row>
    <row r="629" customFormat="false" ht="12.75" hidden="false" customHeight="false" outlineLevel="0" collapsed="false">
      <c r="D629" s="5"/>
      <c r="G629" s="5"/>
      <c r="H629" s="6"/>
      <c r="K629" s="6"/>
    </row>
    <row r="630" customFormat="false" ht="12.75" hidden="false" customHeight="false" outlineLevel="0" collapsed="false">
      <c r="D630" s="5"/>
      <c r="G630" s="5"/>
      <c r="H630" s="6"/>
      <c r="K630" s="6"/>
    </row>
    <row r="631" customFormat="false" ht="12.75" hidden="false" customHeight="false" outlineLevel="0" collapsed="false">
      <c r="D631" s="5"/>
      <c r="G631" s="5"/>
      <c r="H631" s="6"/>
      <c r="K631" s="6"/>
    </row>
    <row r="632" customFormat="false" ht="12.75" hidden="false" customHeight="false" outlineLevel="0" collapsed="false">
      <c r="D632" s="5"/>
      <c r="G632" s="5"/>
      <c r="H632" s="6"/>
      <c r="K632" s="6"/>
    </row>
    <row r="633" customFormat="false" ht="12.75" hidden="false" customHeight="false" outlineLevel="0" collapsed="false">
      <c r="D633" s="5"/>
      <c r="G633" s="5"/>
      <c r="H633" s="6"/>
      <c r="K633" s="6"/>
    </row>
    <row r="634" customFormat="false" ht="12.75" hidden="false" customHeight="false" outlineLevel="0" collapsed="false">
      <c r="D634" s="5"/>
      <c r="G634" s="5"/>
      <c r="H634" s="6"/>
      <c r="K634" s="6"/>
    </row>
    <row r="635" customFormat="false" ht="12.75" hidden="false" customHeight="false" outlineLevel="0" collapsed="false">
      <c r="D635" s="5"/>
      <c r="G635" s="5"/>
      <c r="H635" s="6"/>
      <c r="K635" s="6"/>
    </row>
    <row r="636" customFormat="false" ht="12.75" hidden="false" customHeight="false" outlineLevel="0" collapsed="false">
      <c r="D636" s="5"/>
      <c r="G636" s="5"/>
      <c r="H636" s="6"/>
      <c r="K636" s="6"/>
    </row>
    <row r="637" customFormat="false" ht="12.75" hidden="false" customHeight="false" outlineLevel="0" collapsed="false">
      <c r="D637" s="5"/>
      <c r="G637" s="5"/>
      <c r="H637" s="6"/>
      <c r="K637" s="6"/>
    </row>
    <row r="638" customFormat="false" ht="12.75" hidden="false" customHeight="false" outlineLevel="0" collapsed="false">
      <c r="D638" s="5"/>
      <c r="G638" s="5"/>
      <c r="H638" s="6"/>
      <c r="K638" s="6"/>
    </row>
    <row r="639" customFormat="false" ht="12.75" hidden="false" customHeight="false" outlineLevel="0" collapsed="false">
      <c r="D639" s="5"/>
      <c r="G639" s="5"/>
      <c r="H639" s="6"/>
      <c r="K639" s="6"/>
    </row>
    <row r="640" customFormat="false" ht="12.75" hidden="false" customHeight="false" outlineLevel="0" collapsed="false">
      <c r="D640" s="5"/>
      <c r="G640" s="5"/>
      <c r="H640" s="6"/>
      <c r="K640" s="6"/>
    </row>
    <row r="641" customFormat="false" ht="12.75" hidden="false" customHeight="false" outlineLevel="0" collapsed="false">
      <c r="D641" s="5"/>
      <c r="G641" s="5"/>
      <c r="H641" s="6"/>
      <c r="K641" s="6"/>
    </row>
    <row r="642" customFormat="false" ht="12.75" hidden="false" customHeight="false" outlineLevel="0" collapsed="false">
      <c r="D642" s="5"/>
      <c r="G642" s="5"/>
      <c r="H642" s="6"/>
      <c r="K642" s="6"/>
    </row>
    <row r="643" customFormat="false" ht="12.75" hidden="false" customHeight="false" outlineLevel="0" collapsed="false">
      <c r="D643" s="5"/>
      <c r="G643" s="5"/>
      <c r="H643" s="6"/>
      <c r="K643" s="6"/>
    </row>
    <row r="644" customFormat="false" ht="12.75" hidden="false" customHeight="false" outlineLevel="0" collapsed="false">
      <c r="D644" s="5"/>
      <c r="G644" s="5"/>
      <c r="H644" s="6"/>
      <c r="K644" s="6"/>
    </row>
    <row r="645" customFormat="false" ht="12.75" hidden="false" customHeight="false" outlineLevel="0" collapsed="false">
      <c r="D645" s="5"/>
      <c r="G645" s="5"/>
      <c r="H645" s="6"/>
      <c r="K645" s="6"/>
    </row>
    <row r="646" customFormat="false" ht="12.75" hidden="false" customHeight="false" outlineLevel="0" collapsed="false">
      <c r="D646" s="5"/>
      <c r="G646" s="5"/>
      <c r="H646" s="6"/>
      <c r="K646" s="6"/>
    </row>
    <row r="647" customFormat="false" ht="12.75" hidden="false" customHeight="false" outlineLevel="0" collapsed="false">
      <c r="D647" s="5"/>
      <c r="G647" s="5"/>
      <c r="H647" s="6"/>
      <c r="K647" s="6"/>
    </row>
    <row r="648" customFormat="false" ht="12.75" hidden="false" customHeight="false" outlineLevel="0" collapsed="false">
      <c r="D648" s="5"/>
      <c r="G648" s="5"/>
      <c r="H648" s="6"/>
      <c r="K648" s="6"/>
    </row>
    <row r="649" customFormat="false" ht="12.75" hidden="false" customHeight="false" outlineLevel="0" collapsed="false">
      <c r="D649" s="5"/>
      <c r="G649" s="5"/>
      <c r="H649" s="6"/>
      <c r="K649" s="6"/>
    </row>
    <row r="650" customFormat="false" ht="12.75" hidden="false" customHeight="false" outlineLevel="0" collapsed="false">
      <c r="D650" s="5"/>
      <c r="G650" s="5"/>
      <c r="H650" s="6"/>
      <c r="K650" s="6"/>
    </row>
    <row r="651" customFormat="false" ht="12.75" hidden="false" customHeight="false" outlineLevel="0" collapsed="false">
      <c r="D651" s="5"/>
      <c r="G651" s="5"/>
      <c r="H651" s="6"/>
      <c r="K651" s="6"/>
    </row>
    <row r="652" customFormat="false" ht="12.75" hidden="false" customHeight="false" outlineLevel="0" collapsed="false">
      <c r="D652" s="5"/>
      <c r="G652" s="5"/>
      <c r="H652" s="6"/>
      <c r="K652" s="6"/>
    </row>
    <row r="653" customFormat="false" ht="12.75" hidden="false" customHeight="false" outlineLevel="0" collapsed="false">
      <c r="D653" s="5"/>
      <c r="G653" s="5"/>
      <c r="H653" s="6"/>
      <c r="K653" s="6"/>
    </row>
    <row r="654" customFormat="false" ht="12.75" hidden="false" customHeight="false" outlineLevel="0" collapsed="false">
      <c r="D654" s="5"/>
      <c r="G654" s="5"/>
      <c r="H654" s="6"/>
      <c r="K654" s="6"/>
    </row>
    <row r="655" customFormat="false" ht="12.75" hidden="false" customHeight="false" outlineLevel="0" collapsed="false">
      <c r="D655" s="5"/>
      <c r="G655" s="5"/>
      <c r="H655" s="6"/>
      <c r="K655" s="6"/>
    </row>
    <row r="656" customFormat="false" ht="12.75" hidden="false" customHeight="false" outlineLevel="0" collapsed="false">
      <c r="D656" s="5"/>
      <c r="G656" s="5"/>
      <c r="H656" s="6"/>
      <c r="K656" s="6"/>
    </row>
    <row r="657" customFormat="false" ht="12.75" hidden="false" customHeight="false" outlineLevel="0" collapsed="false">
      <c r="D657" s="5"/>
      <c r="G657" s="5"/>
      <c r="H657" s="6"/>
      <c r="K657" s="6"/>
    </row>
    <row r="658" customFormat="false" ht="12.75" hidden="false" customHeight="false" outlineLevel="0" collapsed="false">
      <c r="D658" s="5"/>
      <c r="G658" s="5"/>
      <c r="H658" s="6"/>
      <c r="K658" s="6"/>
    </row>
    <row r="659" customFormat="false" ht="12.75" hidden="false" customHeight="false" outlineLevel="0" collapsed="false">
      <c r="D659" s="5"/>
      <c r="G659" s="5"/>
      <c r="H659" s="6"/>
      <c r="K659" s="6"/>
    </row>
    <row r="660" customFormat="false" ht="12.75" hidden="false" customHeight="false" outlineLevel="0" collapsed="false">
      <c r="D660" s="5"/>
      <c r="G660" s="5"/>
      <c r="H660" s="6"/>
      <c r="K660" s="6"/>
    </row>
    <row r="661" customFormat="false" ht="12.75" hidden="false" customHeight="false" outlineLevel="0" collapsed="false">
      <c r="D661" s="5"/>
      <c r="G661" s="5"/>
      <c r="H661" s="6"/>
      <c r="K661" s="6"/>
    </row>
    <row r="662" customFormat="false" ht="12.75" hidden="false" customHeight="false" outlineLevel="0" collapsed="false">
      <c r="D662" s="5"/>
      <c r="G662" s="5"/>
      <c r="H662" s="6"/>
      <c r="K662" s="6"/>
    </row>
    <row r="663" customFormat="false" ht="12.75" hidden="false" customHeight="false" outlineLevel="0" collapsed="false">
      <c r="D663" s="5"/>
      <c r="G663" s="5"/>
      <c r="H663" s="6"/>
      <c r="K663" s="6"/>
    </row>
    <row r="664" customFormat="false" ht="12.75" hidden="false" customHeight="false" outlineLevel="0" collapsed="false">
      <c r="D664" s="5"/>
      <c r="G664" s="5"/>
      <c r="H664" s="6"/>
      <c r="K664" s="6"/>
    </row>
    <row r="665" customFormat="false" ht="12.75" hidden="false" customHeight="false" outlineLevel="0" collapsed="false">
      <c r="D665" s="5"/>
      <c r="G665" s="5"/>
      <c r="H665" s="6"/>
      <c r="K665" s="6"/>
    </row>
    <row r="666" customFormat="false" ht="12.75" hidden="false" customHeight="false" outlineLevel="0" collapsed="false">
      <c r="D666" s="5"/>
      <c r="G666" s="5"/>
      <c r="H666" s="6"/>
      <c r="K666" s="6"/>
    </row>
    <row r="667" customFormat="false" ht="12.75" hidden="false" customHeight="false" outlineLevel="0" collapsed="false">
      <c r="D667" s="5"/>
      <c r="G667" s="5"/>
      <c r="H667" s="6"/>
      <c r="K667" s="6"/>
    </row>
    <row r="668" customFormat="false" ht="12.75" hidden="false" customHeight="false" outlineLevel="0" collapsed="false">
      <c r="D668" s="5"/>
      <c r="G668" s="5"/>
      <c r="H668" s="6"/>
      <c r="K668" s="6"/>
    </row>
    <row r="669" customFormat="false" ht="12.75" hidden="false" customHeight="false" outlineLevel="0" collapsed="false">
      <c r="D669" s="5"/>
      <c r="G669" s="5"/>
      <c r="H669" s="6"/>
      <c r="K669" s="6"/>
    </row>
    <row r="670" customFormat="false" ht="12.75" hidden="false" customHeight="false" outlineLevel="0" collapsed="false">
      <c r="D670" s="5"/>
      <c r="G670" s="5"/>
      <c r="H670" s="6"/>
      <c r="K670" s="6"/>
    </row>
    <row r="671" customFormat="false" ht="12.75" hidden="false" customHeight="false" outlineLevel="0" collapsed="false">
      <c r="D671" s="5"/>
      <c r="G671" s="5"/>
      <c r="H671" s="6"/>
      <c r="K671" s="6"/>
    </row>
    <row r="672" customFormat="false" ht="12.75" hidden="false" customHeight="false" outlineLevel="0" collapsed="false">
      <c r="D672" s="5"/>
      <c r="G672" s="5"/>
      <c r="H672" s="6"/>
      <c r="K672" s="6"/>
    </row>
    <row r="673" customFormat="false" ht="12.75" hidden="false" customHeight="false" outlineLevel="0" collapsed="false">
      <c r="D673" s="5"/>
      <c r="G673" s="5"/>
      <c r="H673" s="6"/>
      <c r="K673" s="6"/>
    </row>
    <row r="674" customFormat="false" ht="12.75" hidden="false" customHeight="false" outlineLevel="0" collapsed="false">
      <c r="D674" s="5"/>
      <c r="G674" s="5"/>
      <c r="H674" s="6"/>
      <c r="K674" s="6"/>
    </row>
    <row r="675" customFormat="false" ht="12.75" hidden="false" customHeight="false" outlineLevel="0" collapsed="false">
      <c r="D675" s="5"/>
      <c r="G675" s="5"/>
      <c r="H675" s="6"/>
      <c r="K675" s="6"/>
    </row>
    <row r="676" customFormat="false" ht="12.75" hidden="false" customHeight="false" outlineLevel="0" collapsed="false">
      <c r="D676" s="5"/>
      <c r="G676" s="5"/>
      <c r="H676" s="6"/>
      <c r="K676" s="6"/>
    </row>
    <row r="677" customFormat="false" ht="12.75" hidden="false" customHeight="false" outlineLevel="0" collapsed="false">
      <c r="D677" s="5"/>
      <c r="G677" s="5"/>
      <c r="H677" s="6"/>
      <c r="K677" s="6"/>
    </row>
    <row r="678" customFormat="false" ht="12.75" hidden="false" customHeight="false" outlineLevel="0" collapsed="false">
      <c r="D678" s="5"/>
      <c r="G678" s="5"/>
      <c r="H678" s="6"/>
      <c r="K678" s="6"/>
    </row>
    <row r="679" customFormat="false" ht="12.75" hidden="false" customHeight="false" outlineLevel="0" collapsed="false">
      <c r="D679" s="5"/>
      <c r="G679" s="5"/>
      <c r="H679" s="6"/>
      <c r="K679" s="6"/>
    </row>
    <row r="680" customFormat="false" ht="12.75" hidden="false" customHeight="false" outlineLevel="0" collapsed="false">
      <c r="D680" s="5"/>
      <c r="G680" s="5"/>
      <c r="H680" s="6"/>
      <c r="K680" s="6"/>
    </row>
    <row r="681" customFormat="false" ht="12.75" hidden="false" customHeight="false" outlineLevel="0" collapsed="false">
      <c r="D681" s="5"/>
      <c r="G681" s="5"/>
      <c r="H681" s="6"/>
      <c r="K681" s="6"/>
    </row>
    <row r="682" customFormat="false" ht="12.75" hidden="false" customHeight="false" outlineLevel="0" collapsed="false">
      <c r="D682" s="5"/>
      <c r="G682" s="5"/>
      <c r="H682" s="6"/>
      <c r="K682" s="6"/>
    </row>
    <row r="683" customFormat="false" ht="12.75" hidden="false" customHeight="false" outlineLevel="0" collapsed="false">
      <c r="D683" s="5"/>
      <c r="G683" s="5"/>
      <c r="H683" s="6"/>
      <c r="K683" s="6"/>
    </row>
    <row r="684" customFormat="false" ht="12.75" hidden="false" customHeight="false" outlineLevel="0" collapsed="false">
      <c r="D684" s="5"/>
      <c r="G684" s="5"/>
      <c r="H684" s="6"/>
      <c r="K684" s="6"/>
    </row>
    <row r="685" customFormat="false" ht="12.75" hidden="false" customHeight="false" outlineLevel="0" collapsed="false">
      <c r="D685" s="5"/>
      <c r="G685" s="5"/>
      <c r="H685" s="6"/>
      <c r="K685" s="6"/>
    </row>
    <row r="686" customFormat="false" ht="12.75" hidden="false" customHeight="false" outlineLevel="0" collapsed="false">
      <c r="D686" s="5"/>
      <c r="G686" s="5"/>
      <c r="H686" s="6"/>
      <c r="K686" s="6"/>
    </row>
    <row r="687" customFormat="false" ht="12.75" hidden="false" customHeight="false" outlineLevel="0" collapsed="false">
      <c r="D687" s="5"/>
      <c r="G687" s="5"/>
      <c r="H687" s="6"/>
      <c r="K687" s="6"/>
    </row>
    <row r="688" customFormat="false" ht="12.75" hidden="false" customHeight="false" outlineLevel="0" collapsed="false">
      <c r="D688" s="5"/>
      <c r="G688" s="5"/>
      <c r="H688" s="6"/>
      <c r="K688" s="6"/>
    </row>
    <row r="689" customFormat="false" ht="12.75" hidden="false" customHeight="false" outlineLevel="0" collapsed="false">
      <c r="D689" s="5"/>
      <c r="G689" s="5"/>
      <c r="H689" s="6"/>
      <c r="K689" s="6"/>
    </row>
    <row r="690" customFormat="false" ht="12.75" hidden="false" customHeight="false" outlineLevel="0" collapsed="false">
      <c r="D690" s="5"/>
      <c r="G690" s="5"/>
      <c r="H690" s="6"/>
      <c r="K690" s="6"/>
    </row>
    <row r="691" customFormat="false" ht="12.75" hidden="false" customHeight="false" outlineLevel="0" collapsed="false">
      <c r="D691" s="5"/>
      <c r="G691" s="5"/>
      <c r="H691" s="6"/>
      <c r="K691" s="6"/>
    </row>
    <row r="692" customFormat="false" ht="12.75" hidden="false" customHeight="false" outlineLevel="0" collapsed="false">
      <c r="D692" s="5"/>
      <c r="G692" s="5"/>
      <c r="H692" s="6"/>
      <c r="K692" s="6"/>
    </row>
    <row r="693" customFormat="false" ht="12.75" hidden="false" customHeight="false" outlineLevel="0" collapsed="false">
      <c r="D693" s="5"/>
      <c r="G693" s="5"/>
      <c r="H693" s="6"/>
      <c r="K693" s="6"/>
    </row>
    <row r="694" customFormat="false" ht="12.75" hidden="false" customHeight="false" outlineLevel="0" collapsed="false">
      <c r="D694" s="5"/>
      <c r="G694" s="5"/>
      <c r="H694" s="6"/>
      <c r="K694" s="6"/>
    </row>
    <row r="695" customFormat="false" ht="12.75" hidden="false" customHeight="false" outlineLevel="0" collapsed="false">
      <c r="D695" s="5"/>
      <c r="G695" s="5"/>
      <c r="H695" s="6"/>
      <c r="K695" s="6"/>
    </row>
    <row r="696" customFormat="false" ht="12.75" hidden="false" customHeight="false" outlineLevel="0" collapsed="false">
      <c r="D696" s="5"/>
      <c r="G696" s="5"/>
      <c r="H696" s="6"/>
      <c r="K696" s="6"/>
    </row>
    <row r="697" customFormat="false" ht="12.75" hidden="false" customHeight="false" outlineLevel="0" collapsed="false">
      <c r="D697" s="5"/>
      <c r="G697" s="5"/>
      <c r="H697" s="6"/>
      <c r="K697" s="6"/>
    </row>
    <row r="698" customFormat="false" ht="12.75" hidden="false" customHeight="false" outlineLevel="0" collapsed="false">
      <c r="D698" s="5"/>
      <c r="G698" s="5"/>
      <c r="H698" s="6"/>
      <c r="K698" s="6"/>
    </row>
    <row r="699" customFormat="false" ht="12.75" hidden="false" customHeight="false" outlineLevel="0" collapsed="false">
      <c r="D699" s="5"/>
      <c r="G699" s="5"/>
      <c r="H699" s="6"/>
      <c r="K699" s="6"/>
    </row>
    <row r="700" customFormat="false" ht="12.75" hidden="false" customHeight="false" outlineLevel="0" collapsed="false">
      <c r="D700" s="5"/>
      <c r="G700" s="5"/>
      <c r="H700" s="6"/>
      <c r="K700" s="6"/>
    </row>
    <row r="701" customFormat="false" ht="12.75" hidden="false" customHeight="false" outlineLevel="0" collapsed="false">
      <c r="D701" s="5"/>
      <c r="G701" s="5"/>
      <c r="H701" s="6"/>
      <c r="K701" s="6"/>
    </row>
    <row r="702" customFormat="false" ht="12.75" hidden="false" customHeight="false" outlineLevel="0" collapsed="false">
      <c r="D702" s="5"/>
      <c r="G702" s="5"/>
      <c r="H702" s="6"/>
      <c r="K702" s="6"/>
    </row>
    <row r="703" customFormat="false" ht="12.75" hidden="false" customHeight="false" outlineLevel="0" collapsed="false">
      <c r="D703" s="5"/>
      <c r="G703" s="5"/>
      <c r="H703" s="6"/>
      <c r="K703" s="6"/>
    </row>
    <row r="704" customFormat="false" ht="12.75" hidden="false" customHeight="false" outlineLevel="0" collapsed="false">
      <c r="D704" s="5"/>
      <c r="G704" s="5"/>
      <c r="H704" s="6"/>
      <c r="K704" s="6"/>
    </row>
    <row r="705" customFormat="false" ht="12.75" hidden="false" customHeight="false" outlineLevel="0" collapsed="false">
      <c r="D705" s="5"/>
      <c r="G705" s="5"/>
      <c r="H705" s="6"/>
      <c r="K705" s="6"/>
    </row>
    <row r="706" customFormat="false" ht="12.75" hidden="false" customHeight="false" outlineLevel="0" collapsed="false">
      <c r="D706" s="5"/>
      <c r="G706" s="5"/>
      <c r="H706" s="6"/>
      <c r="K706" s="6"/>
    </row>
    <row r="707" customFormat="false" ht="12.75" hidden="false" customHeight="false" outlineLevel="0" collapsed="false">
      <c r="D707" s="5"/>
      <c r="G707" s="5"/>
      <c r="H707" s="6"/>
      <c r="K707" s="6"/>
    </row>
    <row r="708" customFormat="false" ht="12.75" hidden="false" customHeight="false" outlineLevel="0" collapsed="false">
      <c r="D708" s="5"/>
      <c r="G708" s="5"/>
      <c r="H708" s="6"/>
      <c r="K708" s="6"/>
    </row>
    <row r="709" customFormat="false" ht="12.75" hidden="false" customHeight="false" outlineLevel="0" collapsed="false">
      <c r="D709" s="5"/>
      <c r="G709" s="5"/>
      <c r="H709" s="6"/>
      <c r="K709" s="6"/>
    </row>
    <row r="710" customFormat="false" ht="12.75" hidden="false" customHeight="false" outlineLevel="0" collapsed="false">
      <c r="D710" s="5"/>
      <c r="G710" s="5"/>
      <c r="H710" s="6"/>
      <c r="K710" s="6"/>
    </row>
    <row r="711" customFormat="false" ht="12.75" hidden="false" customHeight="false" outlineLevel="0" collapsed="false">
      <c r="D711" s="5"/>
      <c r="G711" s="5"/>
      <c r="H711" s="6"/>
      <c r="K711" s="6"/>
    </row>
    <row r="712" customFormat="false" ht="12.75" hidden="false" customHeight="false" outlineLevel="0" collapsed="false">
      <c r="D712" s="5"/>
      <c r="G712" s="5"/>
      <c r="H712" s="6"/>
      <c r="K712" s="6"/>
    </row>
    <row r="713" customFormat="false" ht="12.75" hidden="false" customHeight="false" outlineLevel="0" collapsed="false">
      <c r="D713" s="5"/>
      <c r="G713" s="5"/>
      <c r="H713" s="6"/>
      <c r="K713" s="6"/>
    </row>
    <row r="714" customFormat="false" ht="12.75" hidden="false" customHeight="false" outlineLevel="0" collapsed="false">
      <c r="D714" s="5"/>
      <c r="G714" s="5"/>
      <c r="H714" s="6"/>
      <c r="K714" s="6"/>
    </row>
    <row r="715" customFormat="false" ht="12.75" hidden="false" customHeight="false" outlineLevel="0" collapsed="false">
      <c r="D715" s="5"/>
      <c r="G715" s="5"/>
      <c r="H715" s="6"/>
      <c r="K715" s="6"/>
    </row>
    <row r="716" customFormat="false" ht="12.75" hidden="false" customHeight="false" outlineLevel="0" collapsed="false">
      <c r="D716" s="5"/>
      <c r="G716" s="5"/>
      <c r="H716" s="6"/>
      <c r="K716" s="6"/>
    </row>
    <row r="717" customFormat="false" ht="12.75" hidden="false" customHeight="false" outlineLevel="0" collapsed="false">
      <c r="D717" s="5"/>
      <c r="G717" s="5"/>
      <c r="H717" s="6"/>
      <c r="K717" s="6"/>
    </row>
    <row r="718" customFormat="false" ht="12.75" hidden="false" customHeight="false" outlineLevel="0" collapsed="false">
      <c r="D718" s="5"/>
      <c r="G718" s="5"/>
      <c r="H718" s="6"/>
      <c r="K718" s="6"/>
    </row>
    <row r="719" customFormat="false" ht="12.75" hidden="false" customHeight="false" outlineLevel="0" collapsed="false">
      <c r="D719" s="5"/>
      <c r="G719" s="5"/>
      <c r="H719" s="6"/>
      <c r="K719" s="6"/>
    </row>
    <row r="720" customFormat="false" ht="12.75" hidden="false" customHeight="false" outlineLevel="0" collapsed="false">
      <c r="D720" s="5"/>
      <c r="G720" s="5"/>
      <c r="H720" s="6"/>
      <c r="K720" s="6"/>
    </row>
    <row r="721" customFormat="false" ht="12.75" hidden="false" customHeight="false" outlineLevel="0" collapsed="false">
      <c r="D721" s="5"/>
      <c r="G721" s="5"/>
      <c r="H721" s="6"/>
      <c r="K721" s="6"/>
    </row>
    <row r="722" customFormat="false" ht="12.75" hidden="false" customHeight="false" outlineLevel="0" collapsed="false">
      <c r="D722" s="5"/>
      <c r="G722" s="5"/>
      <c r="H722" s="6"/>
      <c r="K722" s="6"/>
    </row>
    <row r="723" customFormat="false" ht="12.75" hidden="false" customHeight="false" outlineLevel="0" collapsed="false">
      <c r="D723" s="5"/>
      <c r="G723" s="5"/>
      <c r="H723" s="6"/>
      <c r="K723" s="6"/>
    </row>
    <row r="724" customFormat="false" ht="12.75" hidden="false" customHeight="false" outlineLevel="0" collapsed="false">
      <c r="D724" s="5"/>
      <c r="G724" s="5"/>
      <c r="H724" s="6"/>
      <c r="K724" s="6"/>
    </row>
    <row r="725" customFormat="false" ht="12.75" hidden="false" customHeight="false" outlineLevel="0" collapsed="false">
      <c r="D725" s="5"/>
      <c r="G725" s="5"/>
      <c r="H725" s="6"/>
      <c r="K725" s="6"/>
    </row>
    <row r="726" customFormat="false" ht="12.75" hidden="false" customHeight="false" outlineLevel="0" collapsed="false">
      <c r="D726" s="5"/>
      <c r="G726" s="5"/>
      <c r="H726" s="6"/>
      <c r="K726" s="6"/>
    </row>
    <row r="727" customFormat="false" ht="12.75" hidden="false" customHeight="false" outlineLevel="0" collapsed="false">
      <c r="D727" s="5"/>
      <c r="G727" s="5"/>
      <c r="H727" s="6"/>
      <c r="K727" s="6"/>
    </row>
    <row r="728" customFormat="false" ht="12.75" hidden="false" customHeight="false" outlineLevel="0" collapsed="false">
      <c r="D728" s="5"/>
      <c r="G728" s="5"/>
      <c r="H728" s="6"/>
      <c r="K728" s="6"/>
    </row>
    <row r="729" customFormat="false" ht="12.75" hidden="false" customHeight="false" outlineLevel="0" collapsed="false">
      <c r="D729" s="5"/>
      <c r="G729" s="5"/>
      <c r="H729" s="6"/>
      <c r="K729" s="6"/>
    </row>
    <row r="730" customFormat="false" ht="12.75" hidden="false" customHeight="false" outlineLevel="0" collapsed="false">
      <c r="D730" s="5"/>
      <c r="G730" s="5"/>
      <c r="H730" s="6"/>
      <c r="K730" s="6"/>
    </row>
    <row r="731" customFormat="false" ht="12.75" hidden="false" customHeight="false" outlineLevel="0" collapsed="false">
      <c r="D731" s="5"/>
      <c r="G731" s="5"/>
      <c r="H731" s="6"/>
      <c r="K731" s="6"/>
    </row>
    <row r="732" customFormat="false" ht="12.75" hidden="false" customHeight="false" outlineLevel="0" collapsed="false">
      <c r="D732" s="5"/>
      <c r="G732" s="5"/>
      <c r="H732" s="6"/>
      <c r="K732" s="6"/>
    </row>
    <row r="733" customFormat="false" ht="12.75" hidden="false" customHeight="false" outlineLevel="0" collapsed="false">
      <c r="D733" s="5"/>
      <c r="G733" s="5"/>
      <c r="H733" s="6"/>
      <c r="K733" s="6"/>
    </row>
    <row r="734" customFormat="false" ht="12.75" hidden="false" customHeight="false" outlineLevel="0" collapsed="false">
      <c r="D734" s="5"/>
      <c r="G734" s="5"/>
      <c r="H734" s="6"/>
      <c r="K734" s="6"/>
    </row>
    <row r="735" customFormat="false" ht="12.75" hidden="false" customHeight="false" outlineLevel="0" collapsed="false">
      <c r="D735" s="5"/>
      <c r="G735" s="5"/>
      <c r="H735" s="6"/>
      <c r="K735" s="6"/>
    </row>
    <row r="736" customFormat="false" ht="12.75" hidden="false" customHeight="false" outlineLevel="0" collapsed="false">
      <c r="D736" s="5"/>
      <c r="G736" s="5"/>
      <c r="H736" s="6"/>
      <c r="K736" s="6"/>
    </row>
    <row r="737" customFormat="false" ht="12.75" hidden="false" customHeight="false" outlineLevel="0" collapsed="false">
      <c r="D737" s="5"/>
      <c r="G737" s="5"/>
      <c r="H737" s="6"/>
      <c r="K737" s="6"/>
    </row>
    <row r="738" customFormat="false" ht="12.75" hidden="false" customHeight="false" outlineLevel="0" collapsed="false">
      <c r="D738" s="5"/>
      <c r="G738" s="5"/>
      <c r="H738" s="6"/>
      <c r="K738" s="6"/>
    </row>
    <row r="739" customFormat="false" ht="12.75" hidden="false" customHeight="false" outlineLevel="0" collapsed="false">
      <c r="D739" s="5"/>
      <c r="G739" s="5"/>
      <c r="H739" s="6"/>
      <c r="K739" s="6"/>
    </row>
    <row r="740" customFormat="false" ht="12.75" hidden="false" customHeight="false" outlineLevel="0" collapsed="false">
      <c r="D740" s="5"/>
      <c r="G740" s="5"/>
      <c r="H740" s="6"/>
      <c r="K740" s="6"/>
    </row>
    <row r="741" customFormat="false" ht="12.75" hidden="false" customHeight="false" outlineLevel="0" collapsed="false">
      <c r="D741" s="5"/>
      <c r="G741" s="5"/>
      <c r="H741" s="6"/>
      <c r="K741" s="6"/>
    </row>
    <row r="742" customFormat="false" ht="12.75" hidden="false" customHeight="false" outlineLevel="0" collapsed="false">
      <c r="D742" s="5"/>
      <c r="G742" s="5"/>
      <c r="H742" s="6"/>
      <c r="K742" s="6"/>
    </row>
    <row r="743" customFormat="false" ht="12.75" hidden="false" customHeight="false" outlineLevel="0" collapsed="false">
      <c r="D743" s="5"/>
      <c r="G743" s="5"/>
      <c r="H743" s="6"/>
      <c r="K743" s="6"/>
    </row>
    <row r="744" customFormat="false" ht="12.75" hidden="false" customHeight="false" outlineLevel="0" collapsed="false">
      <c r="D744" s="5"/>
      <c r="G744" s="5"/>
      <c r="H744" s="6"/>
      <c r="K744" s="6"/>
    </row>
    <row r="745" customFormat="false" ht="12.75" hidden="false" customHeight="false" outlineLevel="0" collapsed="false">
      <c r="D745" s="5"/>
      <c r="G745" s="5"/>
      <c r="H745" s="6"/>
      <c r="K745" s="6"/>
    </row>
    <row r="746" customFormat="false" ht="12.75" hidden="false" customHeight="false" outlineLevel="0" collapsed="false">
      <c r="D746" s="5"/>
      <c r="G746" s="5"/>
      <c r="H746" s="6"/>
      <c r="K746" s="6"/>
    </row>
    <row r="747" customFormat="false" ht="12.75" hidden="false" customHeight="false" outlineLevel="0" collapsed="false">
      <c r="D747" s="5"/>
      <c r="G747" s="5"/>
      <c r="H747" s="6"/>
      <c r="K747" s="6"/>
    </row>
    <row r="748" customFormat="false" ht="12.75" hidden="false" customHeight="false" outlineLevel="0" collapsed="false">
      <c r="D748" s="5"/>
      <c r="G748" s="5"/>
      <c r="H748" s="6"/>
      <c r="K748" s="6"/>
    </row>
    <row r="749" customFormat="false" ht="12.75" hidden="false" customHeight="false" outlineLevel="0" collapsed="false">
      <c r="D749" s="5"/>
      <c r="G749" s="5"/>
      <c r="H749" s="6"/>
      <c r="K749" s="6"/>
    </row>
    <row r="750" customFormat="false" ht="12.75" hidden="false" customHeight="false" outlineLevel="0" collapsed="false">
      <c r="D750" s="5"/>
      <c r="G750" s="5"/>
      <c r="H750" s="6"/>
      <c r="K750" s="6"/>
    </row>
    <row r="751" customFormat="false" ht="12.75" hidden="false" customHeight="false" outlineLevel="0" collapsed="false">
      <c r="D751" s="5"/>
      <c r="G751" s="5"/>
      <c r="H751" s="6"/>
      <c r="K751" s="6"/>
    </row>
    <row r="752" customFormat="false" ht="12.75" hidden="false" customHeight="false" outlineLevel="0" collapsed="false">
      <c r="D752" s="5"/>
      <c r="G752" s="5"/>
      <c r="H752" s="6"/>
      <c r="K752" s="6"/>
    </row>
    <row r="753" customFormat="false" ht="12.75" hidden="false" customHeight="false" outlineLevel="0" collapsed="false">
      <c r="D753" s="5"/>
      <c r="G753" s="5"/>
      <c r="H753" s="6"/>
      <c r="K753" s="6"/>
    </row>
    <row r="754" customFormat="false" ht="12.75" hidden="false" customHeight="false" outlineLevel="0" collapsed="false">
      <c r="D754" s="5"/>
      <c r="G754" s="5"/>
      <c r="H754" s="6"/>
      <c r="K754" s="6"/>
    </row>
    <row r="755" customFormat="false" ht="12.75" hidden="false" customHeight="false" outlineLevel="0" collapsed="false">
      <c r="D755" s="5"/>
      <c r="G755" s="5"/>
      <c r="H755" s="6"/>
      <c r="K755" s="6"/>
    </row>
    <row r="756" customFormat="false" ht="12.75" hidden="false" customHeight="false" outlineLevel="0" collapsed="false">
      <c r="D756" s="5"/>
      <c r="G756" s="5"/>
      <c r="H756" s="6"/>
      <c r="K756" s="6"/>
    </row>
    <row r="757" customFormat="false" ht="12.75" hidden="false" customHeight="false" outlineLevel="0" collapsed="false">
      <c r="D757" s="5"/>
      <c r="G757" s="5"/>
      <c r="H757" s="6"/>
      <c r="K757" s="6"/>
    </row>
    <row r="758" customFormat="false" ht="12.75" hidden="false" customHeight="false" outlineLevel="0" collapsed="false">
      <c r="D758" s="5"/>
      <c r="G758" s="5"/>
      <c r="H758" s="6"/>
      <c r="K758" s="6"/>
    </row>
    <row r="759" customFormat="false" ht="12.75" hidden="false" customHeight="false" outlineLevel="0" collapsed="false">
      <c r="D759" s="5"/>
      <c r="G759" s="5"/>
      <c r="H759" s="6"/>
      <c r="K759" s="6"/>
    </row>
    <row r="760" customFormat="false" ht="12.75" hidden="false" customHeight="false" outlineLevel="0" collapsed="false">
      <c r="D760" s="5"/>
      <c r="G760" s="5"/>
      <c r="H760" s="6"/>
      <c r="K760" s="6"/>
    </row>
    <row r="761" customFormat="false" ht="12.75" hidden="false" customHeight="false" outlineLevel="0" collapsed="false">
      <c r="D761" s="5"/>
      <c r="G761" s="5"/>
      <c r="H761" s="6"/>
      <c r="K761" s="6"/>
    </row>
    <row r="762" customFormat="false" ht="12.75" hidden="false" customHeight="false" outlineLevel="0" collapsed="false">
      <c r="D762" s="5"/>
      <c r="G762" s="5"/>
      <c r="H762" s="6"/>
      <c r="K762" s="6"/>
    </row>
    <row r="763" customFormat="false" ht="12.75" hidden="false" customHeight="false" outlineLevel="0" collapsed="false">
      <c r="D763" s="5"/>
      <c r="G763" s="5"/>
      <c r="H763" s="6"/>
      <c r="K763" s="6"/>
    </row>
    <row r="764" customFormat="false" ht="12.75" hidden="false" customHeight="false" outlineLevel="0" collapsed="false">
      <c r="D764" s="5"/>
      <c r="G764" s="5"/>
      <c r="H764" s="6"/>
      <c r="K764" s="6"/>
    </row>
    <row r="765" customFormat="false" ht="12.75" hidden="false" customHeight="false" outlineLevel="0" collapsed="false">
      <c r="D765" s="5"/>
      <c r="G765" s="5"/>
      <c r="H765" s="6"/>
      <c r="K765" s="6"/>
    </row>
    <row r="766" customFormat="false" ht="12.75" hidden="false" customHeight="false" outlineLevel="0" collapsed="false">
      <c r="D766" s="5"/>
      <c r="G766" s="5"/>
      <c r="H766" s="6"/>
      <c r="K766" s="6"/>
    </row>
    <row r="767" customFormat="false" ht="12.75" hidden="false" customHeight="false" outlineLevel="0" collapsed="false">
      <c r="D767" s="5"/>
      <c r="G767" s="5"/>
      <c r="H767" s="6"/>
      <c r="K767" s="6"/>
    </row>
    <row r="768" customFormat="false" ht="12.75" hidden="false" customHeight="false" outlineLevel="0" collapsed="false">
      <c r="D768" s="5"/>
      <c r="G768" s="5"/>
      <c r="H768" s="6"/>
      <c r="K768" s="6"/>
    </row>
    <row r="769" customFormat="false" ht="12.75" hidden="false" customHeight="false" outlineLevel="0" collapsed="false">
      <c r="D769" s="5"/>
      <c r="G769" s="5"/>
      <c r="H769" s="6"/>
      <c r="K769" s="6"/>
    </row>
    <row r="770" customFormat="false" ht="12.75" hidden="false" customHeight="false" outlineLevel="0" collapsed="false">
      <c r="D770" s="5"/>
      <c r="G770" s="5"/>
      <c r="H770" s="6"/>
      <c r="K770" s="6"/>
    </row>
    <row r="771" customFormat="false" ht="12.75" hidden="false" customHeight="false" outlineLevel="0" collapsed="false">
      <c r="D771" s="5"/>
      <c r="G771" s="5"/>
      <c r="H771" s="6"/>
      <c r="K771" s="6"/>
    </row>
    <row r="772" customFormat="false" ht="12.75" hidden="false" customHeight="false" outlineLevel="0" collapsed="false">
      <c r="D772" s="5"/>
      <c r="G772" s="5"/>
      <c r="H772" s="6"/>
      <c r="K772" s="6"/>
    </row>
    <row r="773" customFormat="false" ht="12.75" hidden="false" customHeight="false" outlineLevel="0" collapsed="false">
      <c r="D773" s="5"/>
      <c r="G773" s="5"/>
      <c r="H773" s="6"/>
      <c r="K773" s="6"/>
    </row>
    <row r="774" customFormat="false" ht="12.75" hidden="false" customHeight="false" outlineLevel="0" collapsed="false">
      <c r="D774" s="5"/>
      <c r="G774" s="5"/>
      <c r="H774" s="6"/>
      <c r="K774" s="6"/>
    </row>
    <row r="775" customFormat="false" ht="12.75" hidden="false" customHeight="false" outlineLevel="0" collapsed="false">
      <c r="D775" s="5"/>
      <c r="G775" s="5"/>
      <c r="H775" s="6"/>
      <c r="K775" s="6"/>
    </row>
    <row r="776" customFormat="false" ht="12.75" hidden="false" customHeight="false" outlineLevel="0" collapsed="false">
      <c r="D776" s="5"/>
      <c r="G776" s="5"/>
      <c r="H776" s="6"/>
      <c r="K776" s="6"/>
    </row>
    <row r="777" customFormat="false" ht="12.75" hidden="false" customHeight="false" outlineLevel="0" collapsed="false">
      <c r="D777" s="5"/>
      <c r="G777" s="5"/>
      <c r="H777" s="6"/>
      <c r="K777" s="6"/>
    </row>
    <row r="778" customFormat="false" ht="12.75" hidden="false" customHeight="false" outlineLevel="0" collapsed="false">
      <c r="D778" s="5"/>
      <c r="G778" s="5"/>
      <c r="H778" s="6"/>
      <c r="K778" s="6"/>
    </row>
    <row r="779" customFormat="false" ht="12.75" hidden="false" customHeight="false" outlineLevel="0" collapsed="false">
      <c r="D779" s="5"/>
      <c r="G779" s="5"/>
      <c r="H779" s="6"/>
      <c r="K779" s="6"/>
    </row>
    <row r="780" customFormat="false" ht="12.75" hidden="false" customHeight="false" outlineLevel="0" collapsed="false">
      <c r="D780" s="5"/>
      <c r="G780" s="5"/>
      <c r="H780" s="6"/>
      <c r="K780" s="6"/>
    </row>
    <row r="781" customFormat="false" ht="12.75" hidden="false" customHeight="false" outlineLevel="0" collapsed="false">
      <c r="D781" s="5"/>
      <c r="G781" s="5"/>
      <c r="H781" s="6"/>
      <c r="K781" s="6"/>
    </row>
    <row r="782" customFormat="false" ht="12.75" hidden="false" customHeight="false" outlineLevel="0" collapsed="false">
      <c r="D782" s="5"/>
      <c r="G782" s="5"/>
      <c r="H782" s="6"/>
      <c r="K782" s="6"/>
    </row>
    <row r="783" customFormat="false" ht="12.75" hidden="false" customHeight="false" outlineLevel="0" collapsed="false">
      <c r="D783" s="5"/>
      <c r="G783" s="5"/>
      <c r="H783" s="6"/>
      <c r="K783" s="6"/>
    </row>
    <row r="784" customFormat="false" ht="12.75" hidden="false" customHeight="false" outlineLevel="0" collapsed="false">
      <c r="D784" s="5"/>
      <c r="G784" s="5"/>
      <c r="H784" s="6"/>
      <c r="K784" s="6"/>
    </row>
    <row r="785" customFormat="false" ht="12.75" hidden="false" customHeight="false" outlineLevel="0" collapsed="false">
      <c r="D785" s="5"/>
      <c r="G785" s="5"/>
      <c r="H785" s="6"/>
      <c r="K785" s="6"/>
    </row>
    <row r="786" customFormat="false" ht="12.75" hidden="false" customHeight="false" outlineLevel="0" collapsed="false">
      <c r="D786" s="5"/>
      <c r="G786" s="5"/>
      <c r="H786" s="6"/>
      <c r="K786" s="6"/>
    </row>
    <row r="787" customFormat="false" ht="12.75" hidden="false" customHeight="false" outlineLevel="0" collapsed="false">
      <c r="D787" s="5"/>
      <c r="G787" s="5"/>
      <c r="H787" s="6"/>
      <c r="K787" s="6"/>
    </row>
    <row r="788" customFormat="false" ht="12.75" hidden="false" customHeight="false" outlineLevel="0" collapsed="false">
      <c r="D788" s="5"/>
      <c r="G788" s="5"/>
      <c r="H788" s="6"/>
      <c r="K788" s="6"/>
    </row>
    <row r="789" customFormat="false" ht="12.75" hidden="false" customHeight="false" outlineLevel="0" collapsed="false">
      <c r="D789" s="5"/>
      <c r="G789" s="5"/>
      <c r="H789" s="6"/>
      <c r="K789" s="6"/>
    </row>
    <row r="790" customFormat="false" ht="12.75" hidden="false" customHeight="false" outlineLevel="0" collapsed="false">
      <c r="D790" s="5"/>
      <c r="G790" s="5"/>
      <c r="H790" s="6"/>
      <c r="K790" s="6"/>
    </row>
    <row r="791" customFormat="false" ht="12.75" hidden="false" customHeight="false" outlineLevel="0" collapsed="false">
      <c r="D791" s="5"/>
      <c r="G791" s="5"/>
      <c r="H791" s="6"/>
      <c r="K791" s="6"/>
    </row>
    <row r="792" customFormat="false" ht="12.75" hidden="false" customHeight="false" outlineLevel="0" collapsed="false">
      <c r="D792" s="5"/>
      <c r="G792" s="5"/>
      <c r="H792" s="6"/>
      <c r="K792" s="6"/>
    </row>
    <row r="793" customFormat="false" ht="12.75" hidden="false" customHeight="false" outlineLevel="0" collapsed="false">
      <c r="D793" s="5"/>
      <c r="G793" s="5"/>
      <c r="H793" s="6"/>
      <c r="K793" s="6"/>
    </row>
    <row r="794" customFormat="false" ht="12.75" hidden="false" customHeight="false" outlineLevel="0" collapsed="false">
      <c r="D794" s="5"/>
      <c r="G794" s="5"/>
      <c r="H794" s="6"/>
      <c r="K794" s="6"/>
    </row>
    <row r="795" customFormat="false" ht="12.75" hidden="false" customHeight="false" outlineLevel="0" collapsed="false">
      <c r="D795" s="5"/>
      <c r="G795" s="5"/>
      <c r="H795" s="6"/>
      <c r="K795" s="6"/>
    </row>
    <row r="796" customFormat="false" ht="12.75" hidden="false" customHeight="false" outlineLevel="0" collapsed="false">
      <c r="D796" s="5"/>
      <c r="G796" s="5"/>
      <c r="H796" s="6"/>
      <c r="K796" s="6"/>
    </row>
    <row r="797" customFormat="false" ht="12.75" hidden="false" customHeight="false" outlineLevel="0" collapsed="false">
      <c r="D797" s="5"/>
      <c r="G797" s="5"/>
      <c r="H797" s="6"/>
      <c r="K797" s="6"/>
    </row>
    <row r="798" customFormat="false" ht="12.75" hidden="false" customHeight="false" outlineLevel="0" collapsed="false">
      <c r="D798" s="5"/>
      <c r="G798" s="5"/>
      <c r="H798" s="6"/>
      <c r="K798" s="6"/>
    </row>
    <row r="799" customFormat="false" ht="12.75" hidden="false" customHeight="false" outlineLevel="0" collapsed="false">
      <c r="D799" s="5"/>
      <c r="G799" s="5"/>
      <c r="H799" s="6"/>
      <c r="K799" s="6"/>
    </row>
    <row r="800" customFormat="false" ht="12.75" hidden="false" customHeight="false" outlineLevel="0" collapsed="false">
      <c r="D800" s="5"/>
      <c r="G800" s="5"/>
      <c r="H800" s="6"/>
      <c r="K800" s="6"/>
    </row>
    <row r="801" customFormat="false" ht="12.75" hidden="false" customHeight="false" outlineLevel="0" collapsed="false">
      <c r="D801" s="5"/>
      <c r="G801" s="5"/>
      <c r="H801" s="6"/>
      <c r="K801" s="6"/>
    </row>
    <row r="802" customFormat="false" ht="12.75" hidden="false" customHeight="false" outlineLevel="0" collapsed="false">
      <c r="D802" s="5"/>
      <c r="G802" s="5"/>
      <c r="H802" s="6"/>
      <c r="K802" s="6"/>
    </row>
    <row r="803" customFormat="false" ht="12.75" hidden="false" customHeight="false" outlineLevel="0" collapsed="false">
      <c r="D803" s="5"/>
      <c r="G803" s="5"/>
      <c r="H803" s="6"/>
      <c r="K803" s="6"/>
    </row>
    <row r="804" customFormat="false" ht="12.75" hidden="false" customHeight="false" outlineLevel="0" collapsed="false">
      <c r="D804" s="5"/>
      <c r="G804" s="5"/>
      <c r="H804" s="6"/>
      <c r="K804" s="6"/>
    </row>
    <row r="805" customFormat="false" ht="12.75" hidden="false" customHeight="false" outlineLevel="0" collapsed="false">
      <c r="D805" s="5"/>
      <c r="G805" s="5"/>
      <c r="H805" s="6"/>
      <c r="K805" s="6"/>
    </row>
    <row r="806" customFormat="false" ht="12.75" hidden="false" customHeight="false" outlineLevel="0" collapsed="false">
      <c r="D806" s="5"/>
      <c r="G806" s="5"/>
      <c r="H806" s="6"/>
      <c r="K806" s="6"/>
    </row>
    <row r="807" customFormat="false" ht="12.75" hidden="false" customHeight="false" outlineLevel="0" collapsed="false">
      <c r="D807" s="5"/>
      <c r="G807" s="5"/>
      <c r="H807" s="6"/>
      <c r="K807" s="6"/>
    </row>
    <row r="808" customFormat="false" ht="12.75" hidden="false" customHeight="false" outlineLevel="0" collapsed="false">
      <c r="D808" s="5"/>
      <c r="G808" s="5"/>
      <c r="H808" s="6"/>
      <c r="K808" s="6"/>
    </row>
    <row r="809" customFormat="false" ht="12.75" hidden="false" customHeight="false" outlineLevel="0" collapsed="false">
      <c r="D809" s="5"/>
      <c r="G809" s="5"/>
      <c r="H809" s="6"/>
      <c r="K809" s="6"/>
    </row>
    <row r="810" customFormat="false" ht="12.75" hidden="false" customHeight="false" outlineLevel="0" collapsed="false">
      <c r="D810" s="5"/>
      <c r="G810" s="5"/>
      <c r="H810" s="6"/>
      <c r="K810" s="6"/>
    </row>
    <row r="811" customFormat="false" ht="12.75" hidden="false" customHeight="false" outlineLevel="0" collapsed="false">
      <c r="D811" s="5"/>
      <c r="G811" s="5"/>
      <c r="H811" s="6"/>
      <c r="K811" s="6"/>
    </row>
    <row r="812" customFormat="false" ht="12.75" hidden="false" customHeight="false" outlineLevel="0" collapsed="false">
      <c r="D812" s="5"/>
      <c r="G812" s="5"/>
      <c r="H812" s="6"/>
      <c r="K812" s="6"/>
    </row>
    <row r="813" customFormat="false" ht="12.75" hidden="false" customHeight="false" outlineLevel="0" collapsed="false">
      <c r="D813" s="5"/>
      <c r="G813" s="5"/>
      <c r="H813" s="6"/>
      <c r="K813" s="6"/>
    </row>
    <row r="814" customFormat="false" ht="12.75" hidden="false" customHeight="false" outlineLevel="0" collapsed="false">
      <c r="D814" s="5"/>
      <c r="G814" s="5"/>
      <c r="H814" s="6"/>
      <c r="K814" s="6"/>
    </row>
    <row r="815" customFormat="false" ht="12.75" hidden="false" customHeight="false" outlineLevel="0" collapsed="false">
      <c r="D815" s="5"/>
      <c r="G815" s="5"/>
      <c r="H815" s="6"/>
      <c r="K815" s="6"/>
    </row>
    <row r="816" customFormat="false" ht="12.75" hidden="false" customHeight="false" outlineLevel="0" collapsed="false">
      <c r="D816" s="5"/>
      <c r="G816" s="5"/>
      <c r="H816" s="6"/>
      <c r="K816" s="6"/>
    </row>
    <row r="817" customFormat="false" ht="12.75" hidden="false" customHeight="false" outlineLevel="0" collapsed="false">
      <c r="D817" s="5"/>
      <c r="G817" s="5"/>
      <c r="H817" s="6"/>
      <c r="K817" s="6"/>
    </row>
    <row r="818" customFormat="false" ht="12.75" hidden="false" customHeight="false" outlineLevel="0" collapsed="false">
      <c r="D818" s="5"/>
      <c r="G818" s="5"/>
      <c r="H818" s="6"/>
      <c r="K818" s="6"/>
    </row>
    <row r="819" customFormat="false" ht="12.75" hidden="false" customHeight="false" outlineLevel="0" collapsed="false">
      <c r="D819" s="5"/>
      <c r="G819" s="5"/>
      <c r="H819" s="6"/>
      <c r="K819" s="6"/>
    </row>
    <row r="820" customFormat="false" ht="12.75" hidden="false" customHeight="false" outlineLevel="0" collapsed="false">
      <c r="D820" s="5"/>
      <c r="G820" s="5"/>
      <c r="H820" s="6"/>
      <c r="K820" s="6"/>
    </row>
    <row r="821" customFormat="false" ht="12.75" hidden="false" customHeight="false" outlineLevel="0" collapsed="false">
      <c r="D821" s="5"/>
      <c r="G821" s="5"/>
      <c r="H821" s="6"/>
      <c r="K821" s="6"/>
    </row>
    <row r="822" customFormat="false" ht="12.75" hidden="false" customHeight="false" outlineLevel="0" collapsed="false">
      <c r="D822" s="5"/>
      <c r="G822" s="5"/>
      <c r="H822" s="6"/>
      <c r="K822" s="6"/>
    </row>
    <row r="823" customFormat="false" ht="12.75" hidden="false" customHeight="false" outlineLevel="0" collapsed="false">
      <c r="D823" s="5"/>
      <c r="G823" s="5"/>
      <c r="H823" s="6"/>
      <c r="K823" s="6"/>
    </row>
    <row r="824" customFormat="false" ht="12.75" hidden="false" customHeight="false" outlineLevel="0" collapsed="false">
      <c r="D824" s="5"/>
      <c r="G824" s="5"/>
      <c r="H824" s="6"/>
      <c r="K824" s="6"/>
    </row>
    <row r="825" customFormat="false" ht="12.75" hidden="false" customHeight="false" outlineLevel="0" collapsed="false">
      <c r="D825" s="5"/>
      <c r="G825" s="5"/>
      <c r="H825" s="6"/>
      <c r="K825" s="6"/>
    </row>
    <row r="826" customFormat="false" ht="12.75" hidden="false" customHeight="false" outlineLevel="0" collapsed="false">
      <c r="D826" s="5"/>
      <c r="G826" s="5"/>
      <c r="H826" s="6"/>
      <c r="K826" s="6"/>
    </row>
    <row r="827" customFormat="false" ht="12.75" hidden="false" customHeight="false" outlineLevel="0" collapsed="false">
      <c r="D827" s="5"/>
      <c r="G827" s="5"/>
      <c r="H827" s="6"/>
      <c r="K827" s="6"/>
    </row>
    <row r="828" customFormat="false" ht="12.75" hidden="false" customHeight="false" outlineLevel="0" collapsed="false">
      <c r="D828" s="5"/>
      <c r="G828" s="5"/>
      <c r="H828" s="6"/>
      <c r="K828" s="6"/>
    </row>
    <row r="829" customFormat="false" ht="12.75" hidden="false" customHeight="false" outlineLevel="0" collapsed="false">
      <c r="D829" s="5"/>
      <c r="G829" s="5"/>
      <c r="H829" s="6"/>
      <c r="K829" s="6"/>
    </row>
    <row r="830" customFormat="false" ht="12.75" hidden="false" customHeight="false" outlineLevel="0" collapsed="false">
      <c r="D830" s="5"/>
      <c r="G830" s="5"/>
      <c r="H830" s="6"/>
      <c r="K830" s="6"/>
    </row>
    <row r="831" customFormat="false" ht="12.75" hidden="false" customHeight="false" outlineLevel="0" collapsed="false">
      <c r="D831" s="5"/>
      <c r="G831" s="5"/>
      <c r="H831" s="6"/>
      <c r="K831" s="6"/>
    </row>
    <row r="832" customFormat="false" ht="12.75" hidden="false" customHeight="false" outlineLevel="0" collapsed="false">
      <c r="D832" s="5"/>
      <c r="G832" s="5"/>
      <c r="H832" s="6"/>
      <c r="K832" s="6"/>
    </row>
    <row r="833" customFormat="false" ht="12.75" hidden="false" customHeight="false" outlineLevel="0" collapsed="false">
      <c r="D833" s="5"/>
      <c r="G833" s="5"/>
      <c r="H833" s="6"/>
      <c r="K833" s="6"/>
    </row>
    <row r="834" customFormat="false" ht="12.75" hidden="false" customHeight="false" outlineLevel="0" collapsed="false">
      <c r="D834" s="5"/>
      <c r="G834" s="5"/>
      <c r="H834" s="6"/>
      <c r="K834" s="6"/>
    </row>
    <row r="835" customFormat="false" ht="12.75" hidden="false" customHeight="false" outlineLevel="0" collapsed="false">
      <c r="D835" s="5"/>
      <c r="G835" s="5"/>
      <c r="H835" s="6"/>
      <c r="K835" s="6"/>
    </row>
    <row r="836" customFormat="false" ht="12.75" hidden="false" customHeight="false" outlineLevel="0" collapsed="false">
      <c r="D836" s="5"/>
      <c r="G836" s="5"/>
      <c r="H836" s="6"/>
      <c r="K836" s="6"/>
    </row>
    <row r="837" customFormat="false" ht="12.75" hidden="false" customHeight="false" outlineLevel="0" collapsed="false">
      <c r="D837" s="5"/>
      <c r="G837" s="5"/>
      <c r="H837" s="6"/>
      <c r="K837" s="6"/>
    </row>
    <row r="838" customFormat="false" ht="12.75" hidden="false" customHeight="false" outlineLevel="0" collapsed="false">
      <c r="D838" s="5"/>
      <c r="G838" s="5"/>
      <c r="H838" s="6"/>
      <c r="K838" s="6"/>
    </row>
    <row r="839" customFormat="false" ht="12.75" hidden="false" customHeight="false" outlineLevel="0" collapsed="false">
      <c r="D839" s="5"/>
      <c r="G839" s="5"/>
      <c r="H839" s="6"/>
      <c r="K839" s="6"/>
    </row>
    <row r="840" customFormat="false" ht="12.75" hidden="false" customHeight="false" outlineLevel="0" collapsed="false">
      <c r="D840" s="5"/>
      <c r="G840" s="5"/>
      <c r="H840" s="6"/>
      <c r="K840" s="6"/>
    </row>
    <row r="841" customFormat="false" ht="12.75" hidden="false" customHeight="false" outlineLevel="0" collapsed="false">
      <c r="D841" s="5"/>
      <c r="G841" s="5"/>
      <c r="H841" s="6"/>
      <c r="K841" s="6"/>
    </row>
    <row r="842" customFormat="false" ht="12.75" hidden="false" customHeight="false" outlineLevel="0" collapsed="false">
      <c r="D842" s="5"/>
      <c r="G842" s="5"/>
      <c r="H842" s="6"/>
      <c r="K842" s="6"/>
    </row>
    <row r="843" customFormat="false" ht="12.75" hidden="false" customHeight="false" outlineLevel="0" collapsed="false">
      <c r="D843" s="5"/>
      <c r="G843" s="5"/>
      <c r="H843" s="6"/>
      <c r="K843" s="6"/>
    </row>
    <row r="844" customFormat="false" ht="12.75" hidden="false" customHeight="false" outlineLevel="0" collapsed="false">
      <c r="D844" s="5"/>
      <c r="G844" s="5"/>
      <c r="H844" s="6"/>
      <c r="K844" s="6"/>
    </row>
    <row r="845" customFormat="false" ht="12.75" hidden="false" customHeight="false" outlineLevel="0" collapsed="false">
      <c r="D845" s="5"/>
      <c r="G845" s="5"/>
      <c r="H845" s="6"/>
      <c r="K845" s="6"/>
    </row>
    <row r="846" customFormat="false" ht="12.75" hidden="false" customHeight="false" outlineLevel="0" collapsed="false">
      <c r="D846" s="5"/>
      <c r="G846" s="5"/>
      <c r="H846" s="6"/>
      <c r="K846" s="6"/>
    </row>
    <row r="847" customFormat="false" ht="12.75" hidden="false" customHeight="false" outlineLevel="0" collapsed="false">
      <c r="D847" s="5"/>
      <c r="G847" s="5"/>
      <c r="H847" s="6"/>
      <c r="K847" s="6"/>
    </row>
    <row r="848" customFormat="false" ht="12.75" hidden="false" customHeight="false" outlineLevel="0" collapsed="false">
      <c r="D848" s="5"/>
      <c r="G848" s="5"/>
      <c r="H848" s="6"/>
      <c r="K848" s="6"/>
    </row>
    <row r="849" customFormat="false" ht="12.75" hidden="false" customHeight="false" outlineLevel="0" collapsed="false">
      <c r="D849" s="5"/>
      <c r="G849" s="5"/>
      <c r="H849" s="6"/>
      <c r="K849" s="6"/>
    </row>
    <row r="850" customFormat="false" ht="12.75" hidden="false" customHeight="false" outlineLevel="0" collapsed="false">
      <c r="D850" s="5"/>
      <c r="G850" s="5"/>
      <c r="H850" s="6"/>
      <c r="K850" s="6"/>
    </row>
    <row r="851" customFormat="false" ht="12.75" hidden="false" customHeight="false" outlineLevel="0" collapsed="false">
      <c r="D851" s="5"/>
      <c r="G851" s="5"/>
      <c r="H851" s="6"/>
      <c r="K851" s="6"/>
    </row>
    <row r="852" customFormat="false" ht="12.75" hidden="false" customHeight="false" outlineLevel="0" collapsed="false">
      <c r="D852" s="5"/>
      <c r="G852" s="5"/>
      <c r="H852" s="6"/>
      <c r="K852" s="6"/>
    </row>
    <row r="853" customFormat="false" ht="12.75" hidden="false" customHeight="false" outlineLevel="0" collapsed="false">
      <c r="D853" s="5"/>
      <c r="G853" s="5"/>
      <c r="H853" s="6"/>
      <c r="K853" s="6"/>
    </row>
    <row r="854" customFormat="false" ht="12.75" hidden="false" customHeight="false" outlineLevel="0" collapsed="false">
      <c r="D854" s="5"/>
      <c r="G854" s="5"/>
      <c r="H854" s="6"/>
      <c r="K854" s="6"/>
    </row>
    <row r="855" customFormat="false" ht="12.75" hidden="false" customHeight="false" outlineLevel="0" collapsed="false">
      <c r="D855" s="5"/>
      <c r="G855" s="5"/>
      <c r="H855" s="6"/>
      <c r="K855" s="6"/>
    </row>
    <row r="856" customFormat="false" ht="12.75" hidden="false" customHeight="false" outlineLevel="0" collapsed="false">
      <c r="D856" s="5"/>
      <c r="G856" s="5"/>
      <c r="H856" s="6"/>
      <c r="K856" s="6"/>
    </row>
    <row r="857" customFormat="false" ht="12.75" hidden="false" customHeight="false" outlineLevel="0" collapsed="false">
      <c r="D857" s="5"/>
      <c r="G857" s="5"/>
      <c r="H857" s="6"/>
      <c r="K857" s="6"/>
    </row>
    <row r="858" customFormat="false" ht="12.75" hidden="false" customHeight="false" outlineLevel="0" collapsed="false">
      <c r="D858" s="5"/>
      <c r="G858" s="5"/>
      <c r="H858" s="6"/>
      <c r="K858" s="6"/>
    </row>
    <row r="859" customFormat="false" ht="12.75" hidden="false" customHeight="false" outlineLevel="0" collapsed="false">
      <c r="D859" s="5"/>
      <c r="G859" s="5"/>
      <c r="H859" s="6"/>
      <c r="K859" s="6"/>
    </row>
    <row r="860" customFormat="false" ht="12.75" hidden="false" customHeight="false" outlineLevel="0" collapsed="false">
      <c r="D860" s="5"/>
      <c r="G860" s="5"/>
      <c r="H860" s="6"/>
      <c r="K860" s="6"/>
    </row>
    <row r="861" customFormat="false" ht="12.75" hidden="false" customHeight="false" outlineLevel="0" collapsed="false">
      <c r="D861" s="5"/>
      <c r="G861" s="5"/>
      <c r="H861" s="6"/>
      <c r="K861" s="6"/>
    </row>
    <row r="862" customFormat="false" ht="12.75" hidden="false" customHeight="false" outlineLevel="0" collapsed="false">
      <c r="D862" s="5"/>
      <c r="G862" s="5"/>
      <c r="H862" s="6"/>
      <c r="K862" s="6"/>
    </row>
    <row r="863" customFormat="false" ht="12.75" hidden="false" customHeight="false" outlineLevel="0" collapsed="false">
      <c r="D863" s="5"/>
      <c r="G863" s="5"/>
      <c r="H863" s="6"/>
      <c r="K863" s="6"/>
    </row>
    <row r="864" customFormat="false" ht="12.75" hidden="false" customHeight="false" outlineLevel="0" collapsed="false">
      <c r="D864" s="5"/>
      <c r="G864" s="5"/>
      <c r="H864" s="6"/>
      <c r="K864" s="6"/>
    </row>
    <row r="865" customFormat="false" ht="12.75" hidden="false" customHeight="false" outlineLevel="0" collapsed="false">
      <c r="D865" s="5"/>
      <c r="G865" s="5"/>
      <c r="H865" s="6"/>
      <c r="K865" s="6"/>
    </row>
    <row r="866" customFormat="false" ht="12.75" hidden="false" customHeight="false" outlineLevel="0" collapsed="false">
      <c r="D866" s="5"/>
      <c r="G866" s="5"/>
      <c r="H866" s="6"/>
      <c r="K866" s="6"/>
    </row>
    <row r="867" customFormat="false" ht="12.75" hidden="false" customHeight="false" outlineLevel="0" collapsed="false">
      <c r="D867" s="5"/>
      <c r="G867" s="5"/>
      <c r="H867" s="6"/>
      <c r="K867" s="6"/>
    </row>
    <row r="868" customFormat="false" ht="12.75" hidden="false" customHeight="false" outlineLevel="0" collapsed="false">
      <c r="D868" s="5"/>
      <c r="G868" s="5"/>
      <c r="H868" s="6"/>
      <c r="K868" s="6"/>
    </row>
    <row r="869" customFormat="false" ht="12.75" hidden="false" customHeight="false" outlineLevel="0" collapsed="false">
      <c r="D869" s="5"/>
      <c r="G869" s="5"/>
      <c r="H869" s="6"/>
      <c r="K869" s="6"/>
    </row>
    <row r="870" customFormat="false" ht="12.75" hidden="false" customHeight="false" outlineLevel="0" collapsed="false">
      <c r="D870" s="5"/>
      <c r="G870" s="5"/>
      <c r="H870" s="6"/>
      <c r="K870" s="6"/>
    </row>
    <row r="871" customFormat="false" ht="12.75" hidden="false" customHeight="false" outlineLevel="0" collapsed="false">
      <c r="D871" s="5"/>
      <c r="G871" s="5"/>
      <c r="H871" s="6"/>
      <c r="K871" s="6"/>
    </row>
    <row r="872" customFormat="false" ht="12.75" hidden="false" customHeight="false" outlineLevel="0" collapsed="false">
      <c r="D872" s="5"/>
      <c r="G872" s="5"/>
      <c r="H872" s="6"/>
      <c r="K872" s="6"/>
    </row>
    <row r="873" customFormat="false" ht="12.75" hidden="false" customHeight="false" outlineLevel="0" collapsed="false">
      <c r="D873" s="5"/>
      <c r="G873" s="5"/>
      <c r="H873" s="6"/>
      <c r="K873" s="6"/>
    </row>
    <row r="874" customFormat="false" ht="12.75" hidden="false" customHeight="false" outlineLevel="0" collapsed="false">
      <c r="D874" s="5"/>
      <c r="G874" s="5"/>
      <c r="H874" s="6"/>
      <c r="K874" s="6"/>
    </row>
    <row r="875" customFormat="false" ht="12.75" hidden="false" customHeight="false" outlineLevel="0" collapsed="false">
      <c r="D875" s="5"/>
      <c r="G875" s="5"/>
      <c r="H875" s="6"/>
      <c r="K875" s="6"/>
    </row>
    <row r="876" customFormat="false" ht="12.75" hidden="false" customHeight="false" outlineLevel="0" collapsed="false">
      <c r="D876" s="5"/>
      <c r="G876" s="5"/>
      <c r="H876" s="6"/>
      <c r="K876" s="6"/>
    </row>
    <row r="877" customFormat="false" ht="12.75" hidden="false" customHeight="false" outlineLevel="0" collapsed="false">
      <c r="D877" s="5"/>
      <c r="G877" s="5"/>
      <c r="H877" s="6"/>
      <c r="K877" s="6"/>
    </row>
    <row r="878" customFormat="false" ht="12.75" hidden="false" customHeight="false" outlineLevel="0" collapsed="false">
      <c r="D878" s="5"/>
      <c r="G878" s="5"/>
      <c r="H878" s="6"/>
      <c r="K878" s="6"/>
    </row>
    <row r="879" customFormat="false" ht="12.75" hidden="false" customHeight="false" outlineLevel="0" collapsed="false">
      <c r="D879" s="5"/>
      <c r="G879" s="5"/>
      <c r="H879" s="6"/>
      <c r="K879" s="6"/>
    </row>
    <row r="880" customFormat="false" ht="12.75" hidden="false" customHeight="false" outlineLevel="0" collapsed="false">
      <c r="D880" s="5"/>
      <c r="G880" s="5"/>
      <c r="H880" s="6"/>
      <c r="K880" s="6"/>
    </row>
    <row r="881" customFormat="false" ht="12.75" hidden="false" customHeight="false" outlineLevel="0" collapsed="false">
      <c r="D881" s="5"/>
      <c r="G881" s="5"/>
      <c r="H881" s="6"/>
      <c r="K881" s="6"/>
    </row>
    <row r="882" customFormat="false" ht="12.75" hidden="false" customHeight="false" outlineLevel="0" collapsed="false">
      <c r="D882" s="5"/>
      <c r="G882" s="5"/>
      <c r="H882" s="6"/>
      <c r="K882" s="6"/>
    </row>
    <row r="883" customFormat="false" ht="12.75" hidden="false" customHeight="false" outlineLevel="0" collapsed="false">
      <c r="D883" s="5"/>
      <c r="G883" s="5"/>
      <c r="H883" s="6"/>
      <c r="K883" s="6"/>
    </row>
    <row r="884" customFormat="false" ht="12.75" hidden="false" customHeight="false" outlineLevel="0" collapsed="false">
      <c r="D884" s="5"/>
      <c r="G884" s="5"/>
      <c r="H884" s="6"/>
      <c r="K884" s="6"/>
    </row>
    <row r="885" customFormat="false" ht="12.75" hidden="false" customHeight="false" outlineLevel="0" collapsed="false">
      <c r="D885" s="5"/>
      <c r="G885" s="5"/>
      <c r="H885" s="6"/>
      <c r="K885" s="6"/>
    </row>
    <row r="886" customFormat="false" ht="12.75" hidden="false" customHeight="false" outlineLevel="0" collapsed="false">
      <c r="D886" s="5"/>
      <c r="G886" s="5"/>
      <c r="H886" s="6"/>
      <c r="K886" s="6"/>
    </row>
    <row r="887" customFormat="false" ht="12.75" hidden="false" customHeight="false" outlineLevel="0" collapsed="false">
      <c r="D887" s="5"/>
      <c r="G887" s="5"/>
      <c r="H887" s="6"/>
      <c r="K887" s="6"/>
    </row>
    <row r="888" customFormat="false" ht="12.75" hidden="false" customHeight="false" outlineLevel="0" collapsed="false">
      <c r="D888" s="5"/>
      <c r="G888" s="5"/>
      <c r="H888" s="6"/>
      <c r="K888" s="6"/>
    </row>
    <row r="889" customFormat="false" ht="12.75" hidden="false" customHeight="false" outlineLevel="0" collapsed="false">
      <c r="D889" s="5"/>
      <c r="G889" s="5"/>
      <c r="H889" s="6"/>
      <c r="K889" s="6"/>
    </row>
    <row r="890" customFormat="false" ht="12.75" hidden="false" customHeight="false" outlineLevel="0" collapsed="false">
      <c r="D890" s="5"/>
      <c r="G890" s="5"/>
      <c r="H890" s="6"/>
      <c r="K890" s="6"/>
    </row>
    <row r="891" customFormat="false" ht="12.75" hidden="false" customHeight="false" outlineLevel="0" collapsed="false">
      <c r="D891" s="5"/>
      <c r="G891" s="5"/>
      <c r="H891" s="6"/>
      <c r="K891" s="6"/>
    </row>
    <row r="892" customFormat="false" ht="12.75" hidden="false" customHeight="false" outlineLevel="0" collapsed="false">
      <c r="D892" s="5"/>
      <c r="G892" s="5"/>
      <c r="H892" s="6"/>
      <c r="K892" s="6"/>
    </row>
    <row r="893" customFormat="false" ht="12.75" hidden="false" customHeight="false" outlineLevel="0" collapsed="false">
      <c r="D893" s="5"/>
      <c r="G893" s="5"/>
      <c r="H893" s="6"/>
      <c r="K893" s="6"/>
    </row>
    <row r="894" customFormat="false" ht="12.75" hidden="false" customHeight="false" outlineLevel="0" collapsed="false">
      <c r="D894" s="5"/>
      <c r="G894" s="5"/>
      <c r="H894" s="6"/>
      <c r="K894" s="6"/>
    </row>
    <row r="895" customFormat="false" ht="12.75" hidden="false" customHeight="false" outlineLevel="0" collapsed="false">
      <c r="D895" s="5"/>
      <c r="G895" s="5"/>
      <c r="H895" s="6"/>
      <c r="K895" s="6"/>
    </row>
    <row r="896" customFormat="false" ht="12.75" hidden="false" customHeight="false" outlineLevel="0" collapsed="false">
      <c r="D896" s="5"/>
      <c r="G896" s="5"/>
      <c r="H896" s="6"/>
      <c r="K896" s="6"/>
    </row>
    <row r="897" customFormat="false" ht="12.75" hidden="false" customHeight="false" outlineLevel="0" collapsed="false">
      <c r="D897" s="5"/>
      <c r="G897" s="5"/>
      <c r="H897" s="6"/>
      <c r="K897" s="6"/>
    </row>
    <row r="898" customFormat="false" ht="12.75" hidden="false" customHeight="false" outlineLevel="0" collapsed="false">
      <c r="D898" s="5"/>
      <c r="G898" s="5"/>
      <c r="H898" s="6"/>
      <c r="K898" s="6"/>
    </row>
    <row r="899" customFormat="false" ht="12.75" hidden="false" customHeight="false" outlineLevel="0" collapsed="false">
      <c r="D899" s="5"/>
      <c r="G899" s="5"/>
      <c r="H899" s="6"/>
      <c r="K899" s="6"/>
    </row>
    <row r="900" customFormat="false" ht="12.75" hidden="false" customHeight="false" outlineLevel="0" collapsed="false">
      <c r="D900" s="5"/>
      <c r="G900" s="5"/>
      <c r="H900" s="6"/>
      <c r="K900" s="6"/>
    </row>
    <row r="901" customFormat="false" ht="12.75" hidden="false" customHeight="false" outlineLevel="0" collapsed="false">
      <c r="D901" s="5"/>
      <c r="G901" s="5"/>
      <c r="H901" s="6"/>
      <c r="K901" s="6"/>
    </row>
    <row r="902" customFormat="false" ht="12.75" hidden="false" customHeight="false" outlineLevel="0" collapsed="false">
      <c r="D902" s="5"/>
      <c r="G902" s="5"/>
      <c r="H902" s="6"/>
      <c r="K902" s="6"/>
    </row>
    <row r="903" customFormat="false" ht="12.75" hidden="false" customHeight="false" outlineLevel="0" collapsed="false">
      <c r="D903" s="5"/>
      <c r="G903" s="5"/>
      <c r="H903" s="6"/>
      <c r="K903" s="6"/>
    </row>
    <row r="904" customFormat="false" ht="12.75" hidden="false" customHeight="false" outlineLevel="0" collapsed="false">
      <c r="D904" s="5"/>
      <c r="G904" s="5"/>
      <c r="H904" s="6"/>
      <c r="K904" s="6"/>
    </row>
    <row r="905" customFormat="false" ht="12.75" hidden="false" customHeight="false" outlineLevel="0" collapsed="false">
      <c r="D905" s="5"/>
      <c r="G905" s="5"/>
      <c r="H905" s="6"/>
      <c r="K905" s="6"/>
    </row>
    <row r="906" customFormat="false" ht="12.75" hidden="false" customHeight="false" outlineLevel="0" collapsed="false">
      <c r="D906" s="5"/>
      <c r="G906" s="5"/>
      <c r="H906" s="6"/>
      <c r="K906" s="6"/>
    </row>
    <row r="907" customFormat="false" ht="12.75" hidden="false" customHeight="false" outlineLevel="0" collapsed="false">
      <c r="D907" s="5"/>
      <c r="G907" s="5"/>
      <c r="H907" s="6"/>
      <c r="K907" s="6"/>
    </row>
    <row r="908" customFormat="false" ht="12.75" hidden="false" customHeight="false" outlineLevel="0" collapsed="false">
      <c r="D908" s="5"/>
      <c r="G908" s="5"/>
      <c r="H908" s="6"/>
      <c r="K908" s="6"/>
    </row>
    <row r="909" customFormat="false" ht="12.75" hidden="false" customHeight="false" outlineLevel="0" collapsed="false">
      <c r="D909" s="5"/>
      <c r="G909" s="5"/>
      <c r="H909" s="6"/>
      <c r="K909" s="6"/>
    </row>
    <row r="910" customFormat="false" ht="12.75" hidden="false" customHeight="false" outlineLevel="0" collapsed="false">
      <c r="D910" s="5"/>
      <c r="G910" s="5"/>
      <c r="H910" s="6"/>
      <c r="K910" s="6"/>
    </row>
    <row r="911" customFormat="false" ht="12.75" hidden="false" customHeight="false" outlineLevel="0" collapsed="false">
      <c r="D911" s="5"/>
      <c r="G911" s="5"/>
      <c r="H911" s="6"/>
      <c r="K911" s="6"/>
    </row>
    <row r="912" customFormat="false" ht="12.75" hidden="false" customHeight="false" outlineLevel="0" collapsed="false">
      <c r="D912" s="5"/>
      <c r="G912" s="5"/>
      <c r="H912" s="6"/>
      <c r="K912" s="6"/>
    </row>
    <row r="913" customFormat="false" ht="12.75" hidden="false" customHeight="false" outlineLevel="0" collapsed="false">
      <c r="D913" s="5"/>
      <c r="G913" s="5"/>
      <c r="H913" s="6"/>
      <c r="K913" s="6"/>
    </row>
    <row r="914" customFormat="false" ht="12.75" hidden="false" customHeight="false" outlineLevel="0" collapsed="false">
      <c r="D914" s="5"/>
      <c r="G914" s="5"/>
      <c r="H914" s="6"/>
      <c r="K914" s="6"/>
    </row>
    <row r="915" customFormat="false" ht="12.75" hidden="false" customHeight="false" outlineLevel="0" collapsed="false">
      <c r="D915" s="5"/>
      <c r="G915" s="5"/>
      <c r="H915" s="6"/>
      <c r="K915" s="6"/>
    </row>
    <row r="916" customFormat="false" ht="12.75" hidden="false" customHeight="false" outlineLevel="0" collapsed="false">
      <c r="D916" s="5"/>
      <c r="G916" s="5"/>
      <c r="H916" s="6"/>
      <c r="K916" s="6"/>
    </row>
    <row r="917" customFormat="false" ht="12.75" hidden="false" customHeight="false" outlineLevel="0" collapsed="false">
      <c r="D917" s="5"/>
      <c r="G917" s="5"/>
      <c r="H917" s="6"/>
      <c r="K917" s="6"/>
    </row>
    <row r="918" customFormat="false" ht="12.75" hidden="false" customHeight="false" outlineLevel="0" collapsed="false">
      <c r="D918" s="5"/>
      <c r="G918" s="5"/>
      <c r="H918" s="6"/>
      <c r="K918" s="6"/>
    </row>
    <row r="919" customFormat="false" ht="12.75" hidden="false" customHeight="false" outlineLevel="0" collapsed="false">
      <c r="D919" s="5"/>
      <c r="G919" s="5"/>
      <c r="H919" s="6"/>
      <c r="K919" s="6"/>
    </row>
    <row r="920" customFormat="false" ht="12.75" hidden="false" customHeight="false" outlineLevel="0" collapsed="false">
      <c r="D920" s="5"/>
      <c r="G920" s="5"/>
      <c r="H920" s="6"/>
      <c r="K920" s="6"/>
    </row>
    <row r="921" customFormat="false" ht="12.75" hidden="false" customHeight="false" outlineLevel="0" collapsed="false">
      <c r="D921" s="5"/>
      <c r="G921" s="5"/>
      <c r="H921" s="6"/>
      <c r="K921" s="6"/>
    </row>
    <row r="922" customFormat="false" ht="12.75" hidden="false" customHeight="false" outlineLevel="0" collapsed="false">
      <c r="D922" s="5"/>
      <c r="G922" s="5"/>
      <c r="H922" s="6"/>
      <c r="K922" s="6"/>
    </row>
    <row r="923" customFormat="false" ht="12.75" hidden="false" customHeight="false" outlineLevel="0" collapsed="false">
      <c r="D923" s="5"/>
      <c r="G923" s="5"/>
      <c r="H923" s="6"/>
      <c r="K923" s="6"/>
    </row>
    <row r="924" customFormat="false" ht="12.75" hidden="false" customHeight="false" outlineLevel="0" collapsed="false">
      <c r="D924" s="5"/>
      <c r="G924" s="5"/>
      <c r="H924" s="6"/>
      <c r="K924" s="6"/>
    </row>
    <row r="925" customFormat="false" ht="12.75" hidden="false" customHeight="false" outlineLevel="0" collapsed="false">
      <c r="D925" s="5"/>
      <c r="G925" s="5"/>
      <c r="H925" s="6"/>
      <c r="K925" s="6"/>
    </row>
    <row r="926" customFormat="false" ht="12.75" hidden="false" customHeight="false" outlineLevel="0" collapsed="false">
      <c r="D926" s="5"/>
      <c r="G926" s="5"/>
      <c r="H926" s="6"/>
      <c r="K926" s="6"/>
    </row>
    <row r="927" customFormat="false" ht="12.75" hidden="false" customHeight="false" outlineLevel="0" collapsed="false">
      <c r="D927" s="5"/>
      <c r="G927" s="5"/>
      <c r="H927" s="6"/>
      <c r="K927" s="6"/>
    </row>
    <row r="928" customFormat="false" ht="12.75" hidden="false" customHeight="false" outlineLevel="0" collapsed="false">
      <c r="D928" s="5"/>
      <c r="G928" s="5"/>
      <c r="H928" s="6"/>
      <c r="K928" s="6"/>
    </row>
    <row r="929" customFormat="false" ht="12.75" hidden="false" customHeight="false" outlineLevel="0" collapsed="false">
      <c r="D929" s="5"/>
      <c r="G929" s="5"/>
      <c r="H929" s="6"/>
      <c r="K929" s="6"/>
    </row>
    <row r="930" customFormat="false" ht="12.75" hidden="false" customHeight="false" outlineLevel="0" collapsed="false">
      <c r="D930" s="5"/>
      <c r="G930" s="5"/>
      <c r="H930" s="6"/>
      <c r="K930" s="6"/>
    </row>
    <row r="931" customFormat="false" ht="12.75" hidden="false" customHeight="false" outlineLevel="0" collapsed="false">
      <c r="D931" s="5"/>
      <c r="G931" s="5"/>
      <c r="H931" s="6"/>
      <c r="K931" s="6"/>
    </row>
    <row r="932" customFormat="false" ht="12.75" hidden="false" customHeight="false" outlineLevel="0" collapsed="false">
      <c r="D932" s="5"/>
      <c r="G932" s="5"/>
      <c r="H932" s="6"/>
      <c r="K932" s="6"/>
    </row>
    <row r="933" customFormat="false" ht="12.75" hidden="false" customHeight="false" outlineLevel="0" collapsed="false">
      <c r="D933" s="5"/>
      <c r="G933" s="5"/>
      <c r="H933" s="6"/>
      <c r="K933" s="6"/>
    </row>
    <row r="934" customFormat="false" ht="12.75" hidden="false" customHeight="false" outlineLevel="0" collapsed="false">
      <c r="D934" s="5"/>
      <c r="G934" s="5"/>
      <c r="H934" s="6"/>
      <c r="K934" s="6"/>
    </row>
    <row r="935" customFormat="false" ht="12.75" hidden="false" customHeight="false" outlineLevel="0" collapsed="false">
      <c r="D935" s="5"/>
      <c r="G935" s="5"/>
      <c r="H935" s="6"/>
      <c r="K935" s="6"/>
    </row>
    <row r="936" customFormat="false" ht="12.75" hidden="false" customHeight="false" outlineLevel="0" collapsed="false">
      <c r="D936" s="5"/>
      <c r="G936" s="5"/>
      <c r="H936" s="6"/>
      <c r="K936" s="6"/>
    </row>
    <row r="937" customFormat="false" ht="12.75" hidden="false" customHeight="false" outlineLevel="0" collapsed="false">
      <c r="D937" s="5"/>
      <c r="G937" s="5"/>
      <c r="H937" s="6"/>
      <c r="K937" s="6"/>
    </row>
    <row r="938" customFormat="false" ht="12.75" hidden="false" customHeight="false" outlineLevel="0" collapsed="false">
      <c r="D938" s="5"/>
      <c r="G938" s="5"/>
      <c r="H938" s="6"/>
      <c r="K938" s="6"/>
    </row>
    <row r="939" customFormat="false" ht="12.75" hidden="false" customHeight="false" outlineLevel="0" collapsed="false">
      <c r="D939" s="5"/>
      <c r="G939" s="5"/>
      <c r="H939" s="6"/>
      <c r="K939" s="6"/>
    </row>
    <row r="940" customFormat="false" ht="12.75" hidden="false" customHeight="false" outlineLevel="0" collapsed="false">
      <c r="D940" s="5"/>
      <c r="G940" s="5"/>
      <c r="H940" s="6"/>
      <c r="K940" s="6"/>
    </row>
    <row r="941" customFormat="false" ht="12.75" hidden="false" customHeight="false" outlineLevel="0" collapsed="false">
      <c r="D941" s="5"/>
      <c r="G941" s="5"/>
      <c r="H941" s="6"/>
      <c r="K941" s="6"/>
    </row>
    <row r="942" customFormat="false" ht="12.75" hidden="false" customHeight="false" outlineLevel="0" collapsed="false">
      <c r="D942" s="5"/>
      <c r="G942" s="5"/>
      <c r="H942" s="6"/>
      <c r="K942" s="6"/>
    </row>
    <row r="943" customFormat="false" ht="12.75" hidden="false" customHeight="false" outlineLevel="0" collapsed="false">
      <c r="D943" s="5"/>
      <c r="G943" s="5"/>
      <c r="H943" s="6"/>
      <c r="K943" s="6"/>
    </row>
    <row r="944" customFormat="false" ht="12.75" hidden="false" customHeight="false" outlineLevel="0" collapsed="false">
      <c r="D944" s="5"/>
      <c r="G944" s="5"/>
      <c r="H944" s="6"/>
      <c r="K944" s="6"/>
    </row>
    <row r="945" customFormat="false" ht="12.75" hidden="false" customHeight="false" outlineLevel="0" collapsed="false">
      <c r="D945" s="5"/>
      <c r="G945" s="5"/>
      <c r="H945" s="6"/>
      <c r="K945" s="6"/>
    </row>
    <row r="946" customFormat="false" ht="12.75" hidden="false" customHeight="false" outlineLevel="0" collapsed="false">
      <c r="D946" s="5"/>
      <c r="G946" s="5"/>
      <c r="H946" s="6"/>
      <c r="K946" s="6"/>
    </row>
    <row r="947" customFormat="false" ht="12.75" hidden="false" customHeight="false" outlineLevel="0" collapsed="false">
      <c r="D947" s="5"/>
      <c r="G947" s="5"/>
      <c r="H947" s="6"/>
      <c r="K947" s="6"/>
    </row>
    <row r="948" customFormat="false" ht="12.75" hidden="false" customHeight="false" outlineLevel="0" collapsed="false">
      <c r="D948" s="5"/>
      <c r="G948" s="5"/>
      <c r="H948" s="6"/>
      <c r="K948" s="6"/>
    </row>
    <row r="949" customFormat="false" ht="12.75" hidden="false" customHeight="false" outlineLevel="0" collapsed="false">
      <c r="D949" s="5"/>
      <c r="G949" s="5"/>
      <c r="H949" s="6"/>
      <c r="K949" s="6"/>
    </row>
    <row r="950" customFormat="false" ht="12.75" hidden="false" customHeight="false" outlineLevel="0" collapsed="false">
      <c r="D950" s="5"/>
      <c r="G950" s="5"/>
      <c r="H950" s="6"/>
      <c r="K950" s="6"/>
    </row>
    <row r="951" customFormat="false" ht="12.75" hidden="false" customHeight="false" outlineLevel="0" collapsed="false">
      <c r="D951" s="5"/>
      <c r="G951" s="5"/>
      <c r="H951" s="6"/>
      <c r="K951" s="6"/>
    </row>
    <row r="952" customFormat="false" ht="12.75" hidden="false" customHeight="false" outlineLevel="0" collapsed="false">
      <c r="D952" s="5"/>
      <c r="G952" s="5"/>
      <c r="H952" s="6"/>
      <c r="K952" s="6"/>
    </row>
    <row r="953" customFormat="false" ht="12.75" hidden="false" customHeight="false" outlineLevel="0" collapsed="false">
      <c r="D953" s="5"/>
      <c r="G953" s="5"/>
      <c r="H953" s="6"/>
      <c r="K953" s="6"/>
    </row>
    <row r="954" customFormat="false" ht="12.75" hidden="false" customHeight="false" outlineLevel="0" collapsed="false">
      <c r="D954" s="5"/>
      <c r="G954" s="5"/>
      <c r="H954" s="6"/>
      <c r="K954" s="6"/>
    </row>
    <row r="955" customFormat="false" ht="12.75" hidden="false" customHeight="false" outlineLevel="0" collapsed="false">
      <c r="D955" s="5"/>
      <c r="G955" s="5"/>
      <c r="H955" s="6"/>
      <c r="K955" s="6"/>
    </row>
    <row r="956" customFormat="false" ht="12.75" hidden="false" customHeight="false" outlineLevel="0" collapsed="false">
      <c r="D956" s="5"/>
      <c r="G956" s="5"/>
      <c r="H956" s="6"/>
      <c r="K956" s="6"/>
    </row>
    <row r="957" customFormat="false" ht="12.75" hidden="false" customHeight="false" outlineLevel="0" collapsed="false">
      <c r="D957" s="5"/>
      <c r="G957" s="5"/>
      <c r="H957" s="6"/>
      <c r="K957" s="6"/>
    </row>
    <row r="958" customFormat="false" ht="12.75" hidden="false" customHeight="false" outlineLevel="0" collapsed="false">
      <c r="D958" s="5"/>
      <c r="G958" s="5"/>
      <c r="H958" s="6"/>
      <c r="K958" s="6"/>
    </row>
    <row r="959" customFormat="false" ht="12.75" hidden="false" customHeight="false" outlineLevel="0" collapsed="false">
      <c r="D959" s="5"/>
      <c r="G959" s="5"/>
      <c r="H959" s="6"/>
      <c r="K959" s="6"/>
    </row>
    <row r="960" customFormat="false" ht="12.75" hidden="false" customHeight="false" outlineLevel="0" collapsed="false">
      <c r="D960" s="5"/>
      <c r="G960" s="5"/>
      <c r="H960" s="6"/>
      <c r="K960" s="6"/>
    </row>
    <row r="961" customFormat="false" ht="12.75" hidden="false" customHeight="false" outlineLevel="0" collapsed="false">
      <c r="D961" s="5"/>
      <c r="G961" s="5"/>
      <c r="H961" s="6"/>
      <c r="K961" s="6"/>
    </row>
    <row r="962" customFormat="false" ht="12.75" hidden="false" customHeight="false" outlineLevel="0" collapsed="false">
      <c r="D962" s="5"/>
      <c r="G962" s="5"/>
      <c r="H962" s="6"/>
      <c r="K962" s="6"/>
    </row>
    <row r="963" customFormat="false" ht="12.75" hidden="false" customHeight="false" outlineLevel="0" collapsed="false">
      <c r="D963" s="5"/>
      <c r="G963" s="5"/>
      <c r="H963" s="6"/>
      <c r="K963" s="6"/>
    </row>
    <row r="964" customFormat="false" ht="12.75" hidden="false" customHeight="false" outlineLevel="0" collapsed="false">
      <c r="D964" s="5"/>
      <c r="G964" s="5"/>
      <c r="H964" s="6"/>
      <c r="K964" s="6"/>
    </row>
    <row r="965" customFormat="false" ht="12.75" hidden="false" customHeight="false" outlineLevel="0" collapsed="false">
      <c r="D965" s="5"/>
      <c r="G965" s="5"/>
      <c r="H965" s="6"/>
      <c r="K965" s="6"/>
    </row>
    <row r="966" customFormat="false" ht="12.75" hidden="false" customHeight="false" outlineLevel="0" collapsed="false">
      <c r="D966" s="5"/>
      <c r="G966" s="5"/>
      <c r="H966" s="6"/>
      <c r="K966" s="6"/>
    </row>
    <row r="967" customFormat="false" ht="12.75" hidden="false" customHeight="false" outlineLevel="0" collapsed="false">
      <c r="D967" s="5"/>
      <c r="G967" s="5"/>
      <c r="H967" s="6"/>
      <c r="K967" s="6"/>
    </row>
    <row r="968" customFormat="false" ht="12.75" hidden="false" customHeight="false" outlineLevel="0" collapsed="false">
      <c r="D968" s="5"/>
      <c r="G968" s="5"/>
      <c r="H968" s="6"/>
      <c r="K968" s="6"/>
    </row>
    <row r="969" customFormat="false" ht="12.75" hidden="false" customHeight="false" outlineLevel="0" collapsed="false">
      <c r="D969" s="5"/>
      <c r="G969" s="5"/>
      <c r="H969" s="6"/>
      <c r="K969" s="6"/>
    </row>
    <row r="970" customFormat="false" ht="12.75" hidden="false" customHeight="false" outlineLevel="0" collapsed="false">
      <c r="D970" s="5"/>
      <c r="G970" s="5"/>
      <c r="H970" s="6"/>
      <c r="K970" s="6"/>
    </row>
    <row r="971" customFormat="false" ht="12.75" hidden="false" customHeight="false" outlineLevel="0" collapsed="false">
      <c r="D971" s="5"/>
      <c r="G971" s="5"/>
      <c r="H971" s="6"/>
      <c r="K971" s="6"/>
    </row>
    <row r="972" customFormat="false" ht="12.75" hidden="false" customHeight="false" outlineLevel="0" collapsed="false">
      <c r="D972" s="5"/>
      <c r="G972" s="5"/>
      <c r="H972" s="6"/>
      <c r="K972" s="6"/>
    </row>
    <row r="973" customFormat="false" ht="12.75" hidden="false" customHeight="false" outlineLevel="0" collapsed="false">
      <c r="D973" s="5"/>
      <c r="G973" s="5"/>
      <c r="H973" s="6"/>
      <c r="K973" s="6"/>
    </row>
    <row r="974" customFormat="false" ht="12.75" hidden="false" customHeight="false" outlineLevel="0" collapsed="false">
      <c r="D974" s="5"/>
      <c r="G974" s="5"/>
      <c r="H974" s="6"/>
      <c r="K974" s="6"/>
    </row>
    <row r="975" customFormat="false" ht="12.75" hidden="false" customHeight="false" outlineLevel="0" collapsed="false">
      <c r="D975" s="5"/>
      <c r="G975" s="5"/>
      <c r="H975" s="6"/>
      <c r="K975" s="6"/>
    </row>
    <row r="976" customFormat="false" ht="12.75" hidden="false" customHeight="false" outlineLevel="0" collapsed="false">
      <c r="D976" s="5"/>
      <c r="G976" s="5"/>
      <c r="H976" s="6"/>
      <c r="K976" s="6"/>
    </row>
    <row r="977" customFormat="false" ht="12.75" hidden="false" customHeight="false" outlineLevel="0" collapsed="false">
      <c r="D977" s="5"/>
      <c r="G977" s="5"/>
      <c r="H977" s="6"/>
      <c r="K977" s="6"/>
    </row>
    <row r="978" customFormat="false" ht="12.75" hidden="false" customHeight="false" outlineLevel="0" collapsed="false">
      <c r="D978" s="5"/>
      <c r="G978" s="5"/>
      <c r="H978" s="6"/>
      <c r="K978" s="6"/>
    </row>
    <row r="979" customFormat="false" ht="12.75" hidden="false" customHeight="false" outlineLevel="0" collapsed="false">
      <c r="D979" s="5"/>
      <c r="G979" s="5"/>
      <c r="H979" s="6"/>
      <c r="K979" s="6"/>
    </row>
    <row r="980" customFormat="false" ht="12.75" hidden="false" customHeight="false" outlineLevel="0" collapsed="false">
      <c r="D980" s="5"/>
      <c r="G980" s="5"/>
      <c r="H980" s="6"/>
      <c r="K980" s="6"/>
    </row>
    <row r="981" customFormat="false" ht="12.75" hidden="false" customHeight="false" outlineLevel="0" collapsed="false">
      <c r="D981" s="5"/>
      <c r="G981" s="5"/>
      <c r="H981" s="6"/>
      <c r="K981" s="6"/>
    </row>
    <row r="982" customFormat="false" ht="12.75" hidden="false" customHeight="false" outlineLevel="0" collapsed="false">
      <c r="D982" s="5"/>
      <c r="G982" s="5"/>
      <c r="H982" s="6"/>
      <c r="K982" s="6"/>
    </row>
    <row r="983" customFormat="false" ht="12.75" hidden="false" customHeight="false" outlineLevel="0" collapsed="false">
      <c r="D983" s="5"/>
      <c r="G983" s="5"/>
      <c r="H983" s="6"/>
      <c r="K983" s="6"/>
    </row>
    <row r="984" customFormat="false" ht="12.75" hidden="false" customHeight="false" outlineLevel="0" collapsed="false">
      <c r="D984" s="5"/>
      <c r="G984" s="5"/>
      <c r="H984" s="6"/>
      <c r="K984" s="6"/>
    </row>
    <row r="985" customFormat="false" ht="12.75" hidden="false" customHeight="false" outlineLevel="0" collapsed="false">
      <c r="D985" s="5"/>
      <c r="G985" s="5"/>
      <c r="H985" s="6"/>
      <c r="K985" s="6"/>
    </row>
    <row r="986" customFormat="false" ht="12.75" hidden="false" customHeight="false" outlineLevel="0" collapsed="false">
      <c r="D986" s="5"/>
      <c r="G986" s="5"/>
      <c r="H986" s="6"/>
      <c r="K986" s="6"/>
    </row>
    <row r="987" customFormat="false" ht="12.75" hidden="false" customHeight="false" outlineLevel="0" collapsed="false">
      <c r="D987" s="5"/>
      <c r="G987" s="5"/>
      <c r="H987" s="6"/>
      <c r="K987" s="6"/>
    </row>
    <row r="988" customFormat="false" ht="12.75" hidden="false" customHeight="false" outlineLevel="0" collapsed="false">
      <c r="D988" s="5"/>
      <c r="G988" s="5"/>
      <c r="H988" s="6"/>
      <c r="K988" s="6"/>
    </row>
    <row r="989" customFormat="false" ht="12.75" hidden="false" customHeight="false" outlineLevel="0" collapsed="false">
      <c r="D989" s="5"/>
      <c r="G989" s="5"/>
      <c r="H989" s="6"/>
      <c r="K989" s="6"/>
    </row>
    <row r="990" customFormat="false" ht="12.75" hidden="false" customHeight="false" outlineLevel="0" collapsed="false">
      <c r="D990" s="5"/>
      <c r="G990" s="5"/>
      <c r="H990" s="6"/>
      <c r="K990" s="6"/>
    </row>
    <row r="991" customFormat="false" ht="12.75" hidden="false" customHeight="false" outlineLevel="0" collapsed="false">
      <c r="D991" s="5"/>
      <c r="G991" s="5"/>
      <c r="H991" s="6"/>
      <c r="K991" s="6"/>
    </row>
    <row r="992" customFormat="false" ht="12.75" hidden="false" customHeight="false" outlineLevel="0" collapsed="false">
      <c r="D992" s="5"/>
      <c r="G992" s="5"/>
      <c r="H992" s="6"/>
      <c r="K992" s="6"/>
    </row>
    <row r="993" customFormat="false" ht="12.75" hidden="false" customHeight="false" outlineLevel="0" collapsed="false">
      <c r="D993" s="5"/>
      <c r="G993" s="5"/>
      <c r="H993" s="6"/>
      <c r="K993" s="6"/>
    </row>
    <row r="994" customFormat="false" ht="12.75" hidden="false" customHeight="false" outlineLevel="0" collapsed="false">
      <c r="D994" s="5"/>
      <c r="G994" s="5"/>
      <c r="H994" s="6"/>
      <c r="K994" s="6"/>
    </row>
    <row r="995" customFormat="false" ht="12.75" hidden="false" customHeight="false" outlineLevel="0" collapsed="false">
      <c r="D995" s="5"/>
      <c r="G995" s="5"/>
      <c r="H995" s="6"/>
      <c r="K995" s="6"/>
    </row>
    <row r="996" customFormat="false" ht="12.75" hidden="false" customHeight="false" outlineLevel="0" collapsed="false">
      <c r="D996" s="5"/>
      <c r="G996" s="5"/>
      <c r="H996" s="6"/>
      <c r="K996" s="6"/>
    </row>
    <row r="997" customFormat="false" ht="12.75" hidden="false" customHeight="false" outlineLevel="0" collapsed="false">
      <c r="D997" s="5"/>
      <c r="G997" s="5"/>
      <c r="H997" s="6"/>
      <c r="K997" s="6"/>
    </row>
    <row r="998" customFormat="false" ht="12.75" hidden="false" customHeight="false" outlineLevel="0" collapsed="false">
      <c r="D998" s="5"/>
      <c r="G998" s="5"/>
      <c r="H998" s="6"/>
      <c r="K998" s="6"/>
    </row>
    <row r="999" customFormat="false" ht="12.75" hidden="false" customHeight="false" outlineLevel="0" collapsed="false">
      <c r="D999" s="5"/>
      <c r="G999" s="5"/>
      <c r="H999" s="6"/>
      <c r="K999" s="6"/>
    </row>
    <row r="1000" customFormat="false" ht="12.75" hidden="false" customHeight="false" outlineLevel="0" collapsed="false">
      <c r="D1000" s="5"/>
      <c r="G1000" s="5"/>
      <c r="H1000" s="6"/>
      <c r="K1000" s="6"/>
    </row>
    <row r="1001" customFormat="false" ht="12.75" hidden="false" customHeight="false" outlineLevel="0" collapsed="false">
      <c r="D1001" s="5"/>
      <c r="G1001" s="5"/>
      <c r="H1001" s="6"/>
      <c r="K1001" s="6"/>
    </row>
    <row r="1002" customFormat="false" ht="12.75" hidden="false" customHeight="false" outlineLevel="0" collapsed="false">
      <c r="D1002" s="5"/>
      <c r="G1002" s="5"/>
      <c r="H1002" s="6"/>
      <c r="K1002" s="6"/>
    </row>
    <row r="1003" customFormat="false" ht="12.75" hidden="false" customHeight="false" outlineLevel="0" collapsed="false">
      <c r="D1003" s="5"/>
      <c r="G1003" s="5"/>
      <c r="H1003" s="6"/>
      <c r="K1003" s="6"/>
    </row>
    <row r="1004" customFormat="false" ht="12.75" hidden="false" customHeight="false" outlineLevel="0" collapsed="false">
      <c r="D1004" s="5"/>
      <c r="G1004" s="5"/>
      <c r="H1004" s="6"/>
      <c r="K1004" s="6"/>
    </row>
    <row r="1005" customFormat="false" ht="12.75" hidden="false" customHeight="false" outlineLevel="0" collapsed="false">
      <c r="D1005" s="5"/>
      <c r="G1005" s="5"/>
      <c r="H1005" s="6"/>
      <c r="K1005" s="6"/>
    </row>
    <row r="1006" customFormat="false" ht="12.75" hidden="false" customHeight="false" outlineLevel="0" collapsed="false">
      <c r="D1006" s="5"/>
      <c r="G1006" s="5"/>
      <c r="H1006" s="6"/>
      <c r="K1006" s="6"/>
    </row>
    <row r="1007" customFormat="false" ht="12.75" hidden="false" customHeight="false" outlineLevel="0" collapsed="false">
      <c r="D1007" s="5"/>
      <c r="G1007" s="5"/>
      <c r="H1007" s="6"/>
      <c r="K1007" s="6"/>
    </row>
    <row r="1008" customFormat="false" ht="12.75" hidden="false" customHeight="false" outlineLevel="0" collapsed="false">
      <c r="D1008" s="5"/>
      <c r="G1008" s="5"/>
      <c r="H1008" s="6"/>
      <c r="K1008" s="6"/>
    </row>
    <row r="1009" customFormat="false" ht="12.75" hidden="false" customHeight="false" outlineLevel="0" collapsed="false">
      <c r="D1009" s="5"/>
      <c r="G1009" s="5"/>
      <c r="H1009" s="6"/>
      <c r="K1009" s="6"/>
    </row>
    <row r="1010" customFormat="false" ht="12.75" hidden="false" customHeight="false" outlineLevel="0" collapsed="false">
      <c r="D1010" s="5"/>
      <c r="G1010" s="5"/>
      <c r="H1010" s="6"/>
      <c r="K1010" s="6"/>
    </row>
    <row r="1011" customFormat="false" ht="12.75" hidden="false" customHeight="false" outlineLevel="0" collapsed="false">
      <c r="D1011" s="5"/>
      <c r="G1011" s="5"/>
      <c r="H1011" s="6"/>
      <c r="K1011" s="6"/>
    </row>
    <row r="1012" customFormat="false" ht="12.75" hidden="false" customHeight="false" outlineLevel="0" collapsed="false">
      <c r="D1012" s="5"/>
      <c r="G1012" s="5"/>
      <c r="H1012" s="6"/>
      <c r="K1012" s="6"/>
    </row>
    <row r="1013" customFormat="false" ht="12.75" hidden="false" customHeight="false" outlineLevel="0" collapsed="false">
      <c r="D1013" s="5"/>
      <c r="G1013" s="5"/>
      <c r="H1013" s="6"/>
      <c r="K1013" s="6"/>
    </row>
    <row r="1014" customFormat="false" ht="12.75" hidden="false" customHeight="false" outlineLevel="0" collapsed="false">
      <c r="D1014" s="5"/>
      <c r="G1014" s="5"/>
      <c r="H1014" s="6"/>
      <c r="K1014" s="6"/>
    </row>
    <row r="1015" customFormat="false" ht="12.75" hidden="false" customHeight="false" outlineLevel="0" collapsed="false">
      <c r="D1015" s="5"/>
      <c r="G1015" s="5"/>
      <c r="H1015" s="6"/>
      <c r="K1015" s="6"/>
    </row>
    <row r="1016" customFormat="false" ht="12.75" hidden="false" customHeight="false" outlineLevel="0" collapsed="false">
      <c r="D1016" s="5"/>
      <c r="G1016" s="5"/>
      <c r="H1016" s="6"/>
      <c r="K1016" s="6"/>
    </row>
    <row r="1017" customFormat="false" ht="12.75" hidden="false" customHeight="false" outlineLevel="0" collapsed="false">
      <c r="D1017" s="5"/>
      <c r="G1017" s="5"/>
      <c r="H1017" s="6"/>
      <c r="K1017" s="6"/>
    </row>
    <row r="1018" customFormat="false" ht="12.75" hidden="false" customHeight="false" outlineLevel="0" collapsed="false">
      <c r="D1018" s="5"/>
      <c r="G1018" s="5"/>
      <c r="H1018" s="6"/>
      <c r="K1018" s="6"/>
    </row>
    <row r="1019" customFormat="false" ht="12.75" hidden="false" customHeight="false" outlineLevel="0" collapsed="false">
      <c r="D1019" s="5"/>
      <c r="G1019" s="5"/>
      <c r="H1019" s="6"/>
      <c r="K1019" s="6"/>
    </row>
    <row r="1020" customFormat="false" ht="12.75" hidden="false" customHeight="false" outlineLevel="0" collapsed="false">
      <c r="D1020" s="5"/>
      <c r="G1020" s="5"/>
      <c r="H1020" s="6"/>
      <c r="K1020" s="6"/>
    </row>
    <row r="1021" customFormat="false" ht="12.75" hidden="false" customHeight="false" outlineLevel="0" collapsed="false">
      <c r="D1021" s="5"/>
      <c r="G1021" s="5"/>
      <c r="H1021" s="6"/>
      <c r="K1021" s="6"/>
    </row>
    <row r="1022" customFormat="false" ht="12.75" hidden="false" customHeight="false" outlineLevel="0" collapsed="false">
      <c r="D1022" s="5"/>
      <c r="G1022" s="5"/>
      <c r="H1022" s="6"/>
      <c r="K1022" s="6"/>
    </row>
    <row r="1023" customFormat="false" ht="12.75" hidden="false" customHeight="false" outlineLevel="0" collapsed="false">
      <c r="D1023" s="5"/>
      <c r="G1023" s="5"/>
      <c r="H1023" s="6"/>
      <c r="K1023" s="6"/>
    </row>
    <row r="1024" customFormat="false" ht="12.75" hidden="false" customHeight="false" outlineLevel="0" collapsed="false">
      <c r="D1024" s="5"/>
      <c r="G1024" s="5"/>
      <c r="H1024" s="6"/>
      <c r="K1024" s="6"/>
    </row>
    <row r="1025" customFormat="false" ht="12.75" hidden="false" customHeight="false" outlineLevel="0" collapsed="false">
      <c r="D1025" s="5"/>
      <c r="G1025" s="5"/>
      <c r="H1025" s="6"/>
      <c r="K1025" s="6"/>
    </row>
    <row r="1026" customFormat="false" ht="12.75" hidden="false" customHeight="false" outlineLevel="0" collapsed="false">
      <c r="D1026" s="5"/>
      <c r="G1026" s="5"/>
      <c r="H1026" s="6"/>
      <c r="K1026" s="6"/>
    </row>
    <row r="1027" customFormat="false" ht="12.75" hidden="false" customHeight="false" outlineLevel="0" collapsed="false">
      <c r="D1027" s="5"/>
      <c r="G1027" s="5"/>
      <c r="H1027" s="6"/>
      <c r="K1027" s="6"/>
    </row>
    <row r="1028" customFormat="false" ht="12.75" hidden="false" customHeight="false" outlineLevel="0" collapsed="false">
      <c r="D1028" s="5"/>
      <c r="G1028" s="5"/>
      <c r="H1028" s="6"/>
      <c r="K1028" s="6"/>
    </row>
    <row r="1029" customFormat="false" ht="12.75" hidden="false" customHeight="false" outlineLevel="0" collapsed="false">
      <c r="D1029" s="5"/>
      <c r="G1029" s="5"/>
      <c r="H1029" s="6"/>
      <c r="K1029" s="6"/>
    </row>
    <row r="1030" customFormat="false" ht="12.75" hidden="false" customHeight="false" outlineLevel="0" collapsed="false">
      <c r="D1030" s="5"/>
      <c r="G1030" s="5"/>
      <c r="H1030" s="6"/>
      <c r="K1030" s="6"/>
    </row>
    <row r="1031" customFormat="false" ht="12.75" hidden="false" customHeight="false" outlineLevel="0" collapsed="false">
      <c r="D1031" s="5"/>
      <c r="G1031" s="5"/>
      <c r="H1031" s="6"/>
      <c r="K1031" s="6"/>
    </row>
    <row r="1032" customFormat="false" ht="12.75" hidden="false" customHeight="false" outlineLevel="0" collapsed="false">
      <c r="D1032" s="5"/>
      <c r="G1032" s="5"/>
      <c r="H1032" s="6"/>
      <c r="K1032" s="6"/>
    </row>
    <row r="1033" customFormat="false" ht="12.75" hidden="false" customHeight="false" outlineLevel="0" collapsed="false">
      <c r="D1033" s="5"/>
      <c r="G1033" s="5"/>
      <c r="H1033" s="6"/>
      <c r="K1033" s="6"/>
    </row>
    <row r="1034" customFormat="false" ht="12.75" hidden="false" customHeight="false" outlineLevel="0" collapsed="false">
      <c r="D1034" s="5"/>
      <c r="G1034" s="5"/>
      <c r="H1034" s="6"/>
      <c r="K1034" s="6"/>
    </row>
    <row r="1035" customFormat="false" ht="12.75" hidden="false" customHeight="false" outlineLevel="0" collapsed="false">
      <c r="D1035" s="5"/>
      <c r="G1035" s="5"/>
      <c r="H1035" s="6"/>
      <c r="K1035" s="6"/>
    </row>
    <row r="1036" customFormat="false" ht="12.75" hidden="false" customHeight="false" outlineLevel="0" collapsed="false">
      <c r="D1036" s="5"/>
      <c r="G1036" s="5"/>
      <c r="H1036" s="6"/>
      <c r="K1036" s="6"/>
    </row>
    <row r="1037" customFormat="false" ht="12.75" hidden="false" customHeight="false" outlineLevel="0" collapsed="false">
      <c r="D1037" s="5"/>
      <c r="G1037" s="5"/>
      <c r="H1037" s="6"/>
      <c r="K1037" s="6"/>
    </row>
    <row r="1038" customFormat="false" ht="12.75" hidden="false" customHeight="false" outlineLevel="0" collapsed="false">
      <c r="D1038" s="5"/>
      <c r="G1038" s="5"/>
      <c r="H1038" s="6"/>
      <c r="K1038" s="6"/>
    </row>
    <row r="1039" customFormat="false" ht="12.75" hidden="false" customHeight="false" outlineLevel="0" collapsed="false">
      <c r="D1039" s="5"/>
      <c r="G1039" s="5"/>
      <c r="H1039" s="6"/>
      <c r="K1039" s="6"/>
    </row>
    <row r="1040" customFormat="false" ht="12.75" hidden="false" customHeight="false" outlineLevel="0" collapsed="false">
      <c r="D1040" s="5"/>
      <c r="G1040" s="5"/>
      <c r="H1040" s="6"/>
      <c r="K1040" s="6"/>
    </row>
    <row r="1041" customFormat="false" ht="12.75" hidden="false" customHeight="false" outlineLevel="0" collapsed="false">
      <c r="D1041" s="5"/>
      <c r="G1041" s="5"/>
      <c r="H1041" s="6"/>
      <c r="K1041" s="6"/>
    </row>
    <row r="1042" customFormat="false" ht="12.75" hidden="false" customHeight="false" outlineLevel="0" collapsed="false">
      <c r="D1042" s="5"/>
      <c r="G1042" s="5"/>
      <c r="H1042" s="6"/>
      <c r="K1042" s="6"/>
    </row>
    <row r="1043" customFormat="false" ht="12.75" hidden="false" customHeight="false" outlineLevel="0" collapsed="false">
      <c r="D1043" s="5"/>
      <c r="G1043" s="5"/>
      <c r="H1043" s="6"/>
      <c r="K1043" s="6"/>
    </row>
    <row r="1044" customFormat="false" ht="12.75" hidden="false" customHeight="false" outlineLevel="0" collapsed="false">
      <c r="D1044" s="5"/>
      <c r="G1044" s="5"/>
      <c r="H1044" s="6"/>
      <c r="K1044" s="6"/>
    </row>
    <row r="1045" customFormat="false" ht="12.75" hidden="false" customHeight="false" outlineLevel="0" collapsed="false">
      <c r="D1045" s="5"/>
      <c r="G1045" s="5"/>
      <c r="H1045" s="6"/>
      <c r="K1045" s="6"/>
    </row>
    <row r="1046" customFormat="false" ht="12.75" hidden="false" customHeight="false" outlineLevel="0" collapsed="false">
      <c r="D1046" s="5"/>
      <c r="G1046" s="5"/>
      <c r="H1046" s="6"/>
      <c r="K1046" s="6"/>
    </row>
    <row r="1047" customFormat="false" ht="12.75" hidden="false" customHeight="false" outlineLevel="0" collapsed="false">
      <c r="D1047" s="5"/>
      <c r="G1047" s="5"/>
      <c r="H1047" s="6"/>
      <c r="K1047" s="6"/>
    </row>
    <row r="1048" customFormat="false" ht="12.75" hidden="false" customHeight="false" outlineLevel="0" collapsed="false">
      <c r="D1048" s="5"/>
      <c r="G1048" s="5"/>
      <c r="H1048" s="6"/>
      <c r="K1048" s="6"/>
    </row>
    <row r="1049" customFormat="false" ht="12.75" hidden="false" customHeight="false" outlineLevel="0" collapsed="false">
      <c r="D1049" s="5"/>
      <c r="G1049" s="5"/>
      <c r="H1049" s="6"/>
      <c r="K1049" s="6"/>
    </row>
    <row r="1050" customFormat="false" ht="12.75" hidden="false" customHeight="false" outlineLevel="0" collapsed="false">
      <c r="D1050" s="5"/>
      <c r="G1050" s="5"/>
      <c r="H1050" s="6"/>
      <c r="K1050" s="6"/>
    </row>
    <row r="1051" customFormat="false" ht="12.75" hidden="false" customHeight="false" outlineLevel="0" collapsed="false">
      <c r="D1051" s="5"/>
      <c r="G1051" s="5"/>
      <c r="H1051" s="6"/>
      <c r="K1051" s="6"/>
    </row>
    <row r="1052" customFormat="false" ht="12.75" hidden="false" customHeight="false" outlineLevel="0" collapsed="false">
      <c r="D1052" s="5"/>
      <c r="G1052" s="5"/>
      <c r="H1052" s="6"/>
      <c r="K1052" s="6"/>
    </row>
    <row r="1053" customFormat="false" ht="12.75" hidden="false" customHeight="false" outlineLevel="0" collapsed="false">
      <c r="D1053" s="5"/>
      <c r="G1053" s="5"/>
      <c r="H1053" s="6"/>
      <c r="K1053" s="6"/>
    </row>
    <row r="1054" customFormat="false" ht="12.75" hidden="false" customHeight="false" outlineLevel="0" collapsed="false">
      <c r="D1054" s="5"/>
      <c r="G1054" s="5"/>
      <c r="H1054" s="6"/>
      <c r="K1054" s="6"/>
    </row>
    <row r="1055" customFormat="false" ht="12.75" hidden="false" customHeight="false" outlineLevel="0" collapsed="false">
      <c r="D1055" s="5"/>
      <c r="G1055" s="5"/>
      <c r="H1055" s="6"/>
      <c r="K1055" s="6"/>
    </row>
    <row r="1056" customFormat="false" ht="12.75" hidden="false" customHeight="false" outlineLevel="0" collapsed="false">
      <c r="D1056" s="5"/>
      <c r="G1056" s="5"/>
      <c r="H1056" s="6"/>
      <c r="K1056" s="6"/>
    </row>
    <row r="1057" customFormat="false" ht="12.75" hidden="false" customHeight="false" outlineLevel="0" collapsed="false">
      <c r="D1057" s="5"/>
      <c r="G1057" s="5"/>
      <c r="H1057" s="6"/>
      <c r="K1057" s="6"/>
    </row>
    <row r="1058" customFormat="false" ht="12.75" hidden="false" customHeight="false" outlineLevel="0" collapsed="false">
      <c r="D1058" s="5"/>
      <c r="G1058" s="5"/>
      <c r="H1058" s="6"/>
      <c r="K1058" s="6"/>
    </row>
    <row r="1059" customFormat="false" ht="12.75" hidden="false" customHeight="false" outlineLevel="0" collapsed="false">
      <c r="D1059" s="5"/>
      <c r="G1059" s="5"/>
      <c r="H1059" s="6"/>
      <c r="K1059" s="6"/>
    </row>
    <row r="1060" customFormat="false" ht="12.75" hidden="false" customHeight="false" outlineLevel="0" collapsed="false">
      <c r="D1060" s="5"/>
      <c r="G1060" s="5"/>
      <c r="H1060" s="6"/>
      <c r="K1060" s="6"/>
    </row>
    <row r="1061" customFormat="false" ht="12.75" hidden="false" customHeight="false" outlineLevel="0" collapsed="false">
      <c r="D1061" s="5"/>
      <c r="G1061" s="5"/>
      <c r="H1061" s="6"/>
      <c r="K1061" s="6"/>
    </row>
    <row r="1062" customFormat="false" ht="12.75" hidden="false" customHeight="false" outlineLevel="0" collapsed="false">
      <c r="D1062" s="5"/>
      <c r="G1062" s="5"/>
      <c r="H1062" s="6"/>
      <c r="K1062" s="6"/>
    </row>
    <row r="1063" customFormat="false" ht="12.75" hidden="false" customHeight="false" outlineLevel="0" collapsed="false">
      <c r="D1063" s="5"/>
      <c r="G1063" s="5"/>
      <c r="H1063" s="6"/>
      <c r="K1063" s="6"/>
    </row>
    <row r="1064" customFormat="false" ht="12.75" hidden="false" customHeight="false" outlineLevel="0" collapsed="false">
      <c r="D1064" s="5"/>
      <c r="G1064" s="5"/>
      <c r="H1064" s="6"/>
      <c r="K1064" s="6"/>
    </row>
    <row r="1065" customFormat="false" ht="12.75" hidden="false" customHeight="false" outlineLevel="0" collapsed="false">
      <c r="D1065" s="5"/>
      <c r="G1065" s="5"/>
      <c r="H1065" s="6"/>
      <c r="K1065" s="6"/>
    </row>
    <row r="1066" customFormat="false" ht="12.75" hidden="false" customHeight="false" outlineLevel="0" collapsed="false">
      <c r="D1066" s="5"/>
      <c r="G1066" s="5"/>
      <c r="H1066" s="6"/>
      <c r="K1066" s="6"/>
    </row>
    <row r="1067" customFormat="false" ht="12.75" hidden="false" customHeight="false" outlineLevel="0" collapsed="false">
      <c r="D1067" s="5"/>
      <c r="G1067" s="5"/>
      <c r="H1067" s="6"/>
      <c r="K1067" s="6"/>
    </row>
    <row r="1068" customFormat="false" ht="12.75" hidden="false" customHeight="false" outlineLevel="0" collapsed="false">
      <c r="D1068" s="5"/>
      <c r="G1068" s="5"/>
      <c r="H1068" s="6"/>
      <c r="K1068" s="6"/>
    </row>
    <row r="1069" customFormat="false" ht="12.75" hidden="false" customHeight="false" outlineLevel="0" collapsed="false">
      <c r="D1069" s="5"/>
      <c r="G1069" s="5"/>
      <c r="H1069" s="6"/>
      <c r="K1069" s="6"/>
    </row>
    <row r="1070" customFormat="false" ht="12.75" hidden="false" customHeight="false" outlineLevel="0" collapsed="false">
      <c r="D1070" s="5"/>
      <c r="G1070" s="5"/>
      <c r="H1070" s="6"/>
      <c r="K1070" s="6"/>
    </row>
    <row r="1071" customFormat="false" ht="12.75" hidden="false" customHeight="false" outlineLevel="0" collapsed="false">
      <c r="D1071" s="5"/>
      <c r="G1071" s="5"/>
      <c r="H1071" s="6"/>
      <c r="K1071" s="6"/>
    </row>
    <row r="1072" customFormat="false" ht="12.75" hidden="false" customHeight="false" outlineLevel="0" collapsed="false">
      <c r="D1072" s="5"/>
      <c r="G1072" s="5"/>
      <c r="H1072" s="6"/>
      <c r="K1072" s="6"/>
    </row>
    <row r="1073" customFormat="false" ht="12.75" hidden="false" customHeight="false" outlineLevel="0" collapsed="false">
      <c r="D1073" s="5"/>
      <c r="G1073" s="5"/>
      <c r="H1073" s="6"/>
      <c r="K1073" s="6"/>
    </row>
    <row r="1074" customFormat="false" ht="12.75" hidden="false" customHeight="false" outlineLevel="0" collapsed="false">
      <c r="D1074" s="5"/>
      <c r="G1074" s="5"/>
      <c r="H1074" s="6"/>
      <c r="K1074" s="6"/>
    </row>
    <row r="1075" customFormat="false" ht="12.75" hidden="false" customHeight="false" outlineLevel="0" collapsed="false">
      <c r="D1075" s="5"/>
      <c r="G1075" s="5"/>
      <c r="H1075" s="6"/>
      <c r="K1075" s="6"/>
    </row>
    <row r="1076" customFormat="false" ht="12.75" hidden="false" customHeight="false" outlineLevel="0" collapsed="false">
      <c r="D1076" s="5"/>
      <c r="G1076" s="5"/>
      <c r="H1076" s="6"/>
      <c r="K1076" s="6"/>
    </row>
    <row r="1077" customFormat="false" ht="12.75" hidden="false" customHeight="false" outlineLevel="0" collapsed="false">
      <c r="D1077" s="5"/>
      <c r="G1077" s="5"/>
      <c r="H1077" s="6"/>
      <c r="K1077" s="6"/>
    </row>
    <row r="1078" customFormat="false" ht="12.75" hidden="false" customHeight="false" outlineLevel="0" collapsed="false">
      <c r="D1078" s="5"/>
      <c r="G1078" s="5"/>
      <c r="H1078" s="6"/>
      <c r="K1078" s="6"/>
    </row>
    <row r="1079" customFormat="false" ht="12.75" hidden="false" customHeight="false" outlineLevel="0" collapsed="false">
      <c r="D1079" s="5"/>
      <c r="G1079" s="5"/>
      <c r="H1079" s="6"/>
      <c r="K1079" s="6"/>
    </row>
    <row r="1080" customFormat="false" ht="12.75" hidden="false" customHeight="false" outlineLevel="0" collapsed="false">
      <c r="D1080" s="5"/>
      <c r="G1080" s="5"/>
      <c r="H1080" s="6"/>
      <c r="K1080" s="6"/>
    </row>
    <row r="1081" customFormat="false" ht="12.75" hidden="false" customHeight="false" outlineLevel="0" collapsed="false">
      <c r="D1081" s="5"/>
      <c r="G1081" s="5"/>
      <c r="H1081" s="6"/>
      <c r="K1081" s="6"/>
    </row>
    <row r="1082" customFormat="false" ht="12.75" hidden="false" customHeight="false" outlineLevel="0" collapsed="false">
      <c r="D1082" s="5"/>
      <c r="G1082" s="5"/>
      <c r="H1082" s="6"/>
      <c r="K1082" s="6"/>
    </row>
    <row r="1083" customFormat="false" ht="12.75" hidden="false" customHeight="false" outlineLevel="0" collapsed="false">
      <c r="D1083" s="5"/>
      <c r="G1083" s="5"/>
      <c r="H1083" s="6"/>
      <c r="K1083" s="6"/>
    </row>
    <row r="1084" customFormat="false" ht="12.75" hidden="false" customHeight="false" outlineLevel="0" collapsed="false">
      <c r="D1084" s="5"/>
      <c r="G1084" s="5"/>
      <c r="H1084" s="6"/>
      <c r="K1084" s="6"/>
    </row>
    <row r="1085" customFormat="false" ht="12.75" hidden="false" customHeight="false" outlineLevel="0" collapsed="false">
      <c r="D1085" s="5"/>
      <c r="G1085" s="5"/>
      <c r="H1085" s="6"/>
      <c r="K1085" s="6"/>
    </row>
    <row r="1086" customFormat="false" ht="12.75" hidden="false" customHeight="false" outlineLevel="0" collapsed="false">
      <c r="D1086" s="5"/>
      <c r="G1086" s="5"/>
      <c r="H1086" s="6"/>
      <c r="K1086" s="6"/>
    </row>
    <row r="1087" customFormat="false" ht="12.75" hidden="false" customHeight="false" outlineLevel="0" collapsed="false">
      <c r="D1087" s="5"/>
      <c r="G1087" s="5"/>
      <c r="H1087" s="6"/>
      <c r="K1087" s="6"/>
    </row>
    <row r="1088" customFormat="false" ht="12.75" hidden="false" customHeight="false" outlineLevel="0" collapsed="false">
      <c r="D1088" s="5"/>
      <c r="G1088" s="5"/>
      <c r="H1088" s="6"/>
      <c r="K1088" s="6"/>
    </row>
    <row r="1089" customFormat="false" ht="12.75" hidden="false" customHeight="false" outlineLevel="0" collapsed="false">
      <c r="D1089" s="5"/>
      <c r="G1089" s="5"/>
      <c r="H1089" s="6"/>
      <c r="K1089" s="6"/>
    </row>
    <row r="1090" customFormat="false" ht="12.75" hidden="false" customHeight="false" outlineLevel="0" collapsed="false">
      <c r="D1090" s="5"/>
      <c r="G1090" s="5"/>
      <c r="H1090" s="6"/>
      <c r="K1090" s="6"/>
    </row>
    <row r="1091" customFormat="false" ht="12.75" hidden="false" customHeight="false" outlineLevel="0" collapsed="false">
      <c r="D1091" s="5"/>
      <c r="G1091" s="5"/>
      <c r="H1091" s="6"/>
      <c r="K1091" s="6"/>
    </row>
    <row r="1092" customFormat="false" ht="12.75" hidden="false" customHeight="false" outlineLevel="0" collapsed="false">
      <c r="D1092" s="5"/>
      <c r="G1092" s="5"/>
      <c r="H1092" s="6"/>
      <c r="K1092" s="6"/>
    </row>
    <row r="1093" customFormat="false" ht="12.75" hidden="false" customHeight="false" outlineLevel="0" collapsed="false">
      <c r="D1093" s="5"/>
      <c r="G1093" s="5"/>
      <c r="H1093" s="6"/>
      <c r="K1093" s="6"/>
    </row>
    <row r="1094" customFormat="false" ht="12.75" hidden="false" customHeight="false" outlineLevel="0" collapsed="false">
      <c r="D1094" s="5"/>
      <c r="G1094" s="5"/>
      <c r="H1094" s="6"/>
      <c r="K1094" s="6"/>
    </row>
    <row r="1095" customFormat="false" ht="12.75" hidden="false" customHeight="false" outlineLevel="0" collapsed="false">
      <c r="D1095" s="5"/>
      <c r="G1095" s="5"/>
      <c r="H1095" s="6"/>
      <c r="K1095" s="6"/>
    </row>
    <row r="1096" customFormat="false" ht="12.75" hidden="false" customHeight="false" outlineLevel="0" collapsed="false">
      <c r="D1096" s="5"/>
      <c r="G1096" s="5"/>
      <c r="H1096" s="6"/>
      <c r="K1096" s="6"/>
    </row>
    <row r="1097" customFormat="false" ht="12.75" hidden="false" customHeight="false" outlineLevel="0" collapsed="false">
      <c r="D1097" s="5"/>
      <c r="G1097" s="5"/>
      <c r="H1097" s="6"/>
      <c r="K1097" s="6"/>
    </row>
    <row r="1098" customFormat="false" ht="12.75" hidden="false" customHeight="false" outlineLevel="0" collapsed="false">
      <c r="D1098" s="5"/>
      <c r="G1098" s="5"/>
      <c r="H1098" s="6"/>
      <c r="K1098" s="6"/>
    </row>
    <row r="1099" customFormat="false" ht="12.75" hidden="false" customHeight="false" outlineLevel="0" collapsed="false">
      <c r="D1099" s="5"/>
      <c r="G1099" s="5"/>
      <c r="H1099" s="6"/>
      <c r="K1099" s="6"/>
    </row>
    <row r="1100" customFormat="false" ht="12.75" hidden="false" customHeight="false" outlineLevel="0" collapsed="false">
      <c r="D1100" s="5"/>
      <c r="G1100" s="5"/>
      <c r="H1100" s="6"/>
      <c r="K1100" s="6"/>
    </row>
    <row r="1101" customFormat="false" ht="12.75" hidden="false" customHeight="false" outlineLevel="0" collapsed="false">
      <c r="D1101" s="5"/>
      <c r="G1101" s="5"/>
      <c r="H1101" s="6"/>
      <c r="K1101" s="6"/>
    </row>
    <row r="1102" customFormat="false" ht="12.75" hidden="false" customHeight="false" outlineLevel="0" collapsed="false">
      <c r="D1102" s="5"/>
      <c r="G1102" s="5"/>
      <c r="H1102" s="6"/>
      <c r="K1102" s="6"/>
    </row>
    <row r="1103" customFormat="false" ht="12.75" hidden="false" customHeight="false" outlineLevel="0" collapsed="false">
      <c r="D1103" s="5"/>
      <c r="G1103" s="5"/>
      <c r="H1103" s="6"/>
      <c r="K1103" s="6"/>
    </row>
  </sheetData>
  <mergeCells count="6">
    <mergeCell ref="A1:C1"/>
    <mergeCell ref="A2:C2"/>
    <mergeCell ref="A3:C3"/>
    <mergeCell ref="Q67:S67"/>
    <mergeCell ref="U67:V67"/>
    <mergeCell ref="X67:Y67"/>
  </mergeCells>
  <printOptions headings="false" gridLines="false" gridLinesSet="true" horizontalCentered="true" verticalCentered="false"/>
  <pageMargins left="0.747916666666667" right="0.747916666666667" top="0.75" bottom="0.5" header="0.511811023622047" footer="0.511811023622047"/>
  <pageSetup paperSize="1" scale="6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H2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true" outlineLevel="0" max="32" min="24" style="0" width="9.14"/>
    <col collapsed="false" customWidth="true" hidden="true" outlineLevel="0" max="33" min="33" style="0" width="10.99"/>
    <col collapsed="false" customWidth="true" hidden="true" outlineLevel="0" max="35" min="34" style="0" width="9.14"/>
    <col collapsed="false" customWidth="false" hidden="true" outlineLevel="0" max="41" min="36" style="0" width="9.06"/>
    <col collapsed="false" customWidth="true" hidden="false" outlineLevel="0" max="46" min="43" style="0" width="9.28"/>
  </cols>
  <sheetData>
    <row r="1" customFormat="false" ht="12.75" hidden="false" customHeight="true" outlineLevel="0" collapsed="false">
      <c r="A1" s="3" t="s">
        <v>28</v>
      </c>
      <c r="B1" s="3"/>
      <c r="C1" s="3"/>
      <c r="D1" s="3"/>
      <c r="E1" s="3"/>
      <c r="F1" s="3"/>
      <c r="G1" s="3"/>
      <c r="H1" s="3"/>
      <c r="I1" s="3"/>
      <c r="J1" s="3"/>
      <c r="K1" s="3"/>
      <c r="L1" s="3"/>
      <c r="M1" s="3"/>
      <c r="N1" s="3"/>
      <c r="O1" s="3"/>
      <c r="P1" s="3"/>
      <c r="Q1" s="3"/>
      <c r="R1" s="3"/>
      <c r="S1" s="3"/>
      <c r="T1" s="3"/>
      <c r="U1" s="3"/>
      <c r="V1" s="3"/>
      <c r="W1" s="3"/>
      <c r="X1" s="3"/>
    </row>
    <row r="2" customFormat="false" ht="12.75" hidden="false" customHeight="false" outlineLevel="0" collapsed="false">
      <c r="A2" s="3" t="s">
        <v>29</v>
      </c>
      <c r="B2" s="3"/>
      <c r="C2" s="3"/>
      <c r="D2" s="3"/>
      <c r="E2" s="3"/>
      <c r="F2" s="3"/>
      <c r="G2" s="3"/>
      <c r="H2" s="3"/>
      <c r="I2" s="3"/>
      <c r="J2" s="3"/>
      <c r="K2" s="3"/>
      <c r="L2" s="3"/>
      <c r="M2" s="3"/>
      <c r="N2" s="3"/>
      <c r="O2" s="3"/>
      <c r="P2" s="3"/>
      <c r="Q2" s="3"/>
      <c r="R2" s="3"/>
      <c r="S2" s="3"/>
      <c r="T2" s="3"/>
      <c r="U2" s="3"/>
      <c r="V2" s="3"/>
      <c r="W2" s="3"/>
      <c r="X2" s="3"/>
    </row>
    <row r="3" customFormat="false" ht="12.75" hidden="false" customHeight="false" outlineLevel="0" collapsed="false">
      <c r="A3" s="3" t="s">
        <v>30</v>
      </c>
      <c r="B3" s="3"/>
      <c r="C3" s="3"/>
      <c r="D3" s="3"/>
      <c r="E3" s="3"/>
      <c r="F3" s="3"/>
      <c r="G3" s="3"/>
      <c r="H3" s="3"/>
      <c r="I3" s="3"/>
      <c r="J3" s="3"/>
      <c r="K3" s="3"/>
      <c r="L3" s="3"/>
      <c r="M3" s="3"/>
      <c r="N3" s="3"/>
      <c r="O3" s="3"/>
      <c r="P3" s="3"/>
      <c r="Q3" s="3"/>
      <c r="R3" s="3"/>
      <c r="S3" s="3"/>
      <c r="T3" s="3"/>
      <c r="U3" s="3"/>
      <c r="V3" s="3"/>
      <c r="W3" s="3"/>
      <c r="X3" s="3"/>
    </row>
    <row r="4" customFormat="false" ht="12.75" hidden="false" customHeight="false" outlineLevel="0" collapsed="false">
      <c r="A4" s="4" t="str">
        <f aca="false">Summary!A3</f>
        <v>October 1999</v>
      </c>
      <c r="B4" s="4"/>
      <c r="C4" s="4"/>
      <c r="D4" s="4"/>
      <c r="E4" s="4"/>
      <c r="F4" s="4"/>
      <c r="G4" s="4"/>
      <c r="H4" s="4"/>
      <c r="I4" s="4"/>
      <c r="J4" s="4"/>
      <c r="K4" s="4"/>
      <c r="L4" s="4"/>
      <c r="M4" s="4"/>
      <c r="N4" s="4"/>
      <c r="O4" s="4"/>
      <c r="P4" s="4"/>
      <c r="Q4" s="4"/>
      <c r="R4" s="4"/>
      <c r="S4" s="4"/>
      <c r="T4" s="4"/>
      <c r="U4" s="4"/>
      <c r="V4" s="4"/>
      <c r="W4" s="4"/>
      <c r="X4" s="4"/>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row>
    <row r="5" customFormat="false" ht="12.75" hidden="false" customHeight="false" outlineLevel="0" collapsed="false">
      <c r="A5" s="31"/>
      <c r="B5" s="19"/>
      <c r="C5" s="19"/>
      <c r="D5" s="19"/>
      <c r="E5" s="19"/>
      <c r="F5" s="19"/>
      <c r="G5" s="19"/>
      <c r="H5" s="19"/>
      <c r="I5" s="19"/>
      <c r="J5" s="19"/>
      <c r="K5" s="19"/>
      <c r="L5" s="19"/>
      <c r="M5" s="19"/>
      <c r="N5" s="19"/>
      <c r="O5" s="19"/>
      <c r="P5" s="19"/>
      <c r="Q5" s="19"/>
      <c r="R5" s="19"/>
      <c r="S5" s="19"/>
      <c r="T5" s="19"/>
      <c r="U5" s="32"/>
      <c r="V5" s="32"/>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row>
    <row r="6" customFormat="false" ht="12.75" hidden="false" customHeight="false" outlineLevel="0" collapsed="false">
      <c r="B6" s="33"/>
      <c r="AD6" s="1"/>
    </row>
    <row r="7" customFormat="false" ht="12.75" hidden="false" customHeight="false" outlineLevel="0" collapsed="false">
      <c r="B7" s="33"/>
      <c r="I7" s="19"/>
      <c r="AD7" s="1"/>
    </row>
    <row r="8" customFormat="false" ht="12.75" hidden="false" customHeight="false" outlineLevel="0" collapsed="false">
      <c r="AD8" s="1"/>
    </row>
    <row r="9" customFormat="false" ht="12.75" hidden="false" customHeight="false" outlineLevel="0" collapsed="false">
      <c r="AD9" s="1"/>
    </row>
    <row r="10" customFormat="false" ht="12.75" hidden="false" customHeight="false" outlineLevel="0" collapsed="false">
      <c r="AD10" s="1"/>
    </row>
    <row r="11" customFormat="false" ht="12.75" hidden="false" customHeight="false" outlineLevel="0" collapsed="false">
      <c r="AD11" s="1"/>
    </row>
    <row r="12" customFormat="false" ht="12.75" hidden="false" customHeight="false" outlineLevel="0" collapsed="false">
      <c r="AD12" s="1"/>
    </row>
    <row r="13" customFormat="false" ht="12.75" hidden="false" customHeight="false" outlineLevel="0" collapsed="false">
      <c r="AD13" s="1"/>
    </row>
    <row r="14" customFormat="false" ht="12.75" hidden="false" customHeight="false" outlineLevel="0" collapsed="false">
      <c r="AD14" s="1"/>
    </row>
    <row r="15" customFormat="false" ht="12.75" hidden="false" customHeight="false" outlineLevel="0" collapsed="false">
      <c r="AD15" s="1"/>
    </row>
    <row r="16" customFormat="false" ht="12.75" hidden="false" customHeight="false" outlineLevel="0" collapsed="false">
      <c r="AD16" s="29"/>
    </row>
    <row r="19" customFormat="false" ht="12.75" hidden="false" customHeight="false" outlineLevel="0" collapsed="false">
      <c r="AD19" s="30"/>
      <c r="AE19" s="30"/>
      <c r="AF19" s="30"/>
      <c r="AG19" s="30"/>
      <c r="AH19" s="30"/>
      <c r="AI19" s="30"/>
      <c r="AJ19" s="30"/>
      <c r="AK19" s="30"/>
    </row>
    <row r="70" customFormat="false" ht="12.75" hidden="false" customHeight="false" outlineLevel="0" collapsed="false">
      <c r="A70" s="7"/>
    </row>
    <row r="146" customFormat="false" ht="12.75" hidden="false" customHeight="false" outlineLevel="0" collapsed="false">
      <c r="W146" s="34" t="s">
        <v>31</v>
      </c>
      <c r="AP146" s="0" t="s">
        <v>32</v>
      </c>
    </row>
    <row r="147" customFormat="false" ht="12.75" hidden="false" customHeight="false" outlineLevel="0" collapsed="false">
      <c r="W147" s="35" t="s">
        <v>33</v>
      </c>
      <c r="AP147" s="0" t="s">
        <v>34</v>
      </c>
    </row>
    <row r="148" customFormat="false" ht="12.75" hidden="false" customHeight="false" outlineLevel="0" collapsed="false">
      <c r="W148" s="32"/>
      <c r="X148" s="30" t="n">
        <v>35765</v>
      </c>
      <c r="Y148" s="30" t="n">
        <v>35796</v>
      </c>
      <c r="Z148" s="30" t="n">
        <v>35827</v>
      </c>
      <c r="AA148" s="30" t="n">
        <v>35855</v>
      </c>
      <c r="AB148" s="30" t="n">
        <v>35886</v>
      </c>
      <c r="AC148" s="30" t="n">
        <v>35916</v>
      </c>
      <c r="AD148" s="30" t="n">
        <v>35947</v>
      </c>
      <c r="AE148" s="30" t="n">
        <v>35977</v>
      </c>
      <c r="AF148" s="30" t="n">
        <v>36008</v>
      </c>
      <c r="AG148" s="30" t="n">
        <v>36039</v>
      </c>
      <c r="AH148" s="30" t="n">
        <v>36069</v>
      </c>
      <c r="AI148" s="30" t="n">
        <v>36100</v>
      </c>
      <c r="AJ148" s="30" t="n">
        <v>36130</v>
      </c>
      <c r="AK148" s="30" t="n">
        <v>36161</v>
      </c>
      <c r="AL148" s="30" t="n">
        <v>36192</v>
      </c>
      <c r="AM148" s="30" t="n">
        <v>36220</v>
      </c>
      <c r="AN148" s="30" t="n">
        <v>36251</v>
      </c>
      <c r="AO148" s="30" t="n">
        <v>36281</v>
      </c>
      <c r="AP148" s="30" t="n">
        <v>36312</v>
      </c>
      <c r="AQ148" s="30" t="n">
        <v>36342</v>
      </c>
      <c r="AR148" s="30" t="n">
        <v>36373</v>
      </c>
      <c r="AS148" s="30" t="n">
        <v>36404</v>
      </c>
      <c r="AT148" s="30" t="n">
        <v>36434</v>
      </c>
    </row>
    <row r="149" customFormat="false" ht="12.75"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t="s">
        <v>35</v>
      </c>
      <c r="X149" s="36" t="n">
        <v>1051</v>
      </c>
      <c r="Y149" s="36" t="n">
        <v>269.3</v>
      </c>
      <c r="Z149" s="36" t="n">
        <v>237.1</v>
      </c>
      <c r="AA149" s="36" t="n">
        <v>318.8</v>
      </c>
      <c r="AB149" s="36" t="n">
        <v>422</v>
      </c>
      <c r="AC149" s="36" t="n">
        <v>297.6</v>
      </c>
      <c r="AD149" s="36" t="n">
        <v>293.6</v>
      </c>
      <c r="AE149" s="36" t="n">
        <v>328.3</v>
      </c>
      <c r="AF149" s="36" t="n">
        <v>271.5</v>
      </c>
      <c r="AG149" s="36" t="n">
        <v>259.7</v>
      </c>
      <c r="AH149" s="36" t="n">
        <v>344.1</v>
      </c>
      <c r="AI149" s="36" t="n">
        <v>261.5</v>
      </c>
      <c r="AJ149" s="36" t="n">
        <v>242.3</v>
      </c>
      <c r="AK149" s="36" t="n">
        <v>493.5</v>
      </c>
      <c r="AL149" s="36" t="n">
        <v>172.9</v>
      </c>
      <c r="AM149" s="36" t="n">
        <v>220.4</v>
      </c>
      <c r="AN149" s="36" t="n">
        <v>177.6</v>
      </c>
      <c r="AO149" s="1" t="n">
        <v>195.9</v>
      </c>
      <c r="AP149" s="1" t="n">
        <v>163.7</v>
      </c>
      <c r="AQ149" s="1" t="n">
        <v>151.3</v>
      </c>
      <c r="AR149" s="1" t="n">
        <v>119.181315</v>
      </c>
      <c r="AS149" s="1" t="n">
        <v>85.745933</v>
      </c>
      <c r="AT149" s="1" t="n">
        <v>258.991694</v>
      </c>
    </row>
    <row r="150" customFormat="false" ht="12.75"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t="s">
        <v>36</v>
      </c>
      <c r="X150" s="37" t="n">
        <v>283</v>
      </c>
      <c r="Y150" s="37" t="n">
        <v>299</v>
      </c>
      <c r="Z150" s="37" t="n">
        <v>318</v>
      </c>
      <c r="AA150" s="37" t="n">
        <v>335</v>
      </c>
      <c r="AB150" s="37" t="n">
        <v>326</v>
      </c>
      <c r="AC150" s="37" t="n">
        <v>328</v>
      </c>
      <c r="AD150" s="37" t="n">
        <v>333</v>
      </c>
      <c r="AE150" s="37" t="n">
        <v>318</v>
      </c>
      <c r="AF150" s="37" t="n">
        <v>296</v>
      </c>
      <c r="AG150" s="37" t="n">
        <v>303</v>
      </c>
      <c r="AH150" s="37" t="n">
        <v>278</v>
      </c>
      <c r="AI150" s="37" t="n">
        <v>280</v>
      </c>
      <c r="AJ150" s="37" t="n">
        <v>279</v>
      </c>
      <c r="AK150" s="37" t="n">
        <v>292</v>
      </c>
      <c r="AL150" s="37" t="n">
        <v>230</v>
      </c>
      <c r="AM150" s="37" t="n">
        <v>206</v>
      </c>
      <c r="AN150" s="37" t="n">
        <v>175</v>
      </c>
      <c r="AO150" s="2" t="n">
        <v>162</v>
      </c>
      <c r="AP150" s="2" t="n">
        <v>161</v>
      </c>
      <c r="AQ150" s="2" t="n">
        <v>186</v>
      </c>
      <c r="AR150" s="2" t="n">
        <v>196</v>
      </c>
      <c r="AS150" s="2" t="n">
        <v>207</v>
      </c>
      <c r="AT150" s="2" t="n">
        <v>245</v>
      </c>
    </row>
    <row r="151" customFormat="false" ht="12.75" hidden="false" customHeight="false" outlineLevel="0" collapsed="false">
      <c r="X151" s="1"/>
      <c r="Y151" s="1"/>
      <c r="Z151" s="1"/>
      <c r="AA151" s="1"/>
      <c r="AB151" s="1"/>
      <c r="AC151" s="26"/>
      <c r="AD151" s="26"/>
      <c r="AE151" s="26"/>
      <c r="AF151" s="26"/>
      <c r="AG151" s="37"/>
      <c r="AH151" s="37"/>
      <c r="AI151" s="37"/>
      <c r="AJ151" s="37"/>
      <c r="AK151" s="37"/>
      <c r="AL151" s="37"/>
      <c r="AM151" s="37"/>
      <c r="AN151" s="37"/>
    </row>
    <row r="152" customFormat="false" ht="12.75" hidden="false" customHeight="false" outlineLevel="0" collapsed="false">
      <c r="X152" s="29"/>
      <c r="Y152" s="29"/>
      <c r="Z152" s="29"/>
      <c r="AA152" s="29"/>
      <c r="AB152" s="29"/>
      <c r="AC152" s="29"/>
      <c r="AD152" s="29"/>
      <c r="AE152" s="29"/>
      <c r="AF152" s="29"/>
      <c r="AG152" s="29"/>
      <c r="AH152" s="29"/>
      <c r="AI152" s="29"/>
      <c r="AJ152" s="29"/>
      <c r="AK152" s="29"/>
      <c r="AL152" s="29"/>
      <c r="AM152" s="29"/>
      <c r="AN152" s="29"/>
    </row>
    <row r="153" customFormat="false" ht="12.75" hidden="false" customHeight="false" outlineLevel="0" collapsed="false">
      <c r="W153" s="8" t="s">
        <v>37</v>
      </c>
    </row>
    <row r="154" customFormat="false" ht="12.75" hidden="false" customHeight="false" outlineLevel="0" collapsed="false">
      <c r="X154" s="30" t="n">
        <v>35765</v>
      </c>
      <c r="Y154" s="30" t="n">
        <v>35796</v>
      </c>
      <c r="Z154" s="30" t="n">
        <v>35827</v>
      </c>
      <c r="AA154" s="30" t="n">
        <v>35855</v>
      </c>
      <c r="AB154" s="30" t="n">
        <v>35886</v>
      </c>
      <c r="AC154" s="30" t="n">
        <v>35916</v>
      </c>
      <c r="AD154" s="30" t="n">
        <v>35947</v>
      </c>
      <c r="AE154" s="30" t="n">
        <v>35977</v>
      </c>
      <c r="AF154" s="30" t="n">
        <v>36008</v>
      </c>
      <c r="AG154" s="30" t="n">
        <v>36039</v>
      </c>
      <c r="AH154" s="30" t="n">
        <v>36069</v>
      </c>
      <c r="AI154" s="30" t="n">
        <v>36100</v>
      </c>
      <c r="AJ154" s="30" t="n">
        <v>36130</v>
      </c>
      <c r="AK154" s="30" t="n">
        <v>36161</v>
      </c>
      <c r="AL154" s="30" t="n">
        <v>36192</v>
      </c>
      <c r="AM154" s="30" t="n">
        <v>36220</v>
      </c>
      <c r="AN154" s="30" t="n">
        <v>36251</v>
      </c>
      <c r="AO154" s="30" t="n">
        <v>36281</v>
      </c>
      <c r="AP154" s="30" t="n">
        <v>36312</v>
      </c>
      <c r="AQ154" s="30" t="n">
        <v>36342</v>
      </c>
      <c r="AR154" s="30" t="n">
        <v>36373</v>
      </c>
      <c r="AS154" s="30" t="n">
        <v>36404</v>
      </c>
      <c r="AT154" s="30" t="n">
        <v>36434</v>
      </c>
    </row>
    <row r="155" customFormat="false" ht="12.75"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t="s">
        <v>35</v>
      </c>
      <c r="X155" s="36" t="n">
        <v>128.3</v>
      </c>
      <c r="Y155" s="36" t="n">
        <v>144.7</v>
      </c>
      <c r="Z155" s="36" t="n">
        <v>261.8</v>
      </c>
      <c r="AA155" s="36" t="n">
        <v>214.2</v>
      </c>
      <c r="AB155" s="36" t="n">
        <v>302.8</v>
      </c>
      <c r="AC155" s="36" t="n">
        <v>260.3</v>
      </c>
      <c r="AD155" s="36" t="n">
        <v>506</v>
      </c>
      <c r="AE155" s="36" t="n">
        <v>303.9</v>
      </c>
      <c r="AF155" s="36" t="n">
        <v>296.4</v>
      </c>
      <c r="AG155" s="36" t="n">
        <v>341</v>
      </c>
      <c r="AH155" s="36" t="n">
        <v>285.1</v>
      </c>
      <c r="AI155" s="36" t="n">
        <v>188.6</v>
      </c>
      <c r="AJ155" s="36" t="n">
        <v>198.4</v>
      </c>
      <c r="AK155" s="36" t="n">
        <v>127.1</v>
      </c>
      <c r="AL155" s="36" t="n">
        <v>223.8</v>
      </c>
      <c r="AM155" s="36" t="n">
        <v>101.2</v>
      </c>
      <c r="AN155" s="36" t="n">
        <v>47</v>
      </c>
      <c r="AO155" s="1" t="n">
        <v>32.9</v>
      </c>
      <c r="AP155" s="1" t="n">
        <v>30.4</v>
      </c>
      <c r="AQ155" s="1" t="n">
        <v>69.3</v>
      </c>
      <c r="AR155" s="1" t="n">
        <v>78.361528</v>
      </c>
      <c r="AS155" s="1" t="n">
        <v>131.207173</v>
      </c>
      <c r="AT155" s="1" t="n">
        <v>8649.220747</v>
      </c>
    </row>
    <row r="156" customFormat="false" ht="12.75"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t="s">
        <v>36</v>
      </c>
      <c r="X156" s="37" t="n">
        <v>191</v>
      </c>
      <c r="Y156" s="37" t="n">
        <v>191</v>
      </c>
      <c r="Z156" s="37" t="n">
        <v>194</v>
      </c>
      <c r="AA156" s="37" t="n">
        <v>205</v>
      </c>
      <c r="AB156" s="37" t="n">
        <v>209</v>
      </c>
      <c r="AC156" s="37" t="n">
        <v>213</v>
      </c>
      <c r="AD156" s="37" t="n">
        <v>241</v>
      </c>
      <c r="AE156" s="37" t="n">
        <v>243</v>
      </c>
      <c r="AF156" s="37" t="n">
        <v>237</v>
      </c>
      <c r="AG156" s="37" t="n">
        <v>243</v>
      </c>
      <c r="AH156" s="37" t="n">
        <v>236</v>
      </c>
      <c r="AI156" s="37" t="n">
        <v>213</v>
      </c>
      <c r="AJ156" s="37" t="n">
        <v>221</v>
      </c>
      <c r="AK156" s="37" t="n">
        <v>217</v>
      </c>
      <c r="AL156" s="37" t="n">
        <v>203</v>
      </c>
      <c r="AM156" s="37" t="n">
        <v>167</v>
      </c>
      <c r="AN156" s="37" t="n">
        <v>163</v>
      </c>
      <c r="AO156" s="2" t="n">
        <v>127</v>
      </c>
      <c r="AP156" s="2" t="n">
        <v>128</v>
      </c>
      <c r="AQ156" s="2" t="n">
        <f aca="false">163+12</f>
        <v>175</v>
      </c>
      <c r="AR156" s="2" t="n">
        <v>167</v>
      </c>
      <c r="AS156" s="2" t="n">
        <v>132</v>
      </c>
      <c r="AT156" s="2" t="n">
        <v>674</v>
      </c>
    </row>
    <row r="159" customFormat="false" ht="12.75" hidden="false" customHeight="false" outlineLevel="0" collapsed="false">
      <c r="W159" s="8" t="s">
        <v>38</v>
      </c>
    </row>
    <row r="160" customFormat="false" ht="12.75" hidden="false" customHeight="false" outlineLevel="0" collapsed="false">
      <c r="X160" s="30" t="n">
        <v>35765</v>
      </c>
      <c r="Y160" s="30" t="n">
        <v>35796</v>
      </c>
      <c r="Z160" s="30" t="n">
        <v>35827</v>
      </c>
      <c r="AA160" s="30" t="n">
        <v>35855</v>
      </c>
      <c r="AB160" s="30" t="n">
        <v>35886</v>
      </c>
      <c r="AC160" s="30" t="n">
        <v>35916</v>
      </c>
      <c r="AD160" s="30" t="n">
        <v>35947</v>
      </c>
      <c r="AE160" s="30" t="n">
        <v>35977</v>
      </c>
      <c r="AF160" s="30" t="n">
        <v>36008</v>
      </c>
      <c r="AG160" s="30" t="n">
        <v>36039</v>
      </c>
      <c r="AH160" s="30" t="n">
        <v>36069</v>
      </c>
      <c r="AI160" s="30" t="n">
        <v>36100</v>
      </c>
      <c r="AJ160" s="30" t="n">
        <v>36130</v>
      </c>
      <c r="AK160" s="30" t="n">
        <v>36161</v>
      </c>
      <c r="AL160" s="30" t="n">
        <v>36192</v>
      </c>
      <c r="AM160" s="30" t="n">
        <v>36220</v>
      </c>
      <c r="AN160" s="30" t="n">
        <v>36251</v>
      </c>
      <c r="AO160" s="30" t="n">
        <v>36281</v>
      </c>
      <c r="AP160" s="30" t="n">
        <v>36312</v>
      </c>
      <c r="AQ160" s="30" t="n">
        <v>36342</v>
      </c>
      <c r="AR160" s="30" t="n">
        <v>36373</v>
      </c>
      <c r="AS160" s="30" t="n">
        <v>36404</v>
      </c>
      <c r="AT160" s="30" t="n">
        <v>36434</v>
      </c>
    </row>
    <row r="161" customFormat="false" ht="12.75"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t="s">
        <v>35</v>
      </c>
      <c r="X161" s="36"/>
      <c r="Y161" s="36"/>
      <c r="Z161" s="36"/>
      <c r="AA161" s="36"/>
      <c r="AB161" s="36"/>
      <c r="AC161" s="36"/>
      <c r="AD161" s="36"/>
      <c r="AE161" s="36"/>
      <c r="AF161" s="36"/>
      <c r="AG161" s="36"/>
      <c r="AH161" s="36"/>
      <c r="AI161" s="36"/>
      <c r="AJ161" s="36"/>
      <c r="AK161" s="36"/>
      <c r="AL161" s="36"/>
      <c r="AM161" s="36"/>
      <c r="AN161" s="36"/>
      <c r="AO161" s="1"/>
      <c r="AP161" s="1" t="n">
        <v>3.5</v>
      </c>
      <c r="AQ161" s="1" t="n">
        <v>9.4</v>
      </c>
      <c r="AR161" s="1" t="n">
        <v>4.411158</v>
      </c>
      <c r="AS161" s="1" t="n">
        <v>11.447856</v>
      </c>
      <c r="AT161" s="1" t="n">
        <v>4.413555</v>
      </c>
    </row>
    <row r="162" customFormat="false" ht="12.75"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t="s">
        <v>36</v>
      </c>
      <c r="X162" s="37"/>
      <c r="Y162" s="37"/>
      <c r="Z162" s="37"/>
      <c r="AA162" s="37"/>
      <c r="AB162" s="37"/>
      <c r="AC162" s="37"/>
      <c r="AD162" s="37"/>
      <c r="AE162" s="37"/>
      <c r="AF162" s="37"/>
      <c r="AG162" s="37"/>
      <c r="AH162" s="37"/>
      <c r="AI162" s="37"/>
      <c r="AJ162" s="37"/>
      <c r="AK162" s="37"/>
      <c r="AL162" s="37"/>
      <c r="AM162" s="37"/>
      <c r="AN162" s="37"/>
      <c r="AO162" s="2"/>
      <c r="AP162" s="2" t="n">
        <v>31</v>
      </c>
      <c r="AQ162" s="2" t="n">
        <v>36</v>
      </c>
      <c r="AR162" s="2" t="n">
        <v>29</v>
      </c>
      <c r="AS162" s="2" t="n">
        <v>37</v>
      </c>
      <c r="AT162" s="2" t="n">
        <v>31</v>
      </c>
    </row>
    <row r="163" customFormat="false" ht="12.75"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37"/>
      <c r="Y163" s="37"/>
      <c r="Z163" s="37"/>
      <c r="AA163" s="37"/>
      <c r="AB163" s="37"/>
      <c r="AC163" s="37"/>
      <c r="AD163" s="37"/>
      <c r="AE163" s="37"/>
      <c r="AF163" s="37"/>
      <c r="AG163" s="37"/>
      <c r="AH163" s="37"/>
      <c r="AI163" s="37"/>
      <c r="AJ163" s="37"/>
      <c r="AK163" s="37"/>
      <c r="AL163" s="37"/>
      <c r="AM163" s="37"/>
      <c r="AN163" s="37"/>
      <c r="AO163" s="2"/>
      <c r="AP163" s="2"/>
      <c r="AQ163" s="2"/>
      <c r="AR163" s="2"/>
      <c r="AS163" s="2"/>
      <c r="AT163" s="2"/>
    </row>
    <row r="165" customFormat="false" ht="12.75" hidden="false" customHeight="false" outlineLevel="0" collapsed="false">
      <c r="W165" s="8" t="s">
        <v>39</v>
      </c>
    </row>
    <row r="166" customFormat="false" ht="12.75" hidden="false" customHeight="false" outlineLevel="0" collapsed="false">
      <c r="X166" s="30" t="n">
        <v>35765</v>
      </c>
      <c r="Y166" s="30" t="n">
        <v>35796</v>
      </c>
      <c r="Z166" s="30" t="n">
        <v>35827</v>
      </c>
      <c r="AA166" s="30" t="n">
        <v>35855</v>
      </c>
      <c r="AB166" s="30" t="n">
        <v>35886</v>
      </c>
      <c r="AC166" s="30" t="n">
        <v>35916</v>
      </c>
      <c r="AD166" s="30" t="n">
        <v>35947</v>
      </c>
      <c r="AE166" s="30" t="n">
        <v>35977</v>
      </c>
      <c r="AF166" s="30" t="n">
        <v>36008</v>
      </c>
      <c r="AG166" s="30" t="n">
        <v>36039</v>
      </c>
      <c r="AH166" s="30" t="n">
        <v>36069</v>
      </c>
      <c r="AI166" s="30" t="n">
        <v>36100</v>
      </c>
      <c r="AJ166" s="30" t="n">
        <v>36130</v>
      </c>
      <c r="AK166" s="30" t="n">
        <v>36161</v>
      </c>
      <c r="AL166" s="30" t="n">
        <v>36192</v>
      </c>
      <c r="AM166" s="30" t="n">
        <v>36220</v>
      </c>
      <c r="AN166" s="30" t="n">
        <v>36251</v>
      </c>
      <c r="AO166" s="30" t="n">
        <v>36281</v>
      </c>
      <c r="AP166" s="30" t="n">
        <v>36312</v>
      </c>
      <c r="AQ166" s="30" t="n">
        <v>36342</v>
      </c>
      <c r="AR166" s="30" t="n">
        <v>36373</v>
      </c>
      <c r="AS166" s="30" t="n">
        <v>36404</v>
      </c>
      <c r="AT166" s="30" t="n">
        <v>36434</v>
      </c>
    </row>
    <row r="167" customFormat="false" ht="12.75" hidden="false" customHeight="false" outlineLevel="0" collapsed="false">
      <c r="W167" s="1" t="s">
        <v>35</v>
      </c>
      <c r="X167" s="36"/>
      <c r="Y167" s="36"/>
      <c r="Z167" s="36"/>
      <c r="AA167" s="36"/>
      <c r="AB167" s="36"/>
      <c r="AC167" s="36"/>
      <c r="AD167" s="36"/>
      <c r="AE167" s="36"/>
      <c r="AF167" s="36"/>
      <c r="AG167" s="36"/>
      <c r="AH167" s="36"/>
      <c r="AI167" s="36"/>
      <c r="AJ167" s="36"/>
      <c r="AK167" s="36"/>
      <c r="AL167" s="36"/>
      <c r="AM167" s="36"/>
      <c r="AN167" s="36"/>
      <c r="AO167" s="1"/>
      <c r="AP167" s="1"/>
      <c r="AQ167" s="1" t="n">
        <v>0.4</v>
      </c>
      <c r="AR167" s="1" t="n">
        <v>0.384562</v>
      </c>
      <c r="AS167" s="1" t="n">
        <v>0.019022</v>
      </c>
      <c r="AT167" s="1" t="n">
        <v>0.44459</v>
      </c>
    </row>
    <row r="168" customFormat="false" ht="12.75"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2" t="s">
        <v>36</v>
      </c>
      <c r="X168" s="37"/>
      <c r="Y168" s="37"/>
      <c r="Z168" s="37"/>
      <c r="AA168" s="37"/>
      <c r="AB168" s="37"/>
      <c r="AC168" s="37"/>
      <c r="AD168" s="37"/>
      <c r="AE168" s="37"/>
      <c r="AF168" s="37"/>
      <c r="AG168" s="37"/>
      <c r="AH168" s="37"/>
      <c r="AI168" s="37"/>
      <c r="AJ168" s="37"/>
      <c r="AK168" s="37"/>
      <c r="AL168" s="37"/>
      <c r="AM168" s="37"/>
      <c r="AN168" s="37"/>
      <c r="AO168" s="2"/>
      <c r="AP168" s="2" t="n">
        <v>16</v>
      </c>
      <c r="AQ168" s="2" t="n">
        <v>11</v>
      </c>
      <c r="AR168" s="2" t="n">
        <v>8</v>
      </c>
      <c r="AS168" s="2" t="n">
        <v>4</v>
      </c>
      <c r="AT168" s="2" t="n">
        <v>6</v>
      </c>
    </row>
    <row r="169" customFormat="false" ht="12.75"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2"/>
      <c r="X169" s="37"/>
      <c r="Y169" s="37"/>
      <c r="Z169" s="37"/>
      <c r="AA169" s="37"/>
      <c r="AB169" s="37"/>
      <c r="AC169" s="37"/>
      <c r="AD169" s="37"/>
      <c r="AE169" s="37"/>
      <c r="AF169" s="37"/>
      <c r="AG169" s="37"/>
      <c r="AH169" s="37"/>
      <c r="AI169" s="37"/>
      <c r="AJ169" s="37"/>
      <c r="AK169" s="37"/>
      <c r="AL169" s="37"/>
      <c r="AM169" s="37"/>
      <c r="AN169" s="37"/>
      <c r="AO169" s="2"/>
      <c r="AP169" s="2"/>
      <c r="AQ169" s="2"/>
      <c r="AR169" s="2"/>
      <c r="AS169" s="2"/>
      <c r="AT169" s="2"/>
    </row>
    <row r="170" customFormat="false" ht="12.75"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customFormat="false" ht="12.75" hidden="false" customHeight="false" outlineLevel="0" collapsed="false">
      <c r="W171" s="8" t="s">
        <v>40</v>
      </c>
    </row>
    <row r="172" customFormat="false" ht="12.75" hidden="false" customHeight="false" outlineLevel="0" collapsed="false">
      <c r="X172" s="30" t="n">
        <v>35765</v>
      </c>
      <c r="Y172" s="30" t="n">
        <v>35796</v>
      </c>
      <c r="Z172" s="30" t="n">
        <v>35827</v>
      </c>
      <c r="AA172" s="30" t="n">
        <v>35855</v>
      </c>
      <c r="AB172" s="30" t="n">
        <v>35886</v>
      </c>
      <c r="AC172" s="30" t="n">
        <v>35916</v>
      </c>
      <c r="AD172" s="30" t="n">
        <v>35947</v>
      </c>
      <c r="AE172" s="30" t="n">
        <v>35977</v>
      </c>
      <c r="AF172" s="30" t="n">
        <v>36008</v>
      </c>
      <c r="AG172" s="30" t="n">
        <v>36039</v>
      </c>
      <c r="AH172" s="30" t="n">
        <v>36069</v>
      </c>
      <c r="AI172" s="30" t="n">
        <v>36100</v>
      </c>
      <c r="AJ172" s="30" t="n">
        <v>36130</v>
      </c>
      <c r="AK172" s="30" t="n">
        <v>36161</v>
      </c>
      <c r="AL172" s="30" t="n">
        <v>36192</v>
      </c>
      <c r="AM172" s="30" t="n">
        <v>36220</v>
      </c>
      <c r="AN172" s="30" t="n">
        <v>36251</v>
      </c>
      <c r="AO172" s="30" t="n">
        <v>36281</v>
      </c>
      <c r="AP172" s="30" t="n">
        <v>36312</v>
      </c>
      <c r="AQ172" s="30" t="n">
        <v>36342</v>
      </c>
      <c r="AR172" s="30" t="n">
        <v>36373</v>
      </c>
      <c r="AS172" s="30" t="n">
        <v>36404</v>
      </c>
      <c r="AT172" s="30" t="n">
        <v>36434</v>
      </c>
    </row>
    <row r="173" customFormat="false" ht="12.75" hidden="false" customHeight="false" outlineLevel="0" collapsed="false">
      <c r="W173" s="1" t="s">
        <v>35</v>
      </c>
      <c r="X173" s="36"/>
      <c r="Y173" s="36"/>
      <c r="Z173" s="36"/>
      <c r="AA173" s="36"/>
      <c r="AB173" s="36"/>
      <c r="AC173" s="36"/>
      <c r="AD173" s="36"/>
      <c r="AE173" s="36"/>
      <c r="AF173" s="36"/>
      <c r="AG173" s="36"/>
      <c r="AH173" s="36"/>
      <c r="AI173" s="36"/>
      <c r="AJ173" s="36"/>
      <c r="AK173" s="36"/>
      <c r="AL173" s="36"/>
      <c r="AM173" s="36"/>
      <c r="AN173" s="36"/>
      <c r="AO173" s="1"/>
      <c r="AP173" s="1" t="n">
        <v>12.7</v>
      </c>
      <c r="AQ173" s="1" t="n">
        <v>6.7</v>
      </c>
      <c r="AR173" s="1" t="n">
        <v>8.52757</v>
      </c>
      <c r="AS173" s="1" t="n">
        <v>9.22072</v>
      </c>
      <c r="AT173" s="1" t="n">
        <v>29.356032</v>
      </c>
    </row>
    <row r="174" customFormat="false" ht="12.75" hidden="false" customHeight="false" outlineLevel="0" collapsed="false">
      <c r="W174" s="2" t="s">
        <v>36</v>
      </c>
      <c r="X174" s="37"/>
      <c r="Y174" s="37"/>
      <c r="Z174" s="37"/>
      <c r="AA174" s="37"/>
      <c r="AB174" s="37"/>
      <c r="AC174" s="37"/>
      <c r="AD174" s="37"/>
      <c r="AE174" s="37"/>
      <c r="AF174" s="37"/>
      <c r="AG174" s="37"/>
      <c r="AH174" s="37"/>
      <c r="AI174" s="37"/>
      <c r="AJ174" s="37"/>
      <c r="AK174" s="37"/>
      <c r="AL174" s="37"/>
      <c r="AM174" s="37"/>
      <c r="AN174" s="37"/>
      <c r="AO174" s="2"/>
      <c r="AP174" s="2" t="n">
        <v>69</v>
      </c>
      <c r="AQ174" s="2" t="n">
        <v>51</v>
      </c>
      <c r="AR174" s="2" t="n">
        <v>64</v>
      </c>
      <c r="AS174" s="2" t="n">
        <v>55</v>
      </c>
      <c r="AT174" s="2" t="n">
        <v>60</v>
      </c>
    </row>
    <row r="175" customFormat="false" ht="12.75" hidden="false" customHeight="false" outlineLevel="0" collapsed="false">
      <c r="W175" s="2"/>
      <c r="X175" s="37"/>
      <c r="Y175" s="37"/>
      <c r="Z175" s="37"/>
      <c r="AA175" s="37"/>
      <c r="AB175" s="37"/>
      <c r="AC175" s="37"/>
      <c r="AD175" s="37"/>
      <c r="AE175" s="37"/>
      <c r="AF175" s="37"/>
      <c r="AG175" s="37"/>
      <c r="AH175" s="37"/>
      <c r="AI175" s="37"/>
      <c r="AJ175" s="37"/>
      <c r="AK175" s="37"/>
      <c r="AL175" s="37"/>
      <c r="AM175" s="37"/>
      <c r="AN175" s="37"/>
      <c r="AO175" s="2"/>
      <c r="AP175" s="2"/>
      <c r="AQ175" s="2"/>
      <c r="AR175" s="2"/>
      <c r="AS175" s="2"/>
      <c r="AT175" s="2"/>
    </row>
    <row r="176" customFormat="false" ht="12.75"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customFormat="false" ht="12.75"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8" t="s">
        <v>41</v>
      </c>
    </row>
    <row r="178" customFormat="false" ht="12.75" hidden="false" customHeight="false" outlineLevel="0" collapsed="false">
      <c r="X178" s="30" t="n">
        <v>35765</v>
      </c>
      <c r="Y178" s="30" t="n">
        <v>35796</v>
      </c>
      <c r="Z178" s="30" t="n">
        <v>35827</v>
      </c>
      <c r="AA178" s="30" t="n">
        <v>35855</v>
      </c>
      <c r="AB178" s="30" t="n">
        <v>35886</v>
      </c>
      <c r="AC178" s="30" t="n">
        <v>35916</v>
      </c>
      <c r="AD178" s="30" t="n">
        <v>35947</v>
      </c>
      <c r="AE178" s="30" t="n">
        <v>35977</v>
      </c>
      <c r="AF178" s="30" t="n">
        <v>36008</v>
      </c>
      <c r="AG178" s="30" t="n">
        <v>36039</v>
      </c>
      <c r="AH178" s="30" t="n">
        <v>36069</v>
      </c>
      <c r="AI178" s="30" t="n">
        <v>36100</v>
      </c>
      <c r="AJ178" s="30" t="n">
        <v>36130</v>
      </c>
      <c r="AK178" s="30" t="n">
        <v>36161</v>
      </c>
      <c r="AL178" s="30" t="n">
        <v>36192</v>
      </c>
      <c r="AM178" s="30" t="n">
        <v>36220</v>
      </c>
      <c r="AN178" s="30" t="n">
        <v>36251</v>
      </c>
      <c r="AO178" s="30" t="n">
        <v>36281</v>
      </c>
      <c r="AP178" s="30" t="n">
        <v>36312</v>
      </c>
      <c r="AQ178" s="30" t="n">
        <v>36342</v>
      </c>
      <c r="AR178" s="30" t="n">
        <v>36373</v>
      </c>
      <c r="AS178" s="30" t="n">
        <v>36404</v>
      </c>
      <c r="AT178" s="30" t="n">
        <v>36434</v>
      </c>
    </row>
    <row r="179" customFormat="false" ht="12.75" hidden="false" customHeight="false" outlineLevel="0" collapsed="false">
      <c r="W179" s="1" t="s">
        <v>35</v>
      </c>
      <c r="X179" s="36"/>
      <c r="Y179" s="36"/>
      <c r="Z179" s="36"/>
      <c r="AA179" s="36"/>
      <c r="AB179" s="36"/>
      <c r="AC179" s="36"/>
      <c r="AD179" s="36"/>
      <c r="AE179" s="36"/>
      <c r="AF179" s="36"/>
      <c r="AG179" s="36"/>
      <c r="AH179" s="36"/>
      <c r="AI179" s="36"/>
      <c r="AJ179" s="36"/>
      <c r="AK179" s="36"/>
      <c r="AL179" s="36"/>
      <c r="AM179" s="36"/>
      <c r="AN179" s="36"/>
      <c r="AO179" s="1"/>
      <c r="AP179" s="1" t="n">
        <v>28.2</v>
      </c>
      <c r="AQ179" s="1" t="n">
        <v>17.7</v>
      </c>
      <c r="AR179" s="1" t="n">
        <v>23.412111</v>
      </c>
      <c r="AS179" s="1" t="n">
        <v>19.918337</v>
      </c>
      <c r="AT179" s="1" t="n">
        <v>86.789753</v>
      </c>
    </row>
    <row r="180" customFormat="false" ht="12.75" hidden="false" customHeight="false" outlineLevel="0" collapsed="false">
      <c r="W180" s="2" t="s">
        <v>36</v>
      </c>
      <c r="X180" s="37"/>
      <c r="Y180" s="37"/>
      <c r="Z180" s="37"/>
      <c r="AA180" s="37"/>
      <c r="AB180" s="37"/>
      <c r="AC180" s="37"/>
      <c r="AD180" s="37"/>
      <c r="AE180" s="37"/>
      <c r="AF180" s="37"/>
      <c r="AG180" s="37"/>
      <c r="AH180" s="37"/>
      <c r="AI180" s="37"/>
      <c r="AJ180" s="37"/>
      <c r="AK180" s="37"/>
      <c r="AL180" s="37"/>
      <c r="AM180" s="37"/>
      <c r="AN180" s="37"/>
      <c r="AO180" s="2"/>
      <c r="AP180" s="2" t="n">
        <v>39</v>
      </c>
      <c r="AQ180" s="2" t="n">
        <v>50</v>
      </c>
      <c r="AR180" s="2" t="n">
        <v>65</v>
      </c>
      <c r="AS180" s="2" t="n">
        <v>66</v>
      </c>
      <c r="AT180" s="2" t="n">
        <v>82</v>
      </c>
    </row>
    <row r="181" customFormat="false" ht="12.75" hidden="false" customHeight="false" outlineLevel="0" collapsed="false">
      <c r="W181" s="2"/>
      <c r="X181" s="37"/>
      <c r="Y181" s="37"/>
      <c r="Z181" s="37"/>
      <c r="AA181" s="37"/>
      <c r="AB181" s="37"/>
      <c r="AC181" s="37"/>
      <c r="AD181" s="37"/>
      <c r="AE181" s="37"/>
      <c r="AF181" s="37"/>
      <c r="AG181" s="37"/>
      <c r="AH181" s="37"/>
      <c r="AI181" s="37"/>
      <c r="AJ181" s="37"/>
      <c r="AK181" s="37"/>
      <c r="AL181" s="37"/>
      <c r="AM181" s="37"/>
      <c r="AN181" s="37"/>
      <c r="AO181" s="2"/>
      <c r="AP181" s="2"/>
      <c r="AQ181" s="2"/>
      <c r="AR181" s="2"/>
      <c r="AS181" s="2"/>
      <c r="AT181" s="2"/>
    </row>
    <row r="183" customFormat="false" ht="12.75"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8" t="s">
        <v>42</v>
      </c>
    </row>
    <row r="184" customFormat="false" ht="12.75"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X184" s="30" t="n">
        <v>35765</v>
      </c>
      <c r="Y184" s="30" t="n">
        <v>35796</v>
      </c>
      <c r="Z184" s="30" t="n">
        <v>35827</v>
      </c>
      <c r="AA184" s="30" t="n">
        <v>35855</v>
      </c>
      <c r="AB184" s="30" t="n">
        <v>35886</v>
      </c>
      <c r="AC184" s="30" t="n">
        <v>35916</v>
      </c>
      <c r="AD184" s="30" t="n">
        <v>35947</v>
      </c>
      <c r="AE184" s="30" t="n">
        <v>35977</v>
      </c>
      <c r="AF184" s="30" t="n">
        <v>36008</v>
      </c>
      <c r="AG184" s="30" t="n">
        <v>36039</v>
      </c>
      <c r="AH184" s="30" t="n">
        <v>36069</v>
      </c>
      <c r="AI184" s="30" t="n">
        <v>36100</v>
      </c>
      <c r="AJ184" s="30" t="n">
        <v>36130</v>
      </c>
      <c r="AK184" s="30" t="n">
        <v>36161</v>
      </c>
      <c r="AL184" s="30" t="n">
        <v>36192</v>
      </c>
      <c r="AM184" s="30" t="n">
        <v>36220</v>
      </c>
      <c r="AN184" s="30" t="n">
        <v>36251</v>
      </c>
      <c r="AO184" s="30" t="n">
        <v>36281</v>
      </c>
      <c r="AP184" s="30" t="n">
        <v>36312</v>
      </c>
      <c r="AQ184" s="30" t="n">
        <v>36342</v>
      </c>
      <c r="AR184" s="30" t="n">
        <v>36373</v>
      </c>
      <c r="AS184" s="30" t="n">
        <v>36404</v>
      </c>
      <c r="AT184" s="30" t="n">
        <v>36434</v>
      </c>
    </row>
    <row r="185" customFormat="false" ht="12.75" hidden="false" customHeight="false" outlineLevel="0" collapsed="false">
      <c r="W185" s="1" t="s">
        <v>35</v>
      </c>
      <c r="X185" s="36"/>
      <c r="Y185" s="36"/>
      <c r="Z185" s="36"/>
      <c r="AA185" s="36"/>
      <c r="AB185" s="36"/>
      <c r="AC185" s="36"/>
      <c r="AD185" s="36"/>
      <c r="AE185" s="36"/>
      <c r="AF185" s="36"/>
      <c r="AG185" s="36"/>
      <c r="AH185" s="36"/>
      <c r="AI185" s="36"/>
      <c r="AJ185" s="36"/>
      <c r="AK185" s="36"/>
      <c r="AL185" s="36"/>
      <c r="AM185" s="36"/>
      <c r="AN185" s="36"/>
      <c r="AO185" s="1"/>
      <c r="AP185" s="1" t="n">
        <v>28.8</v>
      </c>
      <c r="AQ185" s="1" t="n">
        <v>8.7</v>
      </c>
      <c r="AR185" s="1" t="n">
        <v>31.625104</v>
      </c>
      <c r="AS185" s="1" t="n">
        <v>11.084785</v>
      </c>
      <c r="AT185" s="1" t="n">
        <v>39.19038</v>
      </c>
    </row>
    <row r="186" customFormat="false" ht="12.75" hidden="false" customHeight="false" outlineLevel="0" collapsed="false">
      <c r="W186" s="2" t="s">
        <v>36</v>
      </c>
      <c r="X186" s="37"/>
      <c r="Y186" s="37"/>
      <c r="Z186" s="37"/>
      <c r="AA186" s="37"/>
      <c r="AB186" s="37"/>
      <c r="AC186" s="37"/>
      <c r="AD186" s="37"/>
      <c r="AE186" s="37"/>
      <c r="AF186" s="37"/>
      <c r="AG186" s="37"/>
      <c r="AH186" s="37"/>
      <c r="AI186" s="37"/>
      <c r="AJ186" s="37"/>
      <c r="AK186" s="37"/>
      <c r="AL186" s="37"/>
      <c r="AM186" s="37"/>
      <c r="AN186" s="37"/>
      <c r="AO186" s="2"/>
      <c r="AP186" s="2" t="n">
        <v>63</v>
      </c>
      <c r="AQ186" s="2" t="n">
        <v>57</v>
      </c>
      <c r="AR186" s="2" t="n">
        <v>65</v>
      </c>
      <c r="AS186" s="2" t="n">
        <v>67</v>
      </c>
      <c r="AT186" s="2" t="n">
        <v>57</v>
      </c>
    </row>
    <row r="187" customFormat="false" ht="12.75" hidden="false" customHeight="false" outlineLevel="0" collapsed="false">
      <c r="W187" s="2"/>
      <c r="X187" s="37"/>
      <c r="Y187" s="37"/>
      <c r="Z187" s="37"/>
      <c r="AA187" s="37"/>
      <c r="AB187" s="37"/>
      <c r="AC187" s="37"/>
      <c r="AD187" s="37"/>
      <c r="AE187" s="37"/>
      <c r="AF187" s="37"/>
      <c r="AG187" s="37"/>
      <c r="AH187" s="37"/>
      <c r="AI187" s="37"/>
      <c r="AJ187" s="37"/>
      <c r="AK187" s="37"/>
      <c r="AL187" s="37"/>
      <c r="AM187" s="37"/>
      <c r="AN187" s="37"/>
      <c r="AO187" s="2"/>
      <c r="AP187" s="2"/>
      <c r="AQ187" s="2"/>
      <c r="AR187" s="2"/>
      <c r="AS187" s="2"/>
      <c r="AT187" s="2"/>
    </row>
    <row r="189" customFormat="false" ht="12.75" hidden="false" customHeight="false" outlineLevel="0" collapsed="false">
      <c r="W189" s="8" t="s">
        <v>43</v>
      </c>
    </row>
    <row r="190" customFormat="false" ht="12.75"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X190" s="30" t="n">
        <v>35765</v>
      </c>
      <c r="Y190" s="30" t="n">
        <v>35796</v>
      </c>
      <c r="Z190" s="30" t="n">
        <v>35827</v>
      </c>
      <c r="AA190" s="30" t="n">
        <v>35855</v>
      </c>
      <c r="AB190" s="30" t="n">
        <v>35886</v>
      </c>
      <c r="AC190" s="30" t="n">
        <v>35916</v>
      </c>
      <c r="AD190" s="30" t="n">
        <v>35947</v>
      </c>
      <c r="AE190" s="30" t="n">
        <v>35977</v>
      </c>
      <c r="AF190" s="30" t="n">
        <v>36008</v>
      </c>
      <c r="AG190" s="30" t="n">
        <v>36039</v>
      </c>
      <c r="AH190" s="30" t="n">
        <v>36069</v>
      </c>
      <c r="AI190" s="30" t="n">
        <v>36100</v>
      </c>
      <c r="AJ190" s="30" t="n">
        <v>36130</v>
      </c>
      <c r="AK190" s="30" t="n">
        <v>36161</v>
      </c>
      <c r="AL190" s="30" t="n">
        <v>36192</v>
      </c>
      <c r="AM190" s="30" t="n">
        <v>36220</v>
      </c>
      <c r="AN190" s="30" t="n">
        <v>36251</v>
      </c>
      <c r="AO190" s="30" t="n">
        <v>36281</v>
      </c>
      <c r="AP190" s="30" t="n">
        <v>36312</v>
      </c>
      <c r="AQ190" s="30" t="n">
        <v>36342</v>
      </c>
      <c r="AR190" s="30" t="n">
        <v>36373</v>
      </c>
      <c r="AS190" s="30" t="n">
        <v>36404</v>
      </c>
      <c r="AT190" s="30" t="n">
        <v>36434</v>
      </c>
    </row>
    <row r="191" customFormat="false" ht="12.75"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1" t="s">
        <v>35</v>
      </c>
      <c r="X191" s="36"/>
      <c r="Y191" s="36"/>
      <c r="Z191" s="36"/>
      <c r="AA191" s="36"/>
      <c r="AB191" s="36"/>
      <c r="AC191" s="36"/>
      <c r="AD191" s="36"/>
      <c r="AE191" s="36"/>
      <c r="AF191" s="36"/>
      <c r="AG191" s="36"/>
      <c r="AH191" s="36"/>
      <c r="AI191" s="36"/>
      <c r="AJ191" s="36"/>
      <c r="AK191" s="36"/>
      <c r="AL191" s="36"/>
      <c r="AM191" s="36"/>
      <c r="AN191" s="36"/>
      <c r="AO191" s="1"/>
      <c r="AP191" s="1" t="n">
        <v>62</v>
      </c>
      <c r="AQ191" s="1" t="n">
        <v>31</v>
      </c>
      <c r="AR191" s="1" t="n">
        <v>42.952326</v>
      </c>
      <c r="AS191" s="1" t="n">
        <v>80.139779</v>
      </c>
      <c r="AT191" s="1" t="n">
        <v>801.18414</v>
      </c>
    </row>
    <row r="192" customFormat="false" ht="12.75" hidden="false" customHeight="false" outlineLevel="0" collapsed="false">
      <c r="W192" s="2" t="s">
        <v>36</v>
      </c>
      <c r="X192" s="37"/>
      <c r="Y192" s="37"/>
      <c r="Z192" s="37"/>
      <c r="AA192" s="37"/>
      <c r="AB192" s="37"/>
      <c r="AC192" s="37"/>
      <c r="AD192" s="37"/>
      <c r="AE192" s="37"/>
      <c r="AF192" s="37"/>
      <c r="AG192" s="37"/>
      <c r="AH192" s="37"/>
      <c r="AI192" s="37"/>
      <c r="AJ192" s="37"/>
      <c r="AK192" s="37"/>
      <c r="AL192" s="37"/>
      <c r="AM192" s="37"/>
      <c r="AN192" s="37"/>
      <c r="AO192" s="2"/>
      <c r="AP192" s="2" t="n">
        <v>156</v>
      </c>
      <c r="AQ192" s="2" t="n">
        <f aca="false">168+7</f>
        <v>175</v>
      </c>
      <c r="AR192" s="2" t="n">
        <v>191</v>
      </c>
      <c r="AS192" s="2" t="n">
        <v>167</v>
      </c>
      <c r="AT192" s="2" t="n">
        <v>181</v>
      </c>
    </row>
    <row r="193" customFormat="false" ht="12.75" hidden="false" customHeight="false" outlineLevel="0" collapsed="false">
      <c r="W193" s="2"/>
      <c r="X193" s="37"/>
      <c r="Y193" s="37"/>
      <c r="Z193" s="37"/>
      <c r="AA193" s="37"/>
      <c r="AB193" s="37"/>
      <c r="AC193" s="37"/>
      <c r="AD193" s="37"/>
      <c r="AE193" s="37"/>
      <c r="AF193" s="37"/>
      <c r="AG193" s="37"/>
      <c r="AH193" s="37"/>
      <c r="AI193" s="37"/>
      <c r="AJ193" s="37"/>
      <c r="AK193" s="37"/>
      <c r="AL193" s="37"/>
      <c r="AM193" s="37"/>
      <c r="AN193" s="37"/>
      <c r="AO193" s="2"/>
      <c r="AP193" s="2"/>
      <c r="AQ193" s="2"/>
      <c r="AR193" s="2"/>
      <c r="AS193" s="2"/>
      <c r="AT193" s="2"/>
    </row>
    <row r="195" customFormat="false" ht="12.75" hidden="false" customHeight="false" outlineLevel="0" collapsed="false">
      <c r="W195" s="8" t="s">
        <v>44</v>
      </c>
    </row>
    <row r="196" customFormat="false" ht="12.75" hidden="false" customHeight="false" outlineLevel="0" collapsed="false">
      <c r="X196" s="30" t="n">
        <v>35765</v>
      </c>
      <c r="Y196" s="30" t="n">
        <v>35796</v>
      </c>
      <c r="Z196" s="30" t="n">
        <v>35827</v>
      </c>
      <c r="AA196" s="30" t="n">
        <v>35855</v>
      </c>
      <c r="AB196" s="30" t="n">
        <v>35886</v>
      </c>
      <c r="AC196" s="30" t="n">
        <v>35916</v>
      </c>
      <c r="AD196" s="30" t="n">
        <v>35947</v>
      </c>
      <c r="AE196" s="30" t="n">
        <v>35977</v>
      </c>
      <c r="AF196" s="30" t="n">
        <v>36008</v>
      </c>
      <c r="AG196" s="30" t="n">
        <v>36039</v>
      </c>
      <c r="AH196" s="30" t="n">
        <v>36069</v>
      </c>
      <c r="AI196" s="30" t="n">
        <v>36100</v>
      </c>
      <c r="AJ196" s="30" t="n">
        <v>36130</v>
      </c>
      <c r="AK196" s="30" t="n">
        <v>36161</v>
      </c>
      <c r="AL196" s="30" t="n">
        <v>36192</v>
      </c>
      <c r="AM196" s="30" t="n">
        <v>36220</v>
      </c>
      <c r="AN196" s="30" t="n">
        <v>36251</v>
      </c>
      <c r="AO196" s="30" t="n">
        <v>36281</v>
      </c>
      <c r="AP196" s="30" t="n">
        <v>36312</v>
      </c>
      <c r="AQ196" s="30" t="n">
        <v>36342</v>
      </c>
      <c r="AR196" s="30" t="n">
        <v>36373</v>
      </c>
      <c r="AS196" s="30" t="n">
        <v>36404</v>
      </c>
      <c r="AT196" s="30" t="n">
        <v>36434</v>
      </c>
    </row>
    <row r="197" customFormat="false" ht="12.75"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t="s">
        <v>35</v>
      </c>
      <c r="X197" s="36" t="n">
        <v>45.3</v>
      </c>
      <c r="Y197" s="36" t="n">
        <v>120.7</v>
      </c>
      <c r="Z197" s="36" t="n">
        <v>30.3</v>
      </c>
      <c r="AA197" s="36" t="n">
        <v>27.5</v>
      </c>
      <c r="AB197" s="36" t="n">
        <v>33.2</v>
      </c>
      <c r="AC197" s="36" t="n">
        <v>54.5</v>
      </c>
      <c r="AD197" s="36" t="n">
        <v>95.2</v>
      </c>
      <c r="AE197" s="36" t="n">
        <v>158.3</v>
      </c>
      <c r="AF197" s="36" t="n">
        <v>137.1</v>
      </c>
      <c r="AG197" s="36" t="n">
        <v>164.2</v>
      </c>
      <c r="AH197" s="36" t="n">
        <v>64.9</v>
      </c>
      <c r="AI197" s="36" t="n">
        <v>56.4</v>
      </c>
      <c r="AJ197" s="36" t="n">
        <v>34</v>
      </c>
      <c r="AK197" s="36" t="n">
        <v>57.9</v>
      </c>
      <c r="AL197" s="36" t="n">
        <v>141</v>
      </c>
      <c r="AM197" s="36" t="n">
        <v>13</v>
      </c>
      <c r="AN197" s="36" t="n">
        <v>5.1</v>
      </c>
      <c r="AO197" s="1" t="n">
        <v>3.1</v>
      </c>
      <c r="AP197" s="1" t="n">
        <v>10.8</v>
      </c>
      <c r="AQ197" s="1" t="n">
        <v>9.5</v>
      </c>
      <c r="AR197" s="1" t="n">
        <v>5.298332</v>
      </c>
      <c r="AS197" s="1" t="n">
        <v>2.186223</v>
      </c>
      <c r="AT197" s="1" t="n">
        <v>24.825436</v>
      </c>
    </row>
    <row r="198" customFormat="false" ht="12.75"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t="s">
        <v>36</v>
      </c>
      <c r="X198" s="37" t="n">
        <v>159</v>
      </c>
      <c r="Y198" s="37" t="n">
        <v>159</v>
      </c>
      <c r="Z198" s="37" t="n">
        <v>150</v>
      </c>
      <c r="AA198" s="37" t="n">
        <v>161</v>
      </c>
      <c r="AB198" s="37" t="n">
        <v>163</v>
      </c>
      <c r="AC198" s="37" t="n">
        <v>181</v>
      </c>
      <c r="AD198" s="37" t="n">
        <v>182</v>
      </c>
      <c r="AE198" s="37" t="n">
        <v>158</v>
      </c>
      <c r="AF198" s="37" t="n">
        <v>152</v>
      </c>
      <c r="AG198" s="37" t="n">
        <v>164</v>
      </c>
      <c r="AH198" s="37" t="n">
        <v>156</v>
      </c>
      <c r="AI198" s="37" t="n">
        <v>142</v>
      </c>
      <c r="AJ198" s="37" t="n">
        <v>124</v>
      </c>
      <c r="AK198" s="37" t="n">
        <v>121</v>
      </c>
      <c r="AL198" s="37" t="n">
        <v>108</v>
      </c>
      <c r="AM198" s="37" t="n">
        <v>91</v>
      </c>
      <c r="AN198" s="37" t="n">
        <v>56</v>
      </c>
      <c r="AO198" s="2" t="n">
        <v>20</v>
      </c>
      <c r="AP198" s="2" t="n">
        <v>37</v>
      </c>
      <c r="AQ198" s="2" t="n">
        <v>47</v>
      </c>
      <c r="AR198" s="2" t="n">
        <v>53</v>
      </c>
      <c r="AS198" s="2" t="n">
        <v>39</v>
      </c>
      <c r="AT198" s="2" t="n">
        <v>57</v>
      </c>
    </row>
    <row r="199" customFormat="false" ht="12.75"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37"/>
      <c r="Y199" s="37"/>
      <c r="Z199" s="37"/>
      <c r="AA199" s="37"/>
      <c r="AB199" s="37"/>
      <c r="AC199" s="37"/>
      <c r="AD199" s="37"/>
      <c r="AE199" s="37"/>
      <c r="AF199" s="37"/>
      <c r="AG199" s="37"/>
      <c r="AH199" s="37"/>
      <c r="AI199" s="37"/>
      <c r="AJ199" s="37"/>
      <c r="AK199" s="37"/>
      <c r="AL199" s="37"/>
      <c r="AM199" s="37"/>
      <c r="AN199" s="37"/>
      <c r="AO199" s="2"/>
      <c r="AP199" s="2"/>
      <c r="AQ199" s="2"/>
      <c r="AR199" s="2"/>
      <c r="AS199" s="2"/>
      <c r="AT199" s="2"/>
    </row>
    <row r="201" customFormat="false" ht="12.75" hidden="false" customHeight="false" outlineLevel="0" collapsed="false">
      <c r="W201" s="8" t="s">
        <v>45</v>
      </c>
    </row>
    <row r="202" customFormat="false" ht="12.75" hidden="false" customHeight="false" outlineLevel="0" collapsed="false">
      <c r="X202" s="30" t="n">
        <v>35765</v>
      </c>
      <c r="Y202" s="30" t="n">
        <v>35796</v>
      </c>
      <c r="Z202" s="30" t="n">
        <v>35827</v>
      </c>
      <c r="AA202" s="30" t="n">
        <v>35855</v>
      </c>
      <c r="AB202" s="30" t="n">
        <v>35886</v>
      </c>
      <c r="AC202" s="30" t="n">
        <v>35916</v>
      </c>
      <c r="AD202" s="30" t="n">
        <v>35947</v>
      </c>
      <c r="AE202" s="30" t="n">
        <v>35977</v>
      </c>
      <c r="AF202" s="30" t="n">
        <v>36008</v>
      </c>
      <c r="AG202" s="30" t="n">
        <v>36039</v>
      </c>
      <c r="AH202" s="30" t="n">
        <v>36069</v>
      </c>
      <c r="AI202" s="30" t="n">
        <v>36100</v>
      </c>
      <c r="AJ202" s="30" t="n">
        <v>36130</v>
      </c>
      <c r="AK202" s="30" t="n">
        <v>36161</v>
      </c>
      <c r="AL202" s="30" t="n">
        <v>36192</v>
      </c>
      <c r="AM202" s="30" t="n">
        <v>36220</v>
      </c>
      <c r="AN202" s="30" t="n">
        <v>36251</v>
      </c>
      <c r="AO202" s="30" t="n">
        <v>36281</v>
      </c>
      <c r="AP202" s="30" t="n">
        <v>36312</v>
      </c>
      <c r="AQ202" s="30" t="n">
        <v>36342</v>
      </c>
      <c r="AR202" s="30" t="n">
        <v>36373</v>
      </c>
      <c r="AS202" s="30" t="n">
        <v>36404</v>
      </c>
      <c r="AT202" s="30" t="n">
        <v>36434</v>
      </c>
    </row>
    <row r="203" customFormat="false" ht="12.75" hidden="false" customHeight="false" outlineLevel="0" collapsed="false">
      <c r="W203" s="1" t="s">
        <v>35</v>
      </c>
      <c r="X203" s="36" t="n">
        <v>17.5</v>
      </c>
      <c r="Y203" s="36" t="n">
        <v>9.3</v>
      </c>
      <c r="Z203" s="36" t="n">
        <v>31.2</v>
      </c>
      <c r="AA203" s="36" t="n">
        <v>18.1</v>
      </c>
      <c r="AB203" s="36" t="n">
        <v>50.2</v>
      </c>
      <c r="AC203" s="36" t="n">
        <v>40.9</v>
      </c>
      <c r="AD203" s="36" t="n">
        <v>21.2</v>
      </c>
      <c r="AE203" s="36" t="n">
        <v>17.8</v>
      </c>
      <c r="AF203" s="36" t="n">
        <v>13.3</v>
      </c>
      <c r="AG203" s="36" t="n">
        <v>12.2</v>
      </c>
      <c r="AH203" s="36" t="n">
        <v>9.6</v>
      </c>
      <c r="AI203" s="36" t="n">
        <v>17.2</v>
      </c>
      <c r="AJ203" s="36" t="n">
        <v>6.6</v>
      </c>
      <c r="AK203" s="36" t="n">
        <v>14.4</v>
      </c>
      <c r="AL203" s="36" t="n">
        <v>4</v>
      </c>
      <c r="AM203" s="36" t="n">
        <v>6.2</v>
      </c>
      <c r="AN203" s="36" t="n">
        <v>9.5</v>
      </c>
      <c r="AO203" s="1" t="n">
        <v>13.2</v>
      </c>
      <c r="AP203" s="1" t="n">
        <v>4.5</v>
      </c>
      <c r="AQ203" s="1" t="n">
        <v>5.4</v>
      </c>
      <c r="AR203" s="1" t="n">
        <v>4.751833</v>
      </c>
      <c r="AS203" s="1" t="n">
        <v>4.824188</v>
      </c>
      <c r="AT203" s="1" t="n">
        <v>10.974179</v>
      </c>
    </row>
    <row r="204" customFormat="false" ht="12.75"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2" t="s">
        <v>36</v>
      </c>
      <c r="X204" s="37" t="n">
        <v>43</v>
      </c>
      <c r="Y204" s="37" t="n">
        <v>41</v>
      </c>
      <c r="Z204" s="37" t="n">
        <v>46</v>
      </c>
      <c r="AA204" s="37" t="n">
        <v>43</v>
      </c>
      <c r="AB204" s="37" t="n">
        <v>51</v>
      </c>
      <c r="AC204" s="37" t="n">
        <v>47</v>
      </c>
      <c r="AD204" s="37" t="n">
        <v>47</v>
      </c>
      <c r="AE204" s="37" t="n">
        <v>46</v>
      </c>
      <c r="AF204" s="37" t="n">
        <v>46</v>
      </c>
      <c r="AG204" s="37" t="n">
        <v>50</v>
      </c>
      <c r="AH204" s="37" t="n">
        <v>43</v>
      </c>
      <c r="AI204" s="37" t="n">
        <v>39</v>
      </c>
      <c r="AJ204" s="37" t="n">
        <v>43</v>
      </c>
      <c r="AK204" s="37" t="n">
        <v>50</v>
      </c>
      <c r="AL204" s="37" t="n">
        <v>44</v>
      </c>
      <c r="AM204" s="37" t="n">
        <v>53</v>
      </c>
      <c r="AN204" s="37" t="n">
        <v>47</v>
      </c>
      <c r="AO204" s="2" t="n">
        <v>39</v>
      </c>
      <c r="AP204" s="2" t="n">
        <v>46</v>
      </c>
      <c r="AQ204" s="2" t="n">
        <v>57</v>
      </c>
      <c r="AR204" s="2" t="n">
        <v>60</v>
      </c>
      <c r="AS204" s="2" t="n">
        <v>63</v>
      </c>
      <c r="AT204" s="2" t="n">
        <v>66</v>
      </c>
    </row>
    <row r="205" customFormat="false" ht="12.75"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2"/>
      <c r="X205" s="37"/>
      <c r="Y205" s="37"/>
      <c r="Z205" s="37"/>
      <c r="AA205" s="37"/>
      <c r="AB205" s="37"/>
      <c r="AC205" s="37"/>
      <c r="AD205" s="37"/>
      <c r="AE205" s="37"/>
      <c r="AF205" s="37"/>
      <c r="AG205" s="37"/>
      <c r="AH205" s="37"/>
      <c r="AI205" s="37"/>
      <c r="AJ205" s="37"/>
      <c r="AK205" s="37"/>
      <c r="AL205" s="37"/>
      <c r="AM205" s="37"/>
      <c r="AN205" s="37"/>
      <c r="AO205" s="2"/>
      <c r="AP205" s="2"/>
      <c r="AQ205" s="2"/>
      <c r="AR205" s="2"/>
      <c r="AS205" s="2"/>
      <c r="AT205" s="2"/>
    </row>
    <row r="206" customFormat="false" ht="12.75"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customFormat="false" ht="12.75" hidden="false" customHeight="false" outlineLevel="0" collapsed="false">
      <c r="W207" s="8" t="s">
        <v>46</v>
      </c>
    </row>
    <row r="208" customFormat="false" ht="12.75" hidden="false" customHeight="false" outlineLevel="0" collapsed="false">
      <c r="X208" s="30" t="n">
        <v>35765</v>
      </c>
      <c r="Y208" s="30" t="n">
        <v>35796</v>
      </c>
      <c r="Z208" s="30" t="n">
        <v>35827</v>
      </c>
      <c r="AA208" s="30" t="n">
        <v>35855</v>
      </c>
      <c r="AB208" s="30" t="n">
        <v>35886</v>
      </c>
      <c r="AC208" s="30" t="n">
        <v>35916</v>
      </c>
      <c r="AD208" s="30" t="n">
        <v>35947</v>
      </c>
      <c r="AE208" s="30" t="n">
        <v>35977</v>
      </c>
      <c r="AF208" s="30" t="n">
        <v>36008</v>
      </c>
      <c r="AG208" s="30" t="n">
        <v>36039</v>
      </c>
      <c r="AH208" s="30" t="n">
        <v>36069</v>
      </c>
      <c r="AI208" s="30" t="n">
        <v>36100</v>
      </c>
      <c r="AJ208" s="30" t="n">
        <v>36130</v>
      </c>
      <c r="AK208" s="30" t="n">
        <v>36161</v>
      </c>
      <c r="AL208" s="30" t="n">
        <v>36192</v>
      </c>
      <c r="AM208" s="30" t="n">
        <v>36220</v>
      </c>
      <c r="AN208" s="30" t="n">
        <v>36251</v>
      </c>
      <c r="AO208" s="30" t="n">
        <v>36281</v>
      </c>
      <c r="AP208" s="30" t="n">
        <v>36312</v>
      </c>
      <c r="AQ208" s="30" t="n">
        <v>36342</v>
      </c>
      <c r="AR208" s="30" t="n">
        <v>36373</v>
      </c>
      <c r="AS208" s="30" t="n">
        <v>36404</v>
      </c>
      <c r="AT208" s="30" t="n">
        <v>36434</v>
      </c>
    </row>
    <row r="209" customFormat="false" ht="12.75" hidden="false" customHeight="false" outlineLevel="0" collapsed="false">
      <c r="W209" s="1" t="s">
        <v>35</v>
      </c>
      <c r="X209" s="36"/>
      <c r="Y209" s="36"/>
      <c r="Z209" s="36"/>
      <c r="AA209" s="36"/>
      <c r="AB209" s="36"/>
      <c r="AC209" s="36"/>
      <c r="AD209" s="36"/>
      <c r="AE209" s="36"/>
      <c r="AF209" s="36"/>
      <c r="AG209" s="36"/>
      <c r="AH209" s="36"/>
      <c r="AI209" s="36"/>
      <c r="AJ209" s="36"/>
      <c r="AK209" s="36"/>
      <c r="AL209" s="36"/>
      <c r="AM209" s="36"/>
      <c r="AN209" s="36"/>
      <c r="AO209" s="1"/>
      <c r="AP209" s="1"/>
      <c r="AQ209" s="1" t="n">
        <v>4.9</v>
      </c>
      <c r="AR209" s="1" t="n">
        <v>54.651508</v>
      </c>
      <c r="AS209" s="1" t="n">
        <v>27.040114</v>
      </c>
      <c r="AT209" s="1" t="n">
        <v>42.064411</v>
      </c>
    </row>
    <row r="210" customFormat="false" ht="12.75" hidden="false" customHeight="false" outlineLevel="0" collapsed="false">
      <c r="W210" s="2" t="s">
        <v>36</v>
      </c>
      <c r="X210" s="37"/>
      <c r="Y210" s="37"/>
      <c r="Z210" s="37"/>
      <c r="AA210" s="37"/>
      <c r="AB210" s="37"/>
      <c r="AC210" s="37"/>
      <c r="AD210" s="37"/>
      <c r="AE210" s="37"/>
      <c r="AF210" s="37"/>
      <c r="AG210" s="37"/>
      <c r="AH210" s="37"/>
      <c r="AI210" s="37"/>
      <c r="AJ210" s="37"/>
      <c r="AK210" s="37"/>
      <c r="AL210" s="37"/>
      <c r="AM210" s="37"/>
      <c r="AN210" s="37"/>
      <c r="AO210" s="2"/>
      <c r="AP210" s="2"/>
      <c r="AQ210" s="2" t="n">
        <v>2</v>
      </c>
      <c r="AR210" s="2" t="n">
        <v>21</v>
      </c>
      <c r="AS210" s="2" t="n">
        <v>14</v>
      </c>
      <c r="AT210" s="2" t="n">
        <v>16</v>
      </c>
    </row>
    <row r="211" customFormat="false" ht="12.75" hidden="false" customHeight="false" outlineLevel="0" collapsed="false">
      <c r="W211" s="2"/>
      <c r="X211" s="37"/>
      <c r="Y211" s="37"/>
      <c r="Z211" s="37"/>
      <c r="AA211" s="37"/>
      <c r="AB211" s="37"/>
      <c r="AC211" s="37"/>
      <c r="AD211" s="37"/>
      <c r="AE211" s="37"/>
      <c r="AF211" s="37"/>
      <c r="AG211" s="37"/>
      <c r="AH211" s="37"/>
      <c r="AI211" s="37"/>
      <c r="AJ211" s="37"/>
      <c r="AK211" s="37"/>
      <c r="AL211" s="37"/>
      <c r="AM211" s="37"/>
      <c r="AN211" s="37"/>
      <c r="AO211" s="2"/>
      <c r="AP211" s="2"/>
      <c r="AQ211" s="2"/>
      <c r="AR211" s="2"/>
      <c r="AS211" s="2"/>
      <c r="AT211" s="2"/>
    </row>
    <row r="213" customFormat="false" ht="12.75" hidden="false" customHeight="false" outlineLevel="0" collapsed="false">
      <c r="W213" s="8" t="s">
        <v>47</v>
      </c>
    </row>
    <row r="214" customFormat="false" ht="12.75" hidden="false" customHeight="false" outlineLevel="0" collapsed="false">
      <c r="X214" s="30" t="n">
        <v>35765</v>
      </c>
      <c r="Y214" s="30" t="n">
        <v>35796</v>
      </c>
      <c r="Z214" s="30" t="n">
        <v>35827</v>
      </c>
      <c r="AA214" s="30" t="n">
        <v>35855</v>
      </c>
      <c r="AB214" s="30" t="n">
        <v>35886</v>
      </c>
      <c r="AC214" s="30" t="n">
        <v>35916</v>
      </c>
      <c r="AD214" s="30" t="n">
        <v>35947</v>
      </c>
      <c r="AE214" s="30" t="n">
        <v>35977</v>
      </c>
      <c r="AF214" s="30" t="n">
        <v>36008</v>
      </c>
      <c r="AG214" s="30" t="n">
        <v>36039</v>
      </c>
      <c r="AH214" s="30" t="n">
        <v>36069</v>
      </c>
      <c r="AI214" s="30" t="n">
        <v>36100</v>
      </c>
      <c r="AJ214" s="30" t="n">
        <v>36130</v>
      </c>
      <c r="AK214" s="30" t="n">
        <v>36161</v>
      </c>
      <c r="AL214" s="30" t="n">
        <v>36192</v>
      </c>
      <c r="AM214" s="30" t="n">
        <v>36220</v>
      </c>
      <c r="AN214" s="30" t="n">
        <v>36251</v>
      </c>
      <c r="AO214" s="30" t="n">
        <v>36281</v>
      </c>
      <c r="AP214" s="30" t="n">
        <v>36312</v>
      </c>
      <c r="AQ214" s="30" t="n">
        <v>36342</v>
      </c>
      <c r="AR214" s="30" t="n">
        <v>36373</v>
      </c>
      <c r="AS214" s="30" t="n">
        <v>36404</v>
      </c>
      <c r="AT214" s="30" t="n">
        <v>36434</v>
      </c>
    </row>
    <row r="215" customFormat="false" ht="12.75" hidden="false" customHeight="false" outlineLevel="0" collapsed="false">
      <c r="W215" s="1" t="s">
        <v>35</v>
      </c>
      <c r="X215" s="36"/>
      <c r="Y215" s="36"/>
      <c r="Z215" s="36"/>
      <c r="AA215" s="36"/>
      <c r="AB215" s="36"/>
      <c r="AC215" s="36"/>
      <c r="AD215" s="36"/>
      <c r="AE215" s="36"/>
      <c r="AF215" s="36"/>
      <c r="AG215" s="36"/>
      <c r="AH215" s="36"/>
      <c r="AI215" s="36"/>
      <c r="AJ215" s="36"/>
      <c r="AK215" s="36"/>
      <c r="AL215" s="36"/>
      <c r="AM215" s="36"/>
      <c r="AN215" s="36"/>
      <c r="AO215" s="1"/>
      <c r="AP215" s="1" t="n">
        <v>3.9</v>
      </c>
      <c r="AQ215" s="1" t="n">
        <v>2.1</v>
      </c>
      <c r="AR215" s="1" t="n">
        <v>4.761789</v>
      </c>
      <c r="AS215" s="1" t="n">
        <v>1.72624</v>
      </c>
      <c r="AT215" s="1" t="n">
        <v>28.457696</v>
      </c>
    </row>
    <row r="216" customFormat="false" ht="12.75" hidden="false" customHeight="false" outlineLevel="0" collapsed="false">
      <c r="W216" s="2" t="s">
        <v>36</v>
      </c>
      <c r="X216" s="37"/>
      <c r="Y216" s="37"/>
      <c r="Z216" s="37"/>
      <c r="AA216" s="37"/>
      <c r="AB216" s="37"/>
      <c r="AC216" s="37"/>
      <c r="AD216" s="37"/>
      <c r="AE216" s="37"/>
      <c r="AF216" s="37"/>
      <c r="AG216" s="37"/>
      <c r="AH216" s="37"/>
      <c r="AI216" s="37"/>
      <c r="AJ216" s="37"/>
      <c r="AK216" s="37"/>
      <c r="AL216" s="37"/>
      <c r="AM216" s="37"/>
      <c r="AN216" s="37"/>
      <c r="AO216" s="2"/>
      <c r="AP216" s="2" t="n">
        <v>13</v>
      </c>
      <c r="AQ216" s="2" t="n">
        <v>11</v>
      </c>
      <c r="AR216" s="2" t="n">
        <v>11</v>
      </c>
      <c r="AS216" s="2" t="n">
        <v>13</v>
      </c>
      <c r="AT216" s="2" t="n">
        <v>15</v>
      </c>
    </row>
    <row r="217" customFormat="false" ht="12.75" hidden="false" customHeight="false" outlineLevel="0" collapsed="false">
      <c r="W217" s="2"/>
      <c r="X217" s="37"/>
      <c r="Y217" s="37"/>
      <c r="Z217" s="37"/>
      <c r="AA217" s="37"/>
      <c r="AB217" s="37"/>
      <c r="AC217" s="37"/>
      <c r="AD217" s="37"/>
      <c r="AE217" s="37"/>
      <c r="AF217" s="37"/>
      <c r="AG217" s="37"/>
      <c r="AH217" s="37"/>
      <c r="AI217" s="37"/>
      <c r="AJ217" s="37"/>
      <c r="AK217" s="37"/>
      <c r="AL217" s="37"/>
      <c r="AM217" s="37"/>
      <c r="AN217" s="37"/>
      <c r="AO217" s="2"/>
      <c r="AP217" s="2"/>
      <c r="AQ217" s="2"/>
      <c r="AR217" s="2"/>
      <c r="AS217" s="2"/>
      <c r="AT217" s="2"/>
    </row>
    <row r="218" customFormat="false" ht="12.75" hidden="false" customHeight="false" outlineLevel="0" collapsed="false">
      <c r="AU218" s="1"/>
    </row>
    <row r="219" customFormat="false" ht="12.75" hidden="false" customHeight="false" outlineLevel="0" collapsed="false">
      <c r="W219" s="8" t="s">
        <v>48</v>
      </c>
      <c r="AU219" s="2"/>
    </row>
    <row r="220" customFormat="false" ht="12.75" hidden="false" customHeight="false" outlineLevel="0" collapsed="false">
      <c r="X220" s="30" t="n">
        <v>35765</v>
      </c>
      <c r="Y220" s="30" t="n">
        <v>35796</v>
      </c>
      <c r="Z220" s="30" t="n">
        <v>35827</v>
      </c>
      <c r="AA220" s="30" t="n">
        <v>35855</v>
      </c>
      <c r="AB220" s="30" t="n">
        <v>35886</v>
      </c>
      <c r="AC220" s="30" t="n">
        <v>35916</v>
      </c>
      <c r="AD220" s="30" t="n">
        <v>35947</v>
      </c>
      <c r="AE220" s="30" t="n">
        <v>35977</v>
      </c>
      <c r="AF220" s="30" t="n">
        <v>36008</v>
      </c>
      <c r="AG220" s="30" t="n">
        <v>36039</v>
      </c>
      <c r="AH220" s="30" t="n">
        <v>36069</v>
      </c>
      <c r="AI220" s="30" t="n">
        <v>36100</v>
      </c>
      <c r="AJ220" s="30" t="n">
        <v>36130</v>
      </c>
      <c r="AK220" s="30" t="n">
        <v>36161</v>
      </c>
      <c r="AL220" s="30" t="n">
        <v>36192</v>
      </c>
      <c r="AM220" s="30" t="n">
        <v>36220</v>
      </c>
      <c r="AN220" s="30" t="n">
        <v>36251</v>
      </c>
      <c r="AO220" s="30" t="n">
        <v>36281</v>
      </c>
      <c r="AP220" s="30" t="n">
        <v>36312</v>
      </c>
      <c r="AQ220" s="30" t="n">
        <v>36342</v>
      </c>
      <c r="AR220" s="30" t="n">
        <v>36373</v>
      </c>
      <c r="AS220" s="30" t="n">
        <v>36404</v>
      </c>
      <c r="AT220" s="30" t="n">
        <v>36434</v>
      </c>
    </row>
    <row r="221" customFormat="false" ht="12.75" hidden="false" customHeight="false" outlineLevel="0" collapsed="false">
      <c r="W221" s="1" t="s">
        <v>35</v>
      </c>
      <c r="X221" s="36" t="n">
        <v>6.1</v>
      </c>
      <c r="Y221" s="36" t="n">
        <v>20.2</v>
      </c>
      <c r="Z221" s="36" t="n">
        <v>11.6</v>
      </c>
      <c r="AA221" s="36" t="n">
        <v>21</v>
      </c>
      <c r="AB221" s="36" t="n">
        <v>48.2</v>
      </c>
      <c r="AC221" s="36" t="n">
        <v>4.4</v>
      </c>
      <c r="AD221" s="36" t="n">
        <v>4.2</v>
      </c>
      <c r="AE221" s="36" t="n">
        <v>1.4</v>
      </c>
      <c r="AF221" s="36" t="n">
        <v>1.7</v>
      </c>
      <c r="AG221" s="36" t="n">
        <v>2.8</v>
      </c>
      <c r="AH221" s="36" t="n">
        <v>9.1</v>
      </c>
      <c r="AI221" s="36" t="n">
        <v>26.3</v>
      </c>
      <c r="AJ221" s="36" t="n">
        <v>24.4</v>
      </c>
      <c r="AK221" s="36" t="n">
        <v>23.2</v>
      </c>
      <c r="AL221" s="36" t="n">
        <v>37.1</v>
      </c>
      <c r="AM221" s="36" t="n">
        <v>10.2</v>
      </c>
      <c r="AN221" s="36" t="n">
        <v>6.8</v>
      </c>
      <c r="AO221" s="1" t="n">
        <v>10</v>
      </c>
      <c r="AP221" s="1" t="n">
        <v>30.4</v>
      </c>
      <c r="AQ221" s="1" t="n">
        <v>7</v>
      </c>
      <c r="AR221" s="1" t="n">
        <v>3.144853</v>
      </c>
      <c r="AS221" s="1" t="n">
        <v>20.009152</v>
      </c>
      <c r="AT221" s="1" t="n">
        <v>31.759935</v>
      </c>
    </row>
    <row r="222" customFormat="false" ht="12.75" hidden="false" customHeight="false" outlineLevel="0" collapsed="false">
      <c r="W222" s="2" t="s">
        <v>36</v>
      </c>
      <c r="X222" s="37" t="n">
        <v>11</v>
      </c>
      <c r="Y222" s="37" t="n">
        <v>23</v>
      </c>
      <c r="Z222" s="37" t="n">
        <v>19</v>
      </c>
      <c r="AA222" s="37" t="n">
        <v>19</v>
      </c>
      <c r="AB222" s="37" t="n">
        <v>23</v>
      </c>
      <c r="AC222" s="37" t="n">
        <v>20</v>
      </c>
      <c r="AD222" s="37" t="n">
        <v>19</v>
      </c>
      <c r="AE222" s="37" t="n">
        <v>15</v>
      </c>
      <c r="AF222" s="37" t="n">
        <v>16</v>
      </c>
      <c r="AG222" s="37" t="n">
        <v>25</v>
      </c>
      <c r="AH222" s="37" t="n">
        <v>19</v>
      </c>
      <c r="AI222" s="37" t="n">
        <v>22</v>
      </c>
      <c r="AJ222" s="37" t="n">
        <v>39</v>
      </c>
      <c r="AK222" s="37" t="n">
        <v>41</v>
      </c>
      <c r="AL222" s="37" t="n">
        <v>34</v>
      </c>
      <c r="AM222" s="37" t="n">
        <v>35</v>
      </c>
      <c r="AN222" s="37" t="n">
        <v>31</v>
      </c>
      <c r="AO222" s="2" t="n">
        <v>31</v>
      </c>
      <c r="AP222" s="2" t="n">
        <v>23</v>
      </c>
      <c r="AQ222" s="2" t="n">
        <v>36</v>
      </c>
      <c r="AR222" s="2" t="n">
        <v>30</v>
      </c>
      <c r="AS222" s="2" t="n">
        <v>34</v>
      </c>
      <c r="AT222" s="2" t="n">
        <v>40</v>
      </c>
    </row>
    <row r="223" customFormat="false" ht="12.75" hidden="false" customHeight="false" outlineLevel="0" collapsed="false">
      <c r="W223" s="2"/>
      <c r="X223" s="37"/>
      <c r="Y223" s="37"/>
      <c r="Z223" s="37"/>
      <c r="AA223" s="37"/>
      <c r="AB223" s="37"/>
      <c r="AC223" s="37"/>
      <c r="AD223" s="37"/>
      <c r="AE223" s="37"/>
      <c r="AF223" s="37"/>
      <c r="AG223" s="37"/>
      <c r="AH223" s="37"/>
      <c r="AI223" s="37"/>
      <c r="AJ223" s="37"/>
      <c r="AK223" s="37"/>
      <c r="AL223" s="37"/>
      <c r="AM223" s="37"/>
      <c r="AN223" s="37"/>
      <c r="AO223" s="2"/>
      <c r="AP223" s="2"/>
      <c r="AQ223" s="2"/>
      <c r="AR223" s="2"/>
      <c r="AS223" s="2"/>
      <c r="AT223" s="2"/>
    </row>
    <row r="225" customFormat="false" ht="12.75" hidden="false" customHeight="false" outlineLevel="0" collapsed="false">
      <c r="W225" s="8" t="s">
        <v>49</v>
      </c>
      <c r="AU225" s="1"/>
    </row>
    <row r="226" customFormat="false" ht="12.75" hidden="false" customHeight="false" outlineLevel="0" collapsed="false">
      <c r="X226" s="30" t="n">
        <v>35765</v>
      </c>
      <c r="Y226" s="30" t="n">
        <v>35796</v>
      </c>
      <c r="Z226" s="30" t="n">
        <v>35827</v>
      </c>
      <c r="AA226" s="30" t="n">
        <v>35855</v>
      </c>
      <c r="AB226" s="30" t="n">
        <v>35886</v>
      </c>
      <c r="AC226" s="30" t="n">
        <v>35916</v>
      </c>
      <c r="AD226" s="30" t="n">
        <v>35947</v>
      </c>
      <c r="AE226" s="30" t="n">
        <v>35977</v>
      </c>
      <c r="AF226" s="30" t="n">
        <v>36008</v>
      </c>
      <c r="AG226" s="30" t="n">
        <v>36039</v>
      </c>
      <c r="AH226" s="30" t="n">
        <v>36069</v>
      </c>
      <c r="AI226" s="30" t="n">
        <v>36100</v>
      </c>
      <c r="AJ226" s="30" t="n">
        <v>36130</v>
      </c>
      <c r="AK226" s="30" t="n">
        <v>36161</v>
      </c>
      <c r="AL226" s="30" t="n">
        <v>36192</v>
      </c>
      <c r="AM226" s="30" t="n">
        <v>36220</v>
      </c>
      <c r="AN226" s="30" t="n">
        <v>36251</v>
      </c>
      <c r="AO226" s="30" t="n">
        <v>36281</v>
      </c>
      <c r="AP226" s="30" t="n">
        <v>36312</v>
      </c>
      <c r="AQ226" s="30" t="n">
        <v>36342</v>
      </c>
      <c r="AR226" s="30" t="n">
        <v>36373</v>
      </c>
      <c r="AS226" s="30" t="n">
        <v>36404</v>
      </c>
      <c r="AT226" s="30" t="n">
        <v>36434</v>
      </c>
      <c r="AU226" s="2"/>
    </row>
    <row r="227" customFormat="false" ht="12.75" hidden="false" customHeight="false" outlineLevel="0" collapsed="false">
      <c r="W227" s="1" t="s">
        <v>35</v>
      </c>
      <c r="X227" s="36"/>
      <c r="Y227" s="36"/>
      <c r="Z227" s="36"/>
      <c r="AA227" s="36"/>
      <c r="AB227" s="36"/>
      <c r="AC227" s="36"/>
      <c r="AD227" s="36"/>
      <c r="AE227" s="36"/>
      <c r="AF227" s="36"/>
      <c r="AG227" s="36"/>
      <c r="AH227" s="36"/>
      <c r="AI227" s="36"/>
      <c r="AJ227" s="36"/>
      <c r="AK227" s="36"/>
      <c r="AL227" s="36"/>
      <c r="AM227" s="36"/>
      <c r="AN227" s="36"/>
      <c r="AO227" s="1"/>
      <c r="AP227" s="1" t="n">
        <v>1.9</v>
      </c>
      <c r="AQ227" s="1" t="n">
        <v>1</v>
      </c>
      <c r="AR227" s="1" t="n">
        <v>1.025817</v>
      </c>
      <c r="AS227" s="1" t="n">
        <v>0.908323</v>
      </c>
      <c r="AT227" s="1" t="n">
        <v>1.531677</v>
      </c>
    </row>
    <row r="228" customFormat="false" ht="12.75" hidden="false" customHeight="false" outlineLevel="0" collapsed="false">
      <c r="W228" s="2" t="s">
        <v>36</v>
      </c>
      <c r="X228" s="37"/>
      <c r="Y228" s="37"/>
      <c r="Z228" s="37"/>
      <c r="AA228" s="37"/>
      <c r="AB228" s="37"/>
      <c r="AC228" s="37"/>
      <c r="AD228" s="37"/>
      <c r="AE228" s="37"/>
      <c r="AF228" s="37"/>
      <c r="AG228" s="37"/>
      <c r="AH228" s="37"/>
      <c r="AI228" s="37"/>
      <c r="AJ228" s="37"/>
      <c r="AK228" s="37"/>
      <c r="AL228" s="37"/>
      <c r="AM228" s="37"/>
      <c r="AN228" s="37"/>
      <c r="AO228" s="2"/>
      <c r="AP228" s="2" t="n">
        <v>8</v>
      </c>
      <c r="AQ228" s="2" t="n">
        <v>10</v>
      </c>
      <c r="AR228" s="2" t="n">
        <v>10</v>
      </c>
      <c r="AS228" s="2" t="n">
        <v>10</v>
      </c>
      <c r="AT228" s="2" t="n">
        <v>11</v>
      </c>
    </row>
    <row r="229" customFormat="false" ht="12.75" hidden="false" customHeight="false" outlineLevel="0" collapsed="false">
      <c r="W229" s="2"/>
      <c r="X229" s="37"/>
      <c r="Y229" s="37"/>
      <c r="Z229" s="37"/>
      <c r="AA229" s="37"/>
      <c r="AB229" s="37"/>
      <c r="AC229" s="37"/>
      <c r="AD229" s="37"/>
      <c r="AE229" s="37"/>
      <c r="AF229" s="37"/>
      <c r="AG229" s="37"/>
      <c r="AH229" s="37"/>
      <c r="AI229" s="37"/>
      <c r="AJ229" s="37"/>
      <c r="AK229" s="37"/>
      <c r="AL229" s="37"/>
      <c r="AM229" s="37"/>
      <c r="AN229" s="37"/>
      <c r="AO229" s="2"/>
      <c r="AP229" s="2"/>
      <c r="AQ229" s="2"/>
      <c r="AR229" s="2"/>
      <c r="AS229" s="2"/>
      <c r="AT229" s="2"/>
    </row>
    <row r="230" customFormat="false" ht="12.75" hidden="false" customHeight="false" outlineLevel="0" collapsed="false">
      <c r="W230" s="2"/>
      <c r="X230" s="37"/>
      <c r="Y230" s="37"/>
      <c r="Z230" s="37"/>
      <c r="AA230" s="37"/>
      <c r="AB230" s="37"/>
      <c r="AC230" s="37"/>
      <c r="AD230" s="37"/>
      <c r="AE230" s="37"/>
      <c r="AF230" s="37"/>
      <c r="AG230" s="37"/>
      <c r="AH230" s="37"/>
      <c r="AI230" s="37"/>
      <c r="AJ230" s="37"/>
      <c r="AK230" s="37"/>
      <c r="AL230" s="37"/>
      <c r="AM230" s="37"/>
      <c r="AN230" s="37"/>
      <c r="AO230" s="2"/>
      <c r="AP230" s="2"/>
      <c r="AQ230" s="2"/>
      <c r="AR230" s="2"/>
      <c r="AS230" s="2"/>
      <c r="AT230" s="2"/>
    </row>
    <row r="231" customFormat="false" ht="12.75" hidden="false" customHeight="false" outlineLevel="0" collapsed="false">
      <c r="W231" s="8" t="s">
        <v>50</v>
      </c>
    </row>
    <row r="232" customFormat="false" ht="12.75" hidden="false" customHeight="false" outlineLevel="0" collapsed="false">
      <c r="X232" s="30" t="n">
        <v>35765</v>
      </c>
      <c r="Y232" s="30" t="n">
        <v>35796</v>
      </c>
      <c r="Z232" s="30" t="n">
        <v>35827</v>
      </c>
      <c r="AA232" s="30" t="n">
        <v>35855</v>
      </c>
      <c r="AB232" s="30" t="n">
        <v>35886</v>
      </c>
      <c r="AC232" s="30" t="n">
        <v>35916</v>
      </c>
      <c r="AD232" s="30" t="n">
        <v>35947</v>
      </c>
      <c r="AE232" s="30" t="n">
        <v>35977</v>
      </c>
      <c r="AF232" s="30" t="n">
        <v>36008</v>
      </c>
      <c r="AG232" s="30" t="n">
        <v>36039</v>
      </c>
      <c r="AH232" s="30" t="n">
        <v>36069</v>
      </c>
      <c r="AI232" s="30" t="n">
        <v>36100</v>
      </c>
      <c r="AJ232" s="30" t="n">
        <v>36130</v>
      </c>
      <c r="AK232" s="30" t="n">
        <v>36161</v>
      </c>
      <c r="AL232" s="30" t="n">
        <v>36192</v>
      </c>
      <c r="AM232" s="30" t="n">
        <v>36220</v>
      </c>
      <c r="AN232" s="30" t="n">
        <v>36251</v>
      </c>
      <c r="AO232" s="30" t="n">
        <v>36281</v>
      </c>
      <c r="AP232" s="30" t="n">
        <v>36312</v>
      </c>
      <c r="AQ232" s="30" t="n">
        <v>36342</v>
      </c>
      <c r="AR232" s="30" t="n">
        <v>36373</v>
      </c>
      <c r="AS232" s="30" t="n">
        <v>36404</v>
      </c>
      <c r="AT232" s="30" t="n">
        <v>36434</v>
      </c>
    </row>
    <row r="233" customFormat="false" ht="12.75" hidden="false" customHeight="false" outlineLevel="0" collapsed="false">
      <c r="W233" s="1" t="s">
        <v>35</v>
      </c>
      <c r="X233" s="36"/>
      <c r="Y233" s="36"/>
      <c r="Z233" s="36"/>
      <c r="AA233" s="36"/>
      <c r="AB233" s="36"/>
      <c r="AC233" s="36"/>
      <c r="AD233" s="36"/>
      <c r="AE233" s="36"/>
      <c r="AF233" s="36"/>
      <c r="AG233" s="36"/>
      <c r="AH233" s="36"/>
      <c r="AI233" s="36"/>
      <c r="AJ233" s="36"/>
      <c r="AK233" s="36"/>
      <c r="AL233" s="36"/>
      <c r="AM233" s="36"/>
      <c r="AN233" s="36"/>
      <c r="AO233" s="1"/>
      <c r="AP233" s="1"/>
      <c r="AQ233" s="1" t="n">
        <v>0</v>
      </c>
      <c r="AR233" s="1" t="n">
        <v>0.002914</v>
      </c>
      <c r="AS233" s="1" t="n">
        <v>0.01463</v>
      </c>
      <c r="AT233" s="1" t="n">
        <v>0.002664</v>
      </c>
    </row>
    <row r="234" customFormat="false" ht="12.75" hidden="false" customHeight="false" outlineLevel="0" collapsed="false">
      <c r="W234" s="2" t="s">
        <v>36</v>
      </c>
      <c r="X234" s="37"/>
      <c r="Y234" s="37"/>
      <c r="Z234" s="37"/>
      <c r="AA234" s="37"/>
      <c r="AB234" s="37"/>
      <c r="AC234" s="37"/>
      <c r="AD234" s="37"/>
      <c r="AE234" s="37"/>
      <c r="AF234" s="37"/>
      <c r="AG234" s="37"/>
      <c r="AH234" s="37"/>
      <c r="AI234" s="37"/>
      <c r="AJ234" s="37"/>
      <c r="AK234" s="37"/>
      <c r="AL234" s="37"/>
      <c r="AM234" s="37"/>
      <c r="AN234" s="37"/>
      <c r="AO234" s="2"/>
      <c r="AP234" s="2"/>
      <c r="AQ234" s="2" t="n">
        <v>0</v>
      </c>
      <c r="AR234" s="2" t="n">
        <v>2</v>
      </c>
      <c r="AS234" s="2" t="n">
        <v>2</v>
      </c>
      <c r="AT234" s="2" t="n">
        <v>2</v>
      </c>
    </row>
    <row r="235" customFormat="false" ht="12.75" hidden="false" customHeight="false" outlineLevel="0" collapsed="false">
      <c r="W235" s="2"/>
      <c r="X235" s="37"/>
      <c r="Y235" s="37"/>
      <c r="Z235" s="37"/>
      <c r="AA235" s="37"/>
      <c r="AB235" s="37"/>
      <c r="AC235" s="37"/>
      <c r="AD235" s="37"/>
      <c r="AE235" s="37"/>
      <c r="AF235" s="37"/>
      <c r="AG235" s="37"/>
      <c r="AH235" s="37"/>
      <c r="AI235" s="37"/>
      <c r="AJ235" s="37"/>
      <c r="AK235" s="37"/>
      <c r="AL235" s="37"/>
      <c r="AM235" s="37"/>
      <c r="AN235" s="37"/>
      <c r="AO235" s="2"/>
      <c r="AP235" s="2"/>
      <c r="AQ235" s="2"/>
      <c r="AR235" s="2"/>
      <c r="AS235" s="2"/>
      <c r="AT235" s="2"/>
    </row>
    <row r="236" customFormat="false" ht="12.75" hidden="false" customHeight="false" outlineLevel="0" collapsed="false">
      <c r="W236" s="2"/>
      <c r="X236" s="37"/>
      <c r="Y236" s="37"/>
      <c r="Z236" s="37"/>
      <c r="AA236" s="37"/>
      <c r="AB236" s="37"/>
      <c r="AC236" s="37"/>
      <c r="AD236" s="37"/>
      <c r="AE236" s="37"/>
      <c r="AF236" s="37"/>
      <c r="AG236" s="37"/>
      <c r="AH236" s="37"/>
      <c r="AI236" s="37"/>
      <c r="AJ236" s="37"/>
      <c r="AK236" s="37"/>
      <c r="AL236" s="37"/>
      <c r="AM236" s="37"/>
      <c r="AN236" s="37"/>
      <c r="AO236" s="2"/>
      <c r="AP236" s="2"/>
      <c r="AQ236" s="2"/>
      <c r="AR236" s="2"/>
      <c r="AS236" s="2"/>
      <c r="AT236" s="2"/>
    </row>
    <row r="237" customFormat="false" ht="12.75" hidden="false" customHeight="false" outlineLevel="0" collapsed="false">
      <c r="W237" s="8" t="s">
        <v>51</v>
      </c>
    </row>
    <row r="238" customFormat="false" ht="12.75" hidden="false" customHeight="false" outlineLevel="0" collapsed="false">
      <c r="X238" s="30" t="n">
        <v>35765</v>
      </c>
      <c r="Y238" s="30" t="n">
        <v>35796</v>
      </c>
      <c r="Z238" s="30" t="n">
        <v>35827</v>
      </c>
      <c r="AA238" s="30" t="n">
        <v>35855</v>
      </c>
      <c r="AB238" s="30" t="n">
        <v>35886</v>
      </c>
      <c r="AC238" s="30" t="n">
        <v>35916</v>
      </c>
      <c r="AD238" s="30" t="n">
        <v>35947</v>
      </c>
      <c r="AE238" s="30" t="n">
        <v>35977</v>
      </c>
      <c r="AF238" s="30" t="n">
        <v>36008</v>
      </c>
      <c r="AG238" s="30" t="n">
        <v>36039</v>
      </c>
      <c r="AH238" s="30" t="n">
        <v>36069</v>
      </c>
      <c r="AI238" s="30" t="n">
        <v>36100</v>
      </c>
      <c r="AJ238" s="30" t="n">
        <v>36130</v>
      </c>
      <c r="AK238" s="30" t="n">
        <v>36161</v>
      </c>
      <c r="AL238" s="30" t="n">
        <v>36192</v>
      </c>
      <c r="AM238" s="30" t="n">
        <v>36220</v>
      </c>
      <c r="AN238" s="30" t="n">
        <v>36251</v>
      </c>
      <c r="AO238" s="30" t="n">
        <v>36281</v>
      </c>
      <c r="AP238" s="30" t="n">
        <v>36312</v>
      </c>
      <c r="AQ238" s="30" t="n">
        <v>36342</v>
      </c>
      <c r="AR238" s="30" t="n">
        <v>36373</v>
      </c>
      <c r="AS238" s="30" t="n">
        <v>36404</v>
      </c>
      <c r="AT238" s="30" t="n">
        <v>36434</v>
      </c>
    </row>
    <row r="239" customFormat="false" ht="12.75" hidden="false" customHeight="false" outlineLevel="0" collapsed="false">
      <c r="W239" s="1" t="s">
        <v>35</v>
      </c>
      <c r="X239" s="36" t="n">
        <v>16.8</v>
      </c>
      <c r="Y239" s="36" t="n">
        <v>7.9</v>
      </c>
      <c r="Z239" s="36" t="n">
        <v>13.2</v>
      </c>
      <c r="AA239" s="36" t="n">
        <v>9.6</v>
      </c>
      <c r="AB239" s="36" t="n">
        <v>9.7</v>
      </c>
      <c r="AC239" s="36" t="n">
        <v>15.2</v>
      </c>
      <c r="AD239" s="36" t="n">
        <v>5.2</v>
      </c>
      <c r="AE239" s="36" t="n">
        <v>48.3</v>
      </c>
      <c r="AF239" s="36" t="n">
        <v>43.8</v>
      </c>
      <c r="AG239" s="36" t="n">
        <v>22.9</v>
      </c>
      <c r="AH239" s="36" t="n">
        <v>45.2</v>
      </c>
      <c r="AI239" s="36" t="n">
        <v>64.3</v>
      </c>
      <c r="AJ239" s="36" t="n">
        <v>33.9</v>
      </c>
      <c r="AK239" s="36" t="n">
        <v>38.6</v>
      </c>
      <c r="AL239" s="36" t="n">
        <v>22.4</v>
      </c>
      <c r="AM239" s="36" t="n">
        <v>19.2</v>
      </c>
      <c r="AN239" s="36" t="n">
        <v>22.6</v>
      </c>
      <c r="AO239" s="1" t="n">
        <v>13.5</v>
      </c>
      <c r="AP239" s="1" t="n">
        <v>13.9</v>
      </c>
      <c r="AQ239" s="1" t="n">
        <v>16.3</v>
      </c>
      <c r="AR239" s="1" t="n">
        <v>32.370536</v>
      </c>
      <c r="AS239" s="1" t="n">
        <v>36.067013</v>
      </c>
      <c r="AT239" s="1" t="n">
        <v>33.662367</v>
      </c>
    </row>
    <row r="240" customFormat="false" ht="12.75" hidden="false" customHeight="false" outlineLevel="0" collapsed="false">
      <c r="W240" s="2" t="s">
        <v>36</v>
      </c>
      <c r="X240" s="37" t="n">
        <v>22</v>
      </c>
      <c r="Y240" s="37" t="n">
        <v>24</v>
      </c>
      <c r="Z240" s="37" t="n">
        <v>23</v>
      </c>
      <c r="AA240" s="37" t="n">
        <v>32</v>
      </c>
      <c r="AB240" s="37" t="n">
        <v>36</v>
      </c>
      <c r="AC240" s="37" t="n">
        <v>37</v>
      </c>
      <c r="AD240" s="37" t="n">
        <v>41</v>
      </c>
      <c r="AE240" s="37" t="n">
        <v>52</v>
      </c>
      <c r="AF240" s="37" t="n">
        <v>54</v>
      </c>
      <c r="AG240" s="37" t="n">
        <v>71</v>
      </c>
      <c r="AH240" s="37" t="n">
        <v>67</v>
      </c>
      <c r="AI240" s="37" t="n">
        <v>76</v>
      </c>
      <c r="AJ240" s="37" t="n">
        <v>78</v>
      </c>
      <c r="AK240" s="37" t="n">
        <v>80</v>
      </c>
      <c r="AL240" s="37" t="n">
        <v>71</v>
      </c>
      <c r="AM240" s="37" t="n">
        <v>65</v>
      </c>
      <c r="AN240" s="37" t="n">
        <v>63</v>
      </c>
      <c r="AO240" s="2" t="n">
        <v>55</v>
      </c>
      <c r="AP240" s="2" t="n">
        <v>38</v>
      </c>
      <c r="AQ240" s="2" t="n">
        <v>45</v>
      </c>
      <c r="AR240" s="2" t="n">
        <v>58</v>
      </c>
      <c r="AS240" s="2" t="n">
        <v>54</v>
      </c>
      <c r="AT240" s="2" t="n">
        <v>66</v>
      </c>
    </row>
    <row r="241" customFormat="false" ht="12.75" hidden="false" customHeight="false" outlineLevel="0" collapsed="false">
      <c r="W241" s="2"/>
      <c r="X241" s="37"/>
      <c r="Y241" s="37"/>
      <c r="Z241" s="37"/>
      <c r="AA241" s="37"/>
      <c r="AB241" s="37"/>
      <c r="AC241" s="37"/>
      <c r="AD241" s="37"/>
      <c r="AE241" s="37"/>
      <c r="AF241" s="37"/>
      <c r="AG241" s="37"/>
      <c r="AH241" s="37"/>
      <c r="AI241" s="37"/>
      <c r="AJ241" s="37"/>
      <c r="AK241" s="37"/>
      <c r="AL241" s="37"/>
      <c r="AM241" s="37"/>
      <c r="AN241" s="37"/>
      <c r="AO241" s="2"/>
      <c r="AP241" s="2"/>
      <c r="AQ241" s="2"/>
      <c r="AR241" s="2"/>
      <c r="AS241" s="2"/>
      <c r="AT241" s="2"/>
    </row>
    <row r="242" customFormat="false" ht="12.75" hidden="false" customHeight="false" outlineLevel="0" collapsed="false">
      <c r="W242" s="2"/>
      <c r="X242" s="37"/>
      <c r="Y242" s="37"/>
      <c r="Z242" s="37"/>
      <c r="AA242" s="37"/>
      <c r="AB242" s="37"/>
      <c r="AC242" s="37"/>
      <c r="AD242" s="37"/>
      <c r="AE242" s="37"/>
      <c r="AF242" s="37"/>
      <c r="AG242" s="37"/>
      <c r="AH242" s="37"/>
      <c r="AI242" s="37"/>
      <c r="AJ242" s="37"/>
      <c r="AK242" s="37"/>
      <c r="AL242" s="37"/>
      <c r="AM242" s="37"/>
      <c r="AN242" s="37"/>
      <c r="AO242" s="2"/>
      <c r="AP242" s="2"/>
      <c r="AQ242" s="2"/>
      <c r="AR242" s="2"/>
      <c r="AS242" s="2"/>
      <c r="AT242" s="2"/>
    </row>
    <row r="243" customFormat="false" ht="12.75" hidden="true" customHeight="false" outlineLevel="0" collapsed="false">
      <c r="W243" s="8" t="s">
        <v>52</v>
      </c>
    </row>
    <row r="244" customFormat="false" ht="12.75" hidden="true" customHeight="false" outlineLevel="0" collapsed="false">
      <c r="X244" s="30" t="n">
        <v>35765</v>
      </c>
      <c r="Y244" s="30" t="n">
        <v>35796</v>
      </c>
      <c r="Z244" s="30" t="n">
        <v>35827</v>
      </c>
      <c r="AA244" s="30" t="n">
        <v>35855</v>
      </c>
      <c r="AB244" s="30" t="n">
        <v>35886</v>
      </c>
      <c r="AC244" s="30" t="n">
        <v>35916</v>
      </c>
      <c r="AD244" s="30" t="n">
        <v>35947</v>
      </c>
      <c r="AE244" s="30" t="n">
        <v>35977</v>
      </c>
      <c r="AF244" s="30" t="n">
        <v>36008</v>
      </c>
      <c r="AG244" s="30" t="n">
        <v>36039</v>
      </c>
      <c r="AH244" s="30" t="n">
        <v>36069</v>
      </c>
      <c r="AI244" s="30" t="n">
        <v>36100</v>
      </c>
      <c r="AJ244" s="30" t="n">
        <v>36130</v>
      </c>
      <c r="AK244" s="30" t="n">
        <v>36161</v>
      </c>
      <c r="AL244" s="30" t="n">
        <v>36192</v>
      </c>
      <c r="AM244" s="30" t="n">
        <v>36220</v>
      </c>
      <c r="AN244" s="30" t="n">
        <v>36251</v>
      </c>
      <c r="AO244" s="30" t="n">
        <v>36281</v>
      </c>
      <c r="AP244" s="30" t="n">
        <v>36312</v>
      </c>
      <c r="AQ244" s="30" t="n">
        <v>36342</v>
      </c>
      <c r="AR244" s="30" t="n">
        <v>36373</v>
      </c>
      <c r="AS244" s="30"/>
      <c r="AT244" s="30"/>
    </row>
    <row r="245" customFormat="false" ht="12.75" hidden="true" customHeight="false" outlineLevel="0" collapsed="false">
      <c r="W245" s="1" t="s">
        <v>35</v>
      </c>
      <c r="X245" s="36" t="n">
        <v>70.2</v>
      </c>
      <c r="Y245" s="36" t="n">
        <v>35.9</v>
      </c>
      <c r="Z245" s="36" t="n">
        <v>45.6</v>
      </c>
      <c r="AA245" s="36" t="n">
        <v>52.8</v>
      </c>
      <c r="AB245" s="36" t="n">
        <v>83</v>
      </c>
      <c r="AC245" s="36" t="n">
        <v>90.3</v>
      </c>
      <c r="AD245" s="36" t="n">
        <v>85</v>
      </c>
      <c r="AE245" s="36" t="n">
        <v>91</v>
      </c>
      <c r="AF245" s="36" t="n">
        <v>119.1</v>
      </c>
      <c r="AG245" s="36" t="n">
        <v>97.1</v>
      </c>
      <c r="AH245" s="36" t="n">
        <v>106.1</v>
      </c>
      <c r="AI245" s="36" t="n">
        <v>61.7</v>
      </c>
      <c r="AJ245" s="36" t="n">
        <v>54.3</v>
      </c>
      <c r="AK245" s="36" t="n">
        <v>18</v>
      </c>
      <c r="AL245" s="36" t="n">
        <v>16.8</v>
      </c>
      <c r="AM245" s="36" t="n">
        <v>18.9</v>
      </c>
      <c r="AN245" s="36" t="n">
        <v>11.8</v>
      </c>
      <c r="AO245" s="1" t="n">
        <v>20.9</v>
      </c>
      <c r="AP245" s="1" t="n">
        <v>62.8</v>
      </c>
      <c r="AQ245" s="1" t="n">
        <v>87.8</v>
      </c>
      <c r="AR245" s="1" t="n">
        <v>103.239615</v>
      </c>
      <c r="AS245" s="1"/>
      <c r="AT245" s="1"/>
      <c r="AU245" s="1"/>
    </row>
    <row r="246" customFormat="false" ht="12.75" hidden="true" customHeight="false" outlineLevel="0" collapsed="false">
      <c r="W246" s="2" t="s">
        <v>36</v>
      </c>
      <c r="X246" s="37" t="n">
        <v>61</v>
      </c>
      <c r="Y246" s="37" t="n">
        <v>53</v>
      </c>
      <c r="Z246" s="37" t="n">
        <v>56</v>
      </c>
      <c r="AA246" s="37" t="n">
        <v>56</v>
      </c>
      <c r="AB246" s="37" t="n">
        <v>59</v>
      </c>
      <c r="AC246" s="37" t="n">
        <v>56</v>
      </c>
      <c r="AD246" s="37" t="n">
        <v>51</v>
      </c>
      <c r="AE246" s="37" t="n">
        <v>51</v>
      </c>
      <c r="AF246" s="37" t="n">
        <v>53</v>
      </c>
      <c r="AG246" s="37" t="n">
        <v>51</v>
      </c>
      <c r="AH246" s="37" t="n">
        <v>50</v>
      </c>
      <c r="AI246" s="37" t="n">
        <v>50</v>
      </c>
      <c r="AJ246" s="37" t="n">
        <v>49</v>
      </c>
      <c r="AK246" s="37" t="n">
        <v>36</v>
      </c>
      <c r="AL246" s="37" t="n">
        <v>32</v>
      </c>
      <c r="AM246" s="37" t="n">
        <v>31</v>
      </c>
      <c r="AN246" s="37" t="n">
        <v>29</v>
      </c>
      <c r="AO246" s="2" t="n">
        <v>22</v>
      </c>
      <c r="AP246" s="2" t="n">
        <v>23</v>
      </c>
      <c r="AQ246" s="2" t="n">
        <v>37</v>
      </c>
      <c r="AR246" s="2" t="n">
        <v>38</v>
      </c>
      <c r="AS246" s="2"/>
      <c r="AT246" s="2"/>
      <c r="AU246" s="2"/>
    </row>
    <row r="247" customFormat="false" ht="12.75" hidden="true" customHeight="false" outlineLevel="0" collapsed="false">
      <c r="W247" s="2"/>
      <c r="X247" s="37"/>
      <c r="Y247" s="37"/>
      <c r="Z247" s="37"/>
      <c r="AA247" s="37"/>
      <c r="AB247" s="37"/>
      <c r="AC247" s="37"/>
      <c r="AD247" s="37"/>
      <c r="AE247" s="37"/>
      <c r="AF247" s="37"/>
      <c r="AG247" s="37"/>
      <c r="AH247" s="37"/>
      <c r="AI247" s="37"/>
      <c r="AJ247" s="37"/>
      <c r="AK247" s="37"/>
      <c r="AL247" s="37"/>
      <c r="AM247" s="37"/>
      <c r="AN247" s="37"/>
      <c r="AO247" s="2"/>
      <c r="AP247" s="2"/>
      <c r="AQ247" s="2"/>
      <c r="AR247" s="2"/>
      <c r="AS247" s="2"/>
      <c r="AT247" s="2"/>
      <c r="AU247" s="2"/>
    </row>
    <row r="248" customFormat="false" ht="12.75" hidden="true" customHeight="false" outlineLevel="0" collapsed="false"/>
    <row r="249" customFormat="false" ht="12.75" hidden="false" customHeight="false" outlineLevel="0" collapsed="false">
      <c r="W249" s="8" t="s">
        <v>53</v>
      </c>
    </row>
    <row r="250" customFormat="false" ht="12.75" hidden="false" customHeight="false" outlineLevel="0" collapsed="false">
      <c r="X250" s="30" t="n">
        <v>35765</v>
      </c>
      <c r="Y250" s="30" t="n">
        <v>35796</v>
      </c>
      <c r="Z250" s="30" t="n">
        <v>35827</v>
      </c>
      <c r="AA250" s="30" t="n">
        <v>35855</v>
      </c>
      <c r="AB250" s="30" t="n">
        <v>35886</v>
      </c>
      <c r="AC250" s="30" t="n">
        <v>35916</v>
      </c>
      <c r="AD250" s="30" t="n">
        <v>35947</v>
      </c>
      <c r="AE250" s="30" t="n">
        <v>35977</v>
      </c>
      <c r="AF250" s="30" t="n">
        <v>36008</v>
      </c>
      <c r="AG250" s="30" t="n">
        <v>36039</v>
      </c>
      <c r="AH250" s="30" t="n">
        <v>36069</v>
      </c>
      <c r="AI250" s="30" t="n">
        <v>36100</v>
      </c>
      <c r="AJ250" s="30" t="n">
        <v>36130</v>
      </c>
      <c r="AK250" s="30" t="n">
        <v>36161</v>
      </c>
      <c r="AL250" s="30" t="n">
        <v>36192</v>
      </c>
      <c r="AM250" s="30" t="n">
        <v>36220</v>
      </c>
      <c r="AN250" s="30" t="n">
        <v>36251</v>
      </c>
      <c r="AO250" s="30" t="n">
        <v>36281</v>
      </c>
      <c r="AP250" s="30" t="n">
        <v>36312</v>
      </c>
      <c r="AQ250" s="30" t="n">
        <v>36342</v>
      </c>
      <c r="AR250" s="30" t="n">
        <v>36373</v>
      </c>
      <c r="AS250" s="30" t="n">
        <v>36404</v>
      </c>
      <c r="AT250" s="30" t="n">
        <v>36434</v>
      </c>
    </row>
    <row r="251" customFormat="false" ht="12.75" hidden="false" customHeight="false" outlineLevel="0" collapsed="false">
      <c r="W251" s="1" t="s">
        <v>35</v>
      </c>
      <c r="X251" s="36" t="n">
        <v>53.4</v>
      </c>
      <c r="Y251" s="36" t="n">
        <v>118.2</v>
      </c>
      <c r="Z251" s="36" t="n">
        <v>138.7</v>
      </c>
      <c r="AA251" s="36" t="n">
        <v>89.1</v>
      </c>
      <c r="AB251" s="36" t="n">
        <v>211.2</v>
      </c>
      <c r="AC251" s="36" t="n">
        <v>129</v>
      </c>
      <c r="AD251" s="36" t="n">
        <v>108.2</v>
      </c>
      <c r="AE251" s="36" t="n">
        <v>100.6</v>
      </c>
      <c r="AF251" s="36" t="n">
        <v>96.5</v>
      </c>
      <c r="AG251" s="36" t="n">
        <v>71.9</v>
      </c>
      <c r="AH251" s="36" t="n">
        <v>63.5</v>
      </c>
      <c r="AI251" s="36" t="n">
        <v>48.2</v>
      </c>
      <c r="AJ251" s="36" t="n">
        <v>30.6</v>
      </c>
      <c r="AK251" s="36" t="n">
        <v>43.2</v>
      </c>
      <c r="AL251" s="36" t="n">
        <v>28.6</v>
      </c>
      <c r="AM251" s="36" t="n">
        <v>27.1</v>
      </c>
      <c r="AN251" s="36" t="n">
        <v>25.9</v>
      </c>
      <c r="AO251" s="1" t="n">
        <v>14.9</v>
      </c>
      <c r="AP251" s="1" t="n">
        <v>24.4</v>
      </c>
      <c r="AQ251" s="1" t="n">
        <v>38.3</v>
      </c>
      <c r="AR251" s="1" t="n">
        <v>40.908129</v>
      </c>
      <c r="AS251" s="1" t="n">
        <v>23.205622</v>
      </c>
      <c r="AT251" s="1" t="n">
        <v>104.115859</v>
      </c>
      <c r="AU251" s="1"/>
    </row>
    <row r="252" customFormat="false" ht="12.75" hidden="false" customHeight="false" outlineLevel="0" collapsed="false">
      <c r="W252" s="2" t="s">
        <v>36</v>
      </c>
      <c r="X252" s="37" t="n">
        <v>219</v>
      </c>
      <c r="Y252" s="37" t="n">
        <v>270</v>
      </c>
      <c r="Z252" s="37" t="n">
        <v>281</v>
      </c>
      <c r="AA252" s="37" t="n">
        <v>295</v>
      </c>
      <c r="AB252" s="37" t="n">
        <v>299</v>
      </c>
      <c r="AC252" s="37" t="n">
        <v>294</v>
      </c>
      <c r="AD252" s="37" t="n">
        <v>310</v>
      </c>
      <c r="AE252" s="37" t="n">
        <v>272</v>
      </c>
      <c r="AF252" s="37" t="n">
        <v>272</v>
      </c>
      <c r="AG252" s="37" t="n">
        <v>289</v>
      </c>
      <c r="AH252" s="37" t="n">
        <v>272</v>
      </c>
      <c r="AI252" s="37" t="n">
        <v>228</v>
      </c>
      <c r="AJ252" s="37" t="n">
        <v>201</v>
      </c>
      <c r="AK252" s="37" t="n">
        <v>222</v>
      </c>
      <c r="AL252" s="37" t="n">
        <v>210</v>
      </c>
      <c r="AM252" s="37" t="n">
        <v>197</v>
      </c>
      <c r="AN252" s="37" t="n">
        <v>165</v>
      </c>
      <c r="AO252" s="2" t="n">
        <v>91</v>
      </c>
      <c r="AP252" s="2" t="n">
        <v>105</v>
      </c>
      <c r="AQ252" s="2" t="n">
        <v>181</v>
      </c>
      <c r="AR252" s="2" t="n">
        <v>168</v>
      </c>
      <c r="AS252" s="2" t="n">
        <v>157</v>
      </c>
      <c r="AT252" s="2" t="n">
        <v>174</v>
      </c>
      <c r="AU252" s="2"/>
    </row>
    <row r="255" customFormat="false" ht="12.75" hidden="false" customHeight="false" outlineLevel="0" collapsed="false">
      <c r="AP255" s="12" t="n">
        <f aca="false">AP150+AP156+AP162+AP168+AP174+AP180+AP186+AP192+AP198+AP204+AP210+AP216+AP222+AP228+AP234+AP240+AP246+AP252</f>
        <v>956</v>
      </c>
      <c r="AQ255" s="12" t="n">
        <f aca="false">AQ150+AQ156+AQ162+AQ168+AQ174+AQ180+AQ186+AQ192+AQ198+AQ204+AQ210+AQ216+AQ222+AQ228+AQ234+AQ240+AQ246+AQ252</f>
        <v>1167</v>
      </c>
      <c r="AR255" s="12" t="n">
        <f aca="false">AR150+AR156+AR162+AR168+AR174+AR180+AR186+AR192+AR198+AR204+AR210+AR216+AR222+AR228+AR234+AR240+AR246+AR252</f>
        <v>1236</v>
      </c>
      <c r="AS255" s="12" t="n">
        <f aca="false">AS150+AS156+AS162+AS168+AS174+AS180+AS186+AS192+AS198+AS204+AS210+AS216+AS222+AS228+AS234+AS240+AS246+AS252</f>
        <v>1121</v>
      </c>
      <c r="AT255" s="12" t="n">
        <f aca="false">+AT252+AT240+AT234+AT228+AT222+AT216+AT210+AT204+AT198+AT192+AT186+AT180+AT174+AT168+AT162+AT156+AT150</f>
        <v>1783</v>
      </c>
    </row>
    <row r="256" customFormat="false" ht="12.75" hidden="false" customHeight="false" outlineLevel="0" collapsed="false">
      <c r="AP256" s="29" t="n">
        <f aca="false">AP149+AP155+AP161+AP167+AP173+AP179+AP185+AP191+AP197+AP203+AP209+AP215+AP221+AP227+AP233+AP239+AP251+AP245</f>
        <v>481.9</v>
      </c>
      <c r="AQ256" s="29" t="n">
        <f aca="false">AQ149+AQ155+AQ161+AQ167+AQ173+AQ179+AQ185+AQ191+AQ197+AQ203+AQ209+AQ215+AQ221+AQ227+AQ233+AQ239+AQ251+AQ245</f>
        <v>466.8</v>
      </c>
      <c r="AR256" s="29" t="n">
        <f aca="false">AR149+AR155+AR161+AR167+AR173+AR179+AR185+AR191+AR197+AR203+AR209+AR215+AR221+AR227+AR233+AR239+AR251+AR245</f>
        <v>559.011</v>
      </c>
      <c r="AS256" s="29" t="n">
        <f aca="false">AS149+AS155+AS161+AS167+AS173+AS179+AS185+AS191+AS197+AS203+AS209+AS215+AS221+AS227+AS233+AS239+AS251+AS245</f>
        <v>464.76511</v>
      </c>
      <c r="AT256" s="29" t="n">
        <f aca="false">+AT251+AT239+AT233+AT227+AT221+AT215+AT209+AT203+AT197+AT191+AT185+AT179+AT173+AT167+AT161+AT155+AT149</f>
        <v>10146.985115</v>
      </c>
    </row>
    <row r="258" customFormat="false" ht="12.75" hidden="false" customHeight="false" outlineLevel="0" collapsed="false">
      <c r="W258" s="38" t="s">
        <v>54</v>
      </c>
    </row>
    <row r="259" customFormat="false" ht="12.75" hidden="false" customHeight="false" outlineLevel="0" collapsed="false">
      <c r="W259" s="0" t="s">
        <v>36</v>
      </c>
      <c r="X259" s="12" t="n">
        <f aca="false">X150+X156+X162+X198+X204+X246+X240+X222+X252</f>
        <v>989</v>
      </c>
      <c r="Y259" s="12" t="n">
        <f aca="false">Y150+Y156+Y162+Y198+Y204+Y246+Y240+Y222+Y252</f>
        <v>1060</v>
      </c>
      <c r="Z259" s="12" t="n">
        <f aca="false">Z150+Z156+Z162+Z198+Z204+Z246+Z240+Z222+Z252</f>
        <v>1087</v>
      </c>
      <c r="AA259" s="12" t="n">
        <f aca="false">AA150+AA156+AA162+AA198+AA204+AA246+AA240+AA222+AA252</f>
        <v>1146</v>
      </c>
      <c r="AB259" s="12" t="n">
        <f aca="false">AB150+AB156+AB162+AB198+AB204+AB246+AB240+AB222+AB252</f>
        <v>1166</v>
      </c>
      <c r="AC259" s="12" t="n">
        <f aca="false">AC150+AC156+AC162+AC198+AC204+AC246+AC240+AC222+AC252</f>
        <v>1176</v>
      </c>
      <c r="AD259" s="12" t="n">
        <f aca="false">AD150+AD156+AD162+AD198+AD204+AD246+AD240+AD222+AD252</f>
        <v>1224</v>
      </c>
      <c r="AE259" s="12" t="n">
        <f aca="false">AE150+AE156+AE162+AE198+AE204+AE246+AE240+AE222+AE252</f>
        <v>1155</v>
      </c>
      <c r="AF259" s="12" t="n">
        <f aca="false">AF150+AF156+AF162+AF198+AF204+AF246+AF240+AF222+AF252</f>
        <v>1126</v>
      </c>
      <c r="AG259" s="12" t="n">
        <f aca="false">AG150+AG156+AG162+AG198+AG204+AG246+AG240+AG222+AG252</f>
        <v>1196</v>
      </c>
      <c r="AH259" s="12" t="n">
        <f aca="false">AH150+AH156+AH162+AH198+AH204+AH246+AH240+AH222+AH252</f>
        <v>1121</v>
      </c>
      <c r="AI259" s="12" t="n">
        <f aca="false">AI150+AI156+AI162+AI198+AI204+AI246+AI240+AI222+AI252</f>
        <v>1050</v>
      </c>
      <c r="AJ259" s="12" t="n">
        <f aca="false">AJ150+AJ156+AJ162+AJ198+AJ204+AJ246+AJ240+AJ222+AJ252</f>
        <v>1034</v>
      </c>
      <c r="AK259" s="12" t="n">
        <f aca="false">AK150+AK156+AK162+AK198+AK204+AK246+AK240+AK222+AK252</f>
        <v>1059</v>
      </c>
      <c r="AL259" s="12" t="n">
        <f aca="false">AL150+AL156+AL162+AL198+AL204+AL246+AL240+AL222+AL252</f>
        <v>932</v>
      </c>
      <c r="AM259" s="12" t="n">
        <f aca="false">AM150+AM156+AM162+AM198+AM204+AM246+AM240+AM222+AM252</f>
        <v>845</v>
      </c>
      <c r="AN259" s="12" t="n">
        <f aca="false">AN150+AN156+AN162+AN198+AN204+AN246+AN240+AN222+AN252</f>
        <v>729</v>
      </c>
      <c r="AO259" s="12" t="n">
        <f aca="false">AO150+AO156+AO162+AO198+AO204+AO246+AO240+AO222+AO252</f>
        <v>547</v>
      </c>
      <c r="AP259" s="12" t="n">
        <v>870</v>
      </c>
      <c r="AQ259" s="12" t="n">
        <v>1167</v>
      </c>
      <c r="AR259" s="12" t="n">
        <v>1236</v>
      </c>
      <c r="AS259" s="12" t="n">
        <v>1121</v>
      </c>
      <c r="AT259" s="12" t="n">
        <v>1783</v>
      </c>
    </row>
    <row r="260" customFormat="false" ht="12.75" hidden="false" customHeight="false" outlineLevel="0" collapsed="false">
      <c r="W260" s="0" t="s">
        <v>55</v>
      </c>
      <c r="X260" s="29" t="n">
        <f aca="false">X149+X155+X161+X197+X203+X245+X239+X221+X251</f>
        <v>1388.6</v>
      </c>
      <c r="Y260" s="29" t="n">
        <f aca="false">Y149+Y155+Y161+Y197+Y203+Y245+Y239+Y221+Y251</f>
        <v>726.2</v>
      </c>
      <c r="Z260" s="29" t="n">
        <f aca="false">Z149+Z155+Z161+Z197+Z203+Z245+Z239+Z221+Z251</f>
        <v>769.5</v>
      </c>
      <c r="AA260" s="29" t="n">
        <f aca="false">AA149+AA155+AA161+AA197+AA203+AA245+AA239+AA221+AA251</f>
        <v>751.1</v>
      </c>
      <c r="AB260" s="29" t="n">
        <f aca="false">AB149+AB155+AB161+AB197+AB203+AB245+AB239+AB221+AB251</f>
        <v>1160.3</v>
      </c>
      <c r="AC260" s="29" t="n">
        <f aca="false">AC149+AC155+AC161+AC197+AC203+AC245+AC239+AC221+AC251</f>
        <v>892.2</v>
      </c>
      <c r="AD260" s="29" t="n">
        <f aca="false">AD149+AD155+AD161+AD197+AD203+AD245+AD239+AD221+AD251</f>
        <v>1118.6</v>
      </c>
      <c r="AE260" s="29" t="n">
        <f aca="false">AE149+AE155+AE161+AE197+AE203+AE245+AE239+AE221+AE251</f>
        <v>1049.6</v>
      </c>
      <c r="AF260" s="29" t="n">
        <f aca="false">AF149+AF155+AF161+AF197+AF203+AF245+AF239+AF221+AF251</f>
        <v>979.4</v>
      </c>
      <c r="AG260" s="29" t="n">
        <f aca="false">AG149+AG155+AG161+AG197+AG203+AG245+AG239+AG221+AG251</f>
        <v>971.8</v>
      </c>
      <c r="AH260" s="29" t="n">
        <f aca="false">AH149+AH155+AH161+AH197+AH203+AH245+AH239+AH221+AH251</f>
        <v>927.6</v>
      </c>
      <c r="AI260" s="29" t="n">
        <f aca="false">AI149+AI155+AI161+AI197+AI203+AI245+AI239+AI221+AI251</f>
        <v>724.2</v>
      </c>
      <c r="AJ260" s="29" t="n">
        <f aca="false">AJ149+AJ155+AJ161+AJ197+AJ203+AJ245+AJ239+AJ221+AJ251</f>
        <v>624.5</v>
      </c>
      <c r="AK260" s="29" t="n">
        <f aca="false">AK149+AK155+AK161+AK197+AK203+AK245+AK239+AK221+AK251</f>
        <v>815.9</v>
      </c>
      <c r="AL260" s="29" t="n">
        <f aca="false">AL149+AL155+AL161+AL197+AL203+AL245+AL239+AL221+AL251</f>
        <v>646.6</v>
      </c>
      <c r="AM260" s="29" t="n">
        <f aca="false">AM149+AM155+AM161+AM197+AM203+AM245+AM239+AM221+AM251</f>
        <v>416.2</v>
      </c>
      <c r="AN260" s="29" t="n">
        <f aca="false">AN149+AN155+AN161+AN197+AN203+AN245+AN239+AN221+AN251</f>
        <v>306.3</v>
      </c>
      <c r="AO260" s="29" t="n">
        <f aca="false">AO149+AO155+AO161+AO197+AO203+AO245+AO239+AO221+AO251</f>
        <v>304.4</v>
      </c>
      <c r="AP260" s="29" t="n">
        <v>386</v>
      </c>
      <c r="AQ260" s="29" t="n">
        <v>466.8</v>
      </c>
      <c r="AR260" s="29" t="n">
        <v>559</v>
      </c>
      <c r="AS260" s="29" t="n">
        <v>464.8</v>
      </c>
      <c r="AT260" s="29" t="n">
        <v>10147</v>
      </c>
    </row>
    <row r="261" customFormat="false" ht="12.75" hidden="false" customHeight="false" outlineLevel="0" collapsed="false">
      <c r="AJ261" s="12"/>
      <c r="AK261" s="12"/>
      <c r="AL261" s="12"/>
      <c r="AM261" s="12"/>
      <c r="AN261" s="12"/>
    </row>
    <row r="262" customFormat="false" ht="12.75" hidden="false" customHeight="false" outlineLevel="0" collapsed="false">
      <c r="AL262" s="12"/>
      <c r="AM262" s="12"/>
      <c r="AN262" s="12"/>
      <c r="AQ262" s="39"/>
      <c r="AR262" s="39"/>
      <c r="AS262" s="39"/>
      <c r="AT262" s="39"/>
    </row>
    <row r="263" customFormat="false" ht="12.75" hidden="false" customHeight="false" outlineLevel="0" collapsed="false">
      <c r="AK263" s="29"/>
      <c r="AL263" s="29"/>
      <c r="AM263" s="29"/>
    </row>
  </sheetData>
  <mergeCells count="4">
    <mergeCell ref="A1:X1"/>
    <mergeCell ref="A2:X2"/>
    <mergeCell ref="A3:X3"/>
    <mergeCell ref="A4:X4"/>
  </mergeCells>
  <printOptions headings="false" gridLines="false" gridLinesSet="true" horizontalCentered="true" verticalCentered="true"/>
  <pageMargins left="0.5" right="0.5" top="0.5" bottom="0" header="0.511811023622047" footer="0.511811023622047"/>
  <pageSetup paperSize="1" scale="60"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69"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G58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24" activeCellId="0" sqref="H124"/>
    </sheetView>
  </sheetViews>
  <sheetFormatPr defaultColWidth="9.0546875" defaultRowHeight="12.75" customHeight="true" zeroHeight="false" outlineLevelRow="0" outlineLevelCol="0"/>
  <cols>
    <col collapsed="false" customWidth="true" hidden="true" outlineLevel="0" max="31" min="28" style="0" width="9.14"/>
    <col collapsed="false" customWidth="true" hidden="true" outlineLevel="0" max="32" min="32" style="0" width="10.99"/>
    <col collapsed="false" customWidth="true" hidden="true" outlineLevel="0" max="40" min="33" style="0" width="9.14"/>
    <col collapsed="false" customWidth="true" hidden="true" outlineLevel="0" max="43" min="41" style="0" width="9.28"/>
    <col collapsed="false" customWidth="false" hidden="true" outlineLevel="0" max="45" min="44" style="0" width="9.06"/>
    <col collapsed="false" customWidth="true" hidden="false" outlineLevel="0" max="50" min="50" style="0" width="10.28"/>
  </cols>
  <sheetData>
    <row r="1" customFormat="false" ht="12.75" hidden="false" customHeight="true" outlineLevel="0" collapsed="false">
      <c r="A1" s="3" t="s">
        <v>28</v>
      </c>
      <c r="B1" s="3"/>
      <c r="C1" s="3"/>
      <c r="D1" s="3"/>
      <c r="E1" s="3"/>
      <c r="F1" s="3"/>
      <c r="G1" s="3"/>
      <c r="H1" s="3"/>
      <c r="I1" s="3"/>
      <c r="J1" s="3"/>
      <c r="K1" s="3"/>
      <c r="L1" s="3"/>
      <c r="M1" s="3"/>
      <c r="N1" s="3"/>
      <c r="O1" s="3"/>
      <c r="P1" s="3"/>
      <c r="Q1" s="3"/>
      <c r="R1" s="3"/>
      <c r="S1" s="3"/>
      <c r="T1" s="3"/>
      <c r="U1" s="3"/>
      <c r="V1" s="3"/>
      <c r="W1" s="3"/>
    </row>
    <row r="2" customFormat="false" ht="12.75" hidden="false" customHeight="false" outlineLevel="0" collapsed="false">
      <c r="A2" s="3" t="s">
        <v>29</v>
      </c>
      <c r="B2" s="3"/>
      <c r="C2" s="3"/>
      <c r="D2" s="3"/>
      <c r="E2" s="3"/>
      <c r="F2" s="3"/>
      <c r="G2" s="3"/>
      <c r="H2" s="3"/>
      <c r="I2" s="3"/>
      <c r="J2" s="3"/>
      <c r="K2" s="3"/>
      <c r="L2" s="3"/>
      <c r="M2" s="3"/>
      <c r="N2" s="3"/>
      <c r="O2" s="3"/>
      <c r="P2" s="3"/>
      <c r="Q2" s="3"/>
      <c r="R2" s="3"/>
      <c r="S2" s="3"/>
      <c r="T2" s="3"/>
      <c r="U2" s="3"/>
      <c r="V2" s="3"/>
      <c r="W2" s="3"/>
    </row>
    <row r="3" customFormat="false" ht="12.75" hidden="false" customHeight="false" outlineLevel="0" collapsed="false">
      <c r="A3" s="3" t="s">
        <v>56</v>
      </c>
      <c r="B3" s="3"/>
      <c r="C3" s="3"/>
      <c r="D3" s="3"/>
      <c r="E3" s="3"/>
      <c r="F3" s="3"/>
      <c r="G3" s="3"/>
      <c r="H3" s="3"/>
      <c r="I3" s="3"/>
      <c r="J3" s="3"/>
      <c r="K3" s="3"/>
      <c r="L3" s="3"/>
      <c r="M3" s="3"/>
      <c r="N3" s="3"/>
      <c r="O3" s="3"/>
      <c r="P3" s="3"/>
      <c r="Q3" s="3"/>
      <c r="R3" s="3"/>
      <c r="S3" s="3"/>
      <c r="T3" s="3"/>
      <c r="U3" s="3"/>
      <c r="V3" s="3"/>
      <c r="W3" s="3"/>
    </row>
    <row r="4" customFormat="false" ht="12.75" hidden="false" customHeight="false" outlineLevel="0" collapsed="false">
      <c r="A4" s="4" t="str">
        <f aca="false">Summary!A3</f>
        <v>October 1999</v>
      </c>
      <c r="B4" s="4"/>
      <c r="C4" s="4"/>
      <c r="D4" s="4"/>
      <c r="E4" s="4"/>
      <c r="F4" s="4"/>
      <c r="G4" s="4"/>
      <c r="H4" s="4"/>
      <c r="I4" s="4"/>
      <c r="J4" s="4"/>
      <c r="K4" s="4"/>
      <c r="L4" s="4"/>
      <c r="M4" s="4"/>
      <c r="N4" s="4"/>
      <c r="O4" s="4"/>
      <c r="P4" s="4"/>
      <c r="Q4" s="4"/>
      <c r="R4" s="4"/>
      <c r="S4" s="4"/>
      <c r="T4" s="4"/>
      <c r="U4" s="4"/>
      <c r="V4" s="4"/>
      <c r="W4" s="4"/>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row>
    <row r="5" customFormat="false" ht="12.75" hidden="false" customHeight="false" outlineLevel="0" collapsed="false">
      <c r="A5" s="31"/>
      <c r="B5" s="19"/>
      <c r="C5" s="19"/>
      <c r="D5" s="19"/>
      <c r="E5" s="19"/>
      <c r="F5" s="19"/>
      <c r="G5" s="19"/>
      <c r="H5" s="19"/>
      <c r="I5" s="19"/>
      <c r="J5" s="19"/>
      <c r="K5" s="19"/>
      <c r="L5" s="19"/>
      <c r="M5" s="19"/>
      <c r="N5" s="19"/>
      <c r="O5" s="19"/>
      <c r="P5" s="19"/>
      <c r="Q5" s="19"/>
      <c r="R5" s="19"/>
      <c r="S5" s="19"/>
      <c r="T5" s="19"/>
      <c r="U5" s="32"/>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row>
    <row r="6" customFormat="false" ht="12.75" hidden="false" customHeight="false" outlineLevel="0" collapsed="false">
      <c r="B6" s="33"/>
      <c r="AC6" s="1"/>
    </row>
    <row r="7" customFormat="false" ht="12.75" hidden="false" customHeight="false" outlineLevel="0" collapsed="false">
      <c r="B7" s="33"/>
      <c r="I7" s="19"/>
      <c r="AC7" s="1"/>
    </row>
    <row r="8" customFormat="false" ht="12.75" hidden="false" customHeight="false" outlineLevel="0" collapsed="false">
      <c r="AC8" s="1"/>
    </row>
    <row r="9" customFormat="false" ht="12.75" hidden="false" customHeight="false" outlineLevel="0" collapsed="false">
      <c r="AC9" s="1"/>
    </row>
    <row r="10" customFormat="false" ht="12.75" hidden="false" customHeight="false" outlineLevel="0" collapsed="false">
      <c r="AC10" s="1"/>
    </row>
    <row r="11" customFormat="false" ht="12.75" hidden="false" customHeight="false" outlineLevel="0" collapsed="false">
      <c r="AC11" s="1"/>
    </row>
    <row r="12" customFormat="false" ht="12.75" hidden="false" customHeight="false" outlineLevel="0" collapsed="false">
      <c r="AC12" s="1"/>
    </row>
    <row r="13" customFormat="false" ht="12.75" hidden="false" customHeight="false" outlineLevel="0" collapsed="false">
      <c r="AC13" s="1"/>
    </row>
    <row r="14" customFormat="false" ht="12.75" hidden="false" customHeight="false" outlineLevel="0" collapsed="false">
      <c r="AC14" s="1"/>
    </row>
    <row r="15" customFormat="false" ht="12.75" hidden="false" customHeight="false" outlineLevel="0" collapsed="false">
      <c r="AC15" s="1"/>
    </row>
    <row r="16" customFormat="false" ht="12.75" hidden="false" customHeight="false" outlineLevel="0" collapsed="false">
      <c r="AC16" s="29"/>
    </row>
    <row r="19" customFormat="false" ht="12.75" hidden="false" customHeight="false" outlineLevel="0" collapsed="false">
      <c r="AC19" s="30"/>
      <c r="AD19" s="30"/>
      <c r="AE19" s="30"/>
      <c r="AF19" s="30"/>
      <c r="AG19" s="30"/>
      <c r="AH19" s="30"/>
      <c r="AI19" s="30"/>
      <c r="AJ19" s="30"/>
      <c r="AK19" s="30"/>
      <c r="AL19" s="30"/>
      <c r="AM19" s="30"/>
      <c r="AN19" s="30"/>
      <c r="AO19" s="30"/>
      <c r="AP19" s="30"/>
    </row>
    <row r="70" customFormat="false" ht="12.75" hidden="false" customHeight="false" outlineLevel="0" collapsed="false">
      <c r="A70" s="7"/>
    </row>
    <row r="72" customFormat="false" ht="12.75" hidden="false" customHeight="false" outlineLevel="0" collapsed="false">
      <c r="I72" s="7"/>
    </row>
    <row r="146" customFormat="false" ht="12.75" hidden="false" customHeight="false" outlineLevel="0" collapsed="false">
      <c r="AA146" s="34" t="s">
        <v>31</v>
      </c>
    </row>
    <row r="147" customFormat="false" ht="12.75" hidden="false" customHeight="false" outlineLevel="0" collapsed="false">
      <c r="AA147" s="8" t="s">
        <v>33</v>
      </c>
    </row>
    <row r="148" customFormat="false" ht="12.75" hidden="false" customHeight="false" outlineLevel="0" collapsed="false">
      <c r="AA148" s="32"/>
      <c r="AB148" s="30" t="n">
        <v>35765</v>
      </c>
      <c r="AC148" s="30" t="n">
        <v>35796</v>
      </c>
      <c r="AD148" s="30" t="n">
        <v>35827</v>
      </c>
      <c r="AE148" s="30" t="n">
        <v>35855</v>
      </c>
      <c r="AF148" s="30" t="n">
        <v>35886</v>
      </c>
      <c r="AG148" s="30" t="n">
        <v>35916</v>
      </c>
      <c r="AH148" s="30" t="n">
        <v>35947</v>
      </c>
      <c r="AI148" s="30" t="n">
        <v>35977</v>
      </c>
      <c r="AJ148" s="30" t="n">
        <v>36008</v>
      </c>
      <c r="AK148" s="30" t="n">
        <v>36039</v>
      </c>
      <c r="AL148" s="30" t="n">
        <v>36069</v>
      </c>
      <c r="AM148" s="30" t="n">
        <v>36100</v>
      </c>
      <c r="AN148" s="30" t="n">
        <v>36130</v>
      </c>
      <c r="AO148" s="30" t="n">
        <v>36161</v>
      </c>
      <c r="AP148" s="30" t="n">
        <v>36192</v>
      </c>
      <c r="AQ148" s="30" t="n">
        <v>36220</v>
      </c>
      <c r="AR148" s="30" t="n">
        <v>36251</v>
      </c>
      <c r="AS148" s="30" t="n">
        <v>36281</v>
      </c>
      <c r="AT148" s="30" t="n">
        <v>36312</v>
      </c>
      <c r="AU148" s="30" t="n">
        <v>36342</v>
      </c>
      <c r="AV148" s="30" t="n">
        <v>36373</v>
      </c>
      <c r="AW148" s="30" t="n">
        <v>36404</v>
      </c>
      <c r="AX148" s="30" t="n">
        <v>36434</v>
      </c>
    </row>
    <row r="149" customFormat="false" ht="12.75" hidden="false" customHeight="false" outlineLevel="0" collapsed="false">
      <c r="AA149" s="0" t="s">
        <v>57</v>
      </c>
      <c r="AB149" s="1" t="n">
        <v>-9.3</v>
      </c>
      <c r="AC149" s="1" t="n">
        <v>-32.9</v>
      </c>
      <c r="AD149" s="1" t="n">
        <v>8.1</v>
      </c>
      <c r="AE149" s="1" t="n">
        <v>35.7</v>
      </c>
      <c r="AF149" s="1" t="n">
        <v>16.8</v>
      </c>
      <c r="AG149" s="26" t="n">
        <v>6.7</v>
      </c>
      <c r="AH149" s="26" t="n">
        <v>-5.7</v>
      </c>
      <c r="AI149" s="26" t="n">
        <v>-1.2</v>
      </c>
      <c r="AJ149" s="26" t="n">
        <v>-6.6</v>
      </c>
      <c r="AK149" s="26" t="n">
        <v>3</v>
      </c>
      <c r="AL149" s="26" t="n">
        <v>6.9</v>
      </c>
      <c r="AM149" s="26" t="n">
        <v>7.7</v>
      </c>
      <c r="AN149" s="26" t="n">
        <v>-14.8</v>
      </c>
      <c r="AO149" s="26" t="n">
        <v>-32.2</v>
      </c>
      <c r="AP149" s="26" t="n">
        <v>7.6</v>
      </c>
      <c r="AQ149" s="26" t="n">
        <v>8.1</v>
      </c>
      <c r="AR149" s="26" t="n">
        <v>-2.2</v>
      </c>
      <c r="AS149" s="26" t="n">
        <v>4.3</v>
      </c>
      <c r="AT149" s="26" t="n">
        <f aca="false">-1.6-2</f>
        <v>-3.6</v>
      </c>
      <c r="AU149" s="26" t="n">
        <f aca="false">1.3+1.1+4.5</f>
        <v>6.9</v>
      </c>
      <c r="AV149" s="26" t="n">
        <f aca="false">1.3-1.4+1.8+1.6+4.3</f>
        <v>7.6</v>
      </c>
      <c r="AW149" s="26" t="n">
        <v>5.1</v>
      </c>
      <c r="AX149" s="26" t="n">
        <v>1.3</v>
      </c>
    </row>
    <row r="150" customFormat="false" ht="12.75" hidden="false" customHeight="false" outlineLevel="0" collapsed="false">
      <c r="AA150" s="0" t="s">
        <v>58</v>
      </c>
      <c r="AB150" s="1" t="n">
        <v>-2.3</v>
      </c>
      <c r="AC150" s="1" t="n">
        <v>-30.1</v>
      </c>
      <c r="AD150" s="1" t="n">
        <v>-28.8</v>
      </c>
      <c r="AE150" s="1" t="n">
        <v>-6.9</v>
      </c>
      <c r="AF150" s="1" t="n">
        <v>1.2</v>
      </c>
      <c r="AG150" s="26" t="n">
        <v>4.4</v>
      </c>
      <c r="AH150" s="26" t="n">
        <v>-3.4</v>
      </c>
      <c r="AI150" s="26" t="n">
        <v>12.3</v>
      </c>
      <c r="AJ150" s="26" t="n">
        <v>10.1</v>
      </c>
      <c r="AK150" s="26" t="n">
        <v>16.9</v>
      </c>
      <c r="AL150" s="26" t="n">
        <v>11.6</v>
      </c>
      <c r="AM150" s="26" t="n">
        <v>11.6</v>
      </c>
      <c r="AN150" s="26" t="n">
        <v>13.6</v>
      </c>
      <c r="AO150" s="26" t="n">
        <v>4.9</v>
      </c>
      <c r="AP150" s="26" t="n">
        <v>1.7</v>
      </c>
      <c r="AQ150" s="26" t="n">
        <v>8.6</v>
      </c>
      <c r="AR150" s="26" t="n">
        <v>1.6</v>
      </c>
      <c r="AS150" s="26" t="n">
        <v>1.6</v>
      </c>
      <c r="AT150" s="26" t="n">
        <v>0</v>
      </c>
      <c r="AU150" s="26"/>
      <c r="AV150" s="26"/>
      <c r="AW150" s="26" t="n">
        <v>4</v>
      </c>
      <c r="AX150" s="26" t="n">
        <v>-48.9</v>
      </c>
    </row>
    <row r="151" customFormat="false" ht="12.75" hidden="false" customHeight="false" outlineLevel="0" collapsed="false">
      <c r="AA151" s="0" t="s">
        <v>59</v>
      </c>
      <c r="AB151" s="1"/>
      <c r="AC151" s="1"/>
      <c r="AD151" s="1"/>
      <c r="AE151" s="1"/>
      <c r="AF151" s="1"/>
      <c r="AG151" s="26"/>
      <c r="AH151" s="26"/>
      <c r="AI151" s="26"/>
      <c r="AJ151" s="26"/>
      <c r="AK151" s="26"/>
      <c r="AL151" s="26"/>
      <c r="AM151" s="26"/>
      <c r="AN151" s="26"/>
      <c r="AO151" s="26"/>
      <c r="AP151" s="26"/>
      <c r="AQ151" s="26"/>
      <c r="AR151" s="26"/>
      <c r="AS151" s="26"/>
      <c r="AT151" s="26"/>
      <c r="AU151" s="26"/>
      <c r="AV151" s="26"/>
      <c r="AW151" s="26"/>
      <c r="AX151" s="26"/>
    </row>
    <row r="152" customFormat="false" ht="12.75" hidden="false" customHeight="false" outlineLevel="0" collapsed="false">
      <c r="AA152" s="0" t="s">
        <v>60</v>
      </c>
      <c r="AB152" s="1"/>
      <c r="AC152" s="1"/>
      <c r="AD152" s="1"/>
      <c r="AE152" s="1"/>
      <c r="AF152" s="1"/>
      <c r="AG152" s="26"/>
      <c r="AH152" s="26"/>
      <c r="AI152" s="26"/>
      <c r="AJ152" s="26"/>
      <c r="AK152" s="26"/>
      <c r="AL152" s="26"/>
      <c r="AM152" s="26"/>
      <c r="AN152" s="26"/>
      <c r="AO152" s="26"/>
      <c r="AP152" s="26"/>
      <c r="AQ152" s="26"/>
      <c r="AR152" s="26"/>
      <c r="AS152" s="26"/>
      <c r="AT152" s="26"/>
      <c r="AU152" s="26"/>
      <c r="AV152" s="26"/>
      <c r="AW152" s="26"/>
      <c r="AX152" s="26"/>
    </row>
    <row r="153" customFormat="false" ht="12.75" hidden="false" customHeight="false" outlineLevel="0" collapsed="false">
      <c r="AA153" s="0" t="s">
        <v>61</v>
      </c>
      <c r="AB153" s="1"/>
      <c r="AC153" s="1"/>
      <c r="AD153" s="1"/>
      <c r="AE153" s="1"/>
      <c r="AF153" s="1"/>
      <c r="AG153" s="26"/>
      <c r="AH153" s="26"/>
      <c r="AI153" s="26"/>
      <c r="AJ153" s="26"/>
      <c r="AK153" s="26"/>
      <c r="AL153" s="26"/>
      <c r="AM153" s="26"/>
      <c r="AN153" s="26"/>
      <c r="AO153" s="26"/>
      <c r="AP153" s="26"/>
      <c r="AQ153" s="26"/>
      <c r="AR153" s="26"/>
      <c r="AS153" s="26"/>
      <c r="AT153" s="26"/>
      <c r="AU153" s="26"/>
      <c r="AV153" s="26"/>
      <c r="AW153" s="26"/>
      <c r="AX153" s="26"/>
    </row>
    <row r="154" customFormat="false" ht="12.75" hidden="false" customHeight="false" outlineLevel="0" collapsed="false">
      <c r="AA154" s="0" t="s">
        <v>62</v>
      </c>
      <c r="AB154" s="1"/>
      <c r="AC154" s="1"/>
      <c r="AD154" s="1"/>
      <c r="AE154" s="1"/>
      <c r="AF154" s="1"/>
      <c r="AG154" s="26"/>
      <c r="AH154" s="26"/>
      <c r="AI154" s="26"/>
      <c r="AJ154" s="26"/>
      <c r="AK154" s="26"/>
      <c r="AL154" s="26"/>
      <c r="AM154" s="26"/>
      <c r="AN154" s="26"/>
      <c r="AO154" s="26"/>
      <c r="AP154" s="26"/>
      <c r="AQ154" s="26"/>
      <c r="AR154" s="26"/>
      <c r="AS154" s="26"/>
      <c r="AT154" s="26" t="n">
        <v>7.8</v>
      </c>
      <c r="AU154" s="26" t="n">
        <v>7.8</v>
      </c>
      <c r="AV154" s="26" t="n">
        <v>7.8</v>
      </c>
      <c r="AW154" s="26"/>
      <c r="AX154" s="26"/>
    </row>
    <row r="155" customFormat="false" ht="12.75" hidden="false" customHeight="false" outlineLevel="0" collapsed="false">
      <c r="AA155" s="0" t="s">
        <v>63</v>
      </c>
      <c r="AB155" s="1"/>
      <c r="AC155" s="1"/>
      <c r="AD155" s="1"/>
      <c r="AE155" s="1"/>
      <c r="AF155" s="1"/>
      <c r="AG155" s="26"/>
      <c r="AH155" s="26"/>
      <c r="AI155" s="26"/>
      <c r="AJ155" s="26"/>
      <c r="AK155" s="26"/>
      <c r="AL155" s="26"/>
      <c r="AM155" s="26"/>
      <c r="AN155" s="26"/>
      <c r="AO155" s="26"/>
      <c r="AP155" s="26"/>
      <c r="AQ155" s="26"/>
      <c r="AR155" s="26"/>
      <c r="AS155" s="26"/>
      <c r="AT155" s="26"/>
      <c r="AU155" s="26"/>
      <c r="AV155" s="26"/>
      <c r="AW155" s="26" t="n">
        <v>-1.3</v>
      </c>
      <c r="AX155" s="26"/>
    </row>
    <row r="156" customFormat="false" ht="12.75" hidden="false" customHeight="false" outlineLevel="0" collapsed="false">
      <c r="AA156" s="0" t="s">
        <v>64</v>
      </c>
      <c r="AB156" s="1" t="n">
        <v>-3.2</v>
      </c>
      <c r="AC156" s="1" t="n">
        <v>1.2</v>
      </c>
      <c r="AD156" s="1" t="n">
        <v>-0.1</v>
      </c>
      <c r="AE156" s="1" t="n">
        <v>4.6</v>
      </c>
      <c r="AF156" s="1" t="n">
        <v>-25.3</v>
      </c>
      <c r="AG156" s="26" t="n">
        <v>3.2</v>
      </c>
      <c r="AH156" s="26" t="n">
        <v>2.6</v>
      </c>
      <c r="AI156" s="26" t="n">
        <v>32.9</v>
      </c>
      <c r="AJ156" s="26" t="n">
        <v>-0.4</v>
      </c>
      <c r="AK156" s="26" t="n">
        <v>1.3</v>
      </c>
      <c r="AL156" s="26" t="n">
        <v>3.6</v>
      </c>
      <c r="AM156" s="26" t="n">
        <v>-6.3</v>
      </c>
      <c r="AN156" s="26" t="n">
        <v>17.8</v>
      </c>
      <c r="AO156" s="26" t="n">
        <v>17.8</v>
      </c>
      <c r="AP156" s="26" t="n">
        <v>14.9</v>
      </c>
      <c r="AQ156" s="26" t="n">
        <v>7.8</v>
      </c>
      <c r="AR156" s="26" t="n">
        <v>7.8</v>
      </c>
      <c r="AS156" s="26" t="n">
        <v>7.8</v>
      </c>
      <c r="AT156" s="26"/>
      <c r="AU156" s="26"/>
      <c r="AV156" s="26"/>
      <c r="AW156" s="26"/>
      <c r="AX156" s="26"/>
    </row>
    <row r="157" customFormat="false" ht="12.75" hidden="false" customHeight="false" outlineLevel="0" collapsed="false">
      <c r="AA157" s="0" t="s">
        <v>65</v>
      </c>
      <c r="AB157" s="1" t="n">
        <v>-2.1</v>
      </c>
      <c r="AC157" s="1" t="n">
        <v>2.7</v>
      </c>
      <c r="AD157" s="1" t="n">
        <v>3.1</v>
      </c>
      <c r="AE157" s="1" t="n">
        <v>-2.8</v>
      </c>
      <c r="AF157" s="1" t="n">
        <v>-2.8</v>
      </c>
      <c r="AG157" s="26" t="n">
        <v>0</v>
      </c>
      <c r="AH157" s="26" t="n">
        <v>0</v>
      </c>
      <c r="AI157" s="26" t="n">
        <v>1.6</v>
      </c>
      <c r="AJ157" s="26" t="n">
        <v>1.6</v>
      </c>
      <c r="AK157" s="26" t="n">
        <v>1.6</v>
      </c>
      <c r="AL157" s="26" t="n">
        <v>1.2</v>
      </c>
      <c r="AM157" s="26" t="n">
        <v>-2.4</v>
      </c>
      <c r="AN157" s="26"/>
      <c r="AO157" s="26"/>
      <c r="AP157" s="26" t="n">
        <v>0.1</v>
      </c>
      <c r="AQ157" s="26"/>
      <c r="AR157" s="26"/>
      <c r="AS157" s="26"/>
      <c r="AT157" s="26"/>
      <c r="AU157" s="26"/>
      <c r="AV157" s="26"/>
      <c r="AW157" s="26"/>
      <c r="AX157" s="26"/>
    </row>
    <row r="158" customFormat="false" ht="12.75" hidden="false" customHeight="false" outlineLevel="0" collapsed="false">
      <c r="AA158" s="0" t="s">
        <v>66</v>
      </c>
      <c r="AB158" s="1"/>
      <c r="AC158" s="1" t="n">
        <v>1.2</v>
      </c>
      <c r="AD158" s="1" t="n">
        <v>2.5</v>
      </c>
      <c r="AE158" s="1" t="n">
        <v>2.9</v>
      </c>
      <c r="AF158" s="1" t="n">
        <v>4.8</v>
      </c>
      <c r="AG158" s="26" t="n">
        <v>4.4</v>
      </c>
      <c r="AH158" s="26" t="n">
        <v>0</v>
      </c>
      <c r="AI158" s="26"/>
      <c r="AJ158" s="26" t="n">
        <v>2</v>
      </c>
      <c r="AK158" s="26" t="n">
        <v>0</v>
      </c>
      <c r="AL158" s="26" t="n">
        <v>0</v>
      </c>
      <c r="AM158" s="26" t="n">
        <v>0</v>
      </c>
      <c r="AN158" s="26"/>
      <c r="AO158" s="26"/>
      <c r="AP158" s="26"/>
      <c r="AQ158" s="26"/>
      <c r="AR158" s="26"/>
      <c r="AS158" s="26"/>
      <c r="AT158" s="26"/>
      <c r="AU158" s="26"/>
      <c r="AV158" s="26"/>
      <c r="AW158" s="26"/>
      <c r="AX158" s="26"/>
    </row>
    <row r="159" customFormat="false" ht="12.75" hidden="false" customHeight="false" outlineLevel="0" collapsed="false">
      <c r="AA159" s="0" t="s">
        <v>67</v>
      </c>
      <c r="AB159" s="1"/>
      <c r="AC159" s="1"/>
      <c r="AD159" s="1"/>
      <c r="AE159" s="1"/>
      <c r="AF159" s="1"/>
      <c r="AG159" s="26"/>
      <c r="AH159" s="26"/>
      <c r="AI159" s="26"/>
      <c r="AJ159" s="26"/>
      <c r="AK159" s="26"/>
      <c r="AL159" s="26"/>
      <c r="AM159" s="26"/>
      <c r="AN159" s="26"/>
      <c r="AO159" s="26"/>
      <c r="AP159" s="26"/>
      <c r="AQ159" s="26"/>
      <c r="AR159" s="26"/>
      <c r="AS159" s="26"/>
      <c r="AT159" s="26"/>
      <c r="AU159" s="26"/>
      <c r="AV159" s="26"/>
      <c r="AW159" s="26"/>
      <c r="AX159" s="26"/>
    </row>
    <row r="160" customFormat="false" ht="12.75" hidden="false" customHeight="false" outlineLevel="0" collapsed="false">
      <c r="AA160" s="0" t="s">
        <v>47</v>
      </c>
      <c r="AB160" s="1"/>
      <c r="AC160" s="1"/>
      <c r="AD160" s="1"/>
      <c r="AE160" s="1"/>
      <c r="AF160" s="1"/>
      <c r="AG160" s="26"/>
      <c r="AH160" s="26"/>
      <c r="AI160" s="26"/>
      <c r="AJ160" s="26"/>
      <c r="AK160" s="26"/>
      <c r="AL160" s="26"/>
      <c r="AM160" s="26"/>
      <c r="AN160" s="26"/>
      <c r="AO160" s="26"/>
      <c r="AP160" s="26"/>
      <c r="AQ160" s="26"/>
      <c r="AR160" s="26"/>
      <c r="AS160" s="26"/>
      <c r="AT160" s="26"/>
      <c r="AU160" s="26"/>
      <c r="AV160" s="26"/>
      <c r="AW160" s="26"/>
      <c r="AX160" s="26"/>
    </row>
    <row r="161" customFormat="false" ht="12.75" hidden="false" customHeight="false" outlineLevel="0" collapsed="false">
      <c r="AA161" s="0" t="s">
        <v>68</v>
      </c>
      <c r="AB161" s="1" t="n">
        <v>-2.3</v>
      </c>
      <c r="AC161" s="1" t="n">
        <v>-4.1</v>
      </c>
      <c r="AD161" s="1"/>
      <c r="AE161" s="1" t="n">
        <v>15.4</v>
      </c>
      <c r="AF161" s="1" t="n">
        <v>11.6</v>
      </c>
      <c r="AG161" s="26" t="n">
        <v>0</v>
      </c>
      <c r="AH161" s="26" t="n">
        <v>0</v>
      </c>
      <c r="AI161" s="26"/>
      <c r="AJ161" s="26"/>
      <c r="AK161" s="26" t="n">
        <v>0</v>
      </c>
      <c r="AL161" s="26" t="n">
        <v>0</v>
      </c>
      <c r="AM161" s="26" t="n">
        <v>18.5</v>
      </c>
      <c r="AN161" s="26" t="n">
        <v>0</v>
      </c>
      <c r="AO161" s="26" t="n">
        <v>16.2</v>
      </c>
      <c r="AP161" s="26" t="n">
        <v>33.3</v>
      </c>
      <c r="AQ161" s="26"/>
      <c r="AR161" s="26"/>
      <c r="AS161" s="26"/>
      <c r="AT161" s="26"/>
      <c r="AU161" s="26"/>
      <c r="AV161" s="26"/>
      <c r="AW161" s="26"/>
      <c r="AX161" s="26"/>
    </row>
    <row r="162" customFormat="false" ht="12.75" hidden="false" customHeight="false" outlineLevel="0" collapsed="false">
      <c r="AA162" s="0" t="s">
        <v>69</v>
      </c>
    </row>
    <row r="163" customFormat="false" ht="12.75" hidden="false" customHeight="false" outlineLevel="0" collapsed="false">
      <c r="AA163" s="0" t="s">
        <v>70</v>
      </c>
    </row>
    <row r="164" customFormat="false" ht="12.75" hidden="false" customHeight="false" outlineLevel="0" collapsed="false">
      <c r="AA164" s="0" t="s">
        <v>71</v>
      </c>
      <c r="AB164" s="1"/>
      <c r="AC164" s="1" t="n">
        <v>2.1</v>
      </c>
      <c r="AD164" s="1" t="n">
        <v>-2.5</v>
      </c>
      <c r="AE164" s="1"/>
      <c r="AF164" s="1" t="n">
        <v>1.1</v>
      </c>
      <c r="AG164" s="26" t="n">
        <v>4.2</v>
      </c>
      <c r="AH164" s="26" t="n">
        <v>0</v>
      </c>
      <c r="AI164" s="26" t="n">
        <v>1.8</v>
      </c>
      <c r="AJ164" s="26" t="n">
        <v>2.3</v>
      </c>
      <c r="AK164" s="26" t="n">
        <v>-4.6</v>
      </c>
      <c r="AL164" s="26" t="n">
        <v>-3.4</v>
      </c>
      <c r="AM164" s="26" t="n">
        <v>5.6</v>
      </c>
      <c r="AN164" s="26" t="n">
        <v>8.3</v>
      </c>
      <c r="AO164" s="26" t="n">
        <v>7.3</v>
      </c>
      <c r="AP164" s="26" t="n">
        <v>10.6</v>
      </c>
      <c r="AQ164" s="26" t="n">
        <v>10.5</v>
      </c>
      <c r="AR164" s="26" t="n">
        <v>9.4</v>
      </c>
      <c r="AS164" s="26" t="n">
        <v>8.2</v>
      </c>
      <c r="AT164" s="26" t="n">
        <v>9</v>
      </c>
      <c r="AU164" s="26" t="n">
        <v>9.4</v>
      </c>
      <c r="AV164" s="26" t="n">
        <v>8.7</v>
      </c>
      <c r="AW164" s="26" t="n">
        <v>10.1</v>
      </c>
      <c r="AX164" s="26" t="n">
        <v>9.6</v>
      </c>
    </row>
    <row r="165" customFormat="false" ht="12.75" hidden="true" customHeight="false" outlineLevel="0" collapsed="false">
      <c r="AA165" s="0" t="s">
        <v>72</v>
      </c>
      <c r="AB165" s="1" t="n">
        <v>2.1</v>
      </c>
      <c r="AC165" s="1" t="n">
        <v>-16.7</v>
      </c>
      <c r="AD165" s="1" t="n">
        <v>-16.7</v>
      </c>
      <c r="AE165" s="1" t="n">
        <v>-28.7</v>
      </c>
      <c r="AF165" s="1" t="n">
        <v>-45.6</v>
      </c>
      <c r="AG165" s="26" t="n">
        <v>-35.1</v>
      </c>
      <c r="AH165" s="26" t="n">
        <v>-42.2</v>
      </c>
      <c r="AI165" s="26" t="n">
        <v>-39.3</v>
      </c>
      <c r="AJ165" s="26" t="n">
        <v>-39.1</v>
      </c>
      <c r="AK165" s="26" t="n">
        <v>-45.6</v>
      </c>
      <c r="AL165" s="26" t="n">
        <v>-52.4</v>
      </c>
      <c r="AM165" s="26" t="n">
        <v>-2.2</v>
      </c>
      <c r="AN165" s="26" t="n">
        <f aca="false">-8.9+11</f>
        <v>2.1</v>
      </c>
      <c r="AO165" s="26" t="n">
        <v>0.3</v>
      </c>
      <c r="AP165" s="26" t="n">
        <v>3.1</v>
      </c>
      <c r="AQ165" s="26" t="n">
        <v>1.7</v>
      </c>
      <c r="AR165" s="26"/>
      <c r="AS165" s="26"/>
      <c r="AT165" s="26"/>
      <c r="AU165" s="26" t="n">
        <v>2.7</v>
      </c>
      <c r="AV165" s="26"/>
      <c r="AW165" s="26"/>
      <c r="AX165" s="26"/>
    </row>
    <row r="166" customFormat="false" ht="12.75" hidden="false" customHeight="false" outlineLevel="0" collapsed="false">
      <c r="AA166" s="0" t="s">
        <v>73</v>
      </c>
      <c r="AB166" s="40" t="n">
        <v>1.3</v>
      </c>
      <c r="AC166" s="40" t="n">
        <v>-12.4</v>
      </c>
      <c r="AD166" s="40" t="n">
        <v>-13.3</v>
      </c>
      <c r="AE166" s="40" t="n">
        <v>14.9</v>
      </c>
      <c r="AF166" s="40" t="n">
        <v>3</v>
      </c>
      <c r="AG166" s="41" t="n">
        <v>15.2</v>
      </c>
      <c r="AH166" s="41" t="n">
        <v>8.3</v>
      </c>
      <c r="AI166" s="41" t="n">
        <v>15</v>
      </c>
      <c r="AJ166" s="41" t="n">
        <v>-2.2</v>
      </c>
      <c r="AK166" s="41" t="n">
        <v>0</v>
      </c>
      <c r="AL166" s="41" t="n">
        <v>0</v>
      </c>
      <c r="AM166" s="41" t="n">
        <v>0</v>
      </c>
      <c r="AN166" s="41" t="n">
        <v>0</v>
      </c>
      <c r="AO166" s="41" t="n">
        <v>-0.4</v>
      </c>
      <c r="AP166" s="41"/>
      <c r="AQ166" s="41"/>
      <c r="AR166" s="41"/>
      <c r="AS166" s="41"/>
      <c r="AT166" s="41"/>
      <c r="AU166" s="41"/>
      <c r="AV166" s="41"/>
      <c r="AW166" s="41"/>
      <c r="AX166" s="41" t="n">
        <v>1.5</v>
      </c>
    </row>
    <row r="167" customFormat="false" ht="12.75" hidden="false" customHeight="false" outlineLevel="0" collapsed="false">
      <c r="AB167" s="1" t="n">
        <f aca="false">SUM(AB149:AB166)</f>
        <v>-15.8</v>
      </c>
      <c r="AC167" s="1" t="n">
        <f aca="false">SUM(AC149:AC166)</f>
        <v>-89</v>
      </c>
      <c r="AD167" s="1" t="n">
        <f aca="false">SUM(AD149:AD166)</f>
        <v>-47.7</v>
      </c>
      <c r="AE167" s="1" t="n">
        <f aca="false">SUM(AE149:AE166)</f>
        <v>35.1</v>
      </c>
      <c r="AF167" s="1" t="n">
        <f aca="false">SUM(AF149:AF166)</f>
        <v>-35.2</v>
      </c>
      <c r="AG167" s="1" t="n">
        <f aca="false">SUM(AG149:AG166)</f>
        <v>3</v>
      </c>
      <c r="AH167" s="1" t="n">
        <f aca="false">SUM(AH149:AH166)</f>
        <v>-40.4</v>
      </c>
      <c r="AI167" s="1" t="n">
        <f aca="false">SUM(AI149:AI166)</f>
        <v>23.1</v>
      </c>
      <c r="AJ167" s="1" t="n">
        <f aca="false">SUM(AJ149:AJ166)</f>
        <v>-32.3</v>
      </c>
      <c r="AK167" s="1" t="n">
        <f aca="false">SUM(AK149:AK166)</f>
        <v>-27.4</v>
      </c>
      <c r="AL167" s="1" t="n">
        <f aca="false">SUM(AL149:AL166)</f>
        <v>-32.5</v>
      </c>
      <c r="AM167" s="1" t="n">
        <f aca="false">SUM(AM149:AM166)</f>
        <v>32.5</v>
      </c>
      <c r="AN167" s="1" t="n">
        <f aca="false">SUM(AN149:AN166)</f>
        <v>27</v>
      </c>
      <c r="AO167" s="1" t="n">
        <f aca="false">SUM(AO149:AO166)</f>
        <v>13.9</v>
      </c>
      <c r="AP167" s="1" t="n">
        <f aca="false">SUM(AP149:AP166)</f>
        <v>71.3</v>
      </c>
      <c r="AQ167" s="1" t="n">
        <f aca="false">SUM(AQ149:AQ166)</f>
        <v>36.7</v>
      </c>
      <c r="AR167" s="1" t="n">
        <f aca="false">SUM(AR149:AR166)</f>
        <v>16.6</v>
      </c>
      <c r="AS167" s="1" t="n">
        <f aca="false">SUM(AS149:AS166)</f>
        <v>21.9</v>
      </c>
      <c r="AT167" s="1" t="n">
        <f aca="false">SUM(AT149:AT166)</f>
        <v>13.2</v>
      </c>
      <c r="AU167" s="1" t="n">
        <f aca="false">SUM(AU149:AU166)</f>
        <v>26.8</v>
      </c>
      <c r="AV167" s="1" t="n">
        <f aca="false">SUM(AV149:AV166)</f>
        <v>24.1</v>
      </c>
      <c r="AW167" s="1" t="n">
        <f aca="false">SUM(AW149:AW166)</f>
        <v>17.9</v>
      </c>
      <c r="AX167" s="1" t="n">
        <f aca="false">SUM(AX149:AX166)</f>
        <v>-36.5</v>
      </c>
    </row>
    <row r="168" customFormat="false" ht="12.75" hidden="false" customHeight="false" outlineLevel="0" collapsed="false">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customFormat="false" ht="12.75" hidden="false" customHeight="false" outlineLevel="0" collapsed="false">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customFormat="false" ht="12.75" hidden="false" customHeight="false" outlineLevel="0" collapsed="false">
      <c r="AA170" s="8" t="s">
        <v>37</v>
      </c>
    </row>
    <row r="171" customFormat="false" ht="12.75" hidden="false" customHeight="false" outlineLevel="0" collapsed="false">
      <c r="AB171" s="30" t="n">
        <f aca="false">AB$148</f>
        <v>35765</v>
      </c>
      <c r="AC171" s="30" t="n">
        <f aca="false">AC$148</f>
        <v>35796</v>
      </c>
      <c r="AD171" s="30" t="n">
        <f aca="false">AD$148</f>
        <v>35827</v>
      </c>
      <c r="AE171" s="30" t="n">
        <f aca="false">AE$148</f>
        <v>35855</v>
      </c>
      <c r="AF171" s="30" t="n">
        <f aca="false">AF$148</f>
        <v>35886</v>
      </c>
      <c r="AG171" s="30" t="n">
        <f aca="false">AG$148</f>
        <v>35916</v>
      </c>
      <c r="AH171" s="30" t="n">
        <f aca="false">AH$148</f>
        <v>35947</v>
      </c>
      <c r="AI171" s="30" t="n">
        <f aca="false">AI$148</f>
        <v>35977</v>
      </c>
      <c r="AJ171" s="30" t="n">
        <f aca="false">AJ$148</f>
        <v>36008</v>
      </c>
      <c r="AK171" s="30" t="n">
        <f aca="false">AK$148</f>
        <v>36039</v>
      </c>
      <c r="AL171" s="30" t="n">
        <f aca="false">AL$148</f>
        <v>36069</v>
      </c>
      <c r="AM171" s="30" t="n">
        <f aca="false">AM$148</f>
        <v>36100</v>
      </c>
      <c r="AN171" s="30" t="n">
        <f aca="false">AN$148</f>
        <v>36130</v>
      </c>
      <c r="AO171" s="30" t="n">
        <f aca="false">AO$148</f>
        <v>36161</v>
      </c>
      <c r="AP171" s="30" t="n">
        <f aca="false">AP$148</f>
        <v>36192</v>
      </c>
      <c r="AQ171" s="30" t="n">
        <f aca="false">AQ$148</f>
        <v>36220</v>
      </c>
      <c r="AR171" s="30" t="n">
        <f aca="false">AR$148</f>
        <v>36251</v>
      </c>
      <c r="AS171" s="30" t="n">
        <f aca="false">AS$148</f>
        <v>36281</v>
      </c>
      <c r="AT171" s="30" t="n">
        <f aca="false">AT$148</f>
        <v>36312</v>
      </c>
      <c r="AU171" s="30" t="n">
        <f aca="false">AU$148</f>
        <v>36342</v>
      </c>
      <c r="AV171" s="30" t="n">
        <f aca="false">AV$148</f>
        <v>36373</v>
      </c>
      <c r="AW171" s="30" t="n">
        <f aca="false">AW$148</f>
        <v>36404</v>
      </c>
      <c r="AX171" s="30" t="n">
        <f aca="false">AX$148</f>
        <v>36434</v>
      </c>
    </row>
    <row r="172" customFormat="false" ht="12.75" hidden="false" customHeight="false" outlineLevel="0" collapsed="false">
      <c r="AA172" s="0" t="s">
        <v>57</v>
      </c>
      <c r="AB172" s="1" t="n">
        <v>-2.3</v>
      </c>
      <c r="AC172" s="1" t="n">
        <v>-30.1</v>
      </c>
      <c r="AD172" s="1" t="n">
        <v>-28.8</v>
      </c>
      <c r="AE172" s="1" t="n">
        <v>-6.9</v>
      </c>
      <c r="AF172" s="1" t="n">
        <v>1.2</v>
      </c>
      <c r="AG172" s="1" t="n">
        <f aca="false">AG150</f>
        <v>4.4</v>
      </c>
      <c r="AH172" s="1" t="n">
        <f aca="false">AH150</f>
        <v>-3.4</v>
      </c>
      <c r="AI172" s="1" t="n">
        <f aca="false">AI150</f>
        <v>12.3</v>
      </c>
      <c r="AJ172" s="1" t="n">
        <f aca="false">AJ150</f>
        <v>10.1</v>
      </c>
      <c r="AK172" s="1" t="n">
        <f aca="false">AK150</f>
        <v>16.9</v>
      </c>
      <c r="AL172" s="1" t="n">
        <f aca="false">AL150</f>
        <v>11.6</v>
      </c>
      <c r="AM172" s="1" t="n">
        <f aca="false">AM150</f>
        <v>11.6</v>
      </c>
      <c r="AN172" s="1" t="n">
        <f aca="false">AN150</f>
        <v>13.6</v>
      </c>
      <c r="AO172" s="1" t="n">
        <f aca="false">AO150</f>
        <v>4.9</v>
      </c>
      <c r="AP172" s="1" t="n">
        <f aca="false">AP150</f>
        <v>1.7</v>
      </c>
      <c r="AQ172" s="1" t="n">
        <f aca="false">AQ150</f>
        <v>8.6</v>
      </c>
      <c r="AR172" s="1" t="n">
        <f aca="false">AR150</f>
        <v>1.6</v>
      </c>
      <c r="AS172" s="1" t="n">
        <f aca="false">AS150</f>
        <v>1.6</v>
      </c>
      <c r="AT172" s="1" t="n">
        <f aca="false">AT150</f>
        <v>0</v>
      </c>
      <c r="AU172" s="1" t="n">
        <f aca="false">AU150</f>
        <v>0</v>
      </c>
      <c r="AV172" s="1" t="n">
        <f aca="false">AV150</f>
        <v>0</v>
      </c>
      <c r="AW172" s="1" t="n">
        <f aca="false">AW150</f>
        <v>4</v>
      </c>
      <c r="AX172" s="1" t="n">
        <f aca="false">AX150</f>
        <v>-48.9</v>
      </c>
    </row>
    <row r="173" customFormat="false" ht="12.75" hidden="false" customHeight="false" outlineLevel="0" collapsed="false">
      <c r="AA173" s="0" t="s">
        <v>58</v>
      </c>
      <c r="AB173" s="1" t="n">
        <v>7.6</v>
      </c>
      <c r="AC173" s="1" t="n">
        <v>11.8</v>
      </c>
      <c r="AD173" s="1" t="n">
        <v>10.9</v>
      </c>
      <c r="AE173" s="1" t="n">
        <v>5.3</v>
      </c>
      <c r="AF173" s="1" t="n">
        <v>28.8</v>
      </c>
      <c r="AG173" s="26" t="n">
        <v>12.2</v>
      </c>
      <c r="AH173" s="26" t="n">
        <v>2.4</v>
      </c>
      <c r="AI173" s="26" t="n">
        <v>-10.4</v>
      </c>
      <c r="AJ173" s="26" t="n">
        <v>4.1</v>
      </c>
      <c r="AK173" s="26" t="n">
        <v>38.4</v>
      </c>
      <c r="AL173" s="26" t="n">
        <v>18.2</v>
      </c>
      <c r="AM173" s="26" t="n">
        <v>-13.8</v>
      </c>
      <c r="AN173" s="26" t="n">
        <v>-7.4</v>
      </c>
      <c r="AO173" s="26" t="n">
        <v>-2.6</v>
      </c>
      <c r="AP173" s="26" t="n">
        <v>21</v>
      </c>
      <c r="AQ173" s="26" t="n">
        <v>0.5</v>
      </c>
      <c r="AR173" s="26" t="n">
        <v>0</v>
      </c>
      <c r="AS173" s="26" t="n">
        <v>0</v>
      </c>
      <c r="AT173" s="26" t="n">
        <v>-5.4</v>
      </c>
      <c r="AU173" s="26" t="n">
        <f aca="false">-3.7+1.2-2.9-3.3</f>
        <v>-8.7</v>
      </c>
      <c r="AV173" s="26" t="n">
        <f aca="false">3.6-3.1</f>
        <v>0.5</v>
      </c>
      <c r="AW173" s="26" t="n">
        <v>0</v>
      </c>
      <c r="AX173" s="26" t="n">
        <v>217.4</v>
      </c>
    </row>
    <row r="174" customFormat="false" ht="12.75" hidden="false" customHeight="false" outlineLevel="0" collapsed="false">
      <c r="AA174" s="0" t="s">
        <v>59</v>
      </c>
      <c r="AB174" s="1"/>
      <c r="AC174" s="1"/>
      <c r="AD174" s="1"/>
      <c r="AE174" s="1"/>
      <c r="AF174" s="1"/>
      <c r="AG174" s="26"/>
      <c r="AH174" s="26"/>
      <c r="AI174" s="26"/>
      <c r="AJ174" s="26"/>
      <c r="AK174" s="26"/>
      <c r="AL174" s="26"/>
      <c r="AM174" s="26"/>
      <c r="AN174" s="26"/>
      <c r="AO174" s="26"/>
      <c r="AP174" s="26"/>
      <c r="AQ174" s="26"/>
      <c r="AR174" s="26"/>
      <c r="AS174" s="26"/>
      <c r="AT174" s="26"/>
      <c r="AU174" s="26"/>
      <c r="AV174" s="26"/>
      <c r="AW174" s="26"/>
      <c r="AX174" s="26"/>
    </row>
    <row r="175" customFormat="false" ht="12.75" hidden="false" customHeight="false" outlineLevel="0" collapsed="false">
      <c r="AA175" s="0" t="s">
        <v>60</v>
      </c>
      <c r="AB175" s="1"/>
      <c r="AC175" s="1"/>
      <c r="AD175" s="1"/>
      <c r="AE175" s="1"/>
      <c r="AF175" s="1"/>
      <c r="AG175" s="26"/>
      <c r="AH175" s="26"/>
      <c r="AI175" s="26"/>
      <c r="AJ175" s="26"/>
      <c r="AK175" s="26"/>
      <c r="AL175" s="26"/>
      <c r="AM175" s="26"/>
      <c r="AN175" s="26"/>
      <c r="AO175" s="26"/>
      <c r="AP175" s="26"/>
      <c r="AQ175" s="26"/>
      <c r="AR175" s="26"/>
      <c r="AS175" s="26"/>
      <c r="AT175" s="26"/>
      <c r="AU175" s="26"/>
      <c r="AV175" s="26"/>
      <c r="AW175" s="26"/>
      <c r="AX175" s="26"/>
    </row>
    <row r="176" customFormat="false" ht="12.75" hidden="false" customHeight="false" outlineLevel="0" collapsed="false">
      <c r="AA176" s="0" t="s">
        <v>61</v>
      </c>
      <c r="AB176" s="1"/>
      <c r="AC176" s="1"/>
      <c r="AD176" s="1"/>
      <c r="AE176" s="1"/>
      <c r="AF176" s="1"/>
      <c r="AG176" s="26"/>
      <c r="AH176" s="26"/>
      <c r="AI176" s="26"/>
      <c r="AJ176" s="26"/>
      <c r="AK176" s="26"/>
      <c r="AL176" s="26"/>
      <c r="AM176" s="26"/>
      <c r="AN176" s="26"/>
      <c r="AO176" s="26"/>
      <c r="AP176" s="26"/>
      <c r="AQ176" s="26"/>
      <c r="AR176" s="26"/>
      <c r="AS176" s="26"/>
      <c r="AT176" s="26"/>
      <c r="AU176" s="26"/>
      <c r="AV176" s="26"/>
      <c r="AW176" s="26"/>
      <c r="AX176" s="26"/>
    </row>
    <row r="177" customFormat="false" ht="12.75" hidden="false" customHeight="false" outlineLevel="0" collapsed="false">
      <c r="AA177" s="0" t="s">
        <v>62</v>
      </c>
      <c r="AB177" s="1"/>
      <c r="AC177" s="1"/>
      <c r="AD177" s="1"/>
      <c r="AE177" s="1"/>
      <c r="AF177" s="1"/>
      <c r="AG177" s="26"/>
      <c r="AH177" s="26"/>
      <c r="AI177" s="26"/>
      <c r="AJ177" s="26"/>
      <c r="AK177" s="26"/>
      <c r="AL177" s="26"/>
      <c r="AM177" s="26"/>
      <c r="AN177" s="26"/>
      <c r="AO177" s="26"/>
      <c r="AP177" s="26"/>
      <c r="AQ177" s="26"/>
      <c r="AR177" s="26"/>
      <c r="AS177" s="26"/>
      <c r="AT177" s="26"/>
      <c r="AU177" s="26"/>
      <c r="AV177" s="26"/>
      <c r="AW177" s="26" t="n">
        <v>3.8</v>
      </c>
      <c r="AX177" s="26" t="n">
        <v>3.8</v>
      </c>
    </row>
    <row r="178" customFormat="false" ht="12.75" hidden="false" customHeight="false" outlineLevel="0" collapsed="false">
      <c r="AA178" s="0" t="s">
        <v>63</v>
      </c>
      <c r="AB178" s="1"/>
      <c r="AC178" s="1"/>
      <c r="AD178" s="1"/>
      <c r="AE178" s="1"/>
      <c r="AF178" s="1"/>
      <c r="AG178" s="26"/>
      <c r="AH178" s="26"/>
      <c r="AI178" s="26"/>
      <c r="AJ178" s="26"/>
      <c r="AK178" s="26"/>
      <c r="AL178" s="26"/>
      <c r="AM178" s="26"/>
      <c r="AN178" s="26"/>
      <c r="AO178" s="26"/>
      <c r="AP178" s="26"/>
      <c r="AQ178" s="26"/>
      <c r="AR178" s="26"/>
      <c r="AS178" s="26"/>
      <c r="AT178" s="26" t="n">
        <v>1.7</v>
      </c>
      <c r="AU178" s="26" t="n">
        <f aca="false">1.5</f>
        <v>1.5</v>
      </c>
      <c r="AV178" s="26" t="n">
        <v>1.7</v>
      </c>
      <c r="AW178" s="26"/>
      <c r="AX178" s="26" t="n">
        <v>-7.6</v>
      </c>
    </row>
    <row r="179" customFormat="false" ht="12.75" hidden="false" customHeight="false" outlineLevel="0" collapsed="false">
      <c r="AA179" s="0" t="s">
        <v>64</v>
      </c>
      <c r="AB179" s="1" t="n">
        <v>3.2</v>
      </c>
      <c r="AC179" s="1" t="n">
        <v>4.3</v>
      </c>
      <c r="AD179" s="1" t="n">
        <v>6.3</v>
      </c>
      <c r="AE179" s="1" t="n">
        <v>8.1</v>
      </c>
      <c r="AF179" s="1" t="n">
        <v>4</v>
      </c>
      <c r="AG179" s="26" t="n">
        <v>4.6</v>
      </c>
      <c r="AH179" s="26" t="n">
        <v>4.1</v>
      </c>
      <c r="AI179" s="26" t="n">
        <v>4</v>
      </c>
      <c r="AJ179" s="26" t="n">
        <v>4.5</v>
      </c>
      <c r="AK179" s="26" t="n">
        <v>3</v>
      </c>
      <c r="AL179" s="26" t="n">
        <v>2.9</v>
      </c>
      <c r="AM179" s="26" t="n">
        <v>2.1</v>
      </c>
      <c r="AN179" s="26" t="n">
        <v>1.2</v>
      </c>
      <c r="AO179" s="26" t="n">
        <v>4.4</v>
      </c>
      <c r="AP179" s="26" t="n">
        <v>3</v>
      </c>
      <c r="AQ179" s="26" t="n">
        <v>4.4</v>
      </c>
      <c r="AR179" s="26" t="n">
        <v>0.4</v>
      </c>
      <c r="AS179" s="26" t="n">
        <v>1.9</v>
      </c>
      <c r="AT179" s="26"/>
      <c r="AU179" s="26" t="n">
        <f aca="false">2.2</f>
        <v>2.2</v>
      </c>
      <c r="AV179" s="26" t="n">
        <f aca="false">9.6+1.3+1.1</f>
        <v>12</v>
      </c>
      <c r="AW179" s="26" t="n">
        <v>24.1</v>
      </c>
      <c r="AX179" s="26" t="n">
        <v>-45.4</v>
      </c>
    </row>
    <row r="180" customFormat="false" ht="12.75" hidden="false" customHeight="false" outlineLevel="0" collapsed="false">
      <c r="AA180" s="0" t="s">
        <v>65</v>
      </c>
      <c r="AB180" s="1" t="n">
        <v>8.3</v>
      </c>
      <c r="AC180" s="1" t="n">
        <v>9</v>
      </c>
      <c r="AD180" s="1" t="n">
        <v>2.5</v>
      </c>
      <c r="AE180" s="1" t="n">
        <v>3.4</v>
      </c>
      <c r="AF180" s="1" t="n">
        <v>2.4</v>
      </c>
      <c r="AG180" s="26" t="n">
        <v>2.8</v>
      </c>
      <c r="AH180" s="26" t="n">
        <v>0.9</v>
      </c>
      <c r="AI180" s="26" t="n">
        <v>2.4</v>
      </c>
      <c r="AJ180" s="26" t="n">
        <v>1.9</v>
      </c>
      <c r="AK180" s="26" t="n">
        <v>0</v>
      </c>
      <c r="AL180" s="26" t="n">
        <v>-1.9</v>
      </c>
      <c r="AM180" s="26" t="n">
        <v>-6</v>
      </c>
      <c r="AN180" s="26"/>
      <c r="AO180" s="26" t="n">
        <v>-1.5</v>
      </c>
      <c r="AP180" s="26" t="n">
        <v>-7.2</v>
      </c>
      <c r="AQ180" s="26"/>
      <c r="AR180" s="26"/>
      <c r="AS180" s="26"/>
      <c r="AT180" s="26"/>
      <c r="AU180" s="26"/>
      <c r="AV180" s="26"/>
      <c r="AW180" s="26"/>
      <c r="AX180" s="26" t="n">
        <v>-1.2</v>
      </c>
    </row>
    <row r="181" customFormat="false" ht="12.75" hidden="false" customHeight="false" outlineLevel="0" collapsed="false">
      <c r="AA181" s="0" t="s">
        <v>66</v>
      </c>
      <c r="AB181" s="1"/>
      <c r="AC181" s="1"/>
      <c r="AD181" s="1"/>
      <c r="AE181" s="1"/>
      <c r="AF181" s="1"/>
      <c r="AG181" s="26"/>
      <c r="AH181" s="26"/>
      <c r="AI181" s="26"/>
      <c r="AJ181" s="26"/>
      <c r="AK181" s="26"/>
      <c r="AL181" s="26"/>
      <c r="AM181" s="26" t="n">
        <v>0</v>
      </c>
      <c r="AN181" s="26"/>
      <c r="AO181" s="26"/>
      <c r="AP181" s="26"/>
      <c r="AQ181" s="26"/>
      <c r="AR181" s="26"/>
      <c r="AS181" s="26"/>
      <c r="AT181" s="26"/>
      <c r="AU181" s="26"/>
      <c r="AV181" s="26"/>
      <c r="AW181" s="26"/>
      <c r="AX181" s="26"/>
    </row>
    <row r="182" customFormat="false" ht="12.75" hidden="false" customHeight="false" outlineLevel="0" collapsed="false">
      <c r="AA182" s="0" t="s">
        <v>67</v>
      </c>
      <c r="AB182" s="1"/>
      <c r="AC182" s="1"/>
      <c r="AD182" s="1"/>
      <c r="AE182" s="1"/>
      <c r="AF182" s="1"/>
      <c r="AG182" s="26"/>
      <c r="AH182" s="26"/>
      <c r="AI182" s="26"/>
      <c r="AJ182" s="26"/>
      <c r="AK182" s="26"/>
      <c r="AL182" s="26"/>
      <c r="AM182" s="26"/>
      <c r="AN182" s="26"/>
      <c r="AO182" s="26"/>
      <c r="AP182" s="26"/>
      <c r="AQ182" s="26"/>
      <c r="AR182" s="26"/>
      <c r="AS182" s="26"/>
      <c r="AT182" s="26"/>
      <c r="AU182" s="26"/>
      <c r="AV182" s="26"/>
      <c r="AW182" s="26"/>
      <c r="AX182" s="26"/>
    </row>
    <row r="183" customFormat="false" ht="12.75" hidden="false" customHeight="false" outlineLevel="0" collapsed="false">
      <c r="AA183" s="0" t="s">
        <v>47</v>
      </c>
      <c r="AB183" s="1"/>
      <c r="AC183" s="1"/>
      <c r="AD183" s="1"/>
      <c r="AE183" s="1"/>
      <c r="AF183" s="1"/>
      <c r="AG183" s="26"/>
      <c r="AH183" s="26"/>
      <c r="AI183" s="26"/>
      <c r="AJ183" s="26"/>
      <c r="AK183" s="26"/>
      <c r="AL183" s="26"/>
      <c r="AM183" s="26"/>
      <c r="AN183" s="26"/>
      <c r="AO183" s="26"/>
      <c r="AP183" s="26"/>
      <c r="AQ183" s="26"/>
      <c r="AR183" s="26"/>
      <c r="AS183" s="26"/>
      <c r="AT183" s="26"/>
      <c r="AU183" s="26"/>
      <c r="AV183" s="26"/>
      <c r="AW183" s="26"/>
      <c r="AX183" s="26" t="n">
        <v>1.2</v>
      </c>
    </row>
    <row r="184" customFormat="false" ht="12.75" hidden="false" customHeight="false" outlineLevel="0" collapsed="false">
      <c r="AA184" s="0" t="s">
        <v>68</v>
      </c>
      <c r="AB184" s="1"/>
      <c r="AC184" s="1" t="n">
        <v>7</v>
      </c>
      <c r="AD184" s="1" t="n">
        <v>7</v>
      </c>
      <c r="AE184" s="1"/>
      <c r="AF184" s="1"/>
      <c r="AG184" s="26"/>
      <c r="AH184" s="26"/>
      <c r="AI184" s="26"/>
      <c r="AJ184" s="26"/>
      <c r="AK184" s="26"/>
      <c r="AL184" s="26"/>
      <c r="AM184" s="26"/>
      <c r="AN184" s="26" t="n">
        <v>0</v>
      </c>
      <c r="AO184" s="26"/>
      <c r="AP184" s="26"/>
      <c r="AQ184" s="26"/>
      <c r="AR184" s="26"/>
      <c r="AS184" s="26"/>
      <c r="AT184" s="26"/>
      <c r="AU184" s="26"/>
      <c r="AV184" s="26"/>
      <c r="AW184" s="26" t="n">
        <v>-2.9</v>
      </c>
      <c r="AX184" s="26" t="n">
        <v>1.4</v>
      </c>
    </row>
    <row r="185" customFormat="false" ht="12.75" hidden="false" customHeight="false" outlineLevel="0" collapsed="false">
      <c r="AA185" s="0" t="s">
        <v>69</v>
      </c>
      <c r="AB185" s="1"/>
      <c r="AC185" s="1"/>
      <c r="AD185" s="1"/>
      <c r="AE185" s="1"/>
      <c r="AF185" s="1"/>
      <c r="AG185" s="26"/>
      <c r="AH185" s="26"/>
      <c r="AI185" s="26"/>
      <c r="AJ185" s="26"/>
      <c r="AK185" s="26"/>
      <c r="AL185" s="26"/>
      <c r="AM185" s="26"/>
      <c r="AN185" s="26"/>
      <c r="AO185" s="26"/>
      <c r="AP185" s="26"/>
      <c r="AQ185" s="26"/>
      <c r="AR185" s="26"/>
      <c r="AS185" s="26"/>
      <c r="AT185" s="26"/>
      <c r="AU185" s="26"/>
      <c r="AV185" s="26"/>
      <c r="AW185" s="26"/>
      <c r="AX185" s="26"/>
    </row>
    <row r="186" customFormat="false" ht="12.75" hidden="false" customHeight="false" outlineLevel="0" collapsed="false">
      <c r="AA186" s="0" t="s">
        <v>70</v>
      </c>
      <c r="AB186" s="1"/>
      <c r="AC186" s="1"/>
      <c r="AD186" s="1"/>
      <c r="AE186" s="1"/>
      <c r="AF186" s="1"/>
      <c r="AG186" s="26"/>
      <c r="AH186" s="26"/>
      <c r="AI186" s="26"/>
      <c r="AJ186" s="26"/>
      <c r="AK186" s="26"/>
      <c r="AL186" s="26"/>
      <c r="AM186" s="26"/>
      <c r="AN186" s="26"/>
      <c r="AO186" s="26"/>
      <c r="AP186" s="26"/>
      <c r="AQ186" s="26"/>
      <c r="AR186" s="26"/>
      <c r="AS186" s="26"/>
      <c r="AT186" s="26"/>
      <c r="AU186" s="26"/>
      <c r="AV186" s="26"/>
      <c r="AW186" s="26"/>
      <c r="AX186" s="26"/>
    </row>
    <row r="187" customFormat="false" ht="12.75" hidden="false" customHeight="false" outlineLevel="0" collapsed="false">
      <c r="AA187" s="0" t="s">
        <v>71</v>
      </c>
      <c r="AB187" s="1"/>
      <c r="AC187" s="1"/>
      <c r="AD187" s="1"/>
      <c r="AE187" s="1"/>
      <c r="AF187" s="1"/>
      <c r="AG187" s="26"/>
      <c r="AH187" s="26"/>
      <c r="AI187" s="26"/>
      <c r="AJ187" s="26"/>
      <c r="AK187" s="26"/>
      <c r="AL187" s="26"/>
      <c r="AM187" s="26"/>
      <c r="AN187" s="26"/>
      <c r="AO187" s="26"/>
      <c r="AP187" s="26"/>
      <c r="AQ187" s="26"/>
      <c r="AR187" s="26"/>
      <c r="AS187" s="26"/>
      <c r="AT187" s="26"/>
      <c r="AU187" s="26"/>
      <c r="AV187" s="26"/>
      <c r="AW187" s="26"/>
      <c r="AX187" s="26"/>
    </row>
    <row r="188" customFormat="false" ht="12.75" hidden="true" customHeight="false" outlineLevel="0" collapsed="false">
      <c r="AA188" s="0" t="s">
        <v>72</v>
      </c>
      <c r="AB188" s="1"/>
      <c r="AC188" s="1" t="n">
        <v>1.1</v>
      </c>
      <c r="AD188" s="1" t="n">
        <v>1.1</v>
      </c>
      <c r="AE188" s="1"/>
      <c r="AF188" s="1"/>
      <c r="AG188" s="26"/>
      <c r="AH188" s="26"/>
      <c r="AI188" s="26"/>
      <c r="AJ188" s="26"/>
      <c r="AK188" s="26"/>
      <c r="AL188" s="26"/>
      <c r="AM188" s="26"/>
      <c r="AN188" s="26"/>
      <c r="AO188" s="26"/>
      <c r="AP188" s="26"/>
      <c r="AQ188" s="26"/>
      <c r="AR188" s="26"/>
      <c r="AS188" s="26"/>
      <c r="AT188" s="26"/>
      <c r="AU188" s="26"/>
      <c r="AV188" s="26"/>
      <c r="AW188" s="26"/>
      <c r="AX188" s="26"/>
    </row>
    <row r="189" customFormat="false" ht="12.75" hidden="false" customHeight="false" outlineLevel="0" collapsed="false">
      <c r="AA189" s="0" t="s">
        <v>73</v>
      </c>
      <c r="AB189" s="40" t="n">
        <v>2.3</v>
      </c>
      <c r="AC189" s="40" t="n">
        <v>9.7</v>
      </c>
      <c r="AD189" s="40" t="n">
        <v>-35.3</v>
      </c>
      <c r="AE189" s="40" t="n">
        <v>8.2</v>
      </c>
      <c r="AF189" s="40" t="n">
        <v>3.2</v>
      </c>
      <c r="AG189" s="41" t="n">
        <v>9.8</v>
      </c>
      <c r="AH189" s="41" t="n">
        <v>8.9</v>
      </c>
      <c r="AI189" s="41" t="n">
        <v>-3.8</v>
      </c>
      <c r="AJ189" s="41" t="n">
        <v>-3.7</v>
      </c>
      <c r="AK189" s="41" t="n">
        <v>-2.8</v>
      </c>
      <c r="AL189" s="41" t="n">
        <v>-1</v>
      </c>
      <c r="AM189" s="41" t="n">
        <v>-0.1</v>
      </c>
      <c r="AN189" s="41"/>
      <c r="AO189" s="41" t="n">
        <v>6.8</v>
      </c>
      <c r="AP189" s="41"/>
      <c r="AQ189" s="41"/>
      <c r="AR189" s="41"/>
      <c r="AS189" s="41"/>
      <c r="AT189" s="41"/>
      <c r="AU189" s="41" t="n">
        <f aca="false">-1.8+4.8-2.8</f>
        <v>0.2</v>
      </c>
      <c r="AV189" s="41" t="n">
        <v>-6.4</v>
      </c>
      <c r="AW189" s="41" t="n">
        <v>0</v>
      </c>
      <c r="AX189" s="41" t="n">
        <v>-44.5</v>
      </c>
    </row>
    <row r="190" customFormat="false" ht="12.75" hidden="false" customHeight="false" outlineLevel="0" collapsed="false">
      <c r="AB190" s="1" t="n">
        <f aca="false">SUM(AB172:AB189)</f>
        <v>19.1</v>
      </c>
      <c r="AC190" s="1" t="n">
        <f aca="false">SUM(AC172:AC189)</f>
        <v>12.8</v>
      </c>
      <c r="AD190" s="1" t="n">
        <f aca="false">SUM(AD172:AD189)</f>
        <v>-36.3</v>
      </c>
      <c r="AE190" s="1" t="n">
        <f aca="false">SUM(AE172:AE189)</f>
        <v>18.1</v>
      </c>
      <c r="AF190" s="1" t="n">
        <f aca="false">SUM(AF172:AF189)</f>
        <v>39.6</v>
      </c>
      <c r="AG190" s="1" t="n">
        <f aca="false">SUM(AG172:AG189)</f>
        <v>33.8</v>
      </c>
      <c r="AH190" s="1" t="n">
        <f aca="false">SUM(AH172:AH189)</f>
        <v>12.9</v>
      </c>
      <c r="AI190" s="1" t="n">
        <f aca="false">SUM(AI172:AI189)</f>
        <v>4.5</v>
      </c>
      <c r="AJ190" s="1" t="n">
        <f aca="false">SUM(AJ172:AJ189)</f>
        <v>16.9</v>
      </c>
      <c r="AK190" s="1" t="n">
        <f aca="false">SUM(AK172:AK189)</f>
        <v>55.5</v>
      </c>
      <c r="AL190" s="1" t="n">
        <f aca="false">SUM(AL172:AL189)</f>
        <v>29.8</v>
      </c>
      <c r="AM190" s="1" t="n">
        <f aca="false">SUM(AM172:AM189)</f>
        <v>-6.2</v>
      </c>
      <c r="AN190" s="1" t="n">
        <f aca="false">SUM(AN172:AN189)</f>
        <v>7.4</v>
      </c>
      <c r="AO190" s="1" t="n">
        <f aca="false">SUM(AO172:AO189)</f>
        <v>12</v>
      </c>
      <c r="AP190" s="1" t="n">
        <f aca="false">SUM(AP172:AP189)</f>
        <v>18.5</v>
      </c>
      <c r="AQ190" s="1" t="n">
        <f aca="false">SUM(AQ172:AQ189)</f>
        <v>13.5</v>
      </c>
      <c r="AR190" s="1" t="n">
        <f aca="false">SUM(AR172:AR189)</f>
        <v>2</v>
      </c>
      <c r="AS190" s="1" t="n">
        <f aca="false">SUM(AS172:AS189)</f>
        <v>3.5</v>
      </c>
      <c r="AT190" s="1" t="n">
        <f aca="false">SUM(AT172:AT189)</f>
        <v>-3.7</v>
      </c>
      <c r="AU190" s="1" t="n">
        <f aca="false">SUM(AU172:AU189)</f>
        <v>-4.8</v>
      </c>
      <c r="AV190" s="1" t="n">
        <f aca="false">SUM(AV172:AV189)</f>
        <v>7.8</v>
      </c>
      <c r="AW190" s="1" t="n">
        <f aca="false">SUM(AW172:AW189)</f>
        <v>29</v>
      </c>
      <c r="AX190" s="1" t="n">
        <f aca="false">SUM(AX172:AX189)</f>
        <v>76.2</v>
      </c>
    </row>
    <row r="193" customFormat="false" ht="12.75" hidden="false" customHeight="false" outlineLevel="0" collapsed="false">
      <c r="AA193" s="8" t="s">
        <v>74</v>
      </c>
    </row>
    <row r="194" customFormat="false" ht="12.75" hidden="false" customHeight="false" outlineLevel="0" collapsed="false">
      <c r="AT194" s="30" t="n">
        <f aca="false">AT$148</f>
        <v>36312</v>
      </c>
      <c r="AU194" s="30" t="n">
        <f aca="false">AU$148</f>
        <v>36342</v>
      </c>
      <c r="AV194" s="30" t="n">
        <f aca="false">AV$148</f>
        <v>36373</v>
      </c>
      <c r="AW194" s="30" t="n">
        <f aca="false">AW$148</f>
        <v>36404</v>
      </c>
      <c r="AX194" s="30" t="n">
        <f aca="false">AX$148</f>
        <v>36434</v>
      </c>
    </row>
    <row r="195" customFormat="false" ht="12.75" hidden="false" customHeight="false" outlineLevel="0" collapsed="false">
      <c r="AA195" s="0" t="s">
        <v>57</v>
      </c>
      <c r="AT195" s="36" t="n">
        <f aca="false">AT151</f>
        <v>0</v>
      </c>
      <c r="AU195" s="36" t="n">
        <f aca="false">AU151</f>
        <v>0</v>
      </c>
      <c r="AV195" s="36" t="n">
        <f aca="false">AV151</f>
        <v>0</v>
      </c>
      <c r="AW195" s="36" t="n">
        <f aca="false">AW151</f>
        <v>0</v>
      </c>
      <c r="AX195" s="36" t="n">
        <f aca="false">AX151</f>
        <v>0</v>
      </c>
    </row>
    <row r="196" customFormat="false" ht="12.75" hidden="false" customHeight="false" outlineLevel="0" collapsed="false">
      <c r="AA196" s="0" t="s">
        <v>58</v>
      </c>
      <c r="AT196" s="36" t="n">
        <f aca="false">AT174</f>
        <v>0</v>
      </c>
      <c r="AU196" s="36" t="n">
        <f aca="false">AU174</f>
        <v>0</v>
      </c>
      <c r="AV196" s="36" t="n">
        <f aca="false">AV174</f>
        <v>0</v>
      </c>
      <c r="AW196" s="36" t="n">
        <f aca="false">AW174</f>
        <v>0</v>
      </c>
      <c r="AX196" s="36" t="n">
        <f aca="false">AX174</f>
        <v>0</v>
      </c>
    </row>
    <row r="197" customFormat="false" ht="12.75" hidden="false" customHeight="false" outlineLevel="0" collapsed="false">
      <c r="AA197" s="0" t="s">
        <v>59</v>
      </c>
      <c r="AT197" s="26"/>
      <c r="AU197" s="26" t="n">
        <v>-1.8</v>
      </c>
      <c r="AV197" s="26" t="n">
        <v>-1.7</v>
      </c>
      <c r="AW197" s="26" t="n">
        <v>3.8</v>
      </c>
      <c r="AX197" s="26"/>
    </row>
    <row r="198" customFormat="false" ht="12.75" hidden="false" customHeight="false" outlineLevel="0" collapsed="false">
      <c r="AA198" s="0" t="s">
        <v>60</v>
      </c>
      <c r="AT198" s="26"/>
      <c r="AU198" s="26"/>
      <c r="AV198" s="26"/>
      <c r="AW198" s="26"/>
      <c r="AX198" s="26"/>
    </row>
    <row r="199" customFormat="false" ht="12.75" hidden="false" customHeight="false" outlineLevel="0" collapsed="false">
      <c r="AA199" s="0" t="s">
        <v>61</v>
      </c>
      <c r="AT199" s="26"/>
      <c r="AU199" s="26"/>
      <c r="AV199" s="26"/>
      <c r="AW199" s="26"/>
      <c r="AX199" s="26"/>
    </row>
    <row r="200" customFormat="false" ht="12.75" hidden="false" customHeight="false" outlineLevel="0" collapsed="false">
      <c r="AA200" s="0" t="s">
        <v>62</v>
      </c>
      <c r="AT200" s="26"/>
      <c r="AU200" s="26"/>
      <c r="AV200" s="26"/>
      <c r="AW200" s="26"/>
      <c r="AX200" s="26"/>
    </row>
    <row r="201" customFormat="false" ht="12.75" hidden="false" customHeight="false" outlineLevel="0" collapsed="false">
      <c r="AA201" s="0" t="s">
        <v>63</v>
      </c>
      <c r="AT201" s="26"/>
      <c r="AU201" s="26"/>
      <c r="AV201" s="26"/>
      <c r="AW201" s="26"/>
      <c r="AX201" s="26"/>
    </row>
    <row r="202" customFormat="false" ht="12.75" hidden="false" customHeight="false" outlineLevel="0" collapsed="false">
      <c r="AA202" s="0" t="s">
        <v>64</v>
      </c>
      <c r="AT202" s="26"/>
      <c r="AU202" s="26"/>
      <c r="AV202" s="26"/>
      <c r="AW202" s="26"/>
      <c r="AX202" s="26"/>
    </row>
    <row r="203" customFormat="false" ht="12.75" hidden="false" customHeight="false" outlineLevel="0" collapsed="false">
      <c r="AA203" s="0" t="s">
        <v>65</v>
      </c>
      <c r="AT203" s="26"/>
      <c r="AU203" s="26"/>
      <c r="AV203" s="26"/>
      <c r="AW203" s="26"/>
      <c r="AX203" s="26"/>
    </row>
    <row r="204" customFormat="false" ht="12.75" hidden="false" customHeight="false" outlineLevel="0" collapsed="false">
      <c r="AA204" s="0" t="s">
        <v>66</v>
      </c>
      <c r="AT204" s="26"/>
      <c r="AU204" s="26"/>
      <c r="AV204" s="26"/>
      <c r="AW204" s="26"/>
      <c r="AX204" s="26"/>
    </row>
    <row r="205" customFormat="false" ht="12.75" hidden="false" customHeight="false" outlineLevel="0" collapsed="false">
      <c r="AA205" s="0" t="s">
        <v>67</v>
      </c>
      <c r="AT205" s="26"/>
      <c r="AU205" s="26"/>
      <c r="AV205" s="26"/>
      <c r="AW205" s="26"/>
      <c r="AX205" s="26"/>
    </row>
    <row r="206" customFormat="false" ht="12.75" hidden="false" customHeight="false" outlineLevel="0" collapsed="false">
      <c r="AA206" s="0" t="s">
        <v>47</v>
      </c>
      <c r="AT206" s="26"/>
      <c r="AU206" s="26"/>
      <c r="AV206" s="26"/>
      <c r="AW206" s="26"/>
      <c r="AX206" s="26"/>
    </row>
    <row r="207" customFormat="false" ht="12.75" hidden="false" customHeight="false" outlineLevel="0" collapsed="false">
      <c r="AA207" s="0" t="s">
        <v>68</v>
      </c>
      <c r="AT207" s="26"/>
      <c r="AU207" s="26"/>
      <c r="AV207" s="26"/>
      <c r="AW207" s="26"/>
      <c r="AX207" s="26"/>
    </row>
    <row r="208" customFormat="false" ht="12.75" hidden="false" customHeight="false" outlineLevel="0" collapsed="false">
      <c r="AA208" s="0" t="s">
        <v>69</v>
      </c>
      <c r="AT208" s="26"/>
      <c r="AU208" s="26"/>
      <c r="AV208" s="26"/>
      <c r="AW208" s="26"/>
      <c r="AX208" s="26"/>
    </row>
    <row r="209" customFormat="false" ht="12.75" hidden="false" customHeight="false" outlineLevel="0" collapsed="false">
      <c r="AA209" s="0" t="s">
        <v>70</v>
      </c>
      <c r="AT209" s="26"/>
      <c r="AU209" s="26"/>
      <c r="AV209" s="26"/>
      <c r="AW209" s="26"/>
      <c r="AX209" s="26"/>
    </row>
    <row r="210" customFormat="false" ht="12.75" hidden="false" customHeight="false" outlineLevel="0" collapsed="false">
      <c r="AA210" s="0" t="s">
        <v>71</v>
      </c>
      <c r="AT210" s="26"/>
      <c r="AU210" s="26"/>
      <c r="AV210" s="26"/>
      <c r="AW210" s="26"/>
      <c r="AX210" s="26"/>
    </row>
    <row r="211" customFormat="false" ht="12.75" hidden="true" customHeight="false" outlineLevel="0" collapsed="false">
      <c r="AA211" s="0" t="s">
        <v>72</v>
      </c>
      <c r="AT211" s="26"/>
      <c r="AU211" s="26"/>
      <c r="AV211" s="26"/>
      <c r="AW211" s="26"/>
      <c r="AX211" s="26"/>
    </row>
    <row r="212" customFormat="false" ht="12.75" hidden="false" customHeight="false" outlineLevel="0" collapsed="false">
      <c r="AA212" s="0" t="s">
        <v>73</v>
      </c>
      <c r="AT212" s="41"/>
      <c r="AU212" s="41"/>
      <c r="AV212" s="41"/>
      <c r="AW212" s="41"/>
      <c r="AX212" s="41"/>
    </row>
    <row r="213" customFormat="false" ht="12.75" hidden="false" customHeight="false" outlineLevel="0" collapsed="false">
      <c r="AT213" s="1" t="n">
        <f aca="false">SUM(AT195:AT212)</f>
        <v>0</v>
      </c>
      <c r="AU213" s="1" t="n">
        <f aca="false">SUM(AU195:AU212)</f>
        <v>-1.8</v>
      </c>
      <c r="AV213" s="1" t="n">
        <f aca="false">SUM(AV195:AV212)</f>
        <v>-1.7</v>
      </c>
      <c r="AW213" s="1" t="n">
        <f aca="false">SUM(AW195:AW212)</f>
        <v>3.8</v>
      </c>
      <c r="AX213" s="1" t="n">
        <f aca="false">SUM(AX195:AX212)</f>
        <v>0</v>
      </c>
    </row>
    <row r="216" customFormat="false" ht="12.75" hidden="false" customHeight="false" outlineLevel="0" collapsed="false">
      <c r="AA216" s="8" t="s">
        <v>75</v>
      </c>
    </row>
    <row r="217" customFormat="false" ht="12.75" hidden="false" customHeight="false" outlineLevel="0" collapsed="false">
      <c r="AT217" s="30" t="n">
        <f aca="false">AT$148</f>
        <v>36312</v>
      </c>
      <c r="AU217" s="30" t="n">
        <f aca="false">AU$148</f>
        <v>36342</v>
      </c>
      <c r="AV217" s="30" t="n">
        <f aca="false">AV$148</f>
        <v>36373</v>
      </c>
      <c r="AW217" s="30" t="n">
        <f aca="false">AW$148</f>
        <v>36404</v>
      </c>
      <c r="AX217" s="30" t="n">
        <f aca="false">AX$148</f>
        <v>36434</v>
      </c>
    </row>
    <row r="218" customFormat="false" ht="12.75" hidden="false" customHeight="false" outlineLevel="0" collapsed="false">
      <c r="AA218" s="0" t="s">
        <v>57</v>
      </c>
      <c r="AT218" s="36" t="n">
        <f aca="false">AT152</f>
        <v>0</v>
      </c>
      <c r="AU218" s="36" t="n">
        <f aca="false">AU152</f>
        <v>0</v>
      </c>
      <c r="AV218" s="36" t="n">
        <f aca="false">AV152</f>
        <v>0</v>
      </c>
      <c r="AW218" s="36" t="n">
        <f aca="false">AW152</f>
        <v>0</v>
      </c>
      <c r="AX218" s="36" t="n">
        <f aca="false">AX152</f>
        <v>0</v>
      </c>
    </row>
    <row r="219" customFormat="false" ht="12.75" hidden="false" customHeight="false" outlineLevel="0" collapsed="false">
      <c r="AA219" s="0" t="s">
        <v>58</v>
      </c>
      <c r="AT219" s="36" t="n">
        <f aca="false">AT175</f>
        <v>0</v>
      </c>
      <c r="AU219" s="36" t="n">
        <f aca="false">AU175</f>
        <v>0</v>
      </c>
      <c r="AV219" s="36" t="n">
        <f aca="false">AV175</f>
        <v>0</v>
      </c>
      <c r="AW219" s="36" t="n">
        <f aca="false">AW175</f>
        <v>0</v>
      </c>
      <c r="AX219" s="36" t="n">
        <f aca="false">AX175</f>
        <v>0</v>
      </c>
    </row>
    <row r="220" customFormat="false" ht="12.75" hidden="false" customHeight="false" outlineLevel="0" collapsed="false">
      <c r="AA220" s="0" t="s">
        <v>59</v>
      </c>
      <c r="AT220" s="36" t="n">
        <f aca="false">AT198</f>
        <v>0</v>
      </c>
      <c r="AU220" s="36" t="n">
        <f aca="false">AU198</f>
        <v>0</v>
      </c>
      <c r="AV220" s="36" t="n">
        <f aca="false">AV198</f>
        <v>0</v>
      </c>
      <c r="AW220" s="36" t="n">
        <f aca="false">AW198</f>
        <v>0</v>
      </c>
      <c r="AX220" s="36" t="n">
        <f aca="false">AX198</f>
        <v>0</v>
      </c>
    </row>
    <row r="221" customFormat="false" ht="12.75" hidden="false" customHeight="false" outlineLevel="0" collapsed="false">
      <c r="AA221" s="0" t="s">
        <v>60</v>
      </c>
      <c r="AT221" s="26" t="n">
        <v>0</v>
      </c>
      <c r="AU221" s="26"/>
      <c r="AV221" s="26"/>
      <c r="AW221" s="26"/>
      <c r="AX221" s="26"/>
    </row>
    <row r="222" customFormat="false" ht="12.75" hidden="false" customHeight="false" outlineLevel="0" collapsed="false">
      <c r="AA222" s="0" t="s">
        <v>61</v>
      </c>
      <c r="AT222" s="26"/>
      <c r="AU222" s="26"/>
      <c r="AV222" s="26"/>
      <c r="AW222" s="26"/>
      <c r="AX222" s="26"/>
    </row>
    <row r="223" customFormat="false" ht="12.75" hidden="false" customHeight="false" outlineLevel="0" collapsed="false">
      <c r="AA223" s="0" t="s">
        <v>62</v>
      </c>
      <c r="AT223" s="26"/>
      <c r="AU223" s="26"/>
      <c r="AV223" s="26"/>
      <c r="AW223" s="26"/>
      <c r="AX223" s="26"/>
    </row>
    <row r="224" customFormat="false" ht="12.75" hidden="false" customHeight="false" outlineLevel="0" collapsed="false">
      <c r="AA224" s="0" t="s">
        <v>63</v>
      </c>
      <c r="AT224" s="26"/>
      <c r="AU224" s="26"/>
      <c r="AV224" s="26"/>
      <c r="AW224" s="26"/>
      <c r="AX224" s="26"/>
    </row>
    <row r="225" customFormat="false" ht="12.75" hidden="false" customHeight="false" outlineLevel="0" collapsed="false">
      <c r="AA225" s="0" t="s">
        <v>64</v>
      </c>
      <c r="AT225" s="26"/>
      <c r="AU225" s="26"/>
      <c r="AV225" s="26"/>
      <c r="AW225" s="26"/>
      <c r="AX225" s="26"/>
    </row>
    <row r="226" customFormat="false" ht="12.75" hidden="false" customHeight="false" outlineLevel="0" collapsed="false">
      <c r="AA226" s="0" t="s">
        <v>65</v>
      </c>
      <c r="AT226" s="26"/>
      <c r="AU226" s="26"/>
      <c r="AV226" s="26"/>
      <c r="AW226" s="26"/>
      <c r="AX226" s="26"/>
    </row>
    <row r="227" customFormat="false" ht="12.75" hidden="false" customHeight="false" outlineLevel="0" collapsed="false">
      <c r="AA227" s="0" t="s">
        <v>66</v>
      </c>
      <c r="AT227" s="26"/>
      <c r="AU227" s="26"/>
      <c r="AV227" s="26"/>
      <c r="AW227" s="26"/>
      <c r="AX227" s="26"/>
    </row>
    <row r="228" customFormat="false" ht="12.75" hidden="false" customHeight="false" outlineLevel="0" collapsed="false">
      <c r="AA228" s="0" t="s">
        <v>67</v>
      </c>
      <c r="AT228" s="26"/>
      <c r="AU228" s="26"/>
      <c r="AV228" s="26"/>
      <c r="AW228" s="26"/>
      <c r="AX228" s="26"/>
    </row>
    <row r="229" customFormat="false" ht="12.75" hidden="false" customHeight="false" outlineLevel="0" collapsed="false">
      <c r="AA229" s="0" t="s">
        <v>47</v>
      </c>
      <c r="AT229" s="26"/>
      <c r="AU229" s="26"/>
      <c r="AV229" s="26"/>
      <c r="AW229" s="26"/>
      <c r="AX229" s="26"/>
    </row>
    <row r="230" customFormat="false" ht="12.75" hidden="false" customHeight="false" outlineLevel="0" collapsed="false">
      <c r="AA230" s="0" t="s">
        <v>68</v>
      </c>
      <c r="AT230" s="26"/>
      <c r="AU230" s="26"/>
      <c r="AV230" s="26"/>
      <c r="AW230" s="26"/>
      <c r="AX230" s="26"/>
    </row>
    <row r="231" customFormat="false" ht="12.75" hidden="false" customHeight="false" outlineLevel="0" collapsed="false">
      <c r="AA231" s="0" t="s">
        <v>69</v>
      </c>
      <c r="AT231" s="26"/>
      <c r="AU231" s="26"/>
      <c r="AV231" s="26"/>
      <c r="AW231" s="26"/>
      <c r="AX231" s="26"/>
    </row>
    <row r="232" customFormat="false" ht="12.75" hidden="false" customHeight="false" outlineLevel="0" collapsed="false">
      <c r="AA232" s="0" t="s">
        <v>70</v>
      </c>
      <c r="AT232" s="26"/>
      <c r="AU232" s="26"/>
      <c r="AV232" s="26"/>
      <c r="AW232" s="26"/>
      <c r="AX232" s="26"/>
    </row>
    <row r="233" customFormat="false" ht="12.75" hidden="false" customHeight="false" outlineLevel="0" collapsed="false">
      <c r="AA233" s="0" t="s">
        <v>71</v>
      </c>
      <c r="AT233" s="26"/>
      <c r="AU233" s="26"/>
      <c r="AV233" s="26"/>
      <c r="AW233" s="26"/>
      <c r="AX233" s="26"/>
    </row>
    <row r="234" customFormat="false" ht="12.75" hidden="true" customHeight="false" outlineLevel="0" collapsed="false">
      <c r="AA234" s="0" t="s">
        <v>72</v>
      </c>
      <c r="AT234" s="26"/>
      <c r="AU234" s="26"/>
      <c r="AV234" s="26"/>
      <c r="AW234" s="26"/>
      <c r="AX234" s="26"/>
    </row>
    <row r="235" customFormat="false" ht="12.75" hidden="false" customHeight="false" outlineLevel="0" collapsed="false">
      <c r="AA235" s="0" t="s">
        <v>73</v>
      </c>
      <c r="AT235" s="41"/>
      <c r="AU235" s="41"/>
      <c r="AV235" s="41"/>
      <c r="AW235" s="41"/>
      <c r="AX235" s="41"/>
    </row>
    <row r="236" customFormat="false" ht="12.75" hidden="false" customHeight="false" outlineLevel="0" collapsed="false">
      <c r="AT236" s="1" t="n">
        <f aca="false">SUM(AT218:AT235)</f>
        <v>0</v>
      </c>
      <c r="AU236" s="1" t="n">
        <f aca="false">SUM(AU218:AU235)</f>
        <v>0</v>
      </c>
      <c r="AV236" s="1" t="n">
        <f aca="false">SUM(AV218:AV235)</f>
        <v>0</v>
      </c>
      <c r="AW236" s="1" t="n">
        <f aca="false">SUM(AW218:AW235)</f>
        <v>0</v>
      </c>
      <c r="AX236" s="1" t="n">
        <f aca="false">SUM(AX218:AX235)</f>
        <v>0</v>
      </c>
    </row>
    <row r="239" customFormat="false" ht="12.75" hidden="false" customHeight="false" outlineLevel="0" collapsed="false">
      <c r="AA239" s="8" t="s">
        <v>76</v>
      </c>
    </row>
    <row r="240" customFormat="false" ht="12.75" hidden="false" customHeight="false" outlineLevel="0" collapsed="false">
      <c r="AT240" s="30" t="n">
        <f aca="false">AT$148</f>
        <v>36312</v>
      </c>
      <c r="AU240" s="30" t="n">
        <f aca="false">AU$148</f>
        <v>36342</v>
      </c>
      <c r="AV240" s="30" t="n">
        <f aca="false">AV$148</f>
        <v>36373</v>
      </c>
      <c r="AW240" s="30" t="n">
        <f aca="false">AW$148</f>
        <v>36404</v>
      </c>
      <c r="AX240" s="30" t="n">
        <f aca="false">AX$148</f>
        <v>36434</v>
      </c>
    </row>
    <row r="241" customFormat="false" ht="12.75" hidden="false" customHeight="false" outlineLevel="0" collapsed="false">
      <c r="AA241" s="0" t="s">
        <v>57</v>
      </c>
      <c r="AT241" s="36" t="n">
        <f aca="false">AT153</f>
        <v>0</v>
      </c>
      <c r="AU241" s="36" t="n">
        <f aca="false">AU153</f>
        <v>0</v>
      </c>
      <c r="AV241" s="36" t="n">
        <f aca="false">AV153</f>
        <v>0</v>
      </c>
      <c r="AW241" s="36" t="n">
        <f aca="false">AW153</f>
        <v>0</v>
      </c>
      <c r="AX241" s="36" t="n">
        <f aca="false">AX153</f>
        <v>0</v>
      </c>
    </row>
    <row r="242" customFormat="false" ht="12.75" hidden="false" customHeight="false" outlineLevel="0" collapsed="false">
      <c r="AA242" s="0" t="s">
        <v>58</v>
      </c>
      <c r="AT242" s="36" t="n">
        <f aca="false">AT176</f>
        <v>0</v>
      </c>
      <c r="AU242" s="36" t="n">
        <f aca="false">AU176</f>
        <v>0</v>
      </c>
      <c r="AV242" s="36" t="n">
        <f aca="false">AV176</f>
        <v>0</v>
      </c>
      <c r="AW242" s="36" t="n">
        <f aca="false">AW176</f>
        <v>0</v>
      </c>
      <c r="AX242" s="36" t="n">
        <f aca="false">AX176</f>
        <v>0</v>
      </c>
    </row>
    <row r="243" customFormat="false" ht="12.75" hidden="false" customHeight="false" outlineLevel="0" collapsed="false">
      <c r="AA243" s="0" t="s">
        <v>59</v>
      </c>
      <c r="AT243" s="36" t="n">
        <f aca="false">AT199</f>
        <v>0</v>
      </c>
      <c r="AU243" s="36" t="n">
        <f aca="false">AU199</f>
        <v>0</v>
      </c>
      <c r="AV243" s="36" t="n">
        <f aca="false">AV199</f>
        <v>0</v>
      </c>
      <c r="AW243" s="36" t="n">
        <f aca="false">AW199</f>
        <v>0</v>
      </c>
      <c r="AX243" s="36" t="n">
        <f aca="false">AX199</f>
        <v>0</v>
      </c>
    </row>
    <row r="244" customFormat="false" ht="12.75" hidden="false" customHeight="false" outlineLevel="0" collapsed="false">
      <c r="AA244" s="0" t="s">
        <v>60</v>
      </c>
      <c r="AT244" s="36" t="n">
        <f aca="false">AT222</f>
        <v>0</v>
      </c>
      <c r="AU244" s="36" t="n">
        <f aca="false">AU222</f>
        <v>0</v>
      </c>
      <c r="AV244" s="36" t="n">
        <f aca="false">AV222</f>
        <v>0</v>
      </c>
      <c r="AW244" s="36" t="n">
        <f aca="false">AW222</f>
        <v>0</v>
      </c>
      <c r="AX244" s="36" t="n">
        <f aca="false">AX222</f>
        <v>0</v>
      </c>
    </row>
    <row r="245" customFormat="false" ht="12.75" hidden="false" customHeight="false" outlineLevel="0" collapsed="false">
      <c r="AA245" s="0" t="s">
        <v>61</v>
      </c>
      <c r="AT245" s="26" t="n">
        <v>0</v>
      </c>
      <c r="AU245" s="26"/>
      <c r="AV245" s="26"/>
      <c r="AW245" s="26" t="n">
        <v>1.2</v>
      </c>
      <c r="AX245" s="26" t="n">
        <v>1.4</v>
      </c>
    </row>
    <row r="246" customFormat="false" ht="12.75" hidden="false" customHeight="false" outlineLevel="0" collapsed="false">
      <c r="AA246" s="0" t="s">
        <v>62</v>
      </c>
      <c r="AT246" s="26"/>
      <c r="AU246" s="26"/>
      <c r="AV246" s="26"/>
      <c r="AW246" s="26"/>
      <c r="AX246" s="26"/>
    </row>
    <row r="247" customFormat="false" ht="12.75" hidden="false" customHeight="false" outlineLevel="0" collapsed="false">
      <c r="AA247" s="0" t="s">
        <v>63</v>
      </c>
      <c r="AT247" s="26"/>
      <c r="AU247" s="26"/>
      <c r="AV247" s="26"/>
      <c r="AW247" s="26"/>
      <c r="AX247" s="26"/>
    </row>
    <row r="248" customFormat="false" ht="12.75" hidden="false" customHeight="false" outlineLevel="0" collapsed="false">
      <c r="AA248" s="0" t="s">
        <v>64</v>
      </c>
      <c r="AT248" s="26" t="n">
        <v>-4.4</v>
      </c>
      <c r="AU248" s="26"/>
      <c r="AV248" s="26" t="n">
        <v>1.9</v>
      </c>
      <c r="AW248" s="26" t="n">
        <v>-1.6</v>
      </c>
      <c r="AX248" s="26" t="n">
        <v>14.9</v>
      </c>
    </row>
    <row r="249" customFormat="false" ht="12.75" hidden="false" customHeight="false" outlineLevel="0" collapsed="false">
      <c r="AA249" s="0" t="s">
        <v>65</v>
      </c>
      <c r="AT249" s="26"/>
      <c r="AU249" s="26"/>
      <c r="AV249" s="26"/>
      <c r="AW249" s="26"/>
      <c r="AX249" s="26"/>
    </row>
    <row r="250" customFormat="false" ht="12.75" hidden="false" customHeight="false" outlineLevel="0" collapsed="false">
      <c r="AA250" s="0" t="s">
        <v>66</v>
      </c>
      <c r="AT250" s="26"/>
      <c r="AU250" s="26"/>
      <c r="AV250" s="26"/>
      <c r="AW250" s="26"/>
      <c r="AX250" s="26"/>
    </row>
    <row r="251" customFormat="false" ht="12.75" hidden="false" customHeight="false" outlineLevel="0" collapsed="false">
      <c r="AA251" s="0" t="s">
        <v>67</v>
      </c>
      <c r="AT251" s="26"/>
      <c r="AU251" s="26"/>
      <c r="AV251" s="26"/>
      <c r="AW251" s="26"/>
      <c r="AX251" s="26"/>
    </row>
    <row r="252" customFormat="false" ht="12.75" hidden="false" customHeight="false" outlineLevel="0" collapsed="false">
      <c r="AA252" s="0" t="s">
        <v>47</v>
      </c>
      <c r="AT252" s="26"/>
      <c r="AU252" s="26"/>
      <c r="AV252" s="26"/>
      <c r="AW252" s="26"/>
      <c r="AX252" s="26"/>
    </row>
    <row r="253" customFormat="false" ht="12.75" hidden="false" customHeight="false" outlineLevel="0" collapsed="false">
      <c r="AA253" s="0" t="s">
        <v>68</v>
      </c>
      <c r="AT253" s="26"/>
      <c r="AU253" s="26"/>
      <c r="AV253" s="26"/>
      <c r="AW253" s="26"/>
      <c r="AX253" s="26"/>
    </row>
    <row r="254" customFormat="false" ht="12.75" hidden="false" customHeight="false" outlineLevel="0" collapsed="false">
      <c r="AA254" s="0" t="s">
        <v>69</v>
      </c>
      <c r="AT254" s="26"/>
      <c r="AU254" s="26"/>
      <c r="AV254" s="26"/>
      <c r="AW254" s="26"/>
      <c r="AX254" s="26"/>
    </row>
    <row r="255" customFormat="false" ht="12.75" hidden="false" customHeight="false" outlineLevel="0" collapsed="false">
      <c r="AA255" s="0" t="s">
        <v>70</v>
      </c>
      <c r="AT255" s="26"/>
      <c r="AU255" s="26"/>
      <c r="AV255" s="26"/>
      <c r="AW255" s="26"/>
      <c r="AX255" s="26"/>
    </row>
    <row r="256" customFormat="false" ht="12.75" hidden="false" customHeight="false" outlineLevel="0" collapsed="false">
      <c r="AA256" s="0" t="s">
        <v>71</v>
      </c>
      <c r="AT256" s="26"/>
      <c r="AU256" s="26"/>
      <c r="AV256" s="26"/>
      <c r="AW256" s="26"/>
      <c r="AX256" s="26"/>
    </row>
    <row r="257" customFormat="false" ht="12.75" hidden="true" customHeight="false" outlineLevel="0" collapsed="false">
      <c r="AA257" s="0" t="s">
        <v>72</v>
      </c>
      <c r="AT257" s="26"/>
      <c r="AU257" s="26"/>
      <c r="AV257" s="26"/>
      <c r="AW257" s="26"/>
      <c r="AX257" s="26"/>
    </row>
    <row r="258" customFormat="false" ht="12.75" hidden="false" customHeight="false" outlineLevel="0" collapsed="false">
      <c r="AA258" s="0" t="s">
        <v>73</v>
      </c>
      <c r="AT258" s="41"/>
      <c r="AU258" s="41"/>
      <c r="AV258" s="41"/>
      <c r="AW258" s="41"/>
      <c r="AX258" s="41"/>
    </row>
    <row r="259" customFormat="false" ht="12.75" hidden="false" customHeight="false" outlineLevel="0" collapsed="false">
      <c r="AT259" s="1" t="n">
        <f aca="false">SUM(AT241:AT258)</f>
        <v>-4.4</v>
      </c>
      <c r="AU259" s="1" t="n">
        <f aca="false">SUM(AU241:AU258)</f>
        <v>0</v>
      </c>
      <c r="AV259" s="1" t="n">
        <f aca="false">SUM(AV241:AV258)</f>
        <v>1.9</v>
      </c>
      <c r="AW259" s="1" t="n">
        <f aca="false">SUM(AW241:AW258)</f>
        <v>-0.4</v>
      </c>
      <c r="AX259" s="1" t="n">
        <f aca="false">SUM(AX241:AX258)</f>
        <v>16.3</v>
      </c>
    </row>
    <row r="262" customFormat="false" ht="12.75" hidden="false" customHeight="false" outlineLevel="0" collapsed="false">
      <c r="AA262" s="8" t="s">
        <v>77</v>
      </c>
    </row>
    <row r="263" customFormat="false" ht="12.75" hidden="false" customHeight="false" outlineLevel="0" collapsed="false">
      <c r="AT263" s="30" t="n">
        <f aca="false">AT$148</f>
        <v>36312</v>
      </c>
      <c r="AU263" s="30" t="n">
        <f aca="false">AU$148</f>
        <v>36342</v>
      </c>
      <c r="AV263" s="30" t="n">
        <f aca="false">AV$148</f>
        <v>36373</v>
      </c>
      <c r="AW263" s="30" t="n">
        <f aca="false">AW$148</f>
        <v>36404</v>
      </c>
      <c r="AX263" s="30" t="n">
        <f aca="false">AX$148</f>
        <v>36434</v>
      </c>
    </row>
    <row r="264" customFormat="false" ht="12.75" hidden="false" customHeight="false" outlineLevel="0" collapsed="false">
      <c r="AA264" s="0" t="s">
        <v>57</v>
      </c>
      <c r="AT264" s="42" t="n">
        <f aca="false">AT154</f>
        <v>7.8</v>
      </c>
      <c r="AU264" s="36" t="n">
        <f aca="false">AU154</f>
        <v>7.8</v>
      </c>
      <c r="AV264" s="36" t="n">
        <f aca="false">AV154</f>
        <v>7.8</v>
      </c>
      <c r="AW264" s="36" t="n">
        <f aca="false">AW154</f>
        <v>0</v>
      </c>
      <c r="AX264" s="36" t="n">
        <f aca="false">AX154</f>
        <v>0</v>
      </c>
    </row>
    <row r="265" customFormat="false" ht="12.75" hidden="false" customHeight="false" outlineLevel="0" collapsed="false">
      <c r="AA265" s="0" t="s">
        <v>58</v>
      </c>
      <c r="AT265" s="36" t="n">
        <f aca="false">AT177</f>
        <v>0</v>
      </c>
      <c r="AU265" s="36" t="n">
        <f aca="false">AU177</f>
        <v>0</v>
      </c>
      <c r="AV265" s="36" t="n">
        <f aca="false">AV177</f>
        <v>0</v>
      </c>
      <c r="AW265" s="36" t="n">
        <f aca="false">AW177</f>
        <v>3.8</v>
      </c>
      <c r="AX265" s="36" t="n">
        <f aca="false">AX177</f>
        <v>3.8</v>
      </c>
    </row>
    <row r="266" customFormat="false" ht="12.75" hidden="false" customHeight="false" outlineLevel="0" collapsed="false">
      <c r="AA266" s="0" t="s">
        <v>59</v>
      </c>
      <c r="AT266" s="36" t="n">
        <f aca="false">AT200</f>
        <v>0</v>
      </c>
      <c r="AU266" s="36" t="n">
        <f aca="false">AU200</f>
        <v>0</v>
      </c>
      <c r="AV266" s="36" t="n">
        <f aca="false">AV200</f>
        <v>0</v>
      </c>
      <c r="AW266" s="36" t="n">
        <f aca="false">AW200</f>
        <v>0</v>
      </c>
      <c r="AX266" s="36" t="n">
        <f aca="false">AX200</f>
        <v>0</v>
      </c>
    </row>
    <row r="267" customFormat="false" ht="12.75" hidden="false" customHeight="false" outlineLevel="0" collapsed="false">
      <c r="AA267" s="0" t="s">
        <v>60</v>
      </c>
      <c r="AT267" s="36" t="n">
        <f aca="false">AT223</f>
        <v>0</v>
      </c>
      <c r="AU267" s="36" t="n">
        <f aca="false">AU223</f>
        <v>0</v>
      </c>
      <c r="AV267" s="36" t="n">
        <f aca="false">AV223</f>
        <v>0</v>
      </c>
      <c r="AW267" s="36" t="n">
        <f aca="false">AW223</f>
        <v>0</v>
      </c>
      <c r="AX267" s="36" t="n">
        <f aca="false">AX223</f>
        <v>0</v>
      </c>
    </row>
    <row r="268" customFormat="false" ht="12.75" hidden="false" customHeight="false" outlineLevel="0" collapsed="false">
      <c r="AA268" s="0" t="s">
        <v>61</v>
      </c>
      <c r="AT268" s="36" t="n">
        <f aca="false">AT246</f>
        <v>0</v>
      </c>
      <c r="AU268" s="36" t="n">
        <f aca="false">AU246</f>
        <v>0</v>
      </c>
      <c r="AV268" s="36" t="n">
        <f aca="false">AV246</f>
        <v>0</v>
      </c>
      <c r="AW268" s="36" t="n">
        <f aca="false">AW246</f>
        <v>0</v>
      </c>
      <c r="AX268" s="36" t="n">
        <f aca="false">AX246</f>
        <v>0</v>
      </c>
    </row>
    <row r="269" customFormat="false" ht="12.75" hidden="false" customHeight="false" outlineLevel="0" collapsed="false">
      <c r="AA269" s="0" t="s">
        <v>62</v>
      </c>
      <c r="AT269" s="26"/>
      <c r="AU269" s="26" t="n">
        <v>0</v>
      </c>
      <c r="AV269" s="26"/>
      <c r="AW269" s="26"/>
      <c r="AX269" s="26"/>
    </row>
    <row r="270" customFormat="false" ht="12.75" hidden="false" customHeight="false" outlineLevel="0" collapsed="false">
      <c r="AA270" s="0" t="s">
        <v>63</v>
      </c>
      <c r="AT270" s="26"/>
      <c r="AU270" s="26"/>
      <c r="AV270" s="26"/>
      <c r="AW270" s="26"/>
      <c r="AX270" s="26"/>
    </row>
    <row r="271" customFormat="false" ht="12.75" hidden="false" customHeight="false" outlineLevel="0" collapsed="false">
      <c r="AA271" s="0" t="s">
        <v>64</v>
      </c>
      <c r="AT271" s="26" t="n">
        <f aca="false">6.7+9.5</f>
        <v>16.2</v>
      </c>
      <c r="AU271" s="26"/>
      <c r="AV271" s="26"/>
      <c r="AW271" s="26"/>
      <c r="AX271" s="26" t="n">
        <v>-3.9</v>
      </c>
    </row>
    <row r="272" customFormat="false" ht="12.75" hidden="false" customHeight="false" outlineLevel="0" collapsed="false">
      <c r="AA272" s="0" t="s">
        <v>65</v>
      </c>
      <c r="AT272" s="26"/>
      <c r="AU272" s="26"/>
      <c r="AV272" s="26"/>
      <c r="AW272" s="26"/>
      <c r="AX272" s="26"/>
    </row>
    <row r="273" customFormat="false" ht="12.75" hidden="false" customHeight="false" outlineLevel="0" collapsed="false">
      <c r="AA273" s="0" t="s">
        <v>66</v>
      </c>
      <c r="AT273" s="26"/>
      <c r="AU273" s="26"/>
      <c r="AV273" s="26"/>
      <c r="AW273" s="26"/>
      <c r="AX273" s="26"/>
    </row>
    <row r="274" customFormat="false" ht="12.75" hidden="false" customHeight="false" outlineLevel="0" collapsed="false">
      <c r="AA274" s="0" t="s">
        <v>67</v>
      </c>
      <c r="AT274" s="26"/>
      <c r="AU274" s="26"/>
      <c r="AV274" s="26"/>
      <c r="AW274" s="26"/>
      <c r="AX274" s="26"/>
    </row>
    <row r="275" customFormat="false" ht="12.75" hidden="false" customHeight="false" outlineLevel="0" collapsed="false">
      <c r="AA275" s="0" t="s">
        <v>47</v>
      </c>
      <c r="AT275" s="26"/>
      <c r="AU275" s="26"/>
      <c r="AV275" s="26"/>
      <c r="AW275" s="26"/>
      <c r="AX275" s="26"/>
    </row>
    <row r="276" customFormat="false" ht="12.75" hidden="false" customHeight="false" outlineLevel="0" collapsed="false">
      <c r="AA276" s="0" t="s">
        <v>68</v>
      </c>
      <c r="AT276" s="26"/>
      <c r="AU276" s="26"/>
      <c r="AV276" s="26"/>
      <c r="AW276" s="26"/>
      <c r="AX276" s="26"/>
    </row>
    <row r="277" customFormat="false" ht="12.75" hidden="false" customHeight="false" outlineLevel="0" collapsed="false">
      <c r="AA277" s="0" t="s">
        <v>69</v>
      </c>
      <c r="AT277" s="26"/>
      <c r="AU277" s="26"/>
      <c r="AV277" s="26"/>
      <c r="AW277" s="26"/>
      <c r="AX277" s="26"/>
    </row>
    <row r="278" customFormat="false" ht="12.75" hidden="false" customHeight="false" outlineLevel="0" collapsed="false">
      <c r="AA278" s="0" t="s">
        <v>70</v>
      </c>
      <c r="AT278" s="26"/>
      <c r="AU278" s="26"/>
      <c r="AV278" s="26"/>
      <c r="AW278" s="26"/>
      <c r="AX278" s="26"/>
    </row>
    <row r="279" customFormat="false" ht="12.75" hidden="false" customHeight="false" outlineLevel="0" collapsed="false">
      <c r="AA279" s="0" t="s">
        <v>71</v>
      </c>
      <c r="AT279" s="26"/>
      <c r="AU279" s="26"/>
      <c r="AV279" s="26"/>
      <c r="AW279" s="26"/>
      <c r="AX279" s="26"/>
    </row>
    <row r="280" customFormat="false" ht="12.75" hidden="true" customHeight="false" outlineLevel="0" collapsed="false">
      <c r="AA280" s="0" t="s">
        <v>72</v>
      </c>
      <c r="AT280" s="26"/>
      <c r="AU280" s="26"/>
      <c r="AV280" s="26"/>
      <c r="AW280" s="26"/>
      <c r="AX280" s="26"/>
    </row>
    <row r="281" customFormat="false" ht="12.75" hidden="false" customHeight="false" outlineLevel="0" collapsed="false">
      <c r="AA281" s="0" t="s">
        <v>73</v>
      </c>
      <c r="AT281" s="41"/>
      <c r="AU281" s="41" t="n">
        <v>1.4</v>
      </c>
      <c r="AV281" s="41" t="n">
        <v>-2</v>
      </c>
      <c r="AW281" s="41"/>
      <c r="AX281" s="41"/>
    </row>
    <row r="282" customFormat="false" ht="12.75" hidden="false" customHeight="false" outlineLevel="0" collapsed="false">
      <c r="AT282" s="1" t="n">
        <f aca="false">SUM(AT264:AT281)</f>
        <v>24</v>
      </c>
      <c r="AU282" s="1" t="n">
        <f aca="false">SUM(AU264:AU281)</f>
        <v>9.2</v>
      </c>
      <c r="AV282" s="1" t="n">
        <f aca="false">SUM(AV264:AV281)</f>
        <v>5.8</v>
      </c>
      <c r="AW282" s="1" t="n">
        <f aca="false">SUM(AW264:AW281)</f>
        <v>3.8</v>
      </c>
      <c r="AX282" s="1" t="n">
        <f aca="false">SUM(AX264:AX281)</f>
        <v>-0.1</v>
      </c>
    </row>
    <row r="285" customFormat="false" ht="12.75" hidden="false" customHeight="false" outlineLevel="0" collapsed="false">
      <c r="AA285" s="8" t="s">
        <v>63</v>
      </c>
    </row>
    <row r="286" customFormat="false" ht="12.75" hidden="false" customHeight="false" outlineLevel="0" collapsed="false">
      <c r="AT286" s="30" t="n">
        <f aca="false">AT$148</f>
        <v>36312</v>
      </c>
      <c r="AU286" s="30" t="n">
        <f aca="false">AU$148</f>
        <v>36342</v>
      </c>
      <c r="AV286" s="30" t="n">
        <f aca="false">AV$148</f>
        <v>36373</v>
      </c>
      <c r="AW286" s="30" t="n">
        <f aca="false">AW$148</f>
        <v>36404</v>
      </c>
      <c r="AX286" s="30" t="n">
        <f aca="false">AX$148</f>
        <v>36434</v>
      </c>
    </row>
    <row r="287" customFormat="false" ht="12.75" hidden="false" customHeight="false" outlineLevel="0" collapsed="false">
      <c r="AA287" s="0" t="s">
        <v>57</v>
      </c>
      <c r="AT287" s="36" t="n">
        <f aca="false">AT155</f>
        <v>0</v>
      </c>
      <c r="AU287" s="36" t="n">
        <f aca="false">AU155</f>
        <v>0</v>
      </c>
      <c r="AV287" s="36" t="n">
        <f aca="false">AV155</f>
        <v>0</v>
      </c>
      <c r="AW287" s="36" t="n">
        <f aca="false">AW155</f>
        <v>-1.3</v>
      </c>
      <c r="AX287" s="36" t="n">
        <f aca="false">AX155</f>
        <v>0</v>
      </c>
    </row>
    <row r="288" customFormat="false" ht="12.75" hidden="false" customHeight="false" outlineLevel="0" collapsed="false">
      <c r="AA288" s="0" t="s">
        <v>58</v>
      </c>
      <c r="AT288" s="36" t="n">
        <f aca="false">AT178</f>
        <v>1.7</v>
      </c>
      <c r="AU288" s="36" t="n">
        <f aca="false">AU178</f>
        <v>1.5</v>
      </c>
      <c r="AV288" s="36" t="n">
        <f aca="false">AV178</f>
        <v>1.7</v>
      </c>
      <c r="AW288" s="36" t="n">
        <f aca="false">AW178</f>
        <v>0</v>
      </c>
      <c r="AX288" s="36" t="n">
        <f aca="false">AX178</f>
        <v>-7.6</v>
      </c>
    </row>
    <row r="289" customFormat="false" ht="12.75" hidden="false" customHeight="false" outlineLevel="0" collapsed="false">
      <c r="AA289" s="0" t="s">
        <v>59</v>
      </c>
      <c r="AT289" s="36" t="n">
        <f aca="false">AT201</f>
        <v>0</v>
      </c>
      <c r="AU289" s="36" t="n">
        <f aca="false">AU201</f>
        <v>0</v>
      </c>
      <c r="AV289" s="36" t="n">
        <f aca="false">AV201</f>
        <v>0</v>
      </c>
      <c r="AW289" s="36" t="n">
        <f aca="false">AW201</f>
        <v>0</v>
      </c>
      <c r="AX289" s="36" t="n">
        <f aca="false">AX201</f>
        <v>0</v>
      </c>
    </row>
    <row r="290" customFormat="false" ht="12.75" hidden="false" customHeight="false" outlineLevel="0" collapsed="false">
      <c r="AA290" s="0" t="s">
        <v>60</v>
      </c>
      <c r="AT290" s="36" t="n">
        <f aca="false">AT224</f>
        <v>0</v>
      </c>
      <c r="AU290" s="36" t="n">
        <f aca="false">AU224</f>
        <v>0</v>
      </c>
      <c r="AV290" s="36" t="n">
        <f aca="false">AV224</f>
        <v>0</v>
      </c>
      <c r="AW290" s="36" t="n">
        <f aca="false">AW224</f>
        <v>0</v>
      </c>
      <c r="AX290" s="36" t="n">
        <f aca="false">AX224</f>
        <v>0</v>
      </c>
    </row>
    <row r="291" customFormat="false" ht="12.75" hidden="false" customHeight="false" outlineLevel="0" collapsed="false">
      <c r="AA291" s="0" t="s">
        <v>61</v>
      </c>
      <c r="AT291" s="36" t="n">
        <f aca="false">AT247</f>
        <v>0</v>
      </c>
      <c r="AU291" s="36" t="n">
        <f aca="false">AU247</f>
        <v>0</v>
      </c>
      <c r="AV291" s="36" t="n">
        <f aca="false">AV247</f>
        <v>0</v>
      </c>
      <c r="AW291" s="36" t="n">
        <f aca="false">AW247</f>
        <v>0</v>
      </c>
      <c r="AX291" s="36" t="n">
        <f aca="false">AX247</f>
        <v>0</v>
      </c>
    </row>
    <row r="292" customFormat="false" ht="12.75" hidden="false" customHeight="false" outlineLevel="0" collapsed="false">
      <c r="AA292" s="0" t="s">
        <v>62</v>
      </c>
      <c r="AT292" s="36" t="n">
        <f aca="false">AT270</f>
        <v>0</v>
      </c>
      <c r="AU292" s="36" t="n">
        <f aca="false">AU270</f>
        <v>0</v>
      </c>
      <c r="AV292" s="36" t="n">
        <f aca="false">AV270</f>
        <v>0</v>
      </c>
      <c r="AW292" s="36" t="n">
        <f aca="false">AW270</f>
        <v>0</v>
      </c>
      <c r="AX292" s="36" t="n">
        <f aca="false">AX270</f>
        <v>0</v>
      </c>
    </row>
    <row r="293" customFormat="false" ht="12.75" hidden="false" customHeight="false" outlineLevel="0" collapsed="false">
      <c r="AA293" s="0" t="s">
        <v>63</v>
      </c>
      <c r="AT293" s="26" t="n">
        <v>0</v>
      </c>
      <c r="AU293" s="26"/>
      <c r="AV293" s="26" t="n">
        <f aca="false">-5+5.5</f>
        <v>0.5</v>
      </c>
      <c r="AW293" s="26"/>
      <c r="AX293" s="26" t="n">
        <v>-9.9</v>
      </c>
    </row>
    <row r="294" customFormat="false" ht="12.75" hidden="false" customHeight="false" outlineLevel="0" collapsed="false">
      <c r="AA294" s="0" t="s">
        <v>64</v>
      </c>
      <c r="AT294" s="26" t="n">
        <f aca="false">-1.3+2.1</f>
        <v>0.8</v>
      </c>
      <c r="AU294" s="26" t="n">
        <v>-1.8</v>
      </c>
      <c r="AV294" s="26" t="n">
        <v>1.2</v>
      </c>
      <c r="AW294" s="26" t="n">
        <v>-1.2</v>
      </c>
      <c r="AX294" s="26"/>
    </row>
    <row r="295" customFormat="false" ht="12.75" hidden="false" customHeight="false" outlineLevel="0" collapsed="false">
      <c r="AA295" s="0" t="s">
        <v>65</v>
      </c>
      <c r="AT295" s="26"/>
      <c r="AU295" s="26"/>
      <c r="AV295" s="26"/>
      <c r="AW295" s="26"/>
      <c r="AX295" s="26"/>
    </row>
    <row r="296" customFormat="false" ht="12.75" hidden="false" customHeight="false" outlineLevel="0" collapsed="false">
      <c r="AA296" s="0" t="s">
        <v>66</v>
      </c>
      <c r="AT296" s="26"/>
      <c r="AU296" s="26"/>
      <c r="AV296" s="26"/>
      <c r="AW296" s="26"/>
      <c r="AX296" s="26"/>
    </row>
    <row r="297" customFormat="false" ht="12.75" hidden="false" customHeight="false" outlineLevel="0" collapsed="false">
      <c r="AA297" s="0" t="s">
        <v>67</v>
      </c>
      <c r="AT297" s="26"/>
      <c r="AU297" s="26"/>
      <c r="AV297" s="26"/>
      <c r="AW297" s="26"/>
      <c r="AX297" s="26"/>
    </row>
    <row r="298" customFormat="false" ht="12.75" hidden="false" customHeight="false" outlineLevel="0" collapsed="false">
      <c r="AA298" s="0" t="s">
        <v>47</v>
      </c>
      <c r="AT298" s="26"/>
      <c r="AU298" s="26"/>
      <c r="AV298" s="26"/>
      <c r="AW298" s="26"/>
      <c r="AX298" s="26"/>
    </row>
    <row r="299" customFormat="false" ht="12.75" hidden="false" customHeight="false" outlineLevel="0" collapsed="false">
      <c r="AA299" s="0" t="s">
        <v>68</v>
      </c>
      <c r="AT299" s="26"/>
      <c r="AU299" s="26"/>
      <c r="AV299" s="26"/>
      <c r="AW299" s="26"/>
      <c r="AX299" s="26"/>
    </row>
    <row r="300" customFormat="false" ht="12.75" hidden="false" customHeight="false" outlineLevel="0" collapsed="false">
      <c r="AA300" s="0" t="s">
        <v>69</v>
      </c>
      <c r="AT300" s="26"/>
      <c r="AU300" s="26"/>
      <c r="AV300" s="26"/>
      <c r="AW300" s="26"/>
      <c r="AX300" s="26"/>
    </row>
    <row r="301" customFormat="false" ht="12.75" hidden="false" customHeight="false" outlineLevel="0" collapsed="false">
      <c r="AA301" s="0" t="s">
        <v>70</v>
      </c>
      <c r="AT301" s="26"/>
      <c r="AU301" s="26"/>
      <c r="AV301" s="26"/>
      <c r="AW301" s="26"/>
      <c r="AX301" s="26"/>
    </row>
    <row r="302" customFormat="false" ht="12.75" hidden="false" customHeight="false" outlineLevel="0" collapsed="false">
      <c r="AA302" s="0" t="s">
        <v>71</v>
      </c>
      <c r="AT302" s="26"/>
      <c r="AU302" s="26"/>
      <c r="AV302" s="26"/>
      <c r="AW302" s="26"/>
      <c r="AX302" s="26"/>
    </row>
    <row r="303" customFormat="false" ht="12.75" hidden="true" customHeight="false" outlineLevel="0" collapsed="false">
      <c r="AA303" s="0" t="s">
        <v>72</v>
      </c>
      <c r="AT303" s="26"/>
      <c r="AU303" s="26"/>
      <c r="AV303" s="26"/>
      <c r="AW303" s="26"/>
      <c r="AX303" s="26"/>
    </row>
    <row r="304" customFormat="false" ht="12.75" hidden="false" customHeight="false" outlineLevel="0" collapsed="false">
      <c r="AA304" s="0" t="s">
        <v>73</v>
      </c>
      <c r="AT304" s="41"/>
      <c r="AU304" s="41"/>
      <c r="AV304" s="41"/>
      <c r="AW304" s="41"/>
      <c r="AX304" s="41" t="n">
        <v>1.1</v>
      </c>
    </row>
    <row r="305" customFormat="false" ht="12.75" hidden="false" customHeight="false" outlineLevel="0" collapsed="false">
      <c r="AT305" s="1" t="n">
        <f aca="false">SUM(AT287:AT304)</f>
        <v>2.5</v>
      </c>
      <c r="AU305" s="1" t="n">
        <f aca="false">SUM(AU287:AU304)</f>
        <v>-0.3</v>
      </c>
      <c r="AV305" s="1" t="n">
        <f aca="false">SUM(AV287:AV304)</f>
        <v>3.4</v>
      </c>
      <c r="AW305" s="1" t="n">
        <f aca="false">SUM(AW287:AW304)</f>
        <v>-2.5</v>
      </c>
      <c r="AX305" s="1" t="n">
        <f aca="false">SUM(AX287:AX304)</f>
        <v>-16.4</v>
      </c>
    </row>
    <row r="306" customFormat="false" ht="12.75" hidden="false" customHeight="false" outlineLevel="0" collapsed="false">
      <c r="AT306" s="1"/>
      <c r="AU306" s="1"/>
      <c r="AV306" s="1"/>
      <c r="AW306" s="1"/>
      <c r="AX306" s="1"/>
    </row>
    <row r="307" customFormat="false" ht="12.75" hidden="false" customHeight="false" outlineLevel="0" collapsed="false">
      <c r="AT307" s="1"/>
      <c r="AU307" s="1"/>
      <c r="AV307" s="1"/>
      <c r="AW307" s="1"/>
      <c r="AX307" s="1"/>
    </row>
    <row r="308" customFormat="false" ht="12.75" hidden="false" customHeight="false" outlineLevel="0" collapsed="false">
      <c r="AA308" s="8" t="s">
        <v>78</v>
      </c>
    </row>
    <row r="309" customFormat="false" ht="12.75" hidden="false" customHeight="false" outlineLevel="0" collapsed="false">
      <c r="AT309" s="30" t="n">
        <f aca="false">AT$148</f>
        <v>36312</v>
      </c>
      <c r="AU309" s="30" t="n">
        <f aca="false">AU$148</f>
        <v>36342</v>
      </c>
      <c r="AV309" s="30" t="n">
        <f aca="false">AV$148</f>
        <v>36373</v>
      </c>
      <c r="AW309" s="30" t="n">
        <f aca="false">AW$148</f>
        <v>36404</v>
      </c>
      <c r="AX309" s="30" t="n">
        <f aca="false">AX$148</f>
        <v>36434</v>
      </c>
    </row>
    <row r="310" customFormat="false" ht="12.75" hidden="false" customHeight="false" outlineLevel="0" collapsed="false">
      <c r="AA310" s="0" t="s">
        <v>57</v>
      </c>
      <c r="AT310" s="36" t="n">
        <f aca="false">AT156</f>
        <v>0</v>
      </c>
      <c r="AU310" s="36" t="n">
        <f aca="false">AU156</f>
        <v>0</v>
      </c>
      <c r="AV310" s="36" t="n">
        <f aca="false">AV156</f>
        <v>0</v>
      </c>
      <c r="AW310" s="36" t="n">
        <f aca="false">AW156</f>
        <v>0</v>
      </c>
      <c r="AX310" s="36" t="n">
        <f aca="false">AX156</f>
        <v>0</v>
      </c>
    </row>
    <row r="311" customFormat="false" ht="12.75" hidden="false" customHeight="false" outlineLevel="0" collapsed="false">
      <c r="AA311" s="0" t="s">
        <v>58</v>
      </c>
      <c r="AT311" s="36" t="n">
        <f aca="false">AT179</f>
        <v>0</v>
      </c>
      <c r="AU311" s="36" t="n">
        <f aca="false">AU179</f>
        <v>2.2</v>
      </c>
      <c r="AV311" s="36" t="n">
        <f aca="false">AV179</f>
        <v>12</v>
      </c>
      <c r="AW311" s="36" t="n">
        <f aca="false">AW179</f>
        <v>24.1</v>
      </c>
      <c r="AX311" s="36" t="n">
        <f aca="false">AX179</f>
        <v>-45.4</v>
      </c>
    </row>
    <row r="312" customFormat="false" ht="12.75" hidden="false" customHeight="false" outlineLevel="0" collapsed="false">
      <c r="AA312" s="0" t="s">
        <v>59</v>
      </c>
      <c r="AT312" s="36" t="n">
        <f aca="false">AT202</f>
        <v>0</v>
      </c>
      <c r="AU312" s="36" t="n">
        <f aca="false">AU202</f>
        <v>0</v>
      </c>
      <c r="AV312" s="36" t="n">
        <f aca="false">AV202</f>
        <v>0</v>
      </c>
      <c r="AW312" s="36" t="n">
        <f aca="false">AW202</f>
        <v>0</v>
      </c>
      <c r="AX312" s="36" t="n">
        <f aca="false">AX202</f>
        <v>0</v>
      </c>
    </row>
    <row r="313" customFormat="false" ht="12.75" hidden="false" customHeight="false" outlineLevel="0" collapsed="false">
      <c r="AA313" s="0" t="s">
        <v>60</v>
      </c>
      <c r="AT313" s="36" t="n">
        <f aca="false">AT225</f>
        <v>0</v>
      </c>
      <c r="AU313" s="36" t="n">
        <f aca="false">AU225</f>
        <v>0</v>
      </c>
      <c r="AV313" s="36" t="n">
        <f aca="false">AV225</f>
        <v>0</v>
      </c>
      <c r="AW313" s="36" t="n">
        <f aca="false">AW225</f>
        <v>0</v>
      </c>
      <c r="AX313" s="36" t="n">
        <f aca="false">AX225</f>
        <v>0</v>
      </c>
    </row>
    <row r="314" customFormat="false" ht="12.75" hidden="false" customHeight="false" outlineLevel="0" collapsed="false">
      <c r="AA314" s="0" t="s">
        <v>61</v>
      </c>
      <c r="AT314" s="36" t="n">
        <f aca="false">AT248</f>
        <v>-4.4</v>
      </c>
      <c r="AU314" s="36" t="n">
        <f aca="false">AU248</f>
        <v>0</v>
      </c>
      <c r="AV314" s="36" t="n">
        <f aca="false">AV248</f>
        <v>1.9</v>
      </c>
      <c r="AW314" s="36" t="n">
        <f aca="false">AW248</f>
        <v>-1.6</v>
      </c>
      <c r="AX314" s="36" t="n">
        <f aca="false">AX248</f>
        <v>14.9</v>
      </c>
    </row>
    <row r="315" customFormat="false" ht="12.75" hidden="false" customHeight="false" outlineLevel="0" collapsed="false">
      <c r="AA315" s="0" t="s">
        <v>62</v>
      </c>
      <c r="AT315" s="36" t="n">
        <f aca="false">AT271</f>
        <v>16.2</v>
      </c>
      <c r="AU315" s="36" t="n">
        <f aca="false">AU271</f>
        <v>0</v>
      </c>
      <c r="AV315" s="36" t="n">
        <f aca="false">AV271</f>
        <v>0</v>
      </c>
      <c r="AW315" s="36" t="n">
        <f aca="false">AW271</f>
        <v>0</v>
      </c>
      <c r="AX315" s="36" t="n">
        <f aca="false">AX271</f>
        <v>-3.9</v>
      </c>
    </row>
    <row r="316" customFormat="false" ht="12.75" hidden="false" customHeight="false" outlineLevel="0" collapsed="false">
      <c r="AA316" s="0" t="s">
        <v>63</v>
      </c>
      <c r="AT316" s="36" t="n">
        <f aca="false">AT294</f>
        <v>0.8</v>
      </c>
      <c r="AU316" s="36" t="n">
        <f aca="false">AU294</f>
        <v>-1.8</v>
      </c>
      <c r="AV316" s="36" t="n">
        <f aca="false">AV294</f>
        <v>1.2</v>
      </c>
      <c r="AW316" s="36" t="n">
        <f aca="false">AW294</f>
        <v>-1.2</v>
      </c>
      <c r="AX316" s="36" t="n">
        <f aca="false">AX294</f>
        <v>0</v>
      </c>
    </row>
    <row r="317" customFormat="false" ht="12.75" hidden="false" customHeight="false" outlineLevel="0" collapsed="false">
      <c r="AA317" s="0" t="s">
        <v>64</v>
      </c>
      <c r="AT317" s="26"/>
      <c r="AU317" s="26"/>
      <c r="AV317" s="26" t="n">
        <f aca="false">-1.6-2.2</f>
        <v>-3.8</v>
      </c>
      <c r="AW317" s="26" t="n">
        <v>-5</v>
      </c>
      <c r="AX317" s="26" t="n">
        <v>-2</v>
      </c>
    </row>
    <row r="318" customFormat="false" ht="12.75" hidden="false" customHeight="false" outlineLevel="0" collapsed="false">
      <c r="AA318" s="0" t="s">
        <v>65</v>
      </c>
      <c r="AT318" s="26"/>
      <c r="AU318" s="26"/>
      <c r="AV318" s="26"/>
      <c r="AW318" s="26"/>
      <c r="AX318" s="26"/>
    </row>
    <row r="319" customFormat="false" ht="12.75" hidden="false" customHeight="false" outlineLevel="0" collapsed="false">
      <c r="AA319" s="0" t="s">
        <v>66</v>
      </c>
      <c r="AT319" s="26"/>
      <c r="AU319" s="26"/>
      <c r="AV319" s="26"/>
      <c r="AW319" s="26"/>
      <c r="AX319" s="26"/>
    </row>
    <row r="320" customFormat="false" ht="12.75" hidden="false" customHeight="false" outlineLevel="0" collapsed="false">
      <c r="AA320" s="0" t="s">
        <v>67</v>
      </c>
      <c r="AT320" s="26"/>
      <c r="AU320" s="26"/>
      <c r="AV320" s="26"/>
      <c r="AW320" s="26"/>
      <c r="AX320" s="26"/>
    </row>
    <row r="321" customFormat="false" ht="12.75" hidden="false" customHeight="false" outlineLevel="0" collapsed="false">
      <c r="AA321" s="0" t="s">
        <v>47</v>
      </c>
      <c r="AT321" s="26"/>
      <c r="AU321" s="26"/>
      <c r="AV321" s="26"/>
      <c r="AW321" s="26"/>
      <c r="AX321" s="26"/>
    </row>
    <row r="322" customFormat="false" ht="12.75" hidden="false" customHeight="false" outlineLevel="0" collapsed="false">
      <c r="AA322" s="0" t="s">
        <v>68</v>
      </c>
      <c r="AT322" s="26" t="n">
        <v>-8.6</v>
      </c>
      <c r="AU322" s="26"/>
      <c r="AV322" s="26"/>
      <c r="AW322" s="26"/>
      <c r="AX322" s="26"/>
    </row>
    <row r="323" customFormat="false" ht="12.75" hidden="false" customHeight="false" outlineLevel="0" collapsed="false">
      <c r="AA323" s="0" t="s">
        <v>69</v>
      </c>
      <c r="AT323" s="26"/>
      <c r="AU323" s="26"/>
      <c r="AV323" s="26"/>
      <c r="AW323" s="26"/>
      <c r="AX323" s="26"/>
    </row>
    <row r="324" customFormat="false" ht="12.75" hidden="false" customHeight="false" outlineLevel="0" collapsed="false">
      <c r="AA324" s="0" t="s">
        <v>70</v>
      </c>
      <c r="AT324" s="26"/>
      <c r="AU324" s="26"/>
      <c r="AV324" s="26"/>
      <c r="AW324" s="26"/>
      <c r="AX324" s="26"/>
    </row>
    <row r="325" customFormat="false" ht="12.75" hidden="false" customHeight="false" outlineLevel="0" collapsed="false">
      <c r="AA325" s="0" t="s">
        <v>71</v>
      </c>
      <c r="AT325" s="26"/>
      <c r="AU325" s="26"/>
      <c r="AV325" s="26"/>
      <c r="AW325" s="26"/>
      <c r="AX325" s="26"/>
    </row>
    <row r="326" customFormat="false" ht="12.75" hidden="true" customHeight="false" outlineLevel="0" collapsed="false">
      <c r="AA326" s="0" t="s">
        <v>72</v>
      </c>
      <c r="AT326" s="26"/>
      <c r="AU326" s="26"/>
      <c r="AV326" s="26"/>
      <c r="AW326" s="26"/>
      <c r="AX326" s="26"/>
    </row>
    <row r="327" customFormat="false" ht="12.75" hidden="false" customHeight="false" outlineLevel="0" collapsed="false">
      <c r="AA327" s="0" t="s">
        <v>73</v>
      </c>
      <c r="AT327" s="41" t="n">
        <f aca="false">1.2-2.6</f>
        <v>-1.4</v>
      </c>
      <c r="AU327" s="41" t="n">
        <f aca="false">1.2+1.1-2.2</f>
        <v>0.0999999999999996</v>
      </c>
      <c r="AV327" s="41" t="n">
        <v>-2.1</v>
      </c>
      <c r="AW327" s="41" t="n">
        <v>-2.8</v>
      </c>
      <c r="AX327" s="41" t="n">
        <v>-3.5</v>
      </c>
    </row>
    <row r="328" customFormat="false" ht="12.75" hidden="false" customHeight="false" outlineLevel="0" collapsed="false">
      <c r="AT328" s="1" t="n">
        <f aca="false">SUM(AT310:AT327)</f>
        <v>2.6</v>
      </c>
      <c r="AU328" s="1" t="n">
        <f aca="false">SUM(AU310:AU327)</f>
        <v>0.5</v>
      </c>
      <c r="AV328" s="1" t="n">
        <f aca="false">SUM(AV310:AV327)</f>
        <v>9.2</v>
      </c>
      <c r="AW328" s="1" t="n">
        <f aca="false">SUM(AW310:AW327)</f>
        <v>13.5</v>
      </c>
      <c r="AX328" s="1" t="n">
        <f aca="false">SUM(AX310:AX327)</f>
        <v>-39.9</v>
      </c>
    </row>
    <row r="329" customFormat="false" ht="12.75" hidden="false" customHeight="false" outlineLevel="0" collapsed="false">
      <c r="AT329" s="1"/>
      <c r="AU329" s="1"/>
      <c r="AV329" s="1"/>
      <c r="AW329" s="1"/>
      <c r="AX329" s="1"/>
    </row>
    <row r="331" customFormat="false" ht="12.75" hidden="false" customHeight="false" outlineLevel="0" collapsed="false">
      <c r="AA331" s="8" t="s">
        <v>44</v>
      </c>
    </row>
    <row r="332" customFormat="false" ht="12.75" hidden="false" customHeight="false" outlineLevel="0" collapsed="false">
      <c r="AB332" s="30" t="n">
        <f aca="false">AB$148</f>
        <v>35765</v>
      </c>
      <c r="AC332" s="30" t="n">
        <f aca="false">AC$148</f>
        <v>35796</v>
      </c>
      <c r="AD332" s="30" t="n">
        <f aca="false">AD$148</f>
        <v>35827</v>
      </c>
      <c r="AE332" s="30" t="n">
        <f aca="false">AE$148</f>
        <v>35855</v>
      </c>
      <c r="AF332" s="30" t="n">
        <f aca="false">AF$148</f>
        <v>35886</v>
      </c>
      <c r="AG332" s="30" t="n">
        <f aca="false">AG$148</f>
        <v>35916</v>
      </c>
      <c r="AH332" s="30" t="n">
        <f aca="false">AH$148</f>
        <v>35947</v>
      </c>
      <c r="AI332" s="30" t="n">
        <f aca="false">AI$148</f>
        <v>35977</v>
      </c>
      <c r="AJ332" s="30" t="n">
        <f aca="false">AJ$148</f>
        <v>36008</v>
      </c>
      <c r="AK332" s="30" t="n">
        <f aca="false">AK$148</f>
        <v>36039</v>
      </c>
      <c r="AL332" s="30" t="n">
        <f aca="false">AL$148</f>
        <v>36069</v>
      </c>
      <c r="AM332" s="30" t="n">
        <f aca="false">AM$148</f>
        <v>36100</v>
      </c>
      <c r="AN332" s="30" t="n">
        <f aca="false">AN$148</f>
        <v>36130</v>
      </c>
      <c r="AO332" s="30" t="n">
        <f aca="false">AO$148</f>
        <v>36161</v>
      </c>
      <c r="AP332" s="30" t="n">
        <f aca="false">AP$148</f>
        <v>36192</v>
      </c>
      <c r="AQ332" s="30" t="n">
        <f aca="false">AQ$148</f>
        <v>36220</v>
      </c>
      <c r="AR332" s="30" t="n">
        <f aca="false">AR$148</f>
        <v>36251</v>
      </c>
      <c r="AS332" s="30" t="n">
        <f aca="false">AS$148</f>
        <v>36281</v>
      </c>
      <c r="AT332" s="30" t="n">
        <f aca="false">AT$148</f>
        <v>36312</v>
      </c>
      <c r="AU332" s="30" t="n">
        <f aca="false">AU$148</f>
        <v>36342</v>
      </c>
      <c r="AV332" s="30" t="n">
        <f aca="false">AV$148</f>
        <v>36373</v>
      </c>
      <c r="AW332" s="30" t="n">
        <f aca="false">AW$148</f>
        <v>36404</v>
      </c>
      <c r="AX332" s="30" t="n">
        <f aca="false">AX$148</f>
        <v>36434</v>
      </c>
    </row>
    <row r="333" customFormat="false" ht="12.75" hidden="false" customHeight="false" outlineLevel="0" collapsed="false">
      <c r="AA333" s="0" t="s">
        <v>57</v>
      </c>
      <c r="AB333" s="1" t="n">
        <v>-2.1</v>
      </c>
      <c r="AC333" s="1" t="n">
        <v>2.7</v>
      </c>
      <c r="AD333" s="1" t="n">
        <v>3.1</v>
      </c>
      <c r="AE333" s="1" t="n">
        <v>-2.8</v>
      </c>
      <c r="AF333" s="1" t="n">
        <v>-2.8</v>
      </c>
      <c r="AG333" s="1" t="n">
        <f aca="false">AG157</f>
        <v>0</v>
      </c>
      <c r="AH333" s="1" t="n">
        <f aca="false">AH157</f>
        <v>0</v>
      </c>
      <c r="AI333" s="1" t="n">
        <f aca="false">AI157</f>
        <v>1.6</v>
      </c>
      <c r="AJ333" s="1" t="n">
        <f aca="false">AJ157</f>
        <v>1.6</v>
      </c>
      <c r="AK333" s="1" t="n">
        <f aca="false">AK157</f>
        <v>1.6</v>
      </c>
      <c r="AL333" s="1" t="n">
        <f aca="false">AL157</f>
        <v>1.2</v>
      </c>
      <c r="AM333" s="1" t="n">
        <f aca="false">AM157</f>
        <v>-2.4</v>
      </c>
      <c r="AN333" s="1" t="n">
        <f aca="false">AN157</f>
        <v>0</v>
      </c>
      <c r="AO333" s="1" t="n">
        <f aca="false">AO157</f>
        <v>0</v>
      </c>
      <c r="AP333" s="1" t="n">
        <f aca="false">AP157</f>
        <v>0.1</v>
      </c>
      <c r="AQ333" s="1" t="n">
        <f aca="false">AQ157</f>
        <v>0</v>
      </c>
      <c r="AR333" s="1" t="n">
        <f aca="false">AR157</f>
        <v>0</v>
      </c>
      <c r="AS333" s="1" t="n">
        <f aca="false">AS157</f>
        <v>0</v>
      </c>
      <c r="AT333" s="1" t="n">
        <f aca="false">AT157</f>
        <v>0</v>
      </c>
      <c r="AU333" s="1" t="n">
        <f aca="false">AU157</f>
        <v>0</v>
      </c>
      <c r="AV333" s="1" t="n">
        <f aca="false">AV157</f>
        <v>0</v>
      </c>
      <c r="AW333" s="1" t="n">
        <f aca="false">AW157</f>
        <v>0</v>
      </c>
      <c r="AX333" s="1" t="n">
        <f aca="false">AX157</f>
        <v>0</v>
      </c>
    </row>
    <row r="334" customFormat="false" ht="12.75" hidden="false" customHeight="false" outlineLevel="0" collapsed="false">
      <c r="AA334" s="0" t="s">
        <v>58</v>
      </c>
      <c r="AB334" s="1" t="n">
        <v>8.3</v>
      </c>
      <c r="AC334" s="1" t="n">
        <v>9</v>
      </c>
      <c r="AD334" s="1" t="n">
        <v>2.5</v>
      </c>
      <c r="AE334" s="1" t="n">
        <v>3.4</v>
      </c>
      <c r="AF334" s="1" t="n">
        <v>2.4</v>
      </c>
      <c r="AG334" s="1" t="n">
        <f aca="false">AG180</f>
        <v>2.8</v>
      </c>
      <c r="AH334" s="1" t="n">
        <f aca="false">AH180</f>
        <v>0.9</v>
      </c>
      <c r="AI334" s="1" t="n">
        <f aca="false">AI180</f>
        <v>2.4</v>
      </c>
      <c r="AJ334" s="1" t="n">
        <f aca="false">AJ180</f>
        <v>1.9</v>
      </c>
      <c r="AK334" s="1" t="n">
        <f aca="false">AK180</f>
        <v>0</v>
      </c>
      <c r="AL334" s="1" t="n">
        <f aca="false">AL180</f>
        <v>-1.9</v>
      </c>
      <c r="AM334" s="1" t="n">
        <f aca="false">AM180</f>
        <v>-6</v>
      </c>
      <c r="AN334" s="1" t="n">
        <f aca="false">AN180</f>
        <v>0</v>
      </c>
      <c r="AO334" s="1" t="n">
        <f aca="false">AO180</f>
        <v>-1.5</v>
      </c>
      <c r="AP334" s="1" t="n">
        <f aca="false">AP180</f>
        <v>-7.2</v>
      </c>
      <c r="AQ334" s="1" t="n">
        <f aca="false">AQ180</f>
        <v>0</v>
      </c>
      <c r="AR334" s="1" t="n">
        <f aca="false">AR180</f>
        <v>0</v>
      </c>
      <c r="AS334" s="1" t="n">
        <f aca="false">AS180</f>
        <v>0</v>
      </c>
      <c r="AT334" s="1" t="n">
        <f aca="false">AT180</f>
        <v>0</v>
      </c>
      <c r="AU334" s="1" t="n">
        <f aca="false">AU180</f>
        <v>0</v>
      </c>
      <c r="AV334" s="1" t="n">
        <f aca="false">AV180</f>
        <v>0</v>
      </c>
      <c r="AW334" s="1" t="n">
        <f aca="false">AW180</f>
        <v>0</v>
      </c>
      <c r="AX334" s="1" t="n">
        <f aca="false">AX180</f>
        <v>-1.2</v>
      </c>
    </row>
    <row r="335" customFormat="false" ht="12.75" hidden="false" customHeight="false" outlineLevel="0" collapsed="false">
      <c r="AA335" s="0" t="s">
        <v>59</v>
      </c>
      <c r="AB335" s="1"/>
      <c r="AC335" s="1"/>
      <c r="AD335" s="1"/>
      <c r="AE335" s="1"/>
      <c r="AF335" s="1"/>
      <c r="AG335" s="1"/>
      <c r="AH335" s="1"/>
      <c r="AI335" s="1"/>
      <c r="AJ335" s="1"/>
      <c r="AK335" s="1"/>
      <c r="AL335" s="1"/>
      <c r="AM335" s="1"/>
      <c r="AN335" s="1"/>
      <c r="AO335" s="1"/>
      <c r="AP335" s="1"/>
      <c r="AQ335" s="1"/>
      <c r="AR335" s="1"/>
      <c r="AS335" s="1"/>
      <c r="AT335" s="1" t="n">
        <f aca="false">AT203</f>
        <v>0</v>
      </c>
      <c r="AU335" s="1" t="n">
        <f aca="false">AU203</f>
        <v>0</v>
      </c>
      <c r="AV335" s="1" t="n">
        <f aca="false">AV203</f>
        <v>0</v>
      </c>
      <c r="AW335" s="1" t="n">
        <f aca="false">AW203</f>
        <v>0</v>
      </c>
      <c r="AX335" s="1" t="n">
        <f aca="false">AX203</f>
        <v>0</v>
      </c>
    </row>
    <row r="336" customFormat="false" ht="12.75" hidden="false" customHeight="false" outlineLevel="0" collapsed="false">
      <c r="AA336" s="0" t="s">
        <v>60</v>
      </c>
      <c r="AB336" s="1"/>
      <c r="AC336" s="1"/>
      <c r="AD336" s="1"/>
      <c r="AE336" s="1"/>
      <c r="AF336" s="1"/>
      <c r="AG336" s="1"/>
      <c r="AH336" s="1"/>
      <c r="AI336" s="1"/>
      <c r="AJ336" s="1"/>
      <c r="AK336" s="1"/>
      <c r="AL336" s="1"/>
      <c r="AM336" s="1"/>
      <c r="AN336" s="1"/>
      <c r="AO336" s="1"/>
      <c r="AP336" s="1"/>
      <c r="AQ336" s="1"/>
      <c r="AR336" s="1"/>
      <c r="AS336" s="1"/>
      <c r="AT336" s="1" t="n">
        <f aca="false">AT226</f>
        <v>0</v>
      </c>
      <c r="AU336" s="1" t="n">
        <f aca="false">AU226</f>
        <v>0</v>
      </c>
      <c r="AV336" s="1" t="n">
        <f aca="false">AV226</f>
        <v>0</v>
      </c>
      <c r="AW336" s="1" t="n">
        <f aca="false">AW226</f>
        <v>0</v>
      </c>
      <c r="AX336" s="1" t="n">
        <f aca="false">AX226</f>
        <v>0</v>
      </c>
    </row>
    <row r="337" customFormat="false" ht="12.75" hidden="false" customHeight="false" outlineLevel="0" collapsed="false">
      <c r="AA337" s="0" t="s">
        <v>61</v>
      </c>
      <c r="AB337" s="1"/>
      <c r="AC337" s="1"/>
      <c r="AD337" s="1"/>
      <c r="AE337" s="1"/>
      <c r="AF337" s="1"/>
      <c r="AG337" s="1"/>
      <c r="AH337" s="1"/>
      <c r="AI337" s="1"/>
      <c r="AJ337" s="1"/>
      <c r="AK337" s="1"/>
      <c r="AL337" s="1"/>
      <c r="AM337" s="1"/>
      <c r="AN337" s="1"/>
      <c r="AO337" s="1"/>
      <c r="AP337" s="1"/>
      <c r="AQ337" s="1"/>
      <c r="AR337" s="1"/>
      <c r="AS337" s="1"/>
      <c r="AT337" s="1" t="n">
        <f aca="false">AT249</f>
        <v>0</v>
      </c>
      <c r="AU337" s="1" t="n">
        <f aca="false">AU249</f>
        <v>0</v>
      </c>
      <c r="AV337" s="1" t="n">
        <f aca="false">AV249</f>
        <v>0</v>
      </c>
      <c r="AW337" s="1" t="n">
        <f aca="false">AW249</f>
        <v>0</v>
      </c>
      <c r="AX337" s="1" t="n">
        <f aca="false">AX249</f>
        <v>0</v>
      </c>
    </row>
    <row r="338" customFormat="false" ht="12.75" hidden="false" customHeight="false" outlineLevel="0" collapsed="false">
      <c r="AA338" s="0" t="s">
        <v>62</v>
      </c>
      <c r="AB338" s="1"/>
      <c r="AC338" s="1"/>
      <c r="AD338" s="1"/>
      <c r="AE338" s="1"/>
      <c r="AF338" s="1"/>
      <c r="AG338" s="1"/>
      <c r="AH338" s="1"/>
      <c r="AI338" s="1"/>
      <c r="AJ338" s="1"/>
      <c r="AK338" s="1"/>
      <c r="AL338" s="1"/>
      <c r="AM338" s="1"/>
      <c r="AN338" s="1"/>
      <c r="AO338" s="1"/>
      <c r="AP338" s="1"/>
      <c r="AQ338" s="1"/>
      <c r="AR338" s="1"/>
      <c r="AS338" s="1"/>
      <c r="AT338" s="1" t="n">
        <f aca="false">AT272</f>
        <v>0</v>
      </c>
      <c r="AU338" s="1" t="n">
        <f aca="false">AU272</f>
        <v>0</v>
      </c>
      <c r="AV338" s="1" t="n">
        <f aca="false">AV272</f>
        <v>0</v>
      </c>
      <c r="AW338" s="1" t="n">
        <f aca="false">AW272</f>
        <v>0</v>
      </c>
      <c r="AX338" s="1" t="n">
        <f aca="false">AX272</f>
        <v>0</v>
      </c>
    </row>
    <row r="339" customFormat="false" ht="12.75" hidden="false" customHeight="false" outlineLevel="0" collapsed="false">
      <c r="AA339" s="0" t="s">
        <v>63</v>
      </c>
      <c r="AB339" s="1"/>
      <c r="AC339" s="1"/>
      <c r="AD339" s="1"/>
      <c r="AE339" s="1"/>
      <c r="AF339" s="1"/>
      <c r="AG339" s="1"/>
      <c r="AH339" s="1"/>
      <c r="AI339" s="1"/>
      <c r="AJ339" s="1"/>
      <c r="AK339" s="1"/>
      <c r="AL339" s="1"/>
      <c r="AM339" s="1"/>
      <c r="AN339" s="1"/>
      <c r="AO339" s="1"/>
      <c r="AP339" s="1"/>
      <c r="AQ339" s="1"/>
      <c r="AR339" s="1"/>
      <c r="AS339" s="1"/>
      <c r="AT339" s="1" t="n">
        <f aca="false">AT295</f>
        <v>0</v>
      </c>
      <c r="AU339" s="1" t="n">
        <f aca="false">AU295</f>
        <v>0</v>
      </c>
      <c r="AV339" s="1" t="n">
        <f aca="false">AV295</f>
        <v>0</v>
      </c>
      <c r="AW339" s="1" t="n">
        <f aca="false">AW295</f>
        <v>0</v>
      </c>
      <c r="AX339" s="1" t="n">
        <f aca="false">AX295</f>
        <v>0</v>
      </c>
    </row>
    <row r="340" customFormat="false" ht="12.75" hidden="false" customHeight="false" outlineLevel="0" collapsed="false">
      <c r="AA340" s="0" t="s">
        <v>64</v>
      </c>
      <c r="AB340" s="1"/>
      <c r="AC340" s="1" t="n">
        <v>1.1</v>
      </c>
      <c r="AD340" s="1" t="n">
        <v>2.6</v>
      </c>
      <c r="AE340" s="1"/>
      <c r="AF340" s="1"/>
      <c r="AG340" s="1" t="n">
        <f aca="false">AG302</f>
        <v>0</v>
      </c>
      <c r="AH340" s="1" t="n">
        <f aca="false">AH302</f>
        <v>0</v>
      </c>
      <c r="AI340" s="1" t="n">
        <f aca="false">AI302</f>
        <v>0</v>
      </c>
      <c r="AJ340" s="1" t="n">
        <f aca="false">AJ302</f>
        <v>0</v>
      </c>
      <c r="AK340" s="1" t="n">
        <f aca="false">AK302</f>
        <v>0</v>
      </c>
      <c r="AL340" s="1" t="n">
        <f aca="false">AL302</f>
        <v>0</v>
      </c>
      <c r="AM340" s="1" t="n">
        <f aca="false">AM302</f>
        <v>0</v>
      </c>
      <c r="AN340" s="1" t="n">
        <f aca="false">AN302</f>
        <v>0</v>
      </c>
      <c r="AO340" s="1" t="n">
        <f aca="false">AO302</f>
        <v>0</v>
      </c>
      <c r="AP340" s="1" t="n">
        <f aca="false">AP302</f>
        <v>0</v>
      </c>
      <c r="AQ340" s="1" t="n">
        <f aca="false">AQ302</f>
        <v>0</v>
      </c>
      <c r="AR340" s="1" t="n">
        <f aca="false">AR302</f>
        <v>0</v>
      </c>
      <c r="AS340" s="1" t="n">
        <f aca="false">AS302</f>
        <v>0</v>
      </c>
      <c r="AT340" s="1" t="n">
        <f aca="false">AT318</f>
        <v>0</v>
      </c>
      <c r="AU340" s="1" t="n">
        <f aca="false">AU318</f>
        <v>0</v>
      </c>
      <c r="AV340" s="1" t="n">
        <f aca="false">AV318</f>
        <v>0</v>
      </c>
      <c r="AW340" s="1" t="n">
        <f aca="false">AW318</f>
        <v>0</v>
      </c>
      <c r="AX340" s="1" t="n">
        <f aca="false">AX318</f>
        <v>0</v>
      </c>
    </row>
    <row r="341" customFormat="false" ht="12.75" hidden="false" customHeight="false" outlineLevel="0" collapsed="false">
      <c r="AA341" s="0" t="s">
        <v>65</v>
      </c>
      <c r="AB341" s="1"/>
      <c r="AC341" s="1" t="n">
        <v>-28.5</v>
      </c>
      <c r="AD341" s="1"/>
      <c r="AE341" s="1"/>
      <c r="AF341" s="1"/>
      <c r="AG341" s="26" t="n">
        <v>0</v>
      </c>
      <c r="AH341" s="26"/>
      <c r="AI341" s="26"/>
      <c r="AJ341" s="26"/>
      <c r="AK341" s="26"/>
      <c r="AL341" s="26"/>
      <c r="AM341" s="26"/>
      <c r="AN341" s="26"/>
      <c r="AO341" s="26"/>
      <c r="AP341" s="26"/>
      <c r="AQ341" s="26"/>
      <c r="AR341" s="26"/>
      <c r="AS341" s="26"/>
      <c r="AT341" s="26" t="n">
        <v>0</v>
      </c>
      <c r="AU341" s="26"/>
      <c r="AV341" s="26"/>
      <c r="AW341" s="26"/>
      <c r="AX341" s="26"/>
    </row>
    <row r="342" customFormat="false" ht="12.75" hidden="false" customHeight="false" outlineLevel="0" collapsed="false">
      <c r="AA342" s="0" t="s">
        <v>66</v>
      </c>
      <c r="AB342" s="1"/>
      <c r="AC342" s="1"/>
      <c r="AD342" s="1"/>
      <c r="AE342" s="1"/>
      <c r="AF342" s="1"/>
      <c r="AG342" s="26"/>
      <c r="AH342" s="26"/>
      <c r="AI342" s="26"/>
      <c r="AJ342" s="26"/>
      <c r="AK342" s="26"/>
      <c r="AL342" s="26"/>
      <c r="AM342" s="26"/>
      <c r="AN342" s="26"/>
      <c r="AO342" s="26"/>
      <c r="AP342" s="26"/>
      <c r="AQ342" s="26"/>
      <c r="AR342" s="26"/>
      <c r="AS342" s="26"/>
      <c r="AT342" s="26"/>
      <c r="AU342" s="26"/>
      <c r="AV342" s="26"/>
      <c r="AW342" s="26"/>
      <c r="AX342" s="26"/>
    </row>
    <row r="343" customFormat="false" ht="12.75" hidden="false" customHeight="false" outlineLevel="0" collapsed="false">
      <c r="AA343" s="0" t="s">
        <v>67</v>
      </c>
      <c r="AB343" s="1"/>
      <c r="AC343" s="1"/>
      <c r="AD343" s="1"/>
      <c r="AE343" s="1"/>
      <c r="AF343" s="1"/>
      <c r="AG343" s="26"/>
      <c r="AH343" s="26"/>
      <c r="AI343" s="26"/>
      <c r="AJ343" s="26"/>
      <c r="AK343" s="26"/>
      <c r="AL343" s="26"/>
      <c r="AM343" s="26"/>
      <c r="AN343" s="26"/>
      <c r="AO343" s="26"/>
      <c r="AP343" s="26"/>
      <c r="AQ343" s="26"/>
      <c r="AR343" s="26"/>
      <c r="AS343" s="26"/>
      <c r="AT343" s="26"/>
      <c r="AU343" s="26"/>
      <c r="AV343" s="26"/>
      <c r="AW343" s="26"/>
      <c r="AX343" s="26"/>
    </row>
    <row r="344" customFormat="false" ht="12.75" hidden="false" customHeight="false" outlineLevel="0" collapsed="false">
      <c r="AA344" s="0" t="s">
        <v>47</v>
      </c>
      <c r="AB344" s="1"/>
      <c r="AC344" s="1"/>
      <c r="AD344" s="1"/>
      <c r="AE344" s="1"/>
      <c r="AF344" s="1"/>
      <c r="AG344" s="26"/>
      <c r="AH344" s="26"/>
      <c r="AI344" s="26"/>
      <c r="AJ344" s="26"/>
      <c r="AK344" s="26"/>
      <c r="AL344" s="26"/>
      <c r="AM344" s="26"/>
      <c r="AN344" s="26"/>
      <c r="AO344" s="26"/>
      <c r="AP344" s="26"/>
      <c r="AQ344" s="26"/>
      <c r="AR344" s="26"/>
      <c r="AS344" s="26"/>
      <c r="AT344" s="26"/>
      <c r="AU344" s="26"/>
      <c r="AV344" s="26"/>
      <c r="AW344" s="26"/>
      <c r="AX344" s="26"/>
    </row>
    <row r="345" customFormat="false" ht="12.75" hidden="false" customHeight="false" outlineLevel="0" collapsed="false">
      <c r="AA345" s="0" t="s">
        <v>68</v>
      </c>
      <c r="AB345" s="1"/>
      <c r="AC345" s="1"/>
      <c r="AD345" s="1"/>
      <c r="AE345" s="1"/>
      <c r="AF345" s="1"/>
      <c r="AG345" s="26"/>
      <c r="AH345" s="26"/>
      <c r="AI345" s="26"/>
      <c r="AJ345" s="26"/>
      <c r="AK345" s="26"/>
      <c r="AL345" s="26"/>
      <c r="AM345" s="26"/>
      <c r="AN345" s="26"/>
      <c r="AO345" s="26"/>
      <c r="AP345" s="26"/>
      <c r="AQ345" s="26"/>
      <c r="AR345" s="26"/>
      <c r="AS345" s="26"/>
      <c r="AT345" s="26"/>
      <c r="AU345" s="26"/>
      <c r="AV345" s="26"/>
      <c r="AW345" s="26"/>
      <c r="AX345" s="26"/>
    </row>
    <row r="346" customFormat="false" ht="12.75" hidden="false" customHeight="false" outlineLevel="0" collapsed="false">
      <c r="AA346" s="0" t="s">
        <v>69</v>
      </c>
      <c r="AB346" s="1"/>
      <c r="AC346" s="1"/>
      <c r="AD346" s="1"/>
      <c r="AE346" s="1"/>
      <c r="AF346" s="1"/>
      <c r="AG346" s="26"/>
      <c r="AH346" s="26"/>
      <c r="AI346" s="26"/>
      <c r="AJ346" s="26"/>
      <c r="AK346" s="26"/>
      <c r="AL346" s="26"/>
      <c r="AM346" s="26"/>
      <c r="AN346" s="26"/>
      <c r="AO346" s="26"/>
      <c r="AP346" s="26"/>
      <c r="AQ346" s="26"/>
      <c r="AR346" s="26"/>
      <c r="AS346" s="26"/>
      <c r="AT346" s="26"/>
      <c r="AU346" s="26"/>
      <c r="AV346" s="26"/>
      <c r="AW346" s="26"/>
      <c r="AX346" s="26"/>
    </row>
    <row r="347" customFormat="false" ht="12.75" hidden="false" customHeight="false" outlineLevel="0" collapsed="false">
      <c r="AA347" s="0" t="s">
        <v>70</v>
      </c>
      <c r="AB347" s="1"/>
      <c r="AC347" s="1"/>
      <c r="AD347" s="1"/>
      <c r="AE347" s="1"/>
      <c r="AF347" s="1"/>
      <c r="AG347" s="26"/>
      <c r="AH347" s="26"/>
      <c r="AI347" s="26"/>
      <c r="AJ347" s="26"/>
      <c r="AK347" s="26"/>
      <c r="AL347" s="26"/>
      <c r="AM347" s="26"/>
      <c r="AN347" s="26"/>
      <c r="AO347" s="26"/>
      <c r="AP347" s="26"/>
      <c r="AQ347" s="26"/>
      <c r="AR347" s="26"/>
      <c r="AS347" s="26"/>
      <c r="AT347" s="26"/>
      <c r="AU347" s="26"/>
      <c r="AV347" s="26"/>
      <c r="AW347" s="26"/>
      <c r="AX347" s="26"/>
    </row>
    <row r="348" customFormat="false" ht="12.75" hidden="false" customHeight="false" outlineLevel="0" collapsed="false">
      <c r="AA348" s="0" t="s">
        <v>71</v>
      </c>
      <c r="AB348" s="1"/>
      <c r="AC348" s="1"/>
      <c r="AD348" s="1"/>
      <c r="AE348" s="1"/>
      <c r="AF348" s="1"/>
      <c r="AG348" s="26"/>
      <c r="AH348" s="26"/>
      <c r="AI348" s="26"/>
      <c r="AJ348" s="26"/>
      <c r="AK348" s="26"/>
      <c r="AL348" s="26"/>
      <c r="AM348" s="26"/>
      <c r="AN348" s="26"/>
      <c r="AO348" s="26"/>
      <c r="AP348" s="26"/>
      <c r="AQ348" s="26"/>
      <c r="AR348" s="26"/>
      <c r="AS348" s="26"/>
      <c r="AT348" s="26"/>
      <c r="AU348" s="26"/>
      <c r="AV348" s="26"/>
      <c r="AW348" s="26"/>
      <c r="AX348" s="26"/>
    </row>
    <row r="349" customFormat="false" ht="12.75" hidden="true" customHeight="false" outlineLevel="0" collapsed="false">
      <c r="AA349" s="0" t="s">
        <v>72</v>
      </c>
      <c r="AB349" s="1"/>
      <c r="AC349" s="1"/>
      <c r="AD349" s="1"/>
      <c r="AE349" s="1"/>
      <c r="AF349" s="1"/>
      <c r="AG349" s="26"/>
      <c r="AH349" s="26"/>
      <c r="AI349" s="26"/>
      <c r="AJ349" s="26"/>
      <c r="AK349" s="26"/>
      <c r="AL349" s="26"/>
      <c r="AM349" s="26"/>
      <c r="AN349" s="26"/>
      <c r="AO349" s="26"/>
      <c r="AP349" s="26"/>
      <c r="AQ349" s="26"/>
      <c r="AR349" s="26"/>
      <c r="AS349" s="26"/>
      <c r="AT349" s="26"/>
      <c r="AU349" s="26"/>
      <c r="AV349" s="26"/>
      <c r="AW349" s="26"/>
      <c r="AX349" s="26"/>
    </row>
    <row r="350" customFormat="false" ht="12.75" hidden="false" customHeight="false" outlineLevel="0" collapsed="false">
      <c r="AA350" s="0" t="s">
        <v>73</v>
      </c>
      <c r="AB350" s="40"/>
      <c r="AC350" s="40" t="n">
        <v>29.7</v>
      </c>
      <c r="AD350" s="40" t="n">
        <v>2.2</v>
      </c>
      <c r="AE350" s="40" t="n">
        <v>2.2</v>
      </c>
      <c r="AF350" s="40" t="n">
        <v>-6</v>
      </c>
      <c r="AG350" s="41" t="n">
        <v>3.4</v>
      </c>
      <c r="AH350" s="41" t="n">
        <v>3.8</v>
      </c>
      <c r="AI350" s="41" t="n">
        <v>4</v>
      </c>
      <c r="AJ350" s="41" t="n">
        <v>3.8</v>
      </c>
      <c r="AK350" s="41" t="n">
        <v>3.8</v>
      </c>
      <c r="AL350" s="41" t="n">
        <v>3.5</v>
      </c>
      <c r="AM350" s="41" t="n">
        <v>3.3</v>
      </c>
      <c r="AN350" s="41" t="n">
        <v>3.6</v>
      </c>
      <c r="AO350" s="41" t="n">
        <v>3.2</v>
      </c>
      <c r="AP350" s="41" t="n">
        <v>3</v>
      </c>
      <c r="AQ350" s="41" t="n">
        <v>3</v>
      </c>
      <c r="AR350" s="41"/>
      <c r="AS350" s="41"/>
      <c r="AT350" s="41"/>
      <c r="AU350" s="41"/>
      <c r="AV350" s="41"/>
      <c r="AW350" s="41"/>
      <c r="AX350" s="41" t="n">
        <v>-2.2</v>
      </c>
    </row>
    <row r="351" customFormat="false" ht="12.75" hidden="false" customHeight="false" outlineLevel="0" collapsed="false">
      <c r="AB351" s="1" t="n">
        <f aca="false">SUM(AB333:AB350)</f>
        <v>6.2</v>
      </c>
      <c r="AC351" s="1" t="n">
        <f aca="false">SUM(AC333:AC350)</f>
        <v>14</v>
      </c>
      <c r="AD351" s="1" t="n">
        <f aca="false">SUM(AD333:AD350)</f>
        <v>10.4</v>
      </c>
      <c r="AE351" s="1" t="n">
        <f aca="false">SUM(AE333:AE350)</f>
        <v>2.8</v>
      </c>
      <c r="AF351" s="1" t="n">
        <f aca="false">SUM(AF333:AF350)</f>
        <v>-6.4</v>
      </c>
      <c r="AG351" s="1" t="n">
        <f aca="false">SUM(AG333:AG350)</f>
        <v>6.2</v>
      </c>
      <c r="AH351" s="1" t="n">
        <f aca="false">SUM(AH333:AH350)</f>
        <v>4.7</v>
      </c>
      <c r="AI351" s="1" t="n">
        <f aca="false">SUM(AI333:AI350)</f>
        <v>8</v>
      </c>
      <c r="AJ351" s="1" t="n">
        <f aca="false">SUM(AJ333:AJ350)</f>
        <v>7.3</v>
      </c>
      <c r="AK351" s="1" t="n">
        <f aca="false">SUM(AK333:AK350)</f>
        <v>5.4</v>
      </c>
      <c r="AL351" s="1" t="n">
        <f aca="false">SUM(AL333:AL350)</f>
        <v>2.8</v>
      </c>
      <c r="AM351" s="1" t="n">
        <f aca="false">SUM(AM333:AM350)</f>
        <v>-5.1</v>
      </c>
      <c r="AN351" s="1" t="n">
        <f aca="false">SUM(AN333:AN350)</f>
        <v>3.6</v>
      </c>
      <c r="AO351" s="1" t="n">
        <f aca="false">SUM(AO333:AO350)</f>
        <v>1.7</v>
      </c>
      <c r="AP351" s="1" t="n">
        <f aca="false">SUM(AP333:AP350)</f>
        <v>-4.1</v>
      </c>
      <c r="AQ351" s="1" t="n">
        <f aca="false">SUM(AQ333:AQ350)</f>
        <v>3</v>
      </c>
      <c r="AR351" s="1" t="n">
        <f aca="false">SUM(AR333:AR350)</f>
        <v>0</v>
      </c>
      <c r="AS351" s="1" t="n">
        <f aca="false">SUM(AS333:AS350)</f>
        <v>0</v>
      </c>
      <c r="AT351" s="1" t="n">
        <f aca="false">SUM(AT333:AT350)</f>
        <v>0</v>
      </c>
      <c r="AU351" s="1" t="n">
        <f aca="false">SUM(AU333:AU350)</f>
        <v>0</v>
      </c>
      <c r="AV351" s="1" t="n">
        <f aca="false">SUM(AV333:AV350)</f>
        <v>0</v>
      </c>
      <c r="AW351" s="1" t="n">
        <f aca="false">SUM(AW333:AW350)</f>
        <v>0</v>
      </c>
      <c r="AX351" s="1" t="n">
        <f aca="false">SUM(AX333:AX350)</f>
        <v>-3.4</v>
      </c>
    </row>
    <row r="354" customFormat="false" ht="12.75" hidden="false" customHeight="false" outlineLevel="0" collapsed="false">
      <c r="AA354" s="8" t="s">
        <v>45</v>
      </c>
    </row>
    <row r="355" customFormat="false" ht="12.75" hidden="false" customHeight="false" outlineLevel="0" collapsed="false">
      <c r="AB355" s="30" t="n">
        <f aca="false">AB$148</f>
        <v>35765</v>
      </c>
      <c r="AC355" s="30" t="n">
        <f aca="false">AC$148</f>
        <v>35796</v>
      </c>
      <c r="AD355" s="30" t="n">
        <f aca="false">AD$148</f>
        <v>35827</v>
      </c>
      <c r="AE355" s="30" t="n">
        <f aca="false">AE$148</f>
        <v>35855</v>
      </c>
      <c r="AF355" s="30" t="n">
        <f aca="false">AF$148</f>
        <v>35886</v>
      </c>
      <c r="AG355" s="30" t="n">
        <f aca="false">AG$148</f>
        <v>35916</v>
      </c>
      <c r="AH355" s="30" t="n">
        <f aca="false">AH$148</f>
        <v>35947</v>
      </c>
      <c r="AI355" s="30" t="n">
        <f aca="false">AI$148</f>
        <v>35977</v>
      </c>
      <c r="AJ355" s="30" t="n">
        <f aca="false">AJ$148</f>
        <v>36008</v>
      </c>
      <c r="AK355" s="30" t="n">
        <f aca="false">AK$148</f>
        <v>36039</v>
      </c>
      <c r="AL355" s="30" t="n">
        <f aca="false">AL$148</f>
        <v>36069</v>
      </c>
      <c r="AM355" s="30" t="n">
        <f aca="false">AM$148</f>
        <v>36100</v>
      </c>
      <c r="AN355" s="30" t="n">
        <f aca="false">AN$148</f>
        <v>36130</v>
      </c>
      <c r="AO355" s="30" t="n">
        <f aca="false">AO$148</f>
        <v>36161</v>
      </c>
      <c r="AP355" s="30" t="n">
        <f aca="false">AP$148</f>
        <v>36192</v>
      </c>
      <c r="AQ355" s="30" t="n">
        <f aca="false">AQ$148</f>
        <v>36220</v>
      </c>
      <c r="AR355" s="30" t="n">
        <f aca="false">AR$148</f>
        <v>36251</v>
      </c>
      <c r="AS355" s="30" t="n">
        <f aca="false">AS$148</f>
        <v>36281</v>
      </c>
      <c r="AT355" s="30" t="n">
        <f aca="false">AT$148</f>
        <v>36312</v>
      </c>
      <c r="AU355" s="30" t="n">
        <f aca="false">AU$148</f>
        <v>36342</v>
      </c>
      <c r="AV355" s="30" t="n">
        <f aca="false">AV$148</f>
        <v>36373</v>
      </c>
      <c r="AW355" s="30" t="n">
        <f aca="false">AW$148</f>
        <v>36404</v>
      </c>
      <c r="AX355" s="30" t="n">
        <f aca="false">AX$148</f>
        <v>36434</v>
      </c>
    </row>
    <row r="356" customFormat="false" ht="12.75" hidden="false" customHeight="false" outlineLevel="0" collapsed="false">
      <c r="AA356" s="0" t="s">
        <v>57</v>
      </c>
      <c r="AB356" s="1"/>
      <c r="AC356" s="1" t="n">
        <v>1.2</v>
      </c>
      <c r="AD356" s="1" t="n">
        <v>2.5</v>
      </c>
      <c r="AE356" s="1" t="n">
        <v>2.9</v>
      </c>
      <c r="AF356" s="1" t="n">
        <v>4.8</v>
      </c>
      <c r="AG356" s="1" t="n">
        <f aca="false">AG158</f>
        <v>4.4</v>
      </c>
      <c r="AH356" s="1" t="n">
        <f aca="false">AH158</f>
        <v>0</v>
      </c>
      <c r="AI356" s="1" t="n">
        <f aca="false">AI158</f>
        <v>0</v>
      </c>
      <c r="AJ356" s="1" t="n">
        <f aca="false">AJ158</f>
        <v>2</v>
      </c>
      <c r="AK356" s="1" t="n">
        <f aca="false">AK158</f>
        <v>0</v>
      </c>
      <c r="AL356" s="1" t="n">
        <f aca="false">AL158</f>
        <v>0</v>
      </c>
      <c r="AM356" s="1" t="n">
        <f aca="false">AM158</f>
        <v>0</v>
      </c>
      <c r="AN356" s="1" t="n">
        <f aca="false">AN158</f>
        <v>0</v>
      </c>
      <c r="AO356" s="1" t="n">
        <f aca="false">AO158</f>
        <v>0</v>
      </c>
      <c r="AP356" s="1" t="n">
        <f aca="false">AP158</f>
        <v>0</v>
      </c>
      <c r="AQ356" s="1" t="n">
        <f aca="false">AQ158</f>
        <v>0</v>
      </c>
      <c r="AR356" s="1" t="n">
        <f aca="false">AR158</f>
        <v>0</v>
      </c>
      <c r="AS356" s="1" t="n">
        <f aca="false">AS158</f>
        <v>0</v>
      </c>
      <c r="AT356" s="1" t="n">
        <f aca="false">AT158</f>
        <v>0</v>
      </c>
      <c r="AU356" s="1" t="n">
        <f aca="false">AU158</f>
        <v>0</v>
      </c>
      <c r="AV356" s="1" t="n">
        <f aca="false">AV158</f>
        <v>0</v>
      </c>
      <c r="AW356" s="1" t="n">
        <f aca="false">AW158</f>
        <v>0</v>
      </c>
      <c r="AX356" s="1" t="n">
        <f aca="false">AX158</f>
        <v>0</v>
      </c>
    </row>
    <row r="357" customFormat="false" ht="12.75" hidden="false" customHeight="false" outlineLevel="0" collapsed="false">
      <c r="AA357" s="0" t="s">
        <v>58</v>
      </c>
      <c r="AB357" s="1"/>
      <c r="AC357" s="1"/>
      <c r="AD357" s="1"/>
      <c r="AE357" s="1"/>
      <c r="AF357" s="1"/>
      <c r="AG357" s="1" t="n">
        <f aca="false">AG181</f>
        <v>0</v>
      </c>
      <c r="AH357" s="1" t="n">
        <f aca="false">AH181</f>
        <v>0</v>
      </c>
      <c r="AI357" s="1" t="n">
        <f aca="false">AI181</f>
        <v>0</v>
      </c>
      <c r="AJ357" s="1" t="n">
        <f aca="false">AJ181</f>
        <v>0</v>
      </c>
      <c r="AK357" s="1" t="n">
        <f aca="false">AK181</f>
        <v>0</v>
      </c>
      <c r="AL357" s="1" t="n">
        <f aca="false">AL181</f>
        <v>0</v>
      </c>
      <c r="AM357" s="1" t="n">
        <f aca="false">AM181</f>
        <v>0</v>
      </c>
      <c r="AN357" s="1" t="n">
        <f aca="false">AN181</f>
        <v>0</v>
      </c>
      <c r="AO357" s="1" t="n">
        <f aca="false">AO181</f>
        <v>0</v>
      </c>
      <c r="AP357" s="1" t="n">
        <f aca="false">AP181</f>
        <v>0</v>
      </c>
      <c r="AQ357" s="1" t="n">
        <f aca="false">AQ181</f>
        <v>0</v>
      </c>
      <c r="AR357" s="1" t="n">
        <f aca="false">AR181</f>
        <v>0</v>
      </c>
      <c r="AS357" s="1" t="n">
        <f aca="false">AS181</f>
        <v>0</v>
      </c>
      <c r="AT357" s="1" t="n">
        <f aca="false">AT181</f>
        <v>0</v>
      </c>
      <c r="AU357" s="1" t="n">
        <f aca="false">AU181</f>
        <v>0</v>
      </c>
      <c r="AV357" s="1" t="n">
        <f aca="false">AV181</f>
        <v>0</v>
      </c>
      <c r="AW357" s="1" t="n">
        <f aca="false">AW181</f>
        <v>0</v>
      </c>
      <c r="AX357" s="1" t="n">
        <f aca="false">AX181</f>
        <v>0</v>
      </c>
    </row>
    <row r="358" customFormat="false" ht="12.75" hidden="false" customHeight="false" outlineLevel="0" collapsed="false">
      <c r="AA358" s="0" t="s">
        <v>59</v>
      </c>
      <c r="AB358" s="1"/>
      <c r="AC358" s="1"/>
      <c r="AD358" s="1"/>
      <c r="AE358" s="1"/>
      <c r="AF358" s="1"/>
      <c r="AG358" s="1"/>
      <c r="AH358" s="1"/>
      <c r="AI358" s="1"/>
      <c r="AJ358" s="1"/>
      <c r="AK358" s="1"/>
      <c r="AL358" s="1"/>
      <c r="AM358" s="1"/>
      <c r="AN358" s="1"/>
      <c r="AO358" s="1"/>
      <c r="AP358" s="1"/>
      <c r="AQ358" s="1"/>
      <c r="AR358" s="1"/>
      <c r="AS358" s="1"/>
      <c r="AT358" s="1" t="n">
        <f aca="false">AT204</f>
        <v>0</v>
      </c>
      <c r="AU358" s="1" t="n">
        <f aca="false">AU204</f>
        <v>0</v>
      </c>
      <c r="AV358" s="1" t="n">
        <f aca="false">AV204</f>
        <v>0</v>
      </c>
      <c r="AW358" s="1" t="n">
        <f aca="false">AW204</f>
        <v>0</v>
      </c>
      <c r="AX358" s="1" t="n">
        <f aca="false">AX204</f>
        <v>0</v>
      </c>
    </row>
    <row r="359" customFormat="false" ht="12.75" hidden="false" customHeight="false" outlineLevel="0" collapsed="false">
      <c r="AA359" s="0" t="s">
        <v>60</v>
      </c>
      <c r="AB359" s="1"/>
      <c r="AC359" s="1"/>
      <c r="AD359" s="1"/>
      <c r="AE359" s="1"/>
      <c r="AF359" s="1"/>
      <c r="AG359" s="1"/>
      <c r="AH359" s="1"/>
      <c r="AI359" s="1"/>
      <c r="AJ359" s="1"/>
      <c r="AK359" s="1"/>
      <c r="AL359" s="1"/>
      <c r="AM359" s="1"/>
      <c r="AN359" s="1"/>
      <c r="AO359" s="1"/>
      <c r="AP359" s="1"/>
      <c r="AQ359" s="1"/>
      <c r="AR359" s="1"/>
      <c r="AS359" s="1"/>
      <c r="AT359" s="1" t="n">
        <f aca="false">AT227</f>
        <v>0</v>
      </c>
      <c r="AU359" s="1" t="n">
        <f aca="false">AU227</f>
        <v>0</v>
      </c>
      <c r="AV359" s="1" t="n">
        <f aca="false">AV227</f>
        <v>0</v>
      </c>
      <c r="AW359" s="1" t="n">
        <f aca="false">AW227</f>
        <v>0</v>
      </c>
      <c r="AX359" s="1" t="n">
        <f aca="false">AX227</f>
        <v>0</v>
      </c>
    </row>
    <row r="360" customFormat="false" ht="12.75" hidden="false" customHeight="false" outlineLevel="0" collapsed="false">
      <c r="AA360" s="0" t="s">
        <v>61</v>
      </c>
      <c r="AB360" s="1"/>
      <c r="AC360" s="1"/>
      <c r="AD360" s="1"/>
      <c r="AE360" s="1"/>
      <c r="AF360" s="1"/>
      <c r="AG360" s="1"/>
      <c r="AH360" s="1"/>
      <c r="AI360" s="1"/>
      <c r="AJ360" s="1"/>
      <c r="AK360" s="1"/>
      <c r="AL360" s="1"/>
      <c r="AM360" s="1"/>
      <c r="AN360" s="1"/>
      <c r="AO360" s="1"/>
      <c r="AP360" s="1"/>
      <c r="AQ360" s="1"/>
      <c r="AR360" s="1"/>
      <c r="AS360" s="1"/>
      <c r="AT360" s="1" t="n">
        <f aca="false">AT250</f>
        <v>0</v>
      </c>
      <c r="AU360" s="1" t="n">
        <f aca="false">AU250</f>
        <v>0</v>
      </c>
      <c r="AV360" s="1" t="n">
        <f aca="false">AV250</f>
        <v>0</v>
      </c>
      <c r="AW360" s="1" t="n">
        <f aca="false">AW250</f>
        <v>0</v>
      </c>
      <c r="AX360" s="1" t="n">
        <f aca="false">AX250</f>
        <v>0</v>
      </c>
    </row>
    <row r="361" customFormat="false" ht="12.75" hidden="false" customHeight="false" outlineLevel="0" collapsed="false">
      <c r="AA361" s="0" t="s">
        <v>62</v>
      </c>
      <c r="AB361" s="1"/>
      <c r="AC361" s="1"/>
      <c r="AD361" s="1"/>
      <c r="AE361" s="1"/>
      <c r="AF361" s="1"/>
      <c r="AG361" s="1"/>
      <c r="AH361" s="1"/>
      <c r="AI361" s="1"/>
      <c r="AJ361" s="1"/>
      <c r="AK361" s="1"/>
      <c r="AL361" s="1"/>
      <c r="AM361" s="1"/>
      <c r="AN361" s="1"/>
      <c r="AO361" s="1"/>
      <c r="AP361" s="1"/>
      <c r="AQ361" s="1"/>
      <c r="AR361" s="1"/>
      <c r="AS361" s="1"/>
      <c r="AT361" s="1" t="n">
        <f aca="false">AT273</f>
        <v>0</v>
      </c>
      <c r="AU361" s="1" t="n">
        <f aca="false">AU273</f>
        <v>0</v>
      </c>
      <c r="AV361" s="1" t="n">
        <f aca="false">AV273</f>
        <v>0</v>
      </c>
      <c r="AW361" s="1" t="n">
        <f aca="false">AW273</f>
        <v>0</v>
      </c>
      <c r="AX361" s="1" t="n">
        <f aca="false">AX273</f>
        <v>0</v>
      </c>
    </row>
    <row r="362" customFormat="false" ht="12.75" hidden="false" customHeight="false" outlineLevel="0" collapsed="false">
      <c r="AA362" s="0" t="s">
        <v>63</v>
      </c>
      <c r="AB362" s="1"/>
      <c r="AC362" s="1"/>
      <c r="AD362" s="1"/>
      <c r="AE362" s="1"/>
      <c r="AF362" s="1"/>
      <c r="AG362" s="1"/>
      <c r="AH362" s="1"/>
      <c r="AI362" s="1"/>
      <c r="AJ362" s="1"/>
      <c r="AK362" s="1"/>
      <c r="AL362" s="1"/>
      <c r="AM362" s="1"/>
      <c r="AN362" s="1"/>
      <c r="AO362" s="1"/>
      <c r="AP362" s="1"/>
      <c r="AQ362" s="1"/>
      <c r="AR362" s="1"/>
      <c r="AS362" s="1"/>
      <c r="AT362" s="1" t="n">
        <f aca="false">AT296</f>
        <v>0</v>
      </c>
      <c r="AU362" s="1" t="n">
        <f aca="false">AU296</f>
        <v>0</v>
      </c>
      <c r="AV362" s="1" t="n">
        <f aca="false">AV296</f>
        <v>0</v>
      </c>
      <c r="AW362" s="1" t="n">
        <f aca="false">AW296</f>
        <v>0</v>
      </c>
      <c r="AX362" s="1" t="n">
        <f aca="false">AX296</f>
        <v>0</v>
      </c>
    </row>
    <row r="363" customFormat="false" ht="12.75" hidden="false" customHeight="false" outlineLevel="0" collapsed="false">
      <c r="AA363" s="0" t="s">
        <v>64</v>
      </c>
      <c r="AB363" s="1"/>
      <c r="AC363" s="1"/>
      <c r="AD363" s="1"/>
      <c r="AE363" s="1"/>
      <c r="AF363" s="1"/>
      <c r="AG363" s="1" t="n">
        <f aca="false">AG303</f>
        <v>0</v>
      </c>
      <c r="AH363" s="1" t="n">
        <f aca="false">AH303</f>
        <v>0</v>
      </c>
      <c r="AI363" s="1" t="n">
        <f aca="false">AI303</f>
        <v>0</v>
      </c>
      <c r="AJ363" s="1" t="n">
        <f aca="false">AJ303</f>
        <v>0</v>
      </c>
      <c r="AK363" s="1" t="n">
        <f aca="false">AK303</f>
        <v>0</v>
      </c>
      <c r="AL363" s="1" t="n">
        <f aca="false">AL303</f>
        <v>0</v>
      </c>
      <c r="AM363" s="1" t="n">
        <f aca="false">AM303</f>
        <v>0</v>
      </c>
      <c r="AN363" s="1" t="n">
        <f aca="false">AN303</f>
        <v>0</v>
      </c>
      <c r="AO363" s="1" t="n">
        <f aca="false">AO303</f>
        <v>0</v>
      </c>
      <c r="AP363" s="1" t="n">
        <f aca="false">AP303</f>
        <v>0</v>
      </c>
      <c r="AQ363" s="1" t="n">
        <f aca="false">AQ303</f>
        <v>0</v>
      </c>
      <c r="AR363" s="1" t="n">
        <f aca="false">AR303</f>
        <v>0</v>
      </c>
      <c r="AS363" s="1" t="n">
        <f aca="false">AS303</f>
        <v>0</v>
      </c>
      <c r="AT363" s="1" t="n">
        <f aca="false">AT319</f>
        <v>0</v>
      </c>
      <c r="AU363" s="1" t="n">
        <f aca="false">AU319</f>
        <v>0</v>
      </c>
      <c r="AV363" s="1" t="n">
        <f aca="false">AV319</f>
        <v>0</v>
      </c>
      <c r="AW363" s="1" t="n">
        <f aca="false">AW319</f>
        <v>0</v>
      </c>
      <c r="AX363" s="1" t="n">
        <f aca="false">AX319</f>
        <v>0</v>
      </c>
    </row>
    <row r="364" customFormat="false" ht="12.75" hidden="false" customHeight="false" outlineLevel="0" collapsed="false">
      <c r="AA364" s="0" t="s">
        <v>65</v>
      </c>
      <c r="AB364" s="1"/>
      <c r="AC364" s="1"/>
      <c r="AD364" s="1"/>
      <c r="AE364" s="1"/>
      <c r="AF364" s="1"/>
      <c r="AG364" s="1" t="n">
        <f aca="false">AG342</f>
        <v>0</v>
      </c>
      <c r="AH364" s="1" t="n">
        <f aca="false">AH342</f>
        <v>0</v>
      </c>
      <c r="AI364" s="1" t="n">
        <f aca="false">AI342</f>
        <v>0</v>
      </c>
      <c r="AJ364" s="1" t="n">
        <f aca="false">AJ342</f>
        <v>0</v>
      </c>
      <c r="AK364" s="1" t="n">
        <f aca="false">AK342</f>
        <v>0</v>
      </c>
      <c r="AL364" s="1" t="n">
        <f aca="false">AL342</f>
        <v>0</v>
      </c>
      <c r="AM364" s="1" t="n">
        <f aca="false">AM342</f>
        <v>0</v>
      </c>
      <c r="AN364" s="1" t="n">
        <f aca="false">AN342</f>
        <v>0</v>
      </c>
      <c r="AO364" s="1" t="n">
        <f aca="false">AO342</f>
        <v>0</v>
      </c>
      <c r="AP364" s="1"/>
      <c r="AQ364" s="1"/>
      <c r="AR364" s="1"/>
      <c r="AS364" s="1"/>
      <c r="AT364" s="1" t="n">
        <f aca="false">AT342</f>
        <v>0</v>
      </c>
      <c r="AU364" s="1" t="n">
        <f aca="false">AU342</f>
        <v>0</v>
      </c>
      <c r="AV364" s="1" t="n">
        <f aca="false">AV342</f>
        <v>0</v>
      </c>
      <c r="AW364" s="1" t="n">
        <f aca="false">AW342</f>
        <v>0</v>
      </c>
      <c r="AX364" s="1" t="n">
        <f aca="false">AX342</f>
        <v>0</v>
      </c>
    </row>
    <row r="365" customFormat="false" ht="12.75" hidden="false" customHeight="false" outlineLevel="0" collapsed="false">
      <c r="AA365" s="0" t="s">
        <v>66</v>
      </c>
      <c r="AB365" s="1"/>
      <c r="AC365" s="1" t="n">
        <v>1.8</v>
      </c>
      <c r="AD365" s="1" t="n">
        <v>-0.7</v>
      </c>
      <c r="AE365" s="1" t="n">
        <v>-2.7</v>
      </c>
      <c r="AF365" s="1" t="n">
        <v>-10.5</v>
      </c>
      <c r="AG365" s="26"/>
      <c r="AH365" s="26"/>
      <c r="AI365" s="26"/>
      <c r="AJ365" s="26"/>
      <c r="AK365" s="26"/>
      <c r="AL365" s="26"/>
      <c r="AM365" s="26" t="n">
        <v>-2.8</v>
      </c>
      <c r="AN365" s="26"/>
      <c r="AO365" s="26" t="n">
        <v>1.2</v>
      </c>
      <c r="AP365" s="26"/>
      <c r="AQ365" s="26"/>
      <c r="AR365" s="26" t="n">
        <v>-3.4</v>
      </c>
      <c r="AS365" s="26"/>
      <c r="AT365" s="26" t="n">
        <v>0</v>
      </c>
      <c r="AU365" s="26"/>
      <c r="AV365" s="26"/>
      <c r="AW365" s="26"/>
      <c r="AX365" s="26"/>
    </row>
    <row r="366" customFormat="false" ht="12.75" hidden="false" customHeight="false" outlineLevel="0" collapsed="false">
      <c r="AA366" s="0" t="s">
        <v>67</v>
      </c>
      <c r="AB366" s="1"/>
      <c r="AC366" s="1"/>
      <c r="AD366" s="1"/>
      <c r="AE366" s="1"/>
      <c r="AF366" s="1"/>
      <c r="AG366" s="26"/>
      <c r="AH366" s="26"/>
      <c r="AI366" s="26"/>
      <c r="AJ366" s="26"/>
      <c r="AK366" s="26"/>
      <c r="AL366" s="26"/>
      <c r="AM366" s="26"/>
      <c r="AN366" s="26"/>
      <c r="AO366" s="26"/>
      <c r="AP366" s="26"/>
      <c r="AQ366" s="26"/>
      <c r="AR366" s="26"/>
      <c r="AS366" s="26"/>
      <c r="AT366" s="26"/>
      <c r="AU366" s="26"/>
      <c r="AV366" s="26"/>
      <c r="AW366" s="26"/>
      <c r="AX366" s="26"/>
    </row>
    <row r="367" customFormat="false" ht="12.75" hidden="false" customHeight="false" outlineLevel="0" collapsed="false">
      <c r="AA367" s="0" t="s">
        <v>47</v>
      </c>
      <c r="AB367" s="1"/>
      <c r="AC367" s="1"/>
      <c r="AD367" s="1"/>
      <c r="AE367" s="1"/>
      <c r="AF367" s="1"/>
      <c r="AG367" s="26"/>
      <c r="AH367" s="26"/>
      <c r="AI367" s="26"/>
      <c r="AJ367" s="26"/>
      <c r="AK367" s="26"/>
      <c r="AL367" s="26"/>
      <c r="AM367" s="26"/>
      <c r="AN367" s="26"/>
      <c r="AO367" s="26"/>
      <c r="AP367" s="26"/>
      <c r="AQ367" s="26"/>
      <c r="AR367" s="26"/>
      <c r="AS367" s="26"/>
      <c r="AT367" s="26"/>
      <c r="AU367" s="26"/>
      <c r="AV367" s="26"/>
      <c r="AW367" s="26"/>
      <c r="AX367" s="26"/>
    </row>
    <row r="368" customFormat="false" ht="12.75" hidden="false" customHeight="false" outlineLevel="0" collapsed="false">
      <c r="AA368" s="0" t="s">
        <v>68</v>
      </c>
      <c r="AB368" s="1"/>
      <c r="AC368" s="1"/>
      <c r="AD368" s="1"/>
      <c r="AE368" s="1"/>
      <c r="AF368" s="1"/>
      <c r="AG368" s="26"/>
      <c r="AH368" s="26"/>
      <c r="AI368" s="26"/>
      <c r="AJ368" s="26"/>
      <c r="AK368" s="26"/>
      <c r="AL368" s="26"/>
      <c r="AM368" s="26"/>
      <c r="AN368" s="26"/>
      <c r="AO368" s="26"/>
      <c r="AP368" s="26"/>
      <c r="AQ368" s="26"/>
      <c r="AR368" s="26"/>
      <c r="AS368" s="26"/>
      <c r="AT368" s="26"/>
      <c r="AU368" s="26"/>
      <c r="AV368" s="26"/>
      <c r="AW368" s="26"/>
      <c r="AX368" s="26"/>
    </row>
    <row r="369" customFormat="false" ht="12.75" hidden="false" customHeight="false" outlineLevel="0" collapsed="false">
      <c r="AA369" s="0" t="s">
        <v>69</v>
      </c>
      <c r="AB369" s="1"/>
      <c r="AC369" s="1"/>
      <c r="AD369" s="1"/>
      <c r="AE369" s="1"/>
      <c r="AF369" s="1"/>
      <c r="AG369" s="26"/>
      <c r="AH369" s="26"/>
      <c r="AI369" s="26"/>
      <c r="AJ369" s="26"/>
      <c r="AK369" s="26"/>
      <c r="AL369" s="26"/>
      <c r="AM369" s="26"/>
      <c r="AN369" s="26"/>
      <c r="AO369" s="26"/>
      <c r="AP369" s="26"/>
      <c r="AQ369" s="26"/>
      <c r="AR369" s="26"/>
      <c r="AS369" s="26"/>
      <c r="AT369" s="26"/>
      <c r="AU369" s="26"/>
      <c r="AV369" s="26"/>
      <c r="AW369" s="26"/>
      <c r="AX369" s="26"/>
    </row>
    <row r="370" customFormat="false" ht="12.75" hidden="false" customHeight="false" outlineLevel="0" collapsed="false">
      <c r="AA370" s="0" t="s">
        <v>70</v>
      </c>
      <c r="AB370" s="1"/>
      <c r="AC370" s="1"/>
      <c r="AD370" s="1"/>
      <c r="AE370" s="1"/>
      <c r="AF370" s="1"/>
      <c r="AG370" s="26"/>
      <c r="AH370" s="26"/>
      <c r="AI370" s="26"/>
      <c r="AJ370" s="26"/>
      <c r="AK370" s="26"/>
      <c r="AL370" s="26"/>
      <c r="AM370" s="26"/>
      <c r="AN370" s="26"/>
      <c r="AO370" s="26"/>
      <c r="AP370" s="26"/>
      <c r="AQ370" s="26"/>
      <c r="AR370" s="26"/>
      <c r="AS370" s="26"/>
      <c r="AT370" s="26"/>
      <c r="AU370" s="26"/>
      <c r="AV370" s="26"/>
      <c r="AW370" s="26"/>
      <c r="AX370" s="26"/>
    </row>
    <row r="371" customFormat="false" ht="12.75" hidden="false" customHeight="false" outlineLevel="0" collapsed="false">
      <c r="AA371" s="0" t="s">
        <v>71</v>
      </c>
      <c r="AB371" s="1"/>
      <c r="AC371" s="1"/>
      <c r="AD371" s="1"/>
      <c r="AE371" s="1"/>
      <c r="AF371" s="1"/>
      <c r="AG371" s="26"/>
      <c r="AH371" s="26"/>
      <c r="AI371" s="26"/>
      <c r="AJ371" s="26"/>
      <c r="AK371" s="26"/>
      <c r="AL371" s="26"/>
      <c r="AM371" s="26"/>
      <c r="AN371" s="26"/>
      <c r="AO371" s="26"/>
      <c r="AP371" s="26"/>
      <c r="AQ371" s="26"/>
      <c r="AR371" s="26"/>
      <c r="AS371" s="26"/>
      <c r="AT371" s="26"/>
      <c r="AU371" s="26"/>
      <c r="AV371" s="26"/>
      <c r="AW371" s="26"/>
      <c r="AX371" s="26"/>
    </row>
    <row r="372" customFormat="false" ht="12.75" hidden="true" customHeight="false" outlineLevel="0" collapsed="false">
      <c r="AA372" s="0" t="s">
        <v>72</v>
      </c>
      <c r="AB372" s="1"/>
      <c r="AC372" s="1"/>
      <c r="AD372" s="1"/>
      <c r="AE372" s="1"/>
      <c r="AF372" s="1"/>
      <c r="AG372" s="26"/>
      <c r="AH372" s="26"/>
      <c r="AI372" s="26"/>
      <c r="AJ372" s="26"/>
      <c r="AK372" s="26"/>
      <c r="AL372" s="26"/>
      <c r="AM372" s="26"/>
      <c r="AN372" s="26"/>
      <c r="AO372" s="26"/>
      <c r="AP372" s="26"/>
      <c r="AQ372" s="26"/>
      <c r="AR372" s="26"/>
      <c r="AS372" s="26"/>
      <c r="AT372" s="26"/>
      <c r="AU372" s="26"/>
      <c r="AV372" s="26"/>
      <c r="AW372" s="26"/>
      <c r="AX372" s="26"/>
    </row>
    <row r="373" customFormat="false" ht="12.75" hidden="false" customHeight="false" outlineLevel="0" collapsed="false">
      <c r="AA373" s="0" t="s">
        <v>73</v>
      </c>
      <c r="AB373" s="40" t="n">
        <v>-0.8</v>
      </c>
      <c r="AC373" s="40"/>
      <c r="AD373" s="40" t="n">
        <v>11.6</v>
      </c>
      <c r="AE373" s="40" t="n">
        <v>-1</v>
      </c>
      <c r="AF373" s="40" t="n">
        <v>3.3</v>
      </c>
      <c r="AG373" s="41" t="n">
        <v>-8</v>
      </c>
      <c r="AH373" s="41" t="n">
        <v>-13</v>
      </c>
      <c r="AI373" s="41" t="n">
        <v>-8.2</v>
      </c>
      <c r="AJ373" s="41" t="n">
        <v>-0.4</v>
      </c>
      <c r="AK373" s="41" t="n">
        <v>2.4</v>
      </c>
      <c r="AL373" s="41" t="n">
        <v>0</v>
      </c>
      <c r="AM373" s="41" t="n">
        <v>-1.2</v>
      </c>
      <c r="AN373" s="41"/>
      <c r="AO373" s="41"/>
      <c r="AP373" s="41"/>
      <c r="AQ373" s="41"/>
      <c r="AR373" s="41"/>
      <c r="AS373" s="41"/>
      <c r="AT373" s="41"/>
      <c r="AU373" s="41"/>
      <c r="AV373" s="41"/>
      <c r="AW373" s="41"/>
      <c r="AX373" s="41"/>
    </row>
    <row r="374" customFormat="false" ht="12.75" hidden="false" customHeight="false" outlineLevel="0" collapsed="false">
      <c r="AB374" s="1" t="n">
        <f aca="false">SUM(AB356:AB373)</f>
        <v>-0.8</v>
      </c>
      <c r="AC374" s="1" t="n">
        <f aca="false">SUM(AC356:AC373)</f>
        <v>3</v>
      </c>
      <c r="AD374" s="1" t="n">
        <f aca="false">SUM(AD356:AD373)</f>
        <v>13.4</v>
      </c>
      <c r="AE374" s="1" t="n">
        <f aca="false">SUM(AE356:AE373)</f>
        <v>-0.8</v>
      </c>
      <c r="AF374" s="1" t="n">
        <f aca="false">SUM(AF356:AF373)</f>
        <v>-2.4</v>
      </c>
      <c r="AG374" s="1" t="n">
        <f aca="false">SUM(AG356:AG373)</f>
        <v>-3.6</v>
      </c>
      <c r="AH374" s="1" t="n">
        <f aca="false">SUM(AH356:AH373)</f>
        <v>-13</v>
      </c>
      <c r="AI374" s="1" t="n">
        <f aca="false">SUM(AI356:AI373)</f>
        <v>-8.2</v>
      </c>
      <c r="AJ374" s="1" t="n">
        <f aca="false">SUM(AJ356:AJ373)</f>
        <v>1.6</v>
      </c>
      <c r="AK374" s="1" t="n">
        <f aca="false">SUM(AK356:AK373)</f>
        <v>2.4</v>
      </c>
      <c r="AL374" s="1" t="n">
        <f aca="false">SUM(AL356:AL373)</f>
        <v>0</v>
      </c>
      <c r="AM374" s="1" t="n">
        <f aca="false">SUM(AM356:AM373)</f>
        <v>-4</v>
      </c>
      <c r="AN374" s="1" t="n">
        <f aca="false">SUM(AN356:AN373)</f>
        <v>0</v>
      </c>
      <c r="AO374" s="1" t="n">
        <f aca="false">SUM(AO356:AO373)</f>
        <v>1.2</v>
      </c>
      <c r="AP374" s="1" t="n">
        <f aca="false">SUM(AP356:AP373)</f>
        <v>0</v>
      </c>
      <c r="AQ374" s="1" t="n">
        <f aca="false">SUM(AQ356:AQ373)</f>
        <v>0</v>
      </c>
      <c r="AR374" s="1" t="n">
        <f aca="false">SUM(AR356:AR373)</f>
        <v>-3.4</v>
      </c>
      <c r="AS374" s="1" t="n">
        <f aca="false">SUM(AS356:AS373)</f>
        <v>0</v>
      </c>
      <c r="AT374" s="1" t="n">
        <f aca="false">SUM(AT356:AT373)</f>
        <v>0</v>
      </c>
      <c r="AU374" s="1" t="n">
        <f aca="false">SUM(AU356:AU373)</f>
        <v>0</v>
      </c>
      <c r="AV374" s="1" t="n">
        <f aca="false">SUM(AV356:AV373)</f>
        <v>0</v>
      </c>
      <c r="AW374" s="1" t="n">
        <f aca="false">SUM(AW356:AW373)</f>
        <v>0</v>
      </c>
      <c r="AX374" s="1" t="n">
        <f aca="false">SUM(AX356:AX373)</f>
        <v>0</v>
      </c>
    </row>
    <row r="375" customFormat="false" ht="12.75" hidden="false" customHeight="false" outlineLevel="0" collapsed="false">
      <c r="AB375" s="1"/>
      <c r="AC375" s="1"/>
      <c r="AD375" s="1"/>
      <c r="AE375" s="1"/>
      <c r="AF375" s="1"/>
      <c r="AG375" s="1"/>
      <c r="AH375" s="1"/>
      <c r="AI375" s="1"/>
      <c r="AJ375" s="1"/>
      <c r="AK375" s="1"/>
      <c r="AL375" s="1"/>
      <c r="AM375" s="1"/>
      <c r="AN375" s="1"/>
      <c r="AO375" s="1"/>
      <c r="AP375" s="1"/>
      <c r="AQ375" s="1"/>
      <c r="AR375" s="1"/>
      <c r="AS375" s="1"/>
      <c r="AT375" s="1"/>
      <c r="AU375" s="1"/>
      <c r="AV375" s="1"/>
      <c r="AW375" s="1"/>
      <c r="AX375" s="1"/>
    </row>
    <row r="376" customFormat="false" ht="12.75" hidden="false" customHeight="false" outlineLevel="0" collapsed="false">
      <c r="AB376" s="1"/>
      <c r="AC376" s="1"/>
      <c r="AD376" s="1"/>
      <c r="AE376" s="1"/>
      <c r="AF376" s="1"/>
      <c r="AG376" s="1"/>
      <c r="AH376" s="1"/>
      <c r="AI376" s="1"/>
      <c r="AJ376" s="1"/>
      <c r="AK376" s="1"/>
      <c r="AL376" s="1"/>
      <c r="AM376" s="1"/>
      <c r="AN376" s="1"/>
      <c r="AO376" s="1"/>
      <c r="AP376" s="1"/>
      <c r="AQ376" s="1"/>
      <c r="AR376" s="1"/>
      <c r="AS376" s="1"/>
      <c r="AT376" s="1"/>
      <c r="AU376" s="1"/>
      <c r="AV376" s="1"/>
      <c r="AW376" s="1"/>
      <c r="AX376" s="1"/>
    </row>
    <row r="377" customFormat="false" ht="12.75" hidden="false" customHeight="false" outlineLevel="0" collapsed="false">
      <c r="AA377" s="8" t="s">
        <v>79</v>
      </c>
    </row>
    <row r="378" customFormat="false" ht="12.75" hidden="false" customHeight="false" outlineLevel="0" collapsed="false">
      <c r="AB378" s="30" t="n">
        <f aca="false">AB$148</f>
        <v>35765</v>
      </c>
      <c r="AC378" s="30" t="n">
        <f aca="false">AC$148</f>
        <v>35796</v>
      </c>
      <c r="AD378" s="30" t="n">
        <f aca="false">AD$148</f>
        <v>35827</v>
      </c>
      <c r="AE378" s="30" t="n">
        <f aca="false">AE$148</f>
        <v>35855</v>
      </c>
      <c r="AF378" s="30" t="n">
        <f aca="false">AF$148</f>
        <v>35886</v>
      </c>
      <c r="AG378" s="30" t="n">
        <f aca="false">AG$148</f>
        <v>35916</v>
      </c>
      <c r="AH378" s="30" t="n">
        <f aca="false">AH$148</f>
        <v>35947</v>
      </c>
      <c r="AI378" s="30" t="n">
        <f aca="false">AI$148</f>
        <v>35977</v>
      </c>
      <c r="AJ378" s="30" t="n">
        <f aca="false">AJ$148</f>
        <v>36008</v>
      </c>
      <c r="AK378" s="30" t="n">
        <f aca="false">AK$148</f>
        <v>36039</v>
      </c>
      <c r="AL378" s="30" t="n">
        <f aca="false">AL$148</f>
        <v>36069</v>
      </c>
      <c r="AM378" s="30" t="n">
        <f aca="false">AM$148</f>
        <v>36100</v>
      </c>
      <c r="AN378" s="30" t="n">
        <f aca="false">AN$148</f>
        <v>36130</v>
      </c>
      <c r="AO378" s="30" t="n">
        <f aca="false">AO$148</f>
        <v>36161</v>
      </c>
      <c r="AP378" s="30" t="n">
        <f aca="false">AP$148</f>
        <v>36192</v>
      </c>
      <c r="AQ378" s="30" t="n">
        <f aca="false">AQ$148</f>
        <v>36220</v>
      </c>
      <c r="AR378" s="30" t="n">
        <f aca="false">AR$148</f>
        <v>36251</v>
      </c>
      <c r="AS378" s="30" t="n">
        <f aca="false">AS$148</f>
        <v>36281</v>
      </c>
      <c r="AT378" s="30" t="n">
        <f aca="false">AT$148</f>
        <v>36312</v>
      </c>
      <c r="AU378" s="30" t="n">
        <f aca="false">AU$148</f>
        <v>36342</v>
      </c>
      <c r="AV378" s="30" t="n">
        <f aca="false">AV$148</f>
        <v>36373</v>
      </c>
      <c r="AW378" s="30" t="n">
        <f aca="false">AW$148</f>
        <v>36404</v>
      </c>
      <c r="AX378" s="30" t="n">
        <f aca="false">AX$148</f>
        <v>36434</v>
      </c>
    </row>
    <row r="379" customFormat="false" ht="12.75" hidden="false" customHeight="false" outlineLevel="0" collapsed="false">
      <c r="AA379" s="0" t="s">
        <v>57</v>
      </c>
      <c r="AB379" s="1"/>
      <c r="AC379" s="1" t="n">
        <v>1.2</v>
      </c>
      <c r="AD379" s="1" t="n">
        <v>2.5</v>
      </c>
      <c r="AE379" s="1" t="n">
        <v>2.9</v>
      </c>
      <c r="AF379" s="1" t="n">
        <v>4.8</v>
      </c>
      <c r="AG379" s="1" t="n">
        <f aca="false">AG181</f>
        <v>0</v>
      </c>
      <c r="AH379" s="1" t="n">
        <f aca="false">AH181</f>
        <v>0</v>
      </c>
      <c r="AI379" s="1" t="n">
        <f aca="false">AI181</f>
        <v>0</v>
      </c>
      <c r="AJ379" s="1" t="n">
        <f aca="false">AJ181</f>
        <v>0</v>
      </c>
      <c r="AK379" s="1" t="n">
        <f aca="false">AK181</f>
        <v>0</v>
      </c>
      <c r="AL379" s="1" t="n">
        <f aca="false">AL181</f>
        <v>0</v>
      </c>
      <c r="AM379" s="1" t="n">
        <f aca="false">AM181</f>
        <v>0</v>
      </c>
      <c r="AN379" s="1" t="n">
        <f aca="false">AN181</f>
        <v>0</v>
      </c>
      <c r="AO379" s="1" t="n">
        <f aca="false">AO181</f>
        <v>0</v>
      </c>
      <c r="AP379" s="1" t="n">
        <f aca="false">AP181</f>
        <v>0</v>
      </c>
      <c r="AQ379" s="1" t="n">
        <f aca="false">AQ181</f>
        <v>0</v>
      </c>
      <c r="AR379" s="1" t="n">
        <f aca="false">AR181</f>
        <v>0</v>
      </c>
      <c r="AS379" s="1" t="n">
        <f aca="false">AS181</f>
        <v>0</v>
      </c>
      <c r="AT379" s="36" t="n">
        <f aca="false">AT159</f>
        <v>0</v>
      </c>
      <c r="AU379" s="36" t="n">
        <f aca="false">AU159</f>
        <v>0</v>
      </c>
      <c r="AV379" s="36" t="n">
        <f aca="false">AV159</f>
        <v>0</v>
      </c>
      <c r="AW379" s="36" t="n">
        <f aca="false">AW159</f>
        <v>0</v>
      </c>
      <c r="AX379" s="36" t="n">
        <f aca="false">AX159</f>
        <v>0</v>
      </c>
    </row>
    <row r="380" customFormat="false" ht="12.75" hidden="false" customHeight="false" outlineLevel="0" collapsed="false">
      <c r="AA380" s="0" t="s">
        <v>58</v>
      </c>
      <c r="AB380" s="1"/>
      <c r="AC380" s="1"/>
      <c r="AD380" s="1"/>
      <c r="AE380" s="1"/>
      <c r="AF380" s="1"/>
      <c r="AG380" s="1" t="n">
        <f aca="false">AG204</f>
        <v>0</v>
      </c>
      <c r="AH380" s="1" t="n">
        <f aca="false">AH204</f>
        <v>0</v>
      </c>
      <c r="AI380" s="1" t="n">
        <f aca="false">AI204</f>
        <v>0</v>
      </c>
      <c r="AJ380" s="1" t="n">
        <f aca="false">AJ204</f>
        <v>0</v>
      </c>
      <c r="AK380" s="1" t="n">
        <f aca="false">AK204</f>
        <v>0</v>
      </c>
      <c r="AL380" s="1" t="n">
        <f aca="false">AL204</f>
        <v>0</v>
      </c>
      <c r="AM380" s="1" t="n">
        <f aca="false">AM204</f>
        <v>0</v>
      </c>
      <c r="AN380" s="1" t="n">
        <f aca="false">AN204</f>
        <v>0</v>
      </c>
      <c r="AO380" s="1" t="n">
        <f aca="false">AO204</f>
        <v>0</v>
      </c>
      <c r="AP380" s="1" t="n">
        <f aca="false">AP204</f>
        <v>0</v>
      </c>
      <c r="AQ380" s="1" t="n">
        <f aca="false">AQ204</f>
        <v>0</v>
      </c>
      <c r="AR380" s="1" t="n">
        <f aca="false">AR204</f>
        <v>0</v>
      </c>
      <c r="AS380" s="1" t="n">
        <f aca="false">AS204</f>
        <v>0</v>
      </c>
      <c r="AT380" s="36" t="n">
        <f aca="false">AT182</f>
        <v>0</v>
      </c>
      <c r="AU380" s="36" t="n">
        <f aca="false">AU182</f>
        <v>0</v>
      </c>
      <c r="AV380" s="36" t="n">
        <f aca="false">AV182</f>
        <v>0</v>
      </c>
      <c r="AW380" s="36" t="n">
        <f aca="false">AW182</f>
        <v>0</v>
      </c>
      <c r="AX380" s="36" t="n">
        <f aca="false">AX182</f>
        <v>0</v>
      </c>
    </row>
    <row r="381" customFormat="false" ht="12.75" hidden="false" customHeight="false" outlineLevel="0" collapsed="false">
      <c r="AA381" s="0" t="s">
        <v>59</v>
      </c>
      <c r="AB381" s="1"/>
      <c r="AC381" s="1"/>
      <c r="AD381" s="1"/>
      <c r="AE381" s="1"/>
      <c r="AF381" s="1"/>
      <c r="AG381" s="1"/>
      <c r="AH381" s="1"/>
      <c r="AI381" s="1"/>
      <c r="AJ381" s="1"/>
      <c r="AK381" s="1"/>
      <c r="AL381" s="1"/>
      <c r="AM381" s="1"/>
      <c r="AN381" s="1"/>
      <c r="AO381" s="1"/>
      <c r="AP381" s="1"/>
      <c r="AQ381" s="1"/>
      <c r="AR381" s="1"/>
      <c r="AS381" s="1"/>
      <c r="AT381" s="36" t="n">
        <f aca="false">AT205</f>
        <v>0</v>
      </c>
      <c r="AU381" s="36" t="n">
        <f aca="false">AU205</f>
        <v>0</v>
      </c>
      <c r="AV381" s="36" t="n">
        <f aca="false">AV205</f>
        <v>0</v>
      </c>
      <c r="AW381" s="36" t="n">
        <f aca="false">AW205</f>
        <v>0</v>
      </c>
      <c r="AX381" s="36" t="n">
        <f aca="false">AX205</f>
        <v>0</v>
      </c>
    </row>
    <row r="382" customFormat="false" ht="12.75" hidden="false" customHeight="false" outlineLevel="0" collapsed="false">
      <c r="AA382" s="0" t="s">
        <v>60</v>
      </c>
      <c r="AB382" s="1"/>
      <c r="AC382" s="1"/>
      <c r="AD382" s="1"/>
      <c r="AE382" s="1"/>
      <c r="AF382" s="1"/>
      <c r="AG382" s="1"/>
      <c r="AH382" s="1"/>
      <c r="AI382" s="1"/>
      <c r="AJ382" s="1"/>
      <c r="AK382" s="1"/>
      <c r="AL382" s="1"/>
      <c r="AM382" s="1"/>
      <c r="AN382" s="1"/>
      <c r="AO382" s="1"/>
      <c r="AP382" s="1"/>
      <c r="AQ382" s="1"/>
      <c r="AR382" s="1"/>
      <c r="AS382" s="1"/>
      <c r="AT382" s="36" t="n">
        <f aca="false">AT228</f>
        <v>0</v>
      </c>
      <c r="AU382" s="36" t="n">
        <f aca="false">AU228</f>
        <v>0</v>
      </c>
      <c r="AV382" s="36" t="n">
        <f aca="false">AV228</f>
        <v>0</v>
      </c>
      <c r="AW382" s="36" t="n">
        <f aca="false">AW228</f>
        <v>0</v>
      </c>
      <c r="AX382" s="36" t="n">
        <f aca="false">AX228</f>
        <v>0</v>
      </c>
    </row>
    <row r="383" customFormat="false" ht="12.75" hidden="false" customHeight="false" outlineLevel="0" collapsed="false">
      <c r="AA383" s="0" t="s">
        <v>61</v>
      </c>
      <c r="AB383" s="1"/>
      <c r="AC383" s="1"/>
      <c r="AD383" s="1"/>
      <c r="AE383" s="1"/>
      <c r="AF383" s="1"/>
      <c r="AG383" s="1"/>
      <c r="AH383" s="1"/>
      <c r="AI383" s="1"/>
      <c r="AJ383" s="1"/>
      <c r="AK383" s="1"/>
      <c r="AL383" s="1"/>
      <c r="AM383" s="1"/>
      <c r="AN383" s="1"/>
      <c r="AO383" s="1"/>
      <c r="AP383" s="1"/>
      <c r="AQ383" s="1"/>
      <c r="AR383" s="1"/>
      <c r="AS383" s="1"/>
      <c r="AT383" s="36" t="n">
        <f aca="false">AT251</f>
        <v>0</v>
      </c>
      <c r="AU383" s="36" t="n">
        <f aca="false">AU251</f>
        <v>0</v>
      </c>
      <c r="AV383" s="36" t="n">
        <f aca="false">AV251</f>
        <v>0</v>
      </c>
      <c r="AW383" s="36" t="n">
        <f aca="false">AW251</f>
        <v>0</v>
      </c>
      <c r="AX383" s="36" t="n">
        <f aca="false">AX251</f>
        <v>0</v>
      </c>
    </row>
    <row r="384" customFormat="false" ht="12.75" hidden="false" customHeight="false" outlineLevel="0" collapsed="false">
      <c r="AA384" s="0" t="s">
        <v>62</v>
      </c>
      <c r="AB384" s="1"/>
      <c r="AC384" s="1"/>
      <c r="AD384" s="1"/>
      <c r="AE384" s="1"/>
      <c r="AF384" s="1"/>
      <c r="AG384" s="1"/>
      <c r="AH384" s="1"/>
      <c r="AI384" s="1"/>
      <c r="AJ384" s="1"/>
      <c r="AK384" s="1"/>
      <c r="AL384" s="1"/>
      <c r="AM384" s="1"/>
      <c r="AN384" s="1"/>
      <c r="AO384" s="1"/>
      <c r="AP384" s="1"/>
      <c r="AQ384" s="1"/>
      <c r="AR384" s="1"/>
      <c r="AS384" s="1"/>
      <c r="AT384" s="36" t="n">
        <f aca="false">AT274</f>
        <v>0</v>
      </c>
      <c r="AU384" s="36" t="n">
        <f aca="false">AU274</f>
        <v>0</v>
      </c>
      <c r="AV384" s="36" t="n">
        <f aca="false">AV274</f>
        <v>0</v>
      </c>
      <c r="AW384" s="36" t="n">
        <f aca="false">AW274</f>
        <v>0</v>
      </c>
      <c r="AX384" s="36" t="n">
        <f aca="false">AX274</f>
        <v>0</v>
      </c>
    </row>
    <row r="385" customFormat="false" ht="12.75" hidden="false" customHeight="false" outlineLevel="0" collapsed="false">
      <c r="AA385" s="0" t="s">
        <v>63</v>
      </c>
      <c r="AB385" s="1"/>
      <c r="AC385" s="1"/>
      <c r="AD385" s="1"/>
      <c r="AE385" s="1"/>
      <c r="AF385" s="1"/>
      <c r="AG385" s="1"/>
      <c r="AH385" s="1"/>
      <c r="AI385" s="1"/>
      <c r="AJ385" s="1"/>
      <c r="AK385" s="1"/>
      <c r="AL385" s="1"/>
      <c r="AM385" s="1"/>
      <c r="AN385" s="1"/>
      <c r="AO385" s="1"/>
      <c r="AP385" s="1"/>
      <c r="AQ385" s="1"/>
      <c r="AR385" s="1"/>
      <c r="AS385" s="1"/>
      <c r="AT385" s="36" t="n">
        <f aca="false">AT297</f>
        <v>0</v>
      </c>
      <c r="AU385" s="36" t="n">
        <f aca="false">AU297</f>
        <v>0</v>
      </c>
      <c r="AV385" s="36" t="n">
        <f aca="false">AV297</f>
        <v>0</v>
      </c>
      <c r="AW385" s="36" t="n">
        <f aca="false">AW297</f>
        <v>0</v>
      </c>
      <c r="AX385" s="36" t="n">
        <f aca="false">AX297</f>
        <v>0</v>
      </c>
    </row>
    <row r="386" customFormat="false" ht="12.75" hidden="false" customHeight="false" outlineLevel="0" collapsed="false">
      <c r="AA386" s="0" t="s">
        <v>64</v>
      </c>
      <c r="AB386" s="1"/>
      <c r="AC386" s="1"/>
      <c r="AD386" s="1"/>
      <c r="AE386" s="1"/>
      <c r="AF386" s="1"/>
      <c r="AG386" s="1" t="n">
        <f aca="false">AG326</f>
        <v>0</v>
      </c>
      <c r="AH386" s="1" t="n">
        <f aca="false">AH326</f>
        <v>0</v>
      </c>
      <c r="AI386" s="1" t="n">
        <f aca="false">AI326</f>
        <v>0</v>
      </c>
      <c r="AJ386" s="1" t="n">
        <f aca="false">AJ326</f>
        <v>0</v>
      </c>
      <c r="AK386" s="1" t="n">
        <f aca="false">AK326</f>
        <v>0</v>
      </c>
      <c r="AL386" s="1" t="n">
        <f aca="false">AL326</f>
        <v>0</v>
      </c>
      <c r="AM386" s="1" t="n">
        <f aca="false">AM326</f>
        <v>0</v>
      </c>
      <c r="AN386" s="1" t="n">
        <f aca="false">AN326</f>
        <v>0</v>
      </c>
      <c r="AO386" s="1" t="n">
        <f aca="false">AO326</f>
        <v>0</v>
      </c>
      <c r="AP386" s="1" t="n">
        <f aca="false">AP326</f>
        <v>0</v>
      </c>
      <c r="AQ386" s="1" t="n">
        <f aca="false">AQ326</f>
        <v>0</v>
      </c>
      <c r="AR386" s="1" t="n">
        <f aca="false">AR326</f>
        <v>0</v>
      </c>
      <c r="AS386" s="1" t="n">
        <f aca="false">AS326</f>
        <v>0</v>
      </c>
      <c r="AT386" s="36" t="n">
        <f aca="false">AT320</f>
        <v>0</v>
      </c>
      <c r="AU386" s="36" t="n">
        <f aca="false">AU320</f>
        <v>0</v>
      </c>
      <c r="AV386" s="36" t="n">
        <f aca="false">AV320</f>
        <v>0</v>
      </c>
      <c r="AW386" s="36" t="n">
        <f aca="false">AW320</f>
        <v>0</v>
      </c>
      <c r="AX386" s="36" t="n">
        <f aca="false">AX320</f>
        <v>0</v>
      </c>
    </row>
    <row r="387" customFormat="false" ht="12.75" hidden="false" customHeight="false" outlineLevel="0" collapsed="false">
      <c r="AA387" s="0" t="s">
        <v>65</v>
      </c>
      <c r="AB387" s="1"/>
      <c r="AC387" s="1"/>
      <c r="AD387" s="1"/>
      <c r="AE387" s="1"/>
      <c r="AF387" s="1"/>
      <c r="AG387" s="1" t="n">
        <f aca="false">AG365</f>
        <v>0</v>
      </c>
      <c r="AH387" s="1" t="n">
        <f aca="false">AH365</f>
        <v>0</v>
      </c>
      <c r="AI387" s="1" t="n">
        <f aca="false">AI365</f>
        <v>0</v>
      </c>
      <c r="AJ387" s="1" t="n">
        <f aca="false">AJ365</f>
        <v>0</v>
      </c>
      <c r="AK387" s="1" t="n">
        <f aca="false">AK365</f>
        <v>0</v>
      </c>
      <c r="AL387" s="1" t="n">
        <f aca="false">AL365</f>
        <v>0</v>
      </c>
      <c r="AM387" s="1" t="n">
        <f aca="false">AM365</f>
        <v>-2.8</v>
      </c>
      <c r="AN387" s="1" t="n">
        <f aca="false">AN365</f>
        <v>0</v>
      </c>
      <c r="AO387" s="1" t="n">
        <f aca="false">AO365</f>
        <v>1.2</v>
      </c>
      <c r="AP387" s="1"/>
      <c r="AQ387" s="1"/>
      <c r="AR387" s="1"/>
      <c r="AS387" s="1"/>
      <c r="AT387" s="36" t="n">
        <f aca="false">AT343</f>
        <v>0</v>
      </c>
      <c r="AU387" s="36" t="n">
        <f aca="false">AU343</f>
        <v>0</v>
      </c>
      <c r="AV387" s="36" t="n">
        <f aca="false">AV343</f>
        <v>0</v>
      </c>
      <c r="AW387" s="36" t="n">
        <f aca="false">AW343</f>
        <v>0</v>
      </c>
      <c r="AX387" s="36" t="n">
        <f aca="false">AX343</f>
        <v>0</v>
      </c>
    </row>
    <row r="388" customFormat="false" ht="12.75" hidden="false" customHeight="false" outlineLevel="0" collapsed="false">
      <c r="AA388" s="0" t="s">
        <v>66</v>
      </c>
      <c r="AB388" s="1"/>
      <c r="AC388" s="1" t="n">
        <v>1.8</v>
      </c>
      <c r="AD388" s="1" t="n">
        <v>-0.7</v>
      </c>
      <c r="AE388" s="1" t="n">
        <v>-2.7</v>
      </c>
      <c r="AF388" s="1" t="n">
        <v>-10.5</v>
      </c>
      <c r="AG388" s="26"/>
      <c r="AH388" s="26"/>
      <c r="AI388" s="26"/>
      <c r="AJ388" s="26"/>
      <c r="AK388" s="26"/>
      <c r="AL388" s="26"/>
      <c r="AM388" s="26" t="n">
        <v>-2.8</v>
      </c>
      <c r="AN388" s="26"/>
      <c r="AO388" s="26" t="n">
        <v>1.2</v>
      </c>
      <c r="AP388" s="26"/>
      <c r="AQ388" s="26"/>
      <c r="AR388" s="26" t="n">
        <v>-3.4</v>
      </c>
      <c r="AS388" s="26"/>
      <c r="AT388" s="36" t="n">
        <f aca="false">AT366</f>
        <v>0</v>
      </c>
      <c r="AU388" s="36" t="n">
        <f aca="false">AU366</f>
        <v>0</v>
      </c>
      <c r="AV388" s="36" t="n">
        <f aca="false">AV366</f>
        <v>0</v>
      </c>
      <c r="AW388" s="36" t="n">
        <f aca="false">AW366</f>
        <v>0</v>
      </c>
      <c r="AX388" s="36" t="n">
        <f aca="false">AX366</f>
        <v>0</v>
      </c>
    </row>
    <row r="389" customFormat="false" ht="12.75" hidden="false" customHeight="false" outlineLevel="0" collapsed="false">
      <c r="AA389" s="0" t="s">
        <v>67</v>
      </c>
      <c r="AB389" s="1"/>
      <c r="AC389" s="1"/>
      <c r="AD389" s="1"/>
      <c r="AE389" s="1"/>
      <c r="AF389" s="1"/>
      <c r="AG389" s="26"/>
      <c r="AH389" s="26"/>
      <c r="AI389" s="26"/>
      <c r="AJ389" s="26"/>
      <c r="AK389" s="26"/>
      <c r="AL389" s="26"/>
      <c r="AM389" s="26"/>
      <c r="AN389" s="26"/>
      <c r="AO389" s="26"/>
      <c r="AP389" s="26"/>
      <c r="AQ389" s="26"/>
      <c r="AR389" s="26"/>
      <c r="AS389" s="26"/>
      <c r="AT389" s="26" t="n">
        <v>0</v>
      </c>
      <c r="AU389" s="26" t="n">
        <f aca="false">-2+2.9</f>
        <v>0.9</v>
      </c>
      <c r="AV389" s="26" t="n">
        <f aca="false">1.4-2.7+9.4</f>
        <v>8.1</v>
      </c>
      <c r="AW389" s="26" t="n">
        <v>2</v>
      </c>
      <c r="AX389" s="26" t="n">
        <v>2</v>
      </c>
    </row>
    <row r="390" customFormat="false" ht="12.75" hidden="false" customHeight="false" outlineLevel="0" collapsed="false">
      <c r="AA390" s="0" t="s">
        <v>47</v>
      </c>
      <c r="AB390" s="1"/>
      <c r="AC390" s="1"/>
      <c r="AD390" s="1"/>
      <c r="AE390" s="1"/>
      <c r="AF390" s="1"/>
      <c r="AG390" s="26"/>
      <c r="AH390" s="26"/>
      <c r="AI390" s="26"/>
      <c r="AJ390" s="26"/>
      <c r="AK390" s="26"/>
      <c r="AL390" s="26"/>
      <c r="AM390" s="26"/>
      <c r="AN390" s="26"/>
      <c r="AO390" s="26"/>
      <c r="AP390" s="26"/>
      <c r="AQ390" s="26"/>
      <c r="AR390" s="26"/>
      <c r="AS390" s="26"/>
      <c r="AT390" s="26"/>
      <c r="AU390" s="26"/>
      <c r="AV390" s="26"/>
      <c r="AW390" s="26"/>
      <c r="AX390" s="26"/>
    </row>
    <row r="391" customFormat="false" ht="12.75" hidden="false" customHeight="false" outlineLevel="0" collapsed="false">
      <c r="AA391" s="0" t="s">
        <v>68</v>
      </c>
      <c r="AB391" s="1"/>
      <c r="AC391" s="1"/>
      <c r="AD391" s="1"/>
      <c r="AE391" s="1"/>
      <c r="AF391" s="1"/>
      <c r="AG391" s="26"/>
      <c r="AH391" s="26"/>
      <c r="AI391" s="26"/>
      <c r="AJ391" s="26"/>
      <c r="AK391" s="26"/>
      <c r="AL391" s="26"/>
      <c r="AM391" s="26"/>
      <c r="AN391" s="26"/>
      <c r="AO391" s="26"/>
      <c r="AP391" s="26"/>
      <c r="AQ391" s="26"/>
      <c r="AR391" s="26"/>
      <c r="AS391" s="26"/>
      <c r="AT391" s="26"/>
      <c r="AU391" s="26"/>
      <c r="AV391" s="26"/>
      <c r="AW391" s="26"/>
      <c r="AX391" s="26"/>
    </row>
    <row r="392" customFormat="false" ht="12.75" hidden="false" customHeight="false" outlineLevel="0" collapsed="false">
      <c r="AA392" s="0" t="s">
        <v>69</v>
      </c>
      <c r="AB392" s="1"/>
      <c r="AC392" s="1"/>
      <c r="AD392" s="1"/>
      <c r="AE392" s="1"/>
      <c r="AF392" s="1"/>
      <c r="AG392" s="26"/>
      <c r="AH392" s="26"/>
      <c r="AI392" s="26"/>
      <c r="AJ392" s="26"/>
      <c r="AK392" s="26"/>
      <c r="AL392" s="26"/>
      <c r="AM392" s="26"/>
      <c r="AN392" s="26"/>
      <c r="AO392" s="26"/>
      <c r="AP392" s="26"/>
      <c r="AQ392" s="26"/>
      <c r="AR392" s="26"/>
      <c r="AS392" s="26"/>
      <c r="AT392" s="26"/>
      <c r="AU392" s="26"/>
      <c r="AV392" s="26"/>
      <c r="AW392" s="26"/>
      <c r="AX392" s="26"/>
    </row>
    <row r="393" customFormat="false" ht="12.75" hidden="false" customHeight="false" outlineLevel="0" collapsed="false">
      <c r="AA393" s="0" t="s">
        <v>70</v>
      </c>
      <c r="AB393" s="1"/>
      <c r="AC393" s="1"/>
      <c r="AD393" s="1"/>
      <c r="AE393" s="1"/>
      <c r="AF393" s="1"/>
      <c r="AG393" s="26"/>
      <c r="AH393" s="26"/>
      <c r="AI393" s="26"/>
      <c r="AJ393" s="26"/>
      <c r="AK393" s="26"/>
      <c r="AL393" s="26"/>
      <c r="AM393" s="26"/>
      <c r="AN393" s="26"/>
      <c r="AO393" s="26"/>
      <c r="AP393" s="26"/>
      <c r="AQ393" s="26"/>
      <c r="AR393" s="26"/>
      <c r="AS393" s="26"/>
      <c r="AT393" s="26"/>
      <c r="AU393" s="26"/>
      <c r="AV393" s="26"/>
      <c r="AW393" s="26"/>
      <c r="AX393" s="26"/>
    </row>
    <row r="394" customFormat="false" ht="12.75" hidden="false" customHeight="false" outlineLevel="0" collapsed="false">
      <c r="AA394" s="0" t="s">
        <v>71</v>
      </c>
      <c r="AB394" s="1"/>
      <c r="AC394" s="1"/>
      <c r="AD394" s="1"/>
      <c r="AE394" s="1"/>
      <c r="AF394" s="1"/>
      <c r="AG394" s="26"/>
      <c r="AH394" s="26"/>
      <c r="AI394" s="26"/>
      <c r="AJ394" s="26"/>
      <c r="AK394" s="26"/>
      <c r="AL394" s="26"/>
      <c r="AM394" s="26"/>
      <c r="AN394" s="26"/>
      <c r="AO394" s="26"/>
      <c r="AP394" s="26"/>
      <c r="AQ394" s="26"/>
      <c r="AR394" s="26"/>
      <c r="AS394" s="26"/>
      <c r="AT394" s="26"/>
      <c r="AU394" s="26"/>
      <c r="AV394" s="26"/>
      <c r="AW394" s="26"/>
      <c r="AX394" s="26"/>
    </row>
    <row r="395" customFormat="false" ht="12.75" hidden="true" customHeight="false" outlineLevel="0" collapsed="false">
      <c r="AA395" s="0" t="s">
        <v>72</v>
      </c>
      <c r="AB395" s="1"/>
      <c r="AC395" s="1"/>
      <c r="AD395" s="1"/>
      <c r="AE395" s="1"/>
      <c r="AF395" s="1"/>
      <c r="AG395" s="26"/>
      <c r="AH395" s="26"/>
      <c r="AI395" s="26"/>
      <c r="AJ395" s="26"/>
      <c r="AK395" s="26"/>
      <c r="AL395" s="26"/>
      <c r="AM395" s="26"/>
      <c r="AN395" s="26"/>
      <c r="AO395" s="26"/>
      <c r="AP395" s="26"/>
      <c r="AQ395" s="26"/>
      <c r="AR395" s="26"/>
      <c r="AS395" s="26"/>
      <c r="AT395" s="26"/>
      <c r="AU395" s="26"/>
      <c r="AV395" s="26" t="n">
        <f aca="false">5.7-9.4</f>
        <v>-3.7</v>
      </c>
      <c r="AW395" s="26"/>
      <c r="AX395" s="26"/>
    </row>
    <row r="396" customFormat="false" ht="12.75" hidden="false" customHeight="false" outlineLevel="0" collapsed="false">
      <c r="AA396" s="0" t="s">
        <v>73</v>
      </c>
      <c r="AB396" s="40" t="n">
        <v>-0.8</v>
      </c>
      <c r="AC396" s="40"/>
      <c r="AD396" s="40" t="n">
        <v>11.6</v>
      </c>
      <c r="AE396" s="40" t="n">
        <v>-1</v>
      </c>
      <c r="AF396" s="40" t="n">
        <v>3.3</v>
      </c>
      <c r="AG396" s="41" t="n">
        <v>-8</v>
      </c>
      <c r="AH396" s="41" t="n">
        <v>-13</v>
      </c>
      <c r="AI396" s="41" t="n">
        <v>-8.2</v>
      </c>
      <c r="AJ396" s="41" t="n">
        <v>-0.4</v>
      </c>
      <c r="AK396" s="41" t="n">
        <v>2.4</v>
      </c>
      <c r="AL396" s="41" t="n">
        <v>0</v>
      </c>
      <c r="AM396" s="41" t="n">
        <v>-1.2</v>
      </c>
      <c r="AN396" s="41"/>
      <c r="AO396" s="41"/>
      <c r="AP396" s="41"/>
      <c r="AQ396" s="41"/>
      <c r="AR396" s="41"/>
      <c r="AS396" s="41"/>
      <c r="AT396" s="41"/>
      <c r="AU396" s="41"/>
      <c r="AV396" s="41"/>
      <c r="AW396" s="41"/>
      <c r="AX396" s="41"/>
    </row>
    <row r="397" customFormat="false" ht="12.75" hidden="false" customHeight="false" outlineLevel="0" collapsed="false">
      <c r="AB397" s="1" t="n">
        <f aca="false">SUM(AB379:AB396)</f>
        <v>-0.8</v>
      </c>
      <c r="AC397" s="1" t="n">
        <f aca="false">SUM(AC379:AC396)</f>
        <v>3</v>
      </c>
      <c r="AD397" s="1" t="n">
        <f aca="false">SUM(AD379:AD396)</f>
        <v>13.4</v>
      </c>
      <c r="AE397" s="1" t="n">
        <f aca="false">SUM(AE379:AE396)</f>
        <v>-0.8</v>
      </c>
      <c r="AF397" s="1" t="n">
        <f aca="false">SUM(AF379:AF396)</f>
        <v>-2.4</v>
      </c>
      <c r="AG397" s="1" t="n">
        <f aca="false">SUM(AG379:AG396)</f>
        <v>-8</v>
      </c>
      <c r="AH397" s="1" t="n">
        <f aca="false">SUM(AH379:AH396)</f>
        <v>-13</v>
      </c>
      <c r="AI397" s="1" t="n">
        <f aca="false">SUM(AI379:AI396)</f>
        <v>-8.2</v>
      </c>
      <c r="AJ397" s="1" t="n">
        <f aca="false">SUM(AJ379:AJ396)</f>
        <v>-0.4</v>
      </c>
      <c r="AK397" s="1" t="n">
        <f aca="false">SUM(AK379:AK396)</f>
        <v>2.4</v>
      </c>
      <c r="AL397" s="1" t="n">
        <f aca="false">SUM(AL379:AL396)</f>
        <v>0</v>
      </c>
      <c r="AM397" s="1" t="n">
        <f aca="false">SUM(AM379:AM396)</f>
        <v>-6.8</v>
      </c>
      <c r="AN397" s="1" t="n">
        <f aca="false">SUM(AN379:AN396)</f>
        <v>0</v>
      </c>
      <c r="AO397" s="1" t="n">
        <f aca="false">SUM(AO379:AO396)</f>
        <v>2.4</v>
      </c>
      <c r="AP397" s="1" t="n">
        <f aca="false">SUM(AP379:AP396)</f>
        <v>0</v>
      </c>
      <c r="AQ397" s="1" t="n">
        <f aca="false">SUM(AQ379:AQ396)</f>
        <v>0</v>
      </c>
      <c r="AR397" s="1" t="n">
        <f aca="false">SUM(AR379:AR396)</f>
        <v>-3.4</v>
      </c>
      <c r="AS397" s="1" t="n">
        <f aca="false">SUM(AS379:AS396)</f>
        <v>0</v>
      </c>
      <c r="AT397" s="1" t="n">
        <f aca="false">SUM(AT379:AT396)</f>
        <v>0</v>
      </c>
      <c r="AU397" s="1" t="n">
        <f aca="false">SUM(AU379:AU396)</f>
        <v>0.9</v>
      </c>
      <c r="AV397" s="1" t="n">
        <f aca="false">SUM(AV379:AV396)</f>
        <v>4.4</v>
      </c>
      <c r="AW397" s="1" t="n">
        <f aca="false">SUM(AW379:AW396)</f>
        <v>2</v>
      </c>
      <c r="AX397" s="1" t="n">
        <f aca="false">SUM(AX379:AX396)</f>
        <v>2</v>
      </c>
    </row>
    <row r="398" customFormat="false" ht="12.75" hidden="false" customHeight="false" outlineLevel="0" collapsed="false">
      <c r="AB398" s="1"/>
      <c r="AC398" s="1"/>
      <c r="AD398" s="1"/>
      <c r="AE398" s="1"/>
      <c r="AF398" s="1"/>
      <c r="AG398" s="1"/>
      <c r="AH398" s="1"/>
      <c r="AI398" s="1"/>
      <c r="AJ398" s="1"/>
      <c r="AK398" s="1"/>
      <c r="AL398" s="1"/>
      <c r="AM398" s="1"/>
      <c r="AN398" s="1"/>
      <c r="AO398" s="1"/>
      <c r="AP398" s="1"/>
      <c r="AQ398" s="1"/>
      <c r="AR398" s="1"/>
      <c r="AS398" s="1"/>
      <c r="AT398" s="1"/>
      <c r="AU398" s="1"/>
      <c r="AV398" s="1"/>
      <c r="AW398" s="1"/>
      <c r="AX398" s="1"/>
    </row>
    <row r="399" customFormat="false" ht="12.75" hidden="false" customHeight="false" outlineLevel="0" collapsed="false">
      <c r="AB399" s="1"/>
      <c r="AC399" s="1"/>
      <c r="AD399" s="1"/>
      <c r="AE399" s="1"/>
      <c r="AF399" s="1"/>
      <c r="AG399" s="1"/>
      <c r="AH399" s="1"/>
      <c r="AI399" s="1"/>
      <c r="AJ399" s="1"/>
      <c r="AK399" s="1"/>
      <c r="AL399" s="1"/>
      <c r="AM399" s="1"/>
      <c r="AN399" s="1"/>
      <c r="AO399" s="1"/>
      <c r="AP399" s="1"/>
      <c r="AQ399" s="1"/>
      <c r="AR399" s="1"/>
      <c r="AS399" s="1"/>
      <c r="AT399" s="1"/>
      <c r="AU399" s="1"/>
      <c r="AV399" s="1"/>
      <c r="AW399" s="1"/>
      <c r="AX399" s="1"/>
    </row>
    <row r="400" customFormat="false" ht="12.75" hidden="false" customHeight="false" outlineLevel="0" collapsed="false">
      <c r="AA400" s="8" t="s">
        <v>80</v>
      </c>
    </row>
    <row r="401" customFormat="false" ht="12.75" hidden="false" customHeight="false" outlineLevel="0" collapsed="false">
      <c r="AB401" s="30" t="n">
        <f aca="false">AB$148</f>
        <v>35765</v>
      </c>
      <c r="AC401" s="30" t="n">
        <f aca="false">AC$148</f>
        <v>35796</v>
      </c>
      <c r="AD401" s="30" t="n">
        <f aca="false">AD$148</f>
        <v>35827</v>
      </c>
      <c r="AE401" s="30" t="n">
        <f aca="false">AE$148</f>
        <v>35855</v>
      </c>
      <c r="AF401" s="30" t="n">
        <f aca="false">AF$148</f>
        <v>35886</v>
      </c>
      <c r="AG401" s="30" t="n">
        <f aca="false">AG$148</f>
        <v>35916</v>
      </c>
      <c r="AH401" s="30" t="n">
        <f aca="false">AH$148</f>
        <v>35947</v>
      </c>
      <c r="AI401" s="30" t="n">
        <f aca="false">AI$148</f>
        <v>35977</v>
      </c>
      <c r="AJ401" s="30" t="n">
        <f aca="false">AJ$148</f>
        <v>36008</v>
      </c>
      <c r="AK401" s="30" t="n">
        <f aca="false">AK$148</f>
        <v>36039</v>
      </c>
      <c r="AL401" s="30" t="n">
        <f aca="false">AL$148</f>
        <v>36069</v>
      </c>
      <c r="AM401" s="30" t="n">
        <f aca="false">AM$148</f>
        <v>36100</v>
      </c>
      <c r="AN401" s="30" t="n">
        <f aca="false">AN$148</f>
        <v>36130</v>
      </c>
      <c r="AO401" s="30" t="n">
        <f aca="false">AO$148</f>
        <v>36161</v>
      </c>
      <c r="AP401" s="30" t="n">
        <f aca="false">AP$148</f>
        <v>36192</v>
      </c>
      <c r="AQ401" s="30" t="n">
        <f aca="false">AQ$148</f>
        <v>36220</v>
      </c>
      <c r="AR401" s="30" t="n">
        <f aca="false">AR$148</f>
        <v>36251</v>
      </c>
      <c r="AS401" s="30" t="n">
        <f aca="false">AS$148</f>
        <v>36281</v>
      </c>
      <c r="AT401" s="30" t="n">
        <f aca="false">AT$148</f>
        <v>36312</v>
      </c>
      <c r="AU401" s="30" t="n">
        <f aca="false">AU$148</f>
        <v>36342</v>
      </c>
      <c r="AV401" s="30" t="n">
        <f aca="false">AV$148</f>
        <v>36373</v>
      </c>
      <c r="AW401" s="30" t="n">
        <f aca="false">AW$148</f>
        <v>36404</v>
      </c>
      <c r="AX401" s="30" t="n">
        <f aca="false">AX$148</f>
        <v>36434</v>
      </c>
    </row>
    <row r="402" customFormat="false" ht="12.75" hidden="false" customHeight="false" outlineLevel="0" collapsed="false">
      <c r="AA402" s="0" t="s">
        <v>57</v>
      </c>
      <c r="AB402" s="1"/>
      <c r="AC402" s="1" t="n">
        <v>1.2</v>
      </c>
      <c r="AD402" s="1" t="n">
        <v>2.5</v>
      </c>
      <c r="AE402" s="1" t="n">
        <v>2.9</v>
      </c>
      <c r="AF402" s="1" t="n">
        <v>4.8</v>
      </c>
      <c r="AG402" s="1" t="n">
        <f aca="false">AG204</f>
        <v>0</v>
      </c>
      <c r="AH402" s="1" t="n">
        <f aca="false">AH204</f>
        <v>0</v>
      </c>
      <c r="AI402" s="1" t="n">
        <f aca="false">AI204</f>
        <v>0</v>
      </c>
      <c r="AJ402" s="1" t="n">
        <f aca="false">AJ204</f>
        <v>0</v>
      </c>
      <c r="AK402" s="1" t="n">
        <f aca="false">AK204</f>
        <v>0</v>
      </c>
      <c r="AL402" s="1" t="n">
        <f aca="false">AL204</f>
        <v>0</v>
      </c>
      <c r="AM402" s="1" t="n">
        <f aca="false">AM204</f>
        <v>0</v>
      </c>
      <c r="AN402" s="1" t="n">
        <f aca="false">AN204</f>
        <v>0</v>
      </c>
      <c r="AO402" s="1" t="n">
        <f aca="false">AO204</f>
        <v>0</v>
      </c>
      <c r="AP402" s="1" t="n">
        <f aca="false">AP204</f>
        <v>0</v>
      </c>
      <c r="AQ402" s="1" t="n">
        <f aca="false">AQ204</f>
        <v>0</v>
      </c>
      <c r="AR402" s="1" t="n">
        <f aca="false">AR204</f>
        <v>0</v>
      </c>
      <c r="AS402" s="1" t="n">
        <f aca="false">AS204</f>
        <v>0</v>
      </c>
      <c r="AT402" s="36" t="n">
        <f aca="false">AT160</f>
        <v>0</v>
      </c>
      <c r="AU402" s="36" t="n">
        <f aca="false">AU160</f>
        <v>0</v>
      </c>
      <c r="AV402" s="36" t="n">
        <f aca="false">AV160</f>
        <v>0</v>
      </c>
      <c r="AW402" s="36" t="n">
        <f aca="false">AW160</f>
        <v>0</v>
      </c>
      <c r="AX402" s="36" t="n">
        <f aca="false">AX160</f>
        <v>0</v>
      </c>
    </row>
    <row r="403" customFormat="false" ht="12.75" hidden="false" customHeight="false" outlineLevel="0" collapsed="false">
      <c r="AA403" s="0" t="s">
        <v>58</v>
      </c>
      <c r="AB403" s="1"/>
      <c r="AC403" s="1"/>
      <c r="AD403" s="1"/>
      <c r="AE403" s="1"/>
      <c r="AF403" s="1"/>
      <c r="AG403" s="1" t="n">
        <f aca="false">AG227</f>
        <v>0</v>
      </c>
      <c r="AH403" s="1" t="n">
        <f aca="false">AH227</f>
        <v>0</v>
      </c>
      <c r="AI403" s="1" t="n">
        <f aca="false">AI227</f>
        <v>0</v>
      </c>
      <c r="AJ403" s="1" t="n">
        <f aca="false">AJ227</f>
        <v>0</v>
      </c>
      <c r="AK403" s="1" t="n">
        <f aca="false">AK227</f>
        <v>0</v>
      </c>
      <c r="AL403" s="1" t="n">
        <f aca="false">AL227</f>
        <v>0</v>
      </c>
      <c r="AM403" s="1" t="n">
        <f aca="false">AM227</f>
        <v>0</v>
      </c>
      <c r="AN403" s="1" t="n">
        <f aca="false">AN227</f>
        <v>0</v>
      </c>
      <c r="AO403" s="1" t="n">
        <f aca="false">AO227</f>
        <v>0</v>
      </c>
      <c r="AP403" s="1" t="n">
        <f aca="false">AP227</f>
        <v>0</v>
      </c>
      <c r="AQ403" s="1" t="n">
        <f aca="false">AQ227</f>
        <v>0</v>
      </c>
      <c r="AR403" s="1" t="n">
        <f aca="false">AR227</f>
        <v>0</v>
      </c>
      <c r="AS403" s="1" t="n">
        <f aca="false">AS227</f>
        <v>0</v>
      </c>
      <c r="AT403" s="36" t="n">
        <f aca="false">AT183</f>
        <v>0</v>
      </c>
      <c r="AU403" s="36" t="n">
        <f aca="false">AU183</f>
        <v>0</v>
      </c>
      <c r="AV403" s="36" t="n">
        <f aca="false">AV183</f>
        <v>0</v>
      </c>
      <c r="AW403" s="36" t="n">
        <f aca="false">AW183</f>
        <v>0</v>
      </c>
      <c r="AX403" s="36" t="n">
        <f aca="false">AX183</f>
        <v>1.2</v>
      </c>
    </row>
    <row r="404" customFormat="false" ht="12.75" hidden="false" customHeight="false" outlineLevel="0" collapsed="false">
      <c r="AA404" s="0" t="s">
        <v>59</v>
      </c>
      <c r="AB404" s="1"/>
      <c r="AC404" s="1"/>
      <c r="AD404" s="1"/>
      <c r="AE404" s="1"/>
      <c r="AF404" s="1"/>
      <c r="AG404" s="1"/>
      <c r="AH404" s="1"/>
      <c r="AI404" s="1"/>
      <c r="AJ404" s="1"/>
      <c r="AK404" s="1"/>
      <c r="AL404" s="1"/>
      <c r="AM404" s="1"/>
      <c r="AN404" s="1"/>
      <c r="AO404" s="1"/>
      <c r="AP404" s="1"/>
      <c r="AQ404" s="1"/>
      <c r="AR404" s="1"/>
      <c r="AS404" s="1"/>
      <c r="AT404" s="36" t="n">
        <f aca="false">AT206</f>
        <v>0</v>
      </c>
      <c r="AU404" s="36" t="n">
        <f aca="false">AU206</f>
        <v>0</v>
      </c>
      <c r="AV404" s="36" t="n">
        <f aca="false">AV206</f>
        <v>0</v>
      </c>
      <c r="AW404" s="36" t="n">
        <f aca="false">AW206</f>
        <v>0</v>
      </c>
      <c r="AX404" s="36" t="n">
        <f aca="false">AX206</f>
        <v>0</v>
      </c>
    </row>
    <row r="405" customFormat="false" ht="12.75" hidden="false" customHeight="false" outlineLevel="0" collapsed="false">
      <c r="AA405" s="0" t="s">
        <v>60</v>
      </c>
      <c r="AB405" s="1"/>
      <c r="AC405" s="1"/>
      <c r="AD405" s="1"/>
      <c r="AE405" s="1"/>
      <c r="AF405" s="1"/>
      <c r="AG405" s="1"/>
      <c r="AH405" s="1"/>
      <c r="AI405" s="1"/>
      <c r="AJ405" s="1"/>
      <c r="AK405" s="1"/>
      <c r="AL405" s="1"/>
      <c r="AM405" s="1"/>
      <c r="AN405" s="1"/>
      <c r="AO405" s="1"/>
      <c r="AP405" s="1"/>
      <c r="AQ405" s="1"/>
      <c r="AR405" s="1"/>
      <c r="AS405" s="1"/>
      <c r="AT405" s="36" t="n">
        <f aca="false">AT229</f>
        <v>0</v>
      </c>
      <c r="AU405" s="36" t="n">
        <f aca="false">AU229</f>
        <v>0</v>
      </c>
      <c r="AV405" s="36" t="n">
        <f aca="false">AV229</f>
        <v>0</v>
      </c>
      <c r="AW405" s="36" t="n">
        <f aca="false">AW229</f>
        <v>0</v>
      </c>
      <c r="AX405" s="36" t="n">
        <f aca="false">AX229</f>
        <v>0</v>
      </c>
    </row>
    <row r="406" customFormat="false" ht="12.75" hidden="false" customHeight="false" outlineLevel="0" collapsed="false">
      <c r="AA406" s="0" t="s">
        <v>61</v>
      </c>
      <c r="AB406" s="1"/>
      <c r="AC406" s="1"/>
      <c r="AD406" s="1"/>
      <c r="AE406" s="1"/>
      <c r="AF406" s="1"/>
      <c r="AG406" s="1"/>
      <c r="AH406" s="1"/>
      <c r="AI406" s="1"/>
      <c r="AJ406" s="1"/>
      <c r="AK406" s="1"/>
      <c r="AL406" s="1"/>
      <c r="AM406" s="1"/>
      <c r="AN406" s="1"/>
      <c r="AO406" s="1"/>
      <c r="AP406" s="1"/>
      <c r="AQ406" s="1"/>
      <c r="AR406" s="1"/>
      <c r="AS406" s="1"/>
      <c r="AT406" s="36" t="n">
        <f aca="false">AT252</f>
        <v>0</v>
      </c>
      <c r="AU406" s="36" t="n">
        <f aca="false">AU252</f>
        <v>0</v>
      </c>
      <c r="AV406" s="36" t="n">
        <f aca="false">AV252</f>
        <v>0</v>
      </c>
      <c r="AW406" s="36" t="n">
        <f aca="false">AW252</f>
        <v>0</v>
      </c>
      <c r="AX406" s="36" t="n">
        <f aca="false">AX252</f>
        <v>0</v>
      </c>
    </row>
    <row r="407" customFormat="false" ht="12.75" hidden="false" customHeight="false" outlineLevel="0" collapsed="false">
      <c r="AA407" s="0" t="s">
        <v>62</v>
      </c>
      <c r="AB407" s="1"/>
      <c r="AC407" s="1"/>
      <c r="AD407" s="1"/>
      <c r="AE407" s="1"/>
      <c r="AF407" s="1"/>
      <c r="AG407" s="1"/>
      <c r="AH407" s="1"/>
      <c r="AI407" s="1"/>
      <c r="AJ407" s="1"/>
      <c r="AK407" s="1"/>
      <c r="AL407" s="1"/>
      <c r="AM407" s="1"/>
      <c r="AN407" s="1"/>
      <c r="AO407" s="1"/>
      <c r="AP407" s="1"/>
      <c r="AQ407" s="1"/>
      <c r="AR407" s="1"/>
      <c r="AS407" s="1"/>
      <c r="AT407" s="36" t="n">
        <f aca="false">AT275</f>
        <v>0</v>
      </c>
      <c r="AU407" s="36" t="n">
        <f aca="false">AU275</f>
        <v>0</v>
      </c>
      <c r="AV407" s="36" t="n">
        <f aca="false">AV275</f>
        <v>0</v>
      </c>
      <c r="AW407" s="36" t="n">
        <f aca="false">AW275</f>
        <v>0</v>
      </c>
      <c r="AX407" s="36" t="n">
        <f aca="false">AX275</f>
        <v>0</v>
      </c>
    </row>
    <row r="408" customFormat="false" ht="12.75" hidden="false" customHeight="false" outlineLevel="0" collapsed="false">
      <c r="AA408" s="0" t="s">
        <v>63</v>
      </c>
      <c r="AB408" s="1"/>
      <c r="AC408" s="1"/>
      <c r="AD408" s="1"/>
      <c r="AE408" s="1"/>
      <c r="AF408" s="1"/>
      <c r="AG408" s="1"/>
      <c r="AH408" s="1"/>
      <c r="AI408" s="1"/>
      <c r="AJ408" s="1"/>
      <c r="AK408" s="1"/>
      <c r="AL408" s="1"/>
      <c r="AM408" s="1"/>
      <c r="AN408" s="1"/>
      <c r="AO408" s="1"/>
      <c r="AP408" s="1"/>
      <c r="AQ408" s="1"/>
      <c r="AR408" s="1"/>
      <c r="AS408" s="1"/>
      <c r="AT408" s="36" t="n">
        <f aca="false">AT298</f>
        <v>0</v>
      </c>
      <c r="AU408" s="36" t="n">
        <f aca="false">AU298</f>
        <v>0</v>
      </c>
      <c r="AV408" s="36" t="n">
        <f aca="false">AV298</f>
        <v>0</v>
      </c>
      <c r="AW408" s="36" t="n">
        <f aca="false">AW298</f>
        <v>0</v>
      </c>
      <c r="AX408" s="36" t="n">
        <f aca="false">AX298</f>
        <v>0</v>
      </c>
    </row>
    <row r="409" customFormat="false" ht="12.75" hidden="false" customHeight="false" outlineLevel="0" collapsed="false">
      <c r="AA409" s="0" t="s">
        <v>64</v>
      </c>
      <c r="AB409" s="1"/>
      <c r="AC409" s="1"/>
      <c r="AD409" s="1"/>
      <c r="AE409" s="1"/>
      <c r="AF409" s="1"/>
      <c r="AG409" s="1" t="n">
        <f aca="false">AG349</f>
        <v>0</v>
      </c>
      <c r="AH409" s="1" t="n">
        <f aca="false">AH349</f>
        <v>0</v>
      </c>
      <c r="AI409" s="1" t="n">
        <f aca="false">AI349</f>
        <v>0</v>
      </c>
      <c r="AJ409" s="1" t="n">
        <f aca="false">AJ349</f>
        <v>0</v>
      </c>
      <c r="AK409" s="1" t="n">
        <f aca="false">AK349</f>
        <v>0</v>
      </c>
      <c r="AL409" s="1" t="n">
        <f aca="false">AL349</f>
        <v>0</v>
      </c>
      <c r="AM409" s="1" t="n">
        <f aca="false">AM349</f>
        <v>0</v>
      </c>
      <c r="AN409" s="1" t="n">
        <f aca="false">AN349</f>
        <v>0</v>
      </c>
      <c r="AO409" s="1" t="n">
        <f aca="false">AO349</f>
        <v>0</v>
      </c>
      <c r="AP409" s="1" t="n">
        <f aca="false">AP349</f>
        <v>0</v>
      </c>
      <c r="AQ409" s="1" t="n">
        <f aca="false">AQ349</f>
        <v>0</v>
      </c>
      <c r="AR409" s="1" t="n">
        <f aca="false">AR349</f>
        <v>0</v>
      </c>
      <c r="AS409" s="1" t="n">
        <f aca="false">AS349</f>
        <v>0</v>
      </c>
      <c r="AT409" s="36" t="n">
        <f aca="false">AT321</f>
        <v>0</v>
      </c>
      <c r="AU409" s="36" t="n">
        <f aca="false">AU321</f>
        <v>0</v>
      </c>
      <c r="AV409" s="36" t="n">
        <f aca="false">AV321</f>
        <v>0</v>
      </c>
      <c r="AW409" s="36" t="n">
        <f aca="false">AW321</f>
        <v>0</v>
      </c>
      <c r="AX409" s="36" t="n">
        <f aca="false">AX321</f>
        <v>0</v>
      </c>
    </row>
    <row r="410" customFormat="false" ht="12.75" hidden="false" customHeight="false" outlineLevel="0" collapsed="false">
      <c r="AA410" s="0" t="s">
        <v>65</v>
      </c>
      <c r="AB410" s="1"/>
      <c r="AC410" s="1"/>
      <c r="AD410" s="1"/>
      <c r="AE410" s="1"/>
      <c r="AF410" s="1"/>
      <c r="AG410" s="1" t="n">
        <f aca="false">AG388</f>
        <v>0</v>
      </c>
      <c r="AH410" s="1" t="n">
        <f aca="false">AH388</f>
        <v>0</v>
      </c>
      <c r="AI410" s="1" t="n">
        <f aca="false">AI388</f>
        <v>0</v>
      </c>
      <c r="AJ410" s="1" t="n">
        <f aca="false">AJ388</f>
        <v>0</v>
      </c>
      <c r="AK410" s="1" t="n">
        <f aca="false">AK388</f>
        <v>0</v>
      </c>
      <c r="AL410" s="1" t="n">
        <f aca="false">AL388</f>
        <v>0</v>
      </c>
      <c r="AM410" s="1" t="n">
        <f aca="false">AM388</f>
        <v>-2.8</v>
      </c>
      <c r="AN410" s="1" t="n">
        <f aca="false">AN388</f>
        <v>0</v>
      </c>
      <c r="AO410" s="1" t="n">
        <f aca="false">AO388</f>
        <v>1.2</v>
      </c>
      <c r="AP410" s="1"/>
      <c r="AQ410" s="1"/>
      <c r="AR410" s="1"/>
      <c r="AS410" s="1"/>
      <c r="AT410" s="36" t="n">
        <f aca="false">AT344</f>
        <v>0</v>
      </c>
      <c r="AU410" s="36" t="n">
        <f aca="false">AU344</f>
        <v>0</v>
      </c>
      <c r="AV410" s="36" t="n">
        <f aca="false">AV344</f>
        <v>0</v>
      </c>
      <c r="AW410" s="36" t="n">
        <f aca="false">AW344</f>
        <v>0</v>
      </c>
      <c r="AX410" s="36" t="n">
        <f aca="false">AX344</f>
        <v>0</v>
      </c>
    </row>
    <row r="411" customFormat="false" ht="12.75" hidden="false" customHeight="false" outlineLevel="0" collapsed="false">
      <c r="AA411" s="0" t="s">
        <v>66</v>
      </c>
      <c r="AB411" s="1"/>
      <c r="AC411" s="1" t="n">
        <v>1.8</v>
      </c>
      <c r="AD411" s="1" t="n">
        <v>-0.7</v>
      </c>
      <c r="AE411" s="1" t="n">
        <v>-2.7</v>
      </c>
      <c r="AF411" s="1" t="n">
        <v>-10.5</v>
      </c>
      <c r="AG411" s="26"/>
      <c r="AH411" s="26"/>
      <c r="AI411" s="26"/>
      <c r="AJ411" s="26"/>
      <c r="AK411" s="26"/>
      <c r="AL411" s="26"/>
      <c r="AM411" s="26" t="n">
        <v>-2.8</v>
      </c>
      <c r="AN411" s="26"/>
      <c r="AO411" s="26" t="n">
        <v>1.2</v>
      </c>
      <c r="AP411" s="26"/>
      <c r="AQ411" s="26"/>
      <c r="AR411" s="26" t="n">
        <v>-3.4</v>
      </c>
      <c r="AS411" s="26"/>
      <c r="AT411" s="36" t="n">
        <f aca="false">AT367</f>
        <v>0</v>
      </c>
      <c r="AU411" s="36" t="n">
        <f aca="false">AU367</f>
        <v>0</v>
      </c>
      <c r="AV411" s="36" t="n">
        <f aca="false">AV367</f>
        <v>0</v>
      </c>
      <c r="AW411" s="36" t="n">
        <f aca="false">AW367</f>
        <v>0</v>
      </c>
      <c r="AX411" s="36" t="n">
        <f aca="false">AX367</f>
        <v>0</v>
      </c>
    </row>
    <row r="412" customFormat="false" ht="12.75" hidden="false" customHeight="false" outlineLevel="0" collapsed="false">
      <c r="AA412" s="0" t="s">
        <v>67</v>
      </c>
      <c r="AB412" s="1"/>
      <c r="AC412" s="1"/>
      <c r="AD412" s="1"/>
      <c r="AE412" s="1"/>
      <c r="AF412" s="1"/>
      <c r="AG412" s="26"/>
      <c r="AH412" s="26"/>
      <c r="AI412" s="26"/>
      <c r="AJ412" s="26"/>
      <c r="AK412" s="26"/>
      <c r="AL412" s="26"/>
      <c r="AM412" s="26"/>
      <c r="AN412" s="26"/>
      <c r="AO412" s="26"/>
      <c r="AP412" s="26"/>
      <c r="AQ412" s="26"/>
      <c r="AR412" s="26"/>
      <c r="AS412" s="26"/>
      <c r="AT412" s="36" t="n">
        <f aca="false">AT390</f>
        <v>0</v>
      </c>
      <c r="AU412" s="36" t="n">
        <f aca="false">AU390</f>
        <v>0</v>
      </c>
      <c r="AV412" s="36" t="n">
        <f aca="false">AV390</f>
        <v>0</v>
      </c>
      <c r="AW412" s="36" t="n">
        <f aca="false">AW390</f>
        <v>0</v>
      </c>
      <c r="AX412" s="36" t="n">
        <f aca="false">AX390</f>
        <v>0</v>
      </c>
    </row>
    <row r="413" customFormat="false" ht="12.75" hidden="false" customHeight="false" outlineLevel="0" collapsed="false">
      <c r="AA413" s="0" t="s">
        <v>47</v>
      </c>
      <c r="AB413" s="1"/>
      <c r="AC413" s="1"/>
      <c r="AD413" s="1"/>
      <c r="AE413" s="1"/>
      <c r="AF413" s="1"/>
      <c r="AG413" s="26"/>
      <c r="AH413" s="26"/>
      <c r="AI413" s="26"/>
      <c r="AJ413" s="26"/>
      <c r="AK413" s="26"/>
      <c r="AL413" s="26"/>
      <c r="AM413" s="26"/>
      <c r="AN413" s="26"/>
      <c r="AO413" s="26"/>
      <c r="AP413" s="26"/>
      <c r="AQ413" s="26"/>
      <c r="AR413" s="26"/>
      <c r="AS413" s="26"/>
      <c r="AT413" s="26" t="n">
        <f aca="false">1.7</f>
        <v>1.7</v>
      </c>
      <c r="AU413" s="26"/>
      <c r="AV413" s="26" t="n">
        <v>1.7</v>
      </c>
      <c r="AW413" s="26"/>
      <c r="AX413" s="26"/>
    </row>
    <row r="414" customFormat="false" ht="12.75" hidden="false" customHeight="false" outlineLevel="0" collapsed="false">
      <c r="AA414" s="0" t="s">
        <v>68</v>
      </c>
      <c r="AB414" s="1"/>
      <c r="AC414" s="1"/>
      <c r="AD414" s="1"/>
      <c r="AE414" s="1"/>
      <c r="AF414" s="1"/>
      <c r="AG414" s="26"/>
      <c r="AH414" s="26"/>
      <c r="AI414" s="26"/>
      <c r="AJ414" s="26"/>
      <c r="AK414" s="26"/>
      <c r="AL414" s="26"/>
      <c r="AM414" s="26"/>
      <c r="AN414" s="26"/>
      <c r="AO414" s="26"/>
      <c r="AP414" s="26"/>
      <c r="AQ414" s="26"/>
      <c r="AR414" s="26"/>
      <c r="AS414" s="26"/>
      <c r="AT414" s="26"/>
      <c r="AU414" s="26"/>
      <c r="AV414" s="26"/>
      <c r="AW414" s="26"/>
      <c r="AX414" s="26"/>
    </row>
    <row r="415" customFormat="false" ht="12.75" hidden="false" customHeight="false" outlineLevel="0" collapsed="false">
      <c r="AA415" s="0" t="s">
        <v>69</v>
      </c>
      <c r="AB415" s="1"/>
      <c r="AC415" s="1"/>
      <c r="AD415" s="1"/>
      <c r="AE415" s="1"/>
      <c r="AF415" s="1"/>
      <c r="AG415" s="26"/>
      <c r="AH415" s="26"/>
      <c r="AI415" s="26"/>
      <c r="AJ415" s="26"/>
      <c r="AK415" s="26"/>
      <c r="AL415" s="26"/>
      <c r="AM415" s="26"/>
      <c r="AN415" s="26"/>
      <c r="AO415" s="26"/>
      <c r="AP415" s="26"/>
      <c r="AQ415" s="26"/>
      <c r="AR415" s="26"/>
      <c r="AS415" s="26"/>
      <c r="AT415" s="26"/>
      <c r="AU415" s="26"/>
      <c r="AV415" s="26"/>
      <c r="AW415" s="26"/>
      <c r="AX415" s="26"/>
    </row>
    <row r="416" customFormat="false" ht="12.75" hidden="false" customHeight="false" outlineLevel="0" collapsed="false">
      <c r="AA416" s="0" t="s">
        <v>70</v>
      </c>
      <c r="AB416" s="1"/>
      <c r="AC416" s="1"/>
      <c r="AD416" s="1"/>
      <c r="AE416" s="1"/>
      <c r="AF416" s="1"/>
      <c r="AG416" s="26"/>
      <c r="AH416" s="26"/>
      <c r="AI416" s="26"/>
      <c r="AJ416" s="26"/>
      <c r="AK416" s="26"/>
      <c r="AL416" s="26"/>
      <c r="AM416" s="26"/>
      <c r="AN416" s="26"/>
      <c r="AO416" s="26"/>
      <c r="AP416" s="26"/>
      <c r="AQ416" s="26"/>
      <c r="AR416" s="26"/>
      <c r="AS416" s="26"/>
      <c r="AT416" s="26"/>
      <c r="AU416" s="26"/>
      <c r="AV416" s="26"/>
      <c r="AW416" s="26"/>
      <c r="AX416" s="26"/>
    </row>
    <row r="417" customFormat="false" ht="12.75" hidden="false" customHeight="false" outlineLevel="0" collapsed="false">
      <c r="AA417" s="0" t="s">
        <v>71</v>
      </c>
      <c r="AB417" s="1"/>
      <c r="AC417" s="1"/>
      <c r="AD417" s="1"/>
      <c r="AE417" s="1"/>
      <c r="AF417" s="1"/>
      <c r="AG417" s="26"/>
      <c r="AH417" s="26"/>
      <c r="AI417" s="26"/>
      <c r="AJ417" s="26"/>
      <c r="AK417" s="26"/>
      <c r="AL417" s="26"/>
      <c r="AM417" s="26"/>
      <c r="AN417" s="26"/>
      <c r="AO417" s="26"/>
      <c r="AP417" s="26"/>
      <c r="AQ417" s="26"/>
      <c r="AR417" s="26"/>
      <c r="AS417" s="26"/>
      <c r="AT417" s="26"/>
      <c r="AU417" s="26"/>
      <c r="AV417" s="26"/>
      <c r="AW417" s="26"/>
      <c r="AX417" s="26"/>
    </row>
    <row r="418" customFormat="false" ht="12.75" hidden="true" customHeight="false" outlineLevel="0" collapsed="false">
      <c r="AA418" s="0" t="s">
        <v>72</v>
      </c>
      <c r="AB418" s="1"/>
      <c r="AC418" s="1"/>
      <c r="AD418" s="1"/>
      <c r="AE418" s="1"/>
      <c r="AF418" s="1"/>
      <c r="AG418" s="26"/>
      <c r="AH418" s="26"/>
      <c r="AI418" s="26"/>
      <c r="AJ418" s="26"/>
      <c r="AK418" s="26"/>
      <c r="AL418" s="26"/>
      <c r="AM418" s="26"/>
      <c r="AN418" s="26"/>
      <c r="AO418" s="26"/>
      <c r="AP418" s="26"/>
      <c r="AQ418" s="26"/>
      <c r="AR418" s="26"/>
      <c r="AS418" s="26"/>
      <c r="AT418" s="26"/>
      <c r="AU418" s="26"/>
      <c r="AV418" s="26"/>
      <c r="AW418" s="26"/>
      <c r="AX418" s="26"/>
    </row>
    <row r="419" customFormat="false" ht="12.75" hidden="false" customHeight="false" outlineLevel="0" collapsed="false">
      <c r="AA419" s="0" t="s">
        <v>73</v>
      </c>
      <c r="AB419" s="40" t="n">
        <v>-0.8</v>
      </c>
      <c r="AC419" s="40"/>
      <c r="AD419" s="40" t="n">
        <v>11.6</v>
      </c>
      <c r="AE419" s="40" t="n">
        <v>-1</v>
      </c>
      <c r="AF419" s="40" t="n">
        <v>3.3</v>
      </c>
      <c r="AG419" s="41" t="n">
        <v>-8</v>
      </c>
      <c r="AH419" s="41" t="n">
        <v>-13</v>
      </c>
      <c r="AI419" s="41" t="n">
        <v>-8.2</v>
      </c>
      <c r="AJ419" s="41" t="n">
        <v>-0.4</v>
      </c>
      <c r="AK419" s="41" t="n">
        <v>2.4</v>
      </c>
      <c r="AL419" s="41" t="n">
        <v>0</v>
      </c>
      <c r="AM419" s="41" t="n">
        <v>-1.2</v>
      </c>
      <c r="AN419" s="41"/>
      <c r="AO419" s="41"/>
      <c r="AP419" s="41"/>
      <c r="AQ419" s="41"/>
      <c r="AR419" s="41"/>
      <c r="AS419" s="41"/>
      <c r="AT419" s="41"/>
      <c r="AU419" s="41"/>
      <c r="AV419" s="41"/>
      <c r="AW419" s="41"/>
      <c r="AX419" s="41"/>
    </row>
    <row r="420" customFormat="false" ht="12.75" hidden="false" customHeight="false" outlineLevel="0" collapsed="false">
      <c r="AB420" s="1" t="n">
        <f aca="false">SUM(AB402:AB419)</f>
        <v>-0.8</v>
      </c>
      <c r="AC420" s="1" t="n">
        <f aca="false">SUM(AC402:AC419)</f>
        <v>3</v>
      </c>
      <c r="AD420" s="1" t="n">
        <f aca="false">SUM(AD402:AD419)</f>
        <v>13.4</v>
      </c>
      <c r="AE420" s="1" t="n">
        <f aca="false">SUM(AE402:AE419)</f>
        <v>-0.8</v>
      </c>
      <c r="AF420" s="1" t="n">
        <f aca="false">SUM(AF402:AF419)</f>
        <v>-2.4</v>
      </c>
      <c r="AG420" s="1" t="n">
        <f aca="false">SUM(AG402:AG419)</f>
        <v>-8</v>
      </c>
      <c r="AH420" s="1" t="n">
        <f aca="false">SUM(AH402:AH419)</f>
        <v>-13</v>
      </c>
      <c r="AI420" s="1" t="n">
        <f aca="false">SUM(AI402:AI419)</f>
        <v>-8.2</v>
      </c>
      <c r="AJ420" s="1" t="n">
        <f aca="false">SUM(AJ402:AJ419)</f>
        <v>-0.4</v>
      </c>
      <c r="AK420" s="1" t="n">
        <f aca="false">SUM(AK402:AK419)</f>
        <v>2.4</v>
      </c>
      <c r="AL420" s="1" t="n">
        <f aca="false">SUM(AL402:AL419)</f>
        <v>0</v>
      </c>
      <c r="AM420" s="1" t="n">
        <f aca="false">SUM(AM402:AM419)</f>
        <v>-6.8</v>
      </c>
      <c r="AN420" s="1" t="n">
        <f aca="false">SUM(AN402:AN419)</f>
        <v>0</v>
      </c>
      <c r="AO420" s="1" t="n">
        <f aca="false">SUM(AO402:AO419)</f>
        <v>2.4</v>
      </c>
      <c r="AP420" s="1" t="n">
        <f aca="false">SUM(AP402:AP419)</f>
        <v>0</v>
      </c>
      <c r="AQ420" s="1" t="n">
        <f aca="false">SUM(AQ402:AQ419)</f>
        <v>0</v>
      </c>
      <c r="AR420" s="1" t="n">
        <f aca="false">SUM(AR402:AR419)</f>
        <v>-3.4</v>
      </c>
      <c r="AS420" s="1" t="n">
        <f aca="false">SUM(AS402:AS419)</f>
        <v>0</v>
      </c>
      <c r="AT420" s="1" t="n">
        <f aca="false">SUM(AT402:AT419)</f>
        <v>1.7</v>
      </c>
      <c r="AU420" s="1" t="n">
        <f aca="false">SUM(AU402:AU419)</f>
        <v>0</v>
      </c>
      <c r="AV420" s="1" t="n">
        <f aca="false">SUM(AV402:AV419)</f>
        <v>1.7</v>
      </c>
      <c r="AW420" s="1" t="n">
        <f aca="false">SUM(AW402:AW419)</f>
        <v>0</v>
      </c>
      <c r="AX420" s="1" t="n">
        <f aca="false">SUM(AX402:AX419)</f>
        <v>1.2</v>
      </c>
    </row>
    <row r="421" customFormat="false" ht="12.75" hidden="false" customHeight="false" outlineLevel="0" collapsed="false">
      <c r="AB421" s="1"/>
      <c r="AC421" s="1"/>
      <c r="AD421" s="1"/>
      <c r="AE421" s="1"/>
      <c r="AF421" s="1"/>
      <c r="AG421" s="1"/>
      <c r="AH421" s="1"/>
      <c r="AI421" s="1"/>
      <c r="AJ421" s="1"/>
      <c r="AK421" s="1"/>
      <c r="AL421" s="1"/>
      <c r="AM421" s="1"/>
      <c r="AN421" s="1"/>
      <c r="AO421" s="1"/>
      <c r="AP421" s="1"/>
      <c r="AQ421" s="1"/>
      <c r="AR421" s="1"/>
      <c r="AS421" s="1"/>
      <c r="AT421" s="1"/>
      <c r="AU421" s="1"/>
      <c r="AV421" s="1"/>
      <c r="AW421" s="1"/>
      <c r="AX421" s="1"/>
    </row>
    <row r="422" customFormat="false" ht="12.75" hidden="false" customHeight="false" outlineLevel="0" collapsed="false">
      <c r="AB422" s="1"/>
      <c r="AC422" s="1"/>
      <c r="AD422" s="1"/>
      <c r="AE422" s="1"/>
      <c r="AF422" s="1"/>
      <c r="AG422" s="1"/>
      <c r="AH422" s="1"/>
      <c r="AI422" s="1"/>
      <c r="AJ422" s="1"/>
      <c r="AK422" s="1"/>
      <c r="AL422" s="1"/>
      <c r="AM422" s="1"/>
      <c r="AN422" s="1"/>
      <c r="AO422" s="1"/>
      <c r="AP422" s="1"/>
      <c r="AQ422" s="1"/>
      <c r="AR422" s="1"/>
      <c r="AS422" s="1"/>
      <c r="AT422" s="1"/>
      <c r="AU422" s="1"/>
      <c r="AV422" s="1"/>
      <c r="AW422" s="1"/>
      <c r="AX422" s="1"/>
    </row>
    <row r="423" customFormat="false" ht="12.75" hidden="false" customHeight="false" outlineLevel="0" collapsed="false">
      <c r="AA423" s="8" t="s">
        <v>48</v>
      </c>
    </row>
    <row r="424" customFormat="false" ht="12.75" hidden="false" customHeight="false" outlineLevel="0" collapsed="false">
      <c r="AB424" s="30" t="n">
        <f aca="false">AB$148</f>
        <v>35765</v>
      </c>
      <c r="AC424" s="30" t="n">
        <f aca="false">AC$148</f>
        <v>35796</v>
      </c>
      <c r="AD424" s="30" t="n">
        <f aca="false">AD$148</f>
        <v>35827</v>
      </c>
      <c r="AE424" s="30" t="n">
        <f aca="false">AE$148</f>
        <v>35855</v>
      </c>
      <c r="AF424" s="30" t="n">
        <f aca="false">AF$148</f>
        <v>35886</v>
      </c>
      <c r="AG424" s="30" t="n">
        <f aca="false">AG$148</f>
        <v>35916</v>
      </c>
      <c r="AH424" s="30" t="n">
        <f aca="false">AH$148</f>
        <v>35947</v>
      </c>
      <c r="AI424" s="30" t="n">
        <f aca="false">AI$148</f>
        <v>35977</v>
      </c>
      <c r="AJ424" s="30" t="n">
        <f aca="false">AJ$148</f>
        <v>36008</v>
      </c>
      <c r="AK424" s="30" t="n">
        <f aca="false">AK$148</f>
        <v>36039</v>
      </c>
      <c r="AL424" s="30" t="n">
        <f aca="false">AL$148</f>
        <v>36069</v>
      </c>
      <c r="AM424" s="30" t="n">
        <f aca="false">AM$148</f>
        <v>36100</v>
      </c>
      <c r="AN424" s="30" t="n">
        <f aca="false">AN$148</f>
        <v>36130</v>
      </c>
      <c r="AO424" s="30" t="n">
        <f aca="false">AO$148</f>
        <v>36161</v>
      </c>
      <c r="AP424" s="30" t="n">
        <f aca="false">AP$148</f>
        <v>36192</v>
      </c>
      <c r="AQ424" s="30" t="n">
        <f aca="false">AQ$148</f>
        <v>36220</v>
      </c>
      <c r="AR424" s="30" t="n">
        <f aca="false">AR$148</f>
        <v>36251</v>
      </c>
      <c r="AS424" s="30" t="n">
        <f aca="false">AS$148</f>
        <v>36281</v>
      </c>
      <c r="AT424" s="30" t="n">
        <f aca="false">AT$148</f>
        <v>36312</v>
      </c>
      <c r="AU424" s="30" t="n">
        <f aca="false">AU$148</f>
        <v>36342</v>
      </c>
      <c r="AV424" s="30" t="n">
        <f aca="false">AV$148</f>
        <v>36373</v>
      </c>
      <c r="AW424" s="30" t="n">
        <f aca="false">AW$148</f>
        <v>36404</v>
      </c>
      <c r="AX424" s="30" t="n">
        <f aca="false">AX$148</f>
        <v>36434</v>
      </c>
    </row>
    <row r="425" customFormat="false" ht="12.75" hidden="false" customHeight="false" outlineLevel="0" collapsed="false">
      <c r="AA425" s="0" t="s">
        <v>57</v>
      </c>
      <c r="AB425" s="1" t="n">
        <v>-2.3</v>
      </c>
      <c r="AC425" s="1" t="n">
        <v>-4.1</v>
      </c>
      <c r="AD425" s="1"/>
      <c r="AE425" s="1" t="n">
        <v>15.4</v>
      </c>
      <c r="AF425" s="1" t="n">
        <v>11.6</v>
      </c>
      <c r="AG425" s="1" t="n">
        <f aca="false">AG161</f>
        <v>0</v>
      </c>
      <c r="AH425" s="1" t="n">
        <f aca="false">AH161</f>
        <v>0</v>
      </c>
      <c r="AI425" s="1" t="n">
        <f aca="false">AI161</f>
        <v>0</v>
      </c>
      <c r="AJ425" s="1" t="n">
        <f aca="false">AJ161</f>
        <v>0</v>
      </c>
      <c r="AK425" s="1" t="n">
        <f aca="false">AK161</f>
        <v>0</v>
      </c>
      <c r="AL425" s="1" t="n">
        <f aca="false">AL161</f>
        <v>0</v>
      </c>
      <c r="AM425" s="1" t="n">
        <f aca="false">AM161</f>
        <v>18.5</v>
      </c>
      <c r="AN425" s="1" t="n">
        <f aca="false">AN161</f>
        <v>0</v>
      </c>
      <c r="AO425" s="1" t="n">
        <f aca="false">AO161</f>
        <v>16.2</v>
      </c>
      <c r="AP425" s="1" t="n">
        <f aca="false">AP161</f>
        <v>33.3</v>
      </c>
      <c r="AQ425" s="1" t="n">
        <f aca="false">AQ161</f>
        <v>0</v>
      </c>
      <c r="AR425" s="1" t="n">
        <f aca="false">AR161</f>
        <v>0</v>
      </c>
      <c r="AS425" s="1" t="n">
        <f aca="false">AS161</f>
        <v>0</v>
      </c>
      <c r="AT425" s="1" t="n">
        <f aca="false">AT161</f>
        <v>0</v>
      </c>
      <c r="AU425" s="1" t="n">
        <f aca="false">AU161</f>
        <v>0</v>
      </c>
      <c r="AV425" s="1" t="n">
        <f aca="false">AV161</f>
        <v>0</v>
      </c>
      <c r="AW425" s="1" t="n">
        <f aca="false">AW161</f>
        <v>0</v>
      </c>
      <c r="AX425" s="1" t="n">
        <f aca="false">AX161</f>
        <v>0</v>
      </c>
    </row>
    <row r="426" customFormat="false" ht="12.75" hidden="false" customHeight="false" outlineLevel="0" collapsed="false">
      <c r="AA426" s="0" t="s">
        <v>58</v>
      </c>
      <c r="AB426" s="1"/>
      <c r="AC426" s="1" t="n">
        <v>7</v>
      </c>
      <c r="AD426" s="1" t="n">
        <v>7</v>
      </c>
      <c r="AE426" s="1"/>
      <c r="AF426" s="1"/>
      <c r="AG426" s="1" t="n">
        <f aca="false">AG184</f>
        <v>0</v>
      </c>
      <c r="AH426" s="1" t="n">
        <f aca="false">AH184</f>
        <v>0</v>
      </c>
      <c r="AI426" s="1" t="n">
        <f aca="false">AI184</f>
        <v>0</v>
      </c>
      <c r="AJ426" s="1" t="n">
        <f aca="false">AJ184</f>
        <v>0</v>
      </c>
      <c r="AK426" s="1" t="n">
        <f aca="false">AK184</f>
        <v>0</v>
      </c>
      <c r="AL426" s="1" t="n">
        <f aca="false">AL184</f>
        <v>0</v>
      </c>
      <c r="AM426" s="1" t="n">
        <f aca="false">AM184</f>
        <v>0</v>
      </c>
      <c r="AN426" s="1" t="n">
        <f aca="false">AN184</f>
        <v>0</v>
      </c>
      <c r="AO426" s="1" t="n">
        <f aca="false">AO184</f>
        <v>0</v>
      </c>
      <c r="AP426" s="1" t="n">
        <f aca="false">AP184</f>
        <v>0</v>
      </c>
      <c r="AQ426" s="1" t="n">
        <f aca="false">AQ184</f>
        <v>0</v>
      </c>
      <c r="AR426" s="1" t="n">
        <f aca="false">AR184</f>
        <v>0</v>
      </c>
      <c r="AS426" s="1" t="n">
        <f aca="false">AS184</f>
        <v>0</v>
      </c>
      <c r="AT426" s="1" t="n">
        <f aca="false">AT184</f>
        <v>0</v>
      </c>
      <c r="AU426" s="1" t="n">
        <f aca="false">AU184</f>
        <v>0</v>
      </c>
      <c r="AV426" s="1" t="n">
        <f aca="false">AV184</f>
        <v>0</v>
      </c>
      <c r="AW426" s="1" t="n">
        <f aca="false">AW184</f>
        <v>-2.9</v>
      </c>
      <c r="AX426" s="1" t="n">
        <f aca="false">AX184</f>
        <v>1.4</v>
      </c>
    </row>
    <row r="427" customFormat="false" ht="12.75" hidden="false" customHeight="false" outlineLevel="0" collapsed="false">
      <c r="AA427" s="0" t="s">
        <v>59</v>
      </c>
      <c r="AB427" s="1"/>
      <c r="AC427" s="1"/>
      <c r="AD427" s="1"/>
      <c r="AE427" s="1"/>
      <c r="AF427" s="1"/>
      <c r="AG427" s="1"/>
      <c r="AH427" s="1"/>
      <c r="AI427" s="1"/>
      <c r="AJ427" s="1"/>
      <c r="AK427" s="1"/>
      <c r="AL427" s="1"/>
      <c r="AM427" s="1"/>
      <c r="AN427" s="1"/>
      <c r="AO427" s="1"/>
      <c r="AP427" s="1"/>
      <c r="AQ427" s="1"/>
      <c r="AR427" s="1"/>
      <c r="AS427" s="1"/>
      <c r="AT427" s="1" t="n">
        <f aca="false">AT207</f>
        <v>0</v>
      </c>
      <c r="AU427" s="1" t="n">
        <f aca="false">AU207</f>
        <v>0</v>
      </c>
      <c r="AV427" s="1" t="n">
        <f aca="false">AV207</f>
        <v>0</v>
      </c>
      <c r="AW427" s="1" t="n">
        <f aca="false">AW207</f>
        <v>0</v>
      </c>
      <c r="AX427" s="1" t="n">
        <f aca="false">AX207</f>
        <v>0</v>
      </c>
    </row>
    <row r="428" customFormat="false" ht="12.75" hidden="false" customHeight="false" outlineLevel="0" collapsed="false">
      <c r="AA428" s="0" t="s">
        <v>60</v>
      </c>
      <c r="AB428" s="1"/>
      <c r="AC428" s="1"/>
      <c r="AD428" s="1"/>
      <c r="AE428" s="1"/>
      <c r="AF428" s="1"/>
      <c r="AG428" s="1"/>
      <c r="AH428" s="1"/>
      <c r="AI428" s="1"/>
      <c r="AJ428" s="1"/>
      <c r="AK428" s="1"/>
      <c r="AL428" s="1"/>
      <c r="AM428" s="1"/>
      <c r="AN428" s="1"/>
      <c r="AO428" s="1"/>
      <c r="AP428" s="1"/>
      <c r="AQ428" s="1"/>
      <c r="AR428" s="1"/>
      <c r="AS428" s="1"/>
      <c r="AT428" s="1" t="n">
        <f aca="false">AT230</f>
        <v>0</v>
      </c>
      <c r="AU428" s="1" t="n">
        <f aca="false">AU230</f>
        <v>0</v>
      </c>
      <c r="AV428" s="1" t="n">
        <f aca="false">AV230</f>
        <v>0</v>
      </c>
      <c r="AW428" s="1" t="n">
        <f aca="false">AW230</f>
        <v>0</v>
      </c>
      <c r="AX428" s="1" t="n">
        <f aca="false">AX230</f>
        <v>0</v>
      </c>
    </row>
    <row r="429" customFormat="false" ht="12.75" hidden="false" customHeight="false" outlineLevel="0" collapsed="false">
      <c r="AA429" s="0" t="s">
        <v>61</v>
      </c>
      <c r="AB429" s="1"/>
      <c r="AC429" s="1"/>
      <c r="AD429" s="1"/>
      <c r="AE429" s="1"/>
      <c r="AF429" s="1"/>
      <c r="AG429" s="1"/>
      <c r="AH429" s="1"/>
      <c r="AI429" s="1"/>
      <c r="AJ429" s="1"/>
      <c r="AK429" s="1"/>
      <c r="AL429" s="1"/>
      <c r="AM429" s="1"/>
      <c r="AN429" s="1"/>
      <c r="AO429" s="1"/>
      <c r="AP429" s="1"/>
      <c r="AQ429" s="1"/>
      <c r="AR429" s="1"/>
      <c r="AS429" s="1"/>
      <c r="AT429" s="1" t="n">
        <f aca="false">AT253</f>
        <v>0</v>
      </c>
      <c r="AU429" s="1" t="n">
        <f aca="false">AU253</f>
        <v>0</v>
      </c>
      <c r="AV429" s="1" t="n">
        <f aca="false">AV253</f>
        <v>0</v>
      </c>
      <c r="AW429" s="1" t="n">
        <f aca="false">AW253</f>
        <v>0</v>
      </c>
      <c r="AX429" s="1" t="n">
        <f aca="false">AX253</f>
        <v>0</v>
      </c>
    </row>
    <row r="430" customFormat="false" ht="12.75" hidden="false" customHeight="false" outlineLevel="0" collapsed="false">
      <c r="AA430" s="0" t="s">
        <v>62</v>
      </c>
      <c r="AB430" s="1"/>
      <c r="AC430" s="1"/>
      <c r="AD430" s="1"/>
      <c r="AE430" s="1"/>
      <c r="AF430" s="1"/>
      <c r="AG430" s="1"/>
      <c r="AH430" s="1"/>
      <c r="AI430" s="1"/>
      <c r="AJ430" s="1"/>
      <c r="AK430" s="1"/>
      <c r="AL430" s="1"/>
      <c r="AM430" s="1"/>
      <c r="AN430" s="1"/>
      <c r="AO430" s="1"/>
      <c r="AP430" s="1"/>
      <c r="AQ430" s="1"/>
      <c r="AR430" s="1"/>
      <c r="AS430" s="1"/>
      <c r="AT430" s="1" t="n">
        <f aca="false">AT276</f>
        <v>0</v>
      </c>
      <c r="AU430" s="1" t="n">
        <f aca="false">AU276</f>
        <v>0</v>
      </c>
      <c r="AV430" s="1" t="n">
        <f aca="false">AV276</f>
        <v>0</v>
      </c>
      <c r="AW430" s="1" t="n">
        <f aca="false">AW276</f>
        <v>0</v>
      </c>
      <c r="AX430" s="1" t="n">
        <f aca="false">AX276</f>
        <v>0</v>
      </c>
    </row>
    <row r="431" customFormat="false" ht="12.75" hidden="false" customHeight="false" outlineLevel="0" collapsed="false">
      <c r="AA431" s="0" t="s">
        <v>63</v>
      </c>
      <c r="AB431" s="1"/>
      <c r="AC431" s="1"/>
      <c r="AD431" s="1"/>
      <c r="AE431" s="1"/>
      <c r="AF431" s="1"/>
      <c r="AG431" s="1"/>
      <c r="AH431" s="1"/>
      <c r="AI431" s="1"/>
      <c r="AJ431" s="1"/>
      <c r="AK431" s="1"/>
      <c r="AL431" s="1"/>
      <c r="AM431" s="1"/>
      <c r="AN431" s="1"/>
      <c r="AO431" s="1"/>
      <c r="AP431" s="1"/>
      <c r="AQ431" s="1"/>
      <c r="AR431" s="1"/>
      <c r="AS431" s="1"/>
      <c r="AT431" s="1" t="n">
        <f aca="false">AT299</f>
        <v>0</v>
      </c>
      <c r="AU431" s="1" t="n">
        <f aca="false">AU299</f>
        <v>0</v>
      </c>
      <c r="AV431" s="1" t="n">
        <f aca="false">AV299</f>
        <v>0</v>
      </c>
      <c r="AW431" s="1" t="n">
        <f aca="false">AW299</f>
        <v>0</v>
      </c>
      <c r="AX431" s="1" t="n">
        <f aca="false">AX299</f>
        <v>0</v>
      </c>
    </row>
    <row r="432" customFormat="false" ht="12.75" hidden="false" customHeight="false" outlineLevel="0" collapsed="false">
      <c r="AA432" s="0" t="s">
        <v>64</v>
      </c>
      <c r="AB432" s="1"/>
      <c r="AC432" s="1"/>
      <c r="AD432" s="1"/>
      <c r="AE432" s="1"/>
      <c r="AF432" s="1" t="n">
        <v>-13.5</v>
      </c>
      <c r="AG432" s="1" t="e">
        <f aca="false">#REF!</f>
        <v>#REF!</v>
      </c>
      <c r="AH432" s="1" t="e">
        <f aca="false">#REF!</f>
        <v>#REF!</v>
      </c>
      <c r="AI432" s="1" t="e">
        <f aca="false">#REF!</f>
        <v>#REF!</v>
      </c>
      <c r="AJ432" s="1" t="e">
        <f aca="false">#REF!</f>
        <v>#REF!</v>
      </c>
      <c r="AK432" s="1" t="e">
        <f aca="false">#REF!</f>
        <v>#REF!</v>
      </c>
      <c r="AL432" s="1" t="e">
        <f aca="false">#REF!</f>
        <v>#REF!</v>
      </c>
      <c r="AM432" s="1" t="e">
        <f aca="false">#REF!</f>
        <v>#REF!</v>
      </c>
      <c r="AN432" s="1" t="e">
        <f aca="false">#REF!</f>
        <v>#REF!</v>
      </c>
      <c r="AO432" s="1" t="e">
        <f aca="false">#REF!</f>
        <v>#REF!</v>
      </c>
      <c r="AP432" s="1" t="e">
        <f aca="false">#REF!</f>
        <v>#REF!</v>
      </c>
      <c r="AQ432" s="1" t="e">
        <f aca="false">#REF!</f>
        <v>#REF!</v>
      </c>
      <c r="AR432" s="1" t="e">
        <f aca="false">#REF!</f>
        <v>#REF!</v>
      </c>
      <c r="AS432" s="1" t="e">
        <f aca="false">#REF!</f>
        <v>#REF!</v>
      </c>
      <c r="AT432" s="1" t="n">
        <f aca="false">AT322</f>
        <v>-8.6</v>
      </c>
      <c r="AU432" s="1" t="n">
        <f aca="false">AU322</f>
        <v>0</v>
      </c>
      <c r="AV432" s="1" t="n">
        <f aca="false">AV322</f>
        <v>0</v>
      </c>
      <c r="AW432" s="1" t="n">
        <f aca="false">AW322</f>
        <v>0</v>
      </c>
      <c r="AX432" s="1" t="n">
        <f aca="false">AX322</f>
        <v>0</v>
      </c>
    </row>
    <row r="433" customFormat="false" ht="12.75" hidden="false" customHeight="false" outlineLevel="0" collapsed="false">
      <c r="AA433" s="0" t="s">
        <v>65</v>
      </c>
      <c r="AB433" s="1"/>
      <c r="AC433" s="1"/>
      <c r="AD433" s="1"/>
      <c r="AE433" s="1"/>
      <c r="AF433" s="1"/>
      <c r="AG433" s="1" t="n">
        <f aca="false">AG345</f>
        <v>0</v>
      </c>
      <c r="AH433" s="1" t="n">
        <f aca="false">AH345</f>
        <v>0</v>
      </c>
      <c r="AI433" s="1" t="n">
        <f aca="false">AI345</f>
        <v>0</v>
      </c>
      <c r="AJ433" s="1" t="n">
        <f aca="false">AJ345</f>
        <v>0</v>
      </c>
      <c r="AK433" s="1" t="n">
        <f aca="false">AK345</f>
        <v>0</v>
      </c>
      <c r="AL433" s="1" t="n">
        <f aca="false">AL345</f>
        <v>0</v>
      </c>
      <c r="AM433" s="1" t="n">
        <f aca="false">AM345</f>
        <v>0</v>
      </c>
      <c r="AN433" s="1" t="n">
        <f aca="false">AN345</f>
        <v>0</v>
      </c>
      <c r="AO433" s="1" t="n">
        <f aca="false">AO345</f>
        <v>0</v>
      </c>
      <c r="AP433" s="1" t="n">
        <f aca="false">AP345</f>
        <v>0</v>
      </c>
      <c r="AQ433" s="1" t="n">
        <f aca="false">AQ345</f>
        <v>0</v>
      </c>
      <c r="AR433" s="1" t="n">
        <f aca="false">AR345</f>
        <v>0</v>
      </c>
      <c r="AS433" s="1" t="n">
        <f aca="false">AS345</f>
        <v>0</v>
      </c>
      <c r="AT433" s="1" t="n">
        <f aca="false">AT345</f>
        <v>0</v>
      </c>
      <c r="AU433" s="1" t="n">
        <f aca="false">AU345</f>
        <v>0</v>
      </c>
      <c r="AV433" s="1" t="n">
        <f aca="false">AV345</f>
        <v>0</v>
      </c>
      <c r="AW433" s="1" t="n">
        <f aca="false">AW345</f>
        <v>0</v>
      </c>
      <c r="AX433" s="1" t="n">
        <f aca="false">AX345</f>
        <v>0</v>
      </c>
    </row>
    <row r="434" customFormat="false" ht="12.75" hidden="false" customHeight="false" outlineLevel="0" collapsed="false">
      <c r="AA434" s="0" t="s">
        <v>66</v>
      </c>
      <c r="AB434" s="1"/>
      <c r="AC434" s="1"/>
      <c r="AD434" s="1"/>
      <c r="AE434" s="1"/>
      <c r="AF434" s="1"/>
      <c r="AG434" s="1" t="n">
        <f aca="false">AG368</f>
        <v>0</v>
      </c>
      <c r="AH434" s="1" t="n">
        <f aca="false">AH368</f>
        <v>0</v>
      </c>
      <c r="AI434" s="1" t="n">
        <f aca="false">AI368</f>
        <v>0</v>
      </c>
      <c r="AJ434" s="1" t="n">
        <f aca="false">AJ368</f>
        <v>0</v>
      </c>
      <c r="AK434" s="1" t="n">
        <f aca="false">AK368</f>
        <v>0</v>
      </c>
      <c r="AL434" s="1" t="n">
        <f aca="false">AL368</f>
        <v>0</v>
      </c>
      <c r="AM434" s="1" t="n">
        <f aca="false">AM368</f>
        <v>0</v>
      </c>
      <c r="AN434" s="1" t="n">
        <f aca="false">AN368</f>
        <v>0</v>
      </c>
      <c r="AO434" s="1" t="n">
        <f aca="false">AO368</f>
        <v>0</v>
      </c>
      <c r="AP434" s="1" t="n">
        <f aca="false">AP368</f>
        <v>0</v>
      </c>
      <c r="AQ434" s="1" t="n">
        <f aca="false">AQ368</f>
        <v>0</v>
      </c>
      <c r="AR434" s="1" t="n">
        <f aca="false">AR368</f>
        <v>0</v>
      </c>
      <c r="AS434" s="1" t="n">
        <f aca="false">AS368</f>
        <v>0</v>
      </c>
      <c r="AT434" s="1" t="n">
        <f aca="false">AT368</f>
        <v>0</v>
      </c>
      <c r="AU434" s="1" t="n">
        <f aca="false">AU368</f>
        <v>0</v>
      </c>
      <c r="AV434" s="1" t="n">
        <f aca="false">AV368</f>
        <v>0</v>
      </c>
      <c r="AW434" s="1" t="n">
        <f aca="false">AW368</f>
        <v>0</v>
      </c>
      <c r="AX434" s="1" t="n">
        <f aca="false">AX368</f>
        <v>0</v>
      </c>
    </row>
    <row r="435" customFormat="false" ht="12.75" hidden="false" customHeight="false" outlineLevel="0" collapsed="false">
      <c r="AA435" s="0" t="s">
        <v>67</v>
      </c>
      <c r="AB435" s="1"/>
      <c r="AC435" s="1"/>
      <c r="AD435" s="1"/>
      <c r="AE435" s="1"/>
      <c r="AF435" s="1"/>
      <c r="AG435" s="1"/>
      <c r="AH435" s="1"/>
      <c r="AI435" s="1"/>
      <c r="AJ435" s="1"/>
      <c r="AK435" s="1"/>
      <c r="AL435" s="1"/>
      <c r="AM435" s="1"/>
      <c r="AN435" s="1"/>
      <c r="AO435" s="1"/>
      <c r="AP435" s="1"/>
      <c r="AQ435" s="1"/>
      <c r="AR435" s="1"/>
      <c r="AS435" s="1"/>
      <c r="AT435" s="1" t="n">
        <f aca="false">AT391</f>
        <v>0</v>
      </c>
      <c r="AU435" s="1" t="n">
        <f aca="false">AU391</f>
        <v>0</v>
      </c>
      <c r="AV435" s="1" t="n">
        <f aca="false">AV391</f>
        <v>0</v>
      </c>
      <c r="AW435" s="1" t="n">
        <f aca="false">AW391</f>
        <v>0</v>
      </c>
      <c r="AX435" s="1" t="n">
        <f aca="false">AX391</f>
        <v>0</v>
      </c>
    </row>
    <row r="436" customFormat="false" ht="12.75" hidden="false" customHeight="false" outlineLevel="0" collapsed="false">
      <c r="AA436" s="0" t="s">
        <v>47</v>
      </c>
      <c r="AB436" s="1"/>
      <c r="AC436" s="1"/>
      <c r="AD436" s="1"/>
      <c r="AE436" s="1"/>
      <c r="AF436" s="1"/>
      <c r="AG436" s="1"/>
      <c r="AH436" s="1"/>
      <c r="AI436" s="1"/>
      <c r="AJ436" s="1"/>
      <c r="AK436" s="1"/>
      <c r="AL436" s="1"/>
      <c r="AM436" s="1"/>
      <c r="AN436" s="1"/>
      <c r="AO436" s="1"/>
      <c r="AP436" s="1"/>
      <c r="AQ436" s="1"/>
      <c r="AR436" s="1"/>
      <c r="AS436" s="1"/>
      <c r="AT436" s="1" t="n">
        <f aca="false">AT414</f>
        <v>0</v>
      </c>
      <c r="AU436" s="1" t="n">
        <f aca="false">AU414</f>
        <v>0</v>
      </c>
      <c r="AV436" s="1" t="n">
        <f aca="false">AV414</f>
        <v>0</v>
      </c>
      <c r="AW436" s="1" t="n">
        <f aca="false">AW414</f>
        <v>0</v>
      </c>
      <c r="AX436" s="1" t="n">
        <f aca="false">AX414</f>
        <v>0</v>
      </c>
    </row>
    <row r="437" customFormat="false" ht="12.75" hidden="false" customHeight="false" outlineLevel="0" collapsed="false">
      <c r="AA437" s="0" t="s">
        <v>68</v>
      </c>
      <c r="AB437" s="1" t="n">
        <v>-1.4</v>
      </c>
      <c r="AC437" s="1" t="n">
        <v>-1.4</v>
      </c>
      <c r="AD437" s="1" t="n">
        <v>-1.4</v>
      </c>
      <c r="AE437" s="1"/>
      <c r="AF437" s="1"/>
      <c r="AG437" s="26"/>
      <c r="AH437" s="26"/>
      <c r="AI437" s="26"/>
      <c r="AJ437" s="26"/>
      <c r="AK437" s="26"/>
      <c r="AL437" s="26"/>
      <c r="AM437" s="26"/>
      <c r="AN437" s="26"/>
      <c r="AO437" s="26"/>
      <c r="AP437" s="26"/>
      <c r="AQ437" s="26"/>
      <c r="AR437" s="26"/>
      <c r="AS437" s="26"/>
      <c r="AT437" s="26"/>
      <c r="AU437" s="26"/>
      <c r="AV437" s="26"/>
      <c r="AW437" s="26" t="n">
        <v>-4.8</v>
      </c>
      <c r="AX437" s="26"/>
    </row>
    <row r="438" customFormat="false" ht="12.75" hidden="false" customHeight="false" outlineLevel="0" collapsed="false">
      <c r="AA438" s="0" t="s">
        <v>69</v>
      </c>
      <c r="AB438" s="1"/>
      <c r="AC438" s="1"/>
      <c r="AD438" s="1"/>
      <c r="AE438" s="1"/>
      <c r="AF438" s="1"/>
      <c r="AG438" s="1"/>
      <c r="AH438" s="1"/>
      <c r="AI438" s="1"/>
      <c r="AJ438" s="1"/>
      <c r="AK438" s="1"/>
      <c r="AL438" s="1"/>
      <c r="AM438" s="1"/>
      <c r="AN438" s="1"/>
      <c r="AO438" s="1"/>
      <c r="AP438" s="1"/>
      <c r="AQ438" s="1"/>
      <c r="AR438" s="1"/>
      <c r="AS438" s="1"/>
      <c r="AT438" s="26"/>
      <c r="AU438" s="26"/>
      <c r="AV438" s="26"/>
      <c r="AW438" s="26"/>
      <c r="AX438" s="26"/>
    </row>
    <row r="439" customFormat="false" ht="12.75" hidden="false" customHeight="false" outlineLevel="0" collapsed="false">
      <c r="AA439" s="0" t="s">
        <v>70</v>
      </c>
      <c r="AB439" s="1"/>
      <c r="AC439" s="1"/>
      <c r="AD439" s="1"/>
      <c r="AE439" s="1"/>
      <c r="AF439" s="1"/>
      <c r="AG439" s="1"/>
      <c r="AH439" s="1"/>
      <c r="AI439" s="1"/>
      <c r="AJ439" s="1"/>
      <c r="AK439" s="1"/>
      <c r="AL439" s="1"/>
      <c r="AM439" s="1"/>
      <c r="AN439" s="1"/>
      <c r="AO439" s="1"/>
      <c r="AP439" s="1"/>
      <c r="AQ439" s="1"/>
      <c r="AR439" s="1"/>
      <c r="AS439" s="1"/>
      <c r="AT439" s="26"/>
      <c r="AU439" s="26"/>
      <c r="AV439" s="26"/>
      <c r="AW439" s="26"/>
      <c r="AX439" s="26"/>
    </row>
    <row r="440" customFormat="false" ht="12.75" hidden="false" customHeight="false" outlineLevel="0" collapsed="false">
      <c r="AA440" s="0" t="s">
        <v>71</v>
      </c>
      <c r="AB440" s="1"/>
      <c r="AC440" s="1"/>
      <c r="AD440" s="1"/>
      <c r="AE440" s="1"/>
      <c r="AF440" s="1"/>
      <c r="AG440" s="1" t="n">
        <f aca="false">AG506</f>
        <v>0</v>
      </c>
      <c r="AH440" s="1" t="n">
        <f aca="false">AH506</f>
        <v>0</v>
      </c>
      <c r="AI440" s="1" t="n">
        <f aca="false">AI506</f>
        <v>0</v>
      </c>
      <c r="AJ440" s="1" t="n">
        <f aca="false">AJ506</f>
        <v>0</v>
      </c>
      <c r="AK440" s="1" t="n">
        <f aca="false">AK506</f>
        <v>0</v>
      </c>
      <c r="AL440" s="1" t="n">
        <f aca="false">AL506</f>
        <v>0</v>
      </c>
      <c r="AM440" s="1" t="n">
        <f aca="false">AM506</f>
        <v>0</v>
      </c>
      <c r="AN440" s="1" t="n">
        <f aca="false">AN506</f>
        <v>0</v>
      </c>
      <c r="AO440" s="1" t="n">
        <f aca="false">AO506</f>
        <v>0</v>
      </c>
      <c r="AP440" s="1" t="n">
        <f aca="false">AP506</f>
        <v>0</v>
      </c>
      <c r="AQ440" s="1" t="n">
        <f aca="false">AQ506</f>
        <v>0</v>
      </c>
      <c r="AR440" s="1" t="n">
        <f aca="false">AR506</f>
        <v>0</v>
      </c>
      <c r="AS440" s="1" t="n">
        <f aca="false">AS506</f>
        <v>0</v>
      </c>
      <c r="AT440" s="26"/>
      <c r="AU440" s="26"/>
      <c r="AV440" s="26"/>
      <c r="AW440" s="26"/>
      <c r="AX440" s="26"/>
    </row>
    <row r="441" customFormat="false" ht="12.75" hidden="true" customHeight="false" outlineLevel="0" collapsed="false">
      <c r="AA441" s="0" t="s">
        <v>72</v>
      </c>
      <c r="AB441" s="1"/>
      <c r="AC441" s="1"/>
      <c r="AD441" s="1"/>
      <c r="AE441" s="1"/>
      <c r="AF441" s="1"/>
      <c r="AG441" s="1" t="n">
        <f aca="false">AG529</f>
        <v>0</v>
      </c>
      <c r="AH441" s="1" t="n">
        <f aca="false">AH529</f>
        <v>0</v>
      </c>
      <c r="AI441" s="1" t="n">
        <f aca="false">AI529</f>
        <v>0</v>
      </c>
      <c r="AJ441" s="1" t="n">
        <f aca="false">AJ529</f>
        <v>0</v>
      </c>
      <c r="AK441" s="1" t="n">
        <f aca="false">AK529</f>
        <v>0</v>
      </c>
      <c r="AL441" s="1" t="n">
        <f aca="false">AL529</f>
        <v>0</v>
      </c>
      <c r="AM441" s="1" t="n">
        <f aca="false">AM529</f>
        <v>0</v>
      </c>
      <c r="AN441" s="1" t="n">
        <f aca="false">AN529</f>
        <v>0</v>
      </c>
      <c r="AO441" s="1" t="n">
        <f aca="false">AO529</f>
        <v>0</v>
      </c>
      <c r="AP441" s="1" t="n">
        <f aca="false">AP529</f>
        <v>0</v>
      </c>
      <c r="AQ441" s="1" t="n">
        <f aca="false">AQ529</f>
        <v>0</v>
      </c>
      <c r="AR441" s="1" t="n">
        <f aca="false">AR529</f>
        <v>0</v>
      </c>
      <c r="AS441" s="1" t="n">
        <f aca="false">AS529</f>
        <v>0</v>
      </c>
      <c r="AT441" s="26"/>
      <c r="AU441" s="26"/>
      <c r="AV441" s="26"/>
      <c r="AW441" s="26"/>
      <c r="AX441" s="26"/>
    </row>
    <row r="442" customFormat="false" ht="12.75" hidden="false" customHeight="false" outlineLevel="0" collapsed="false">
      <c r="AA442" s="0" t="s">
        <v>73</v>
      </c>
      <c r="AB442" s="40"/>
      <c r="AC442" s="40"/>
      <c r="AD442" s="40"/>
      <c r="AE442" s="40"/>
      <c r="AF442" s="40" t="n">
        <v>17</v>
      </c>
      <c r="AG442" s="41"/>
      <c r="AH442" s="41"/>
      <c r="AI442" s="41"/>
      <c r="AJ442" s="41"/>
      <c r="AK442" s="41"/>
      <c r="AL442" s="41"/>
      <c r="AM442" s="41"/>
      <c r="AN442" s="41"/>
      <c r="AO442" s="41"/>
      <c r="AP442" s="41"/>
      <c r="AQ442" s="41"/>
      <c r="AR442" s="41"/>
      <c r="AS442" s="41"/>
      <c r="AT442" s="41"/>
      <c r="AU442" s="41"/>
      <c r="AV442" s="41"/>
      <c r="AW442" s="41"/>
      <c r="AX442" s="41"/>
    </row>
    <row r="443" customFormat="false" ht="12.75" hidden="false" customHeight="false" outlineLevel="0" collapsed="false">
      <c r="AB443" s="1" t="n">
        <f aca="false">SUM(AB425:AB442)</f>
        <v>-3.7</v>
      </c>
      <c r="AC443" s="1" t="n">
        <f aca="false">SUM(AC425:AC442)</f>
        <v>1.5</v>
      </c>
      <c r="AD443" s="1" t="n">
        <f aca="false">SUM(AD425:AD442)</f>
        <v>5.6</v>
      </c>
      <c r="AE443" s="1" t="n">
        <f aca="false">SUM(AE425:AE442)</f>
        <v>15.4</v>
      </c>
      <c r="AF443" s="1" t="n">
        <f aca="false">SUM(AF425:AF442)</f>
        <v>15.1</v>
      </c>
      <c r="AG443" s="1" t="e">
        <f aca="false">SUM(AG425:AG442)</f>
        <v>#REF!</v>
      </c>
      <c r="AH443" s="1" t="e">
        <f aca="false">SUM(AH425:AH442)</f>
        <v>#REF!</v>
      </c>
      <c r="AI443" s="1" t="e">
        <f aca="false">SUM(AI425:AI442)</f>
        <v>#REF!</v>
      </c>
      <c r="AJ443" s="1" t="e">
        <f aca="false">SUM(AJ425:AJ442)</f>
        <v>#REF!</v>
      </c>
      <c r="AK443" s="1" t="e">
        <f aca="false">SUM(AK425:AK442)</f>
        <v>#REF!</v>
      </c>
      <c r="AL443" s="1" t="e">
        <f aca="false">SUM(AL425:AL442)</f>
        <v>#REF!</v>
      </c>
      <c r="AM443" s="1" t="e">
        <f aca="false">SUM(AM425:AM442)</f>
        <v>#REF!</v>
      </c>
      <c r="AN443" s="1" t="e">
        <f aca="false">SUM(AN425:AN442)</f>
        <v>#REF!</v>
      </c>
      <c r="AO443" s="1" t="e">
        <f aca="false">SUM(AO425:AO442)</f>
        <v>#REF!</v>
      </c>
      <c r="AP443" s="1" t="e">
        <f aca="false">SUM(AP425:AP442)</f>
        <v>#REF!</v>
      </c>
      <c r="AQ443" s="1" t="e">
        <f aca="false">SUM(AQ425:AQ442)</f>
        <v>#REF!</v>
      </c>
      <c r="AR443" s="1" t="e">
        <f aca="false">SUM(AR425:AR442)</f>
        <v>#REF!</v>
      </c>
      <c r="AS443" s="1" t="e">
        <f aca="false">SUM(AS425:AS442)</f>
        <v>#REF!</v>
      </c>
      <c r="AT443" s="1" t="n">
        <f aca="false">SUM(AT425:AT442)</f>
        <v>-8.6</v>
      </c>
      <c r="AU443" s="1" t="n">
        <f aca="false">SUM(AU425:AU442)</f>
        <v>0</v>
      </c>
      <c r="AV443" s="1" t="n">
        <f aca="false">SUM(AV425:AV442)</f>
        <v>0</v>
      </c>
      <c r="AW443" s="1" t="n">
        <f aca="false">SUM(AW425:AW442)</f>
        <v>-7.7</v>
      </c>
      <c r="AX443" s="1" t="n">
        <f aca="false">SUM(AX425:AX442)</f>
        <v>1.4</v>
      </c>
    </row>
    <row r="444" customFormat="false" ht="12.75" hidden="false" customHeight="false" outlineLevel="0" collapsed="false">
      <c r="AB444" s="1"/>
      <c r="AC444" s="1"/>
      <c r="AD444" s="1"/>
      <c r="AE444" s="1"/>
      <c r="AF444" s="1"/>
      <c r="AG444" s="1"/>
      <c r="AH444" s="1"/>
      <c r="AI444" s="1"/>
      <c r="AJ444" s="1"/>
      <c r="AK444" s="1"/>
      <c r="AL444" s="1"/>
      <c r="AM444" s="1"/>
      <c r="AN444" s="1"/>
      <c r="AO444" s="1"/>
      <c r="AP444" s="1"/>
      <c r="AQ444" s="1"/>
      <c r="AR444" s="1"/>
      <c r="AS444" s="1"/>
      <c r="AT444" s="1"/>
      <c r="AU444" s="1"/>
      <c r="AV444" s="1"/>
      <c r="AW444" s="1"/>
      <c r="AX444" s="1"/>
    </row>
    <row r="445" customFormat="false" ht="12.75" hidden="false" customHeight="false" outlineLevel="0" collapsed="false">
      <c r="AB445" s="1"/>
      <c r="AC445" s="1"/>
      <c r="AD445" s="1"/>
      <c r="AE445" s="1"/>
      <c r="AF445" s="1"/>
      <c r="AG445" s="1"/>
      <c r="AH445" s="1"/>
      <c r="AI445" s="1"/>
      <c r="AJ445" s="1"/>
      <c r="AK445" s="1"/>
      <c r="AL445" s="1"/>
      <c r="AM445" s="1"/>
      <c r="AN445" s="1"/>
      <c r="AO445" s="1"/>
      <c r="AP445" s="1"/>
      <c r="AQ445" s="1"/>
      <c r="AR445" s="1"/>
      <c r="AS445" s="1"/>
      <c r="AT445" s="1"/>
      <c r="AU445" s="1"/>
      <c r="AV445" s="1"/>
      <c r="AW445" s="1"/>
      <c r="AX445" s="1"/>
    </row>
    <row r="446" customFormat="false" ht="12.75" hidden="false" customHeight="false" outlineLevel="0" collapsed="false">
      <c r="AA446" s="8" t="s">
        <v>49</v>
      </c>
    </row>
    <row r="447" customFormat="false" ht="12.75" hidden="false" customHeight="false" outlineLevel="0" collapsed="false">
      <c r="AB447" s="30" t="n">
        <f aca="false">AB$148</f>
        <v>35765</v>
      </c>
      <c r="AC447" s="30" t="n">
        <f aca="false">AC$148</f>
        <v>35796</v>
      </c>
      <c r="AD447" s="30" t="n">
        <f aca="false">AD$148</f>
        <v>35827</v>
      </c>
      <c r="AE447" s="30" t="n">
        <f aca="false">AE$148</f>
        <v>35855</v>
      </c>
      <c r="AF447" s="30" t="n">
        <f aca="false">AF$148</f>
        <v>35886</v>
      </c>
      <c r="AG447" s="30" t="n">
        <f aca="false">AG$148</f>
        <v>35916</v>
      </c>
      <c r="AH447" s="30" t="n">
        <f aca="false">AH$148</f>
        <v>35947</v>
      </c>
      <c r="AI447" s="30" t="n">
        <f aca="false">AI$148</f>
        <v>35977</v>
      </c>
      <c r="AJ447" s="30" t="n">
        <f aca="false">AJ$148</f>
        <v>36008</v>
      </c>
      <c r="AK447" s="30" t="n">
        <f aca="false">AK$148</f>
        <v>36039</v>
      </c>
      <c r="AL447" s="30" t="n">
        <f aca="false">AL$148</f>
        <v>36069</v>
      </c>
      <c r="AM447" s="30" t="n">
        <f aca="false">AM$148</f>
        <v>36100</v>
      </c>
      <c r="AN447" s="30" t="n">
        <f aca="false">AN$148</f>
        <v>36130</v>
      </c>
      <c r="AO447" s="30" t="n">
        <f aca="false">AO$148</f>
        <v>36161</v>
      </c>
      <c r="AP447" s="30" t="n">
        <f aca="false">AP$148</f>
        <v>36192</v>
      </c>
      <c r="AQ447" s="30" t="n">
        <f aca="false">AQ$148</f>
        <v>36220</v>
      </c>
      <c r="AR447" s="30" t="n">
        <f aca="false">AR$148</f>
        <v>36251</v>
      </c>
      <c r="AS447" s="30" t="n">
        <f aca="false">AS$148</f>
        <v>36281</v>
      </c>
      <c r="AT447" s="30" t="n">
        <f aca="false">AT$148</f>
        <v>36312</v>
      </c>
      <c r="AU447" s="30" t="n">
        <f aca="false">AU$148</f>
        <v>36342</v>
      </c>
      <c r="AV447" s="30" t="n">
        <f aca="false">AV$148</f>
        <v>36373</v>
      </c>
      <c r="AW447" s="30" t="n">
        <f aca="false">AW$148</f>
        <v>36404</v>
      </c>
      <c r="AX447" s="30" t="n">
        <f aca="false">AX$148</f>
        <v>36434</v>
      </c>
    </row>
    <row r="448" customFormat="false" ht="12.75" hidden="false" customHeight="false" outlineLevel="0" collapsed="false">
      <c r="AA448" s="0" t="s">
        <v>57</v>
      </c>
      <c r="AB448" s="1" t="n">
        <v>-2.3</v>
      </c>
      <c r="AC448" s="1" t="n">
        <v>-4.1</v>
      </c>
      <c r="AD448" s="1"/>
      <c r="AE448" s="1" t="n">
        <v>15.4</v>
      </c>
      <c r="AF448" s="1" t="n">
        <v>11.6</v>
      </c>
      <c r="AG448" s="1" t="n">
        <f aca="false">AG184</f>
        <v>0</v>
      </c>
      <c r="AH448" s="1" t="n">
        <f aca="false">AH184</f>
        <v>0</v>
      </c>
      <c r="AI448" s="1" t="n">
        <f aca="false">AI184</f>
        <v>0</v>
      </c>
      <c r="AJ448" s="1" t="n">
        <f aca="false">AJ184</f>
        <v>0</v>
      </c>
      <c r="AK448" s="1" t="n">
        <f aca="false">AK184</f>
        <v>0</v>
      </c>
      <c r="AL448" s="1" t="n">
        <f aca="false">AL184</f>
        <v>0</v>
      </c>
      <c r="AM448" s="1" t="n">
        <f aca="false">AM184</f>
        <v>0</v>
      </c>
      <c r="AN448" s="1" t="n">
        <f aca="false">AN184</f>
        <v>0</v>
      </c>
      <c r="AO448" s="1" t="n">
        <f aca="false">AO184</f>
        <v>0</v>
      </c>
      <c r="AP448" s="1" t="n">
        <f aca="false">AP184</f>
        <v>0</v>
      </c>
      <c r="AQ448" s="1" t="n">
        <f aca="false">AQ184</f>
        <v>0</v>
      </c>
      <c r="AR448" s="1" t="n">
        <f aca="false">AR184</f>
        <v>0</v>
      </c>
      <c r="AS448" s="1" t="n">
        <f aca="false">AS184</f>
        <v>0</v>
      </c>
      <c r="AT448" s="36" t="n">
        <f aca="false">AT162</f>
        <v>0</v>
      </c>
      <c r="AU448" s="36" t="n">
        <f aca="false">AU162</f>
        <v>0</v>
      </c>
      <c r="AV448" s="36" t="n">
        <f aca="false">AV162</f>
        <v>0</v>
      </c>
      <c r="AW448" s="36" t="n">
        <f aca="false">AW162</f>
        <v>0</v>
      </c>
      <c r="AX448" s="36" t="n">
        <f aca="false">AX162</f>
        <v>0</v>
      </c>
    </row>
    <row r="449" customFormat="false" ht="12.75" hidden="false" customHeight="false" outlineLevel="0" collapsed="false">
      <c r="AA449" s="0" t="s">
        <v>58</v>
      </c>
      <c r="AB449" s="1"/>
      <c r="AC449" s="1" t="n">
        <v>7</v>
      </c>
      <c r="AD449" s="1" t="n">
        <v>7</v>
      </c>
      <c r="AE449" s="1"/>
      <c r="AF449" s="1"/>
      <c r="AG449" s="1" t="n">
        <f aca="false">AG207</f>
        <v>0</v>
      </c>
      <c r="AH449" s="1" t="n">
        <f aca="false">AH207</f>
        <v>0</v>
      </c>
      <c r="AI449" s="1" t="n">
        <f aca="false">AI207</f>
        <v>0</v>
      </c>
      <c r="AJ449" s="1" t="n">
        <f aca="false">AJ207</f>
        <v>0</v>
      </c>
      <c r="AK449" s="1" t="n">
        <f aca="false">AK207</f>
        <v>0</v>
      </c>
      <c r="AL449" s="1" t="n">
        <f aca="false">AL207</f>
        <v>0</v>
      </c>
      <c r="AM449" s="1" t="n">
        <f aca="false">AM207</f>
        <v>0</v>
      </c>
      <c r="AN449" s="1" t="n">
        <f aca="false">AN207</f>
        <v>0</v>
      </c>
      <c r="AO449" s="1" t="n">
        <f aca="false">AO207</f>
        <v>0</v>
      </c>
      <c r="AP449" s="1" t="n">
        <f aca="false">AP207</f>
        <v>0</v>
      </c>
      <c r="AQ449" s="1" t="n">
        <f aca="false">AQ207</f>
        <v>0</v>
      </c>
      <c r="AR449" s="1" t="n">
        <f aca="false">AR207</f>
        <v>0</v>
      </c>
      <c r="AS449" s="1" t="n">
        <f aca="false">AS207</f>
        <v>0</v>
      </c>
      <c r="AT449" s="36" t="n">
        <f aca="false">AT185</f>
        <v>0</v>
      </c>
      <c r="AU449" s="36" t="n">
        <f aca="false">AU185</f>
        <v>0</v>
      </c>
      <c r="AV449" s="36" t="n">
        <f aca="false">AV185</f>
        <v>0</v>
      </c>
      <c r="AW449" s="36" t="n">
        <f aca="false">AW185</f>
        <v>0</v>
      </c>
      <c r="AX449" s="36" t="n">
        <f aca="false">AX185</f>
        <v>0</v>
      </c>
    </row>
    <row r="450" customFormat="false" ht="12.75" hidden="false" customHeight="false" outlineLevel="0" collapsed="false">
      <c r="AA450" s="0" t="s">
        <v>59</v>
      </c>
      <c r="AB450" s="1"/>
      <c r="AC450" s="1"/>
      <c r="AD450" s="1"/>
      <c r="AE450" s="1"/>
      <c r="AF450" s="1"/>
      <c r="AG450" s="1"/>
      <c r="AH450" s="1"/>
      <c r="AI450" s="1"/>
      <c r="AJ450" s="1"/>
      <c r="AK450" s="1"/>
      <c r="AL450" s="1"/>
      <c r="AM450" s="1"/>
      <c r="AN450" s="1"/>
      <c r="AO450" s="1"/>
      <c r="AP450" s="1"/>
      <c r="AQ450" s="1"/>
      <c r="AR450" s="1"/>
      <c r="AS450" s="1"/>
      <c r="AT450" s="36" t="n">
        <f aca="false">AT208</f>
        <v>0</v>
      </c>
      <c r="AU450" s="36" t="n">
        <f aca="false">AU208</f>
        <v>0</v>
      </c>
      <c r="AV450" s="36" t="n">
        <f aca="false">AV208</f>
        <v>0</v>
      </c>
      <c r="AW450" s="36" t="n">
        <f aca="false">AW208</f>
        <v>0</v>
      </c>
      <c r="AX450" s="36" t="n">
        <f aca="false">AX208</f>
        <v>0</v>
      </c>
    </row>
    <row r="451" customFormat="false" ht="12.75" hidden="false" customHeight="false" outlineLevel="0" collapsed="false">
      <c r="AA451" s="0" t="s">
        <v>60</v>
      </c>
      <c r="AB451" s="1"/>
      <c r="AC451" s="1"/>
      <c r="AD451" s="1"/>
      <c r="AE451" s="1"/>
      <c r="AF451" s="1"/>
      <c r="AG451" s="1"/>
      <c r="AH451" s="1"/>
      <c r="AI451" s="1"/>
      <c r="AJ451" s="1"/>
      <c r="AK451" s="1"/>
      <c r="AL451" s="1"/>
      <c r="AM451" s="1"/>
      <c r="AN451" s="1"/>
      <c r="AO451" s="1"/>
      <c r="AP451" s="1"/>
      <c r="AQ451" s="1"/>
      <c r="AR451" s="1"/>
      <c r="AS451" s="1"/>
      <c r="AT451" s="36" t="n">
        <f aca="false">AT231</f>
        <v>0</v>
      </c>
      <c r="AU451" s="36" t="n">
        <f aca="false">AU231</f>
        <v>0</v>
      </c>
      <c r="AV451" s="36" t="n">
        <f aca="false">AV231</f>
        <v>0</v>
      </c>
      <c r="AW451" s="36" t="n">
        <f aca="false">AW231</f>
        <v>0</v>
      </c>
      <c r="AX451" s="36" t="n">
        <f aca="false">AX231</f>
        <v>0</v>
      </c>
    </row>
    <row r="452" customFormat="false" ht="12.75" hidden="false" customHeight="false" outlineLevel="0" collapsed="false">
      <c r="AA452" s="0" t="s">
        <v>61</v>
      </c>
      <c r="AB452" s="1"/>
      <c r="AC452" s="1"/>
      <c r="AD452" s="1"/>
      <c r="AE452" s="1"/>
      <c r="AF452" s="1"/>
      <c r="AG452" s="1"/>
      <c r="AH452" s="1"/>
      <c r="AI452" s="1"/>
      <c r="AJ452" s="1"/>
      <c r="AK452" s="1"/>
      <c r="AL452" s="1"/>
      <c r="AM452" s="1"/>
      <c r="AN452" s="1"/>
      <c r="AO452" s="1"/>
      <c r="AP452" s="1"/>
      <c r="AQ452" s="1"/>
      <c r="AR452" s="1"/>
      <c r="AS452" s="1"/>
      <c r="AT452" s="36" t="n">
        <f aca="false">AT254</f>
        <v>0</v>
      </c>
      <c r="AU452" s="36" t="n">
        <f aca="false">AU254</f>
        <v>0</v>
      </c>
      <c r="AV452" s="36" t="n">
        <f aca="false">AV254</f>
        <v>0</v>
      </c>
      <c r="AW452" s="36" t="n">
        <f aca="false">AW254</f>
        <v>0</v>
      </c>
      <c r="AX452" s="36" t="n">
        <f aca="false">AX254</f>
        <v>0</v>
      </c>
    </row>
    <row r="453" customFormat="false" ht="12.75" hidden="false" customHeight="false" outlineLevel="0" collapsed="false">
      <c r="AA453" s="0" t="s">
        <v>62</v>
      </c>
      <c r="AB453" s="1"/>
      <c r="AC453" s="1"/>
      <c r="AD453" s="1"/>
      <c r="AE453" s="1"/>
      <c r="AF453" s="1"/>
      <c r="AG453" s="1"/>
      <c r="AH453" s="1"/>
      <c r="AI453" s="1"/>
      <c r="AJ453" s="1"/>
      <c r="AK453" s="1"/>
      <c r="AL453" s="1"/>
      <c r="AM453" s="1"/>
      <c r="AN453" s="1"/>
      <c r="AO453" s="1"/>
      <c r="AP453" s="1"/>
      <c r="AQ453" s="1"/>
      <c r="AR453" s="1"/>
      <c r="AS453" s="1"/>
      <c r="AT453" s="36" t="n">
        <f aca="false">AT277</f>
        <v>0</v>
      </c>
      <c r="AU453" s="36" t="n">
        <f aca="false">AU277</f>
        <v>0</v>
      </c>
      <c r="AV453" s="36" t="n">
        <f aca="false">AV277</f>
        <v>0</v>
      </c>
      <c r="AW453" s="36" t="n">
        <f aca="false">AW277</f>
        <v>0</v>
      </c>
      <c r="AX453" s="36" t="n">
        <f aca="false">AX277</f>
        <v>0</v>
      </c>
    </row>
    <row r="454" customFormat="false" ht="12.75" hidden="false" customHeight="false" outlineLevel="0" collapsed="false">
      <c r="AA454" s="0" t="s">
        <v>63</v>
      </c>
      <c r="AB454" s="1"/>
      <c r="AC454" s="1"/>
      <c r="AD454" s="1"/>
      <c r="AE454" s="1"/>
      <c r="AF454" s="1"/>
      <c r="AG454" s="1"/>
      <c r="AH454" s="1"/>
      <c r="AI454" s="1"/>
      <c r="AJ454" s="1"/>
      <c r="AK454" s="1"/>
      <c r="AL454" s="1"/>
      <c r="AM454" s="1"/>
      <c r="AN454" s="1"/>
      <c r="AO454" s="1"/>
      <c r="AP454" s="1"/>
      <c r="AQ454" s="1"/>
      <c r="AR454" s="1"/>
      <c r="AS454" s="1"/>
      <c r="AT454" s="36" t="n">
        <f aca="false">AT300</f>
        <v>0</v>
      </c>
      <c r="AU454" s="36" t="n">
        <f aca="false">AU300</f>
        <v>0</v>
      </c>
      <c r="AV454" s="36" t="n">
        <f aca="false">AV300</f>
        <v>0</v>
      </c>
      <c r="AW454" s="36" t="n">
        <f aca="false">AW300</f>
        <v>0</v>
      </c>
      <c r="AX454" s="36" t="n">
        <f aca="false">AX300</f>
        <v>0</v>
      </c>
    </row>
    <row r="455" customFormat="false" ht="12.75" hidden="false" customHeight="false" outlineLevel="0" collapsed="false">
      <c r="AA455" s="0" t="s">
        <v>64</v>
      </c>
      <c r="AB455" s="1"/>
      <c r="AC455" s="1"/>
      <c r="AD455" s="1"/>
      <c r="AE455" s="1"/>
      <c r="AF455" s="1" t="n">
        <v>-13.5</v>
      </c>
      <c r="AG455" s="1" t="e">
        <f aca="false">#REF!</f>
        <v>#REF!</v>
      </c>
      <c r="AH455" s="1" t="e">
        <f aca="false">#REF!</f>
        <v>#REF!</v>
      </c>
      <c r="AI455" s="1" t="e">
        <f aca="false">#REF!</f>
        <v>#REF!</v>
      </c>
      <c r="AJ455" s="1" t="e">
        <f aca="false">#REF!</f>
        <v>#REF!</v>
      </c>
      <c r="AK455" s="1" t="e">
        <f aca="false">#REF!</f>
        <v>#REF!</v>
      </c>
      <c r="AL455" s="1" t="e">
        <f aca="false">#REF!</f>
        <v>#REF!</v>
      </c>
      <c r="AM455" s="1" t="e">
        <f aca="false">#REF!</f>
        <v>#REF!</v>
      </c>
      <c r="AN455" s="1" t="e">
        <f aca="false">#REF!</f>
        <v>#REF!</v>
      </c>
      <c r="AO455" s="1" t="e">
        <f aca="false">#REF!</f>
        <v>#REF!</v>
      </c>
      <c r="AP455" s="1" t="e">
        <f aca="false">#REF!</f>
        <v>#REF!</v>
      </c>
      <c r="AQ455" s="1" t="e">
        <f aca="false">#REF!</f>
        <v>#REF!</v>
      </c>
      <c r="AR455" s="1" t="e">
        <f aca="false">#REF!</f>
        <v>#REF!</v>
      </c>
      <c r="AS455" s="1" t="e">
        <f aca="false">#REF!</f>
        <v>#REF!</v>
      </c>
      <c r="AT455" s="36" t="n">
        <f aca="false">AT323</f>
        <v>0</v>
      </c>
      <c r="AU455" s="36" t="n">
        <f aca="false">AU323</f>
        <v>0</v>
      </c>
      <c r="AV455" s="36" t="n">
        <f aca="false">AV323</f>
        <v>0</v>
      </c>
      <c r="AW455" s="36" t="n">
        <f aca="false">AW323</f>
        <v>0</v>
      </c>
      <c r="AX455" s="36" t="n">
        <f aca="false">AX323</f>
        <v>0</v>
      </c>
    </row>
    <row r="456" customFormat="false" ht="12.75" hidden="false" customHeight="false" outlineLevel="0" collapsed="false">
      <c r="AA456" s="0" t="s">
        <v>65</v>
      </c>
      <c r="AB456" s="1"/>
      <c r="AC456" s="1"/>
      <c r="AD456" s="1"/>
      <c r="AE456" s="1"/>
      <c r="AF456" s="1"/>
      <c r="AG456" s="1" t="n">
        <f aca="false">AG368</f>
        <v>0</v>
      </c>
      <c r="AH456" s="1" t="n">
        <f aca="false">AH368</f>
        <v>0</v>
      </c>
      <c r="AI456" s="1" t="n">
        <f aca="false">AI368</f>
        <v>0</v>
      </c>
      <c r="AJ456" s="1" t="n">
        <f aca="false">AJ368</f>
        <v>0</v>
      </c>
      <c r="AK456" s="1" t="n">
        <f aca="false">AK368</f>
        <v>0</v>
      </c>
      <c r="AL456" s="1" t="n">
        <f aca="false">AL368</f>
        <v>0</v>
      </c>
      <c r="AM456" s="1" t="n">
        <f aca="false">AM368</f>
        <v>0</v>
      </c>
      <c r="AN456" s="1" t="n">
        <f aca="false">AN368</f>
        <v>0</v>
      </c>
      <c r="AO456" s="1" t="n">
        <f aca="false">AO368</f>
        <v>0</v>
      </c>
      <c r="AP456" s="1" t="n">
        <f aca="false">AP368</f>
        <v>0</v>
      </c>
      <c r="AQ456" s="1" t="n">
        <f aca="false">AQ368</f>
        <v>0</v>
      </c>
      <c r="AR456" s="1" t="n">
        <f aca="false">AR368</f>
        <v>0</v>
      </c>
      <c r="AS456" s="1" t="n">
        <f aca="false">AS368</f>
        <v>0</v>
      </c>
      <c r="AT456" s="36" t="n">
        <f aca="false">AT346</f>
        <v>0</v>
      </c>
      <c r="AU456" s="36" t="n">
        <f aca="false">AU346</f>
        <v>0</v>
      </c>
      <c r="AV456" s="36" t="n">
        <f aca="false">AV346</f>
        <v>0</v>
      </c>
      <c r="AW456" s="36" t="n">
        <f aca="false">AW346</f>
        <v>0</v>
      </c>
      <c r="AX456" s="36" t="n">
        <f aca="false">AX346</f>
        <v>0</v>
      </c>
    </row>
    <row r="457" customFormat="false" ht="12.75" hidden="false" customHeight="false" outlineLevel="0" collapsed="false">
      <c r="AA457" s="0" t="s">
        <v>66</v>
      </c>
      <c r="AB457" s="1"/>
      <c r="AC457" s="1"/>
      <c r="AD457" s="1"/>
      <c r="AE457" s="1"/>
      <c r="AF457" s="1"/>
      <c r="AG457" s="1" t="n">
        <f aca="false">AG391</f>
        <v>0</v>
      </c>
      <c r="AH457" s="1" t="n">
        <f aca="false">AH391</f>
        <v>0</v>
      </c>
      <c r="AI457" s="1" t="n">
        <f aca="false">AI391</f>
        <v>0</v>
      </c>
      <c r="AJ457" s="1" t="n">
        <f aca="false">AJ391</f>
        <v>0</v>
      </c>
      <c r="AK457" s="1" t="n">
        <f aca="false">AK391</f>
        <v>0</v>
      </c>
      <c r="AL457" s="1" t="n">
        <f aca="false">AL391</f>
        <v>0</v>
      </c>
      <c r="AM457" s="1" t="n">
        <f aca="false">AM391</f>
        <v>0</v>
      </c>
      <c r="AN457" s="1" t="n">
        <f aca="false">AN391</f>
        <v>0</v>
      </c>
      <c r="AO457" s="1" t="n">
        <f aca="false">AO391</f>
        <v>0</v>
      </c>
      <c r="AP457" s="1" t="n">
        <f aca="false">AP391</f>
        <v>0</v>
      </c>
      <c r="AQ457" s="1" t="n">
        <f aca="false">AQ391</f>
        <v>0</v>
      </c>
      <c r="AR457" s="1" t="n">
        <f aca="false">AR391</f>
        <v>0</v>
      </c>
      <c r="AS457" s="1" t="n">
        <f aca="false">AS391</f>
        <v>0</v>
      </c>
      <c r="AT457" s="36" t="n">
        <f aca="false">AT369</f>
        <v>0</v>
      </c>
      <c r="AU457" s="36" t="n">
        <f aca="false">AU369</f>
        <v>0</v>
      </c>
      <c r="AV457" s="36" t="n">
        <f aca="false">AV369</f>
        <v>0</v>
      </c>
      <c r="AW457" s="36" t="n">
        <f aca="false">AW369</f>
        <v>0</v>
      </c>
      <c r="AX457" s="36" t="n">
        <f aca="false">AX369</f>
        <v>0</v>
      </c>
    </row>
    <row r="458" customFormat="false" ht="12.75" hidden="false" customHeight="false" outlineLevel="0" collapsed="false">
      <c r="AA458" s="0" t="s">
        <v>67</v>
      </c>
      <c r="AB458" s="1"/>
      <c r="AC458" s="1"/>
      <c r="AD458" s="1"/>
      <c r="AE458" s="1"/>
      <c r="AF458" s="1"/>
      <c r="AG458" s="1"/>
      <c r="AH458" s="1"/>
      <c r="AI458" s="1"/>
      <c r="AJ458" s="1"/>
      <c r="AK458" s="1"/>
      <c r="AL458" s="1"/>
      <c r="AM458" s="1"/>
      <c r="AN458" s="1"/>
      <c r="AO458" s="1"/>
      <c r="AP458" s="1"/>
      <c r="AQ458" s="1"/>
      <c r="AR458" s="1"/>
      <c r="AS458" s="1"/>
      <c r="AT458" s="36" t="n">
        <f aca="false">AT392</f>
        <v>0</v>
      </c>
      <c r="AU458" s="36" t="n">
        <f aca="false">AU392</f>
        <v>0</v>
      </c>
      <c r="AV458" s="36" t="n">
        <f aca="false">AV392</f>
        <v>0</v>
      </c>
      <c r="AW458" s="36" t="n">
        <f aca="false">AW392</f>
        <v>0</v>
      </c>
      <c r="AX458" s="36" t="n">
        <f aca="false">AX392</f>
        <v>0</v>
      </c>
    </row>
    <row r="459" customFormat="false" ht="12.75" hidden="false" customHeight="false" outlineLevel="0" collapsed="false">
      <c r="AA459" s="0" t="s">
        <v>47</v>
      </c>
      <c r="AB459" s="1"/>
      <c r="AC459" s="1"/>
      <c r="AD459" s="1"/>
      <c r="AE459" s="1"/>
      <c r="AF459" s="1"/>
      <c r="AG459" s="1"/>
      <c r="AH459" s="1"/>
      <c r="AI459" s="1"/>
      <c r="AJ459" s="1"/>
      <c r="AK459" s="1"/>
      <c r="AL459" s="1"/>
      <c r="AM459" s="1"/>
      <c r="AN459" s="1"/>
      <c r="AO459" s="1"/>
      <c r="AP459" s="1"/>
      <c r="AQ459" s="1"/>
      <c r="AR459" s="1"/>
      <c r="AS459" s="1"/>
      <c r="AT459" s="36" t="n">
        <f aca="false">AT415</f>
        <v>0</v>
      </c>
      <c r="AU459" s="36" t="n">
        <f aca="false">AU415</f>
        <v>0</v>
      </c>
      <c r="AV459" s="36" t="n">
        <f aca="false">AV415</f>
        <v>0</v>
      </c>
      <c r="AW459" s="36" t="n">
        <f aca="false">AW415</f>
        <v>0</v>
      </c>
      <c r="AX459" s="36" t="n">
        <f aca="false">AX415</f>
        <v>0</v>
      </c>
    </row>
    <row r="460" customFormat="false" ht="12.75" hidden="false" customHeight="false" outlineLevel="0" collapsed="false">
      <c r="AA460" s="0" t="s">
        <v>68</v>
      </c>
      <c r="AB460" s="1" t="n">
        <v>-1.4</v>
      </c>
      <c r="AC460" s="1" t="n">
        <v>-1.4</v>
      </c>
      <c r="AD460" s="1" t="n">
        <v>-1.4</v>
      </c>
      <c r="AE460" s="1"/>
      <c r="AF460" s="1"/>
      <c r="AG460" s="26"/>
      <c r="AH460" s="26"/>
      <c r="AI460" s="26"/>
      <c r="AJ460" s="26"/>
      <c r="AK460" s="26"/>
      <c r="AL460" s="26"/>
      <c r="AM460" s="26"/>
      <c r="AN460" s="26"/>
      <c r="AO460" s="26"/>
      <c r="AP460" s="26"/>
      <c r="AQ460" s="26"/>
      <c r="AR460" s="26"/>
      <c r="AS460" s="26"/>
      <c r="AT460" s="36" t="n">
        <f aca="false">AT438</f>
        <v>0</v>
      </c>
      <c r="AU460" s="36" t="n">
        <f aca="false">AU438</f>
        <v>0</v>
      </c>
      <c r="AV460" s="36" t="n">
        <f aca="false">AV438</f>
        <v>0</v>
      </c>
      <c r="AW460" s="36" t="n">
        <f aca="false">AW438</f>
        <v>0</v>
      </c>
      <c r="AX460" s="36" t="n">
        <f aca="false">AX438</f>
        <v>0</v>
      </c>
    </row>
    <row r="461" customFormat="false" ht="12.75" hidden="false" customHeight="false" outlineLevel="0" collapsed="false">
      <c r="AA461" s="0" t="s">
        <v>69</v>
      </c>
      <c r="AB461" s="1"/>
      <c r="AC461" s="1"/>
      <c r="AD461" s="1"/>
      <c r="AE461" s="1"/>
      <c r="AF461" s="1"/>
      <c r="AG461" s="1"/>
      <c r="AH461" s="1"/>
      <c r="AI461" s="1"/>
      <c r="AJ461" s="1"/>
      <c r="AK461" s="1"/>
      <c r="AL461" s="1"/>
      <c r="AM461" s="1"/>
      <c r="AN461" s="1"/>
      <c r="AO461" s="1"/>
      <c r="AP461" s="1"/>
      <c r="AQ461" s="1"/>
      <c r="AR461" s="1"/>
      <c r="AS461" s="1"/>
      <c r="AT461" s="26"/>
      <c r="AU461" s="26"/>
      <c r="AV461" s="26"/>
      <c r="AW461" s="26"/>
      <c r="AX461" s="26"/>
    </row>
    <row r="462" customFormat="false" ht="12.75" hidden="false" customHeight="false" outlineLevel="0" collapsed="false">
      <c r="AA462" s="0" t="s">
        <v>70</v>
      </c>
      <c r="AB462" s="1"/>
      <c r="AC462" s="1"/>
      <c r="AD462" s="1"/>
      <c r="AE462" s="1"/>
      <c r="AF462" s="1"/>
      <c r="AG462" s="1"/>
      <c r="AH462" s="1"/>
      <c r="AI462" s="1"/>
      <c r="AJ462" s="1"/>
      <c r="AK462" s="1"/>
      <c r="AL462" s="1"/>
      <c r="AM462" s="1"/>
      <c r="AN462" s="1"/>
      <c r="AO462" s="1"/>
      <c r="AP462" s="1"/>
      <c r="AQ462" s="1"/>
      <c r="AR462" s="1"/>
      <c r="AS462" s="1"/>
      <c r="AT462" s="26"/>
      <c r="AU462" s="26"/>
      <c r="AV462" s="26"/>
      <c r="AW462" s="26"/>
      <c r="AX462" s="26"/>
    </row>
    <row r="463" customFormat="false" ht="12.75" hidden="false" customHeight="false" outlineLevel="0" collapsed="false">
      <c r="AA463" s="0" t="s">
        <v>71</v>
      </c>
      <c r="AB463" s="1"/>
      <c r="AC463" s="1"/>
      <c r="AD463" s="1"/>
      <c r="AE463" s="1"/>
      <c r="AF463" s="1"/>
      <c r="AG463" s="1" t="e">
        <f aca="false">AG547</f>
        <v>#REF!</v>
      </c>
      <c r="AH463" s="1" t="e">
        <f aca="false">AH547</f>
        <v>#REF!</v>
      </c>
      <c r="AI463" s="1" t="e">
        <f aca="false">AI547</f>
        <v>#REF!</v>
      </c>
      <c r="AJ463" s="1" t="e">
        <f aca="false">AJ547</f>
        <v>#REF!</v>
      </c>
      <c r="AK463" s="1" t="e">
        <f aca="false">AK547</f>
        <v>#REF!</v>
      </c>
      <c r="AL463" s="1" t="e">
        <f aca="false">AL547</f>
        <v>#REF!</v>
      </c>
      <c r="AM463" s="1" t="e">
        <f aca="false">AM547</f>
        <v>#REF!</v>
      </c>
      <c r="AN463" s="1" t="e">
        <f aca="false">AN547</f>
        <v>#REF!</v>
      </c>
      <c r="AO463" s="1" t="e">
        <f aca="false">AO547</f>
        <v>#REF!</v>
      </c>
      <c r="AP463" s="1" t="e">
        <f aca="false">AP547</f>
        <v>#REF!</v>
      </c>
      <c r="AQ463" s="1" t="e">
        <f aca="false">AQ547</f>
        <v>#REF!</v>
      </c>
      <c r="AR463" s="1" t="e">
        <f aca="false">AR547</f>
        <v>#REF!</v>
      </c>
      <c r="AS463" s="1" t="e">
        <f aca="false">AS547</f>
        <v>#REF!</v>
      </c>
      <c r="AT463" s="26"/>
      <c r="AU463" s="26"/>
      <c r="AV463" s="26"/>
      <c r="AW463" s="26"/>
      <c r="AX463" s="26"/>
    </row>
    <row r="464" customFormat="false" ht="12.75" hidden="true" customHeight="false" outlineLevel="0" collapsed="false">
      <c r="AA464" s="0" t="s">
        <v>72</v>
      </c>
      <c r="AB464" s="1"/>
      <c r="AC464" s="1"/>
      <c r="AD464" s="1"/>
      <c r="AE464" s="1"/>
      <c r="AF464" s="1"/>
      <c r="AG464" s="1" t="e">
        <f aca="false">#REF!</f>
        <v>#REF!</v>
      </c>
      <c r="AH464" s="1" t="e">
        <f aca="false">#REF!</f>
        <v>#REF!</v>
      </c>
      <c r="AI464" s="1" t="e">
        <f aca="false">#REF!</f>
        <v>#REF!</v>
      </c>
      <c r="AJ464" s="1" t="e">
        <f aca="false">#REF!</f>
        <v>#REF!</v>
      </c>
      <c r="AK464" s="1" t="e">
        <f aca="false">#REF!</f>
        <v>#REF!</v>
      </c>
      <c r="AL464" s="1" t="e">
        <f aca="false">#REF!</f>
        <v>#REF!</v>
      </c>
      <c r="AM464" s="1" t="e">
        <f aca="false">#REF!</f>
        <v>#REF!</v>
      </c>
      <c r="AN464" s="1" t="e">
        <f aca="false">#REF!</f>
        <v>#REF!</v>
      </c>
      <c r="AO464" s="1" t="e">
        <f aca="false">#REF!</f>
        <v>#REF!</v>
      </c>
      <c r="AP464" s="1" t="e">
        <f aca="false">#REF!</f>
        <v>#REF!</v>
      </c>
      <c r="AQ464" s="1" t="e">
        <f aca="false">#REF!</f>
        <v>#REF!</v>
      </c>
      <c r="AR464" s="1" t="e">
        <f aca="false">#REF!</f>
        <v>#REF!</v>
      </c>
      <c r="AS464" s="1" t="e">
        <f aca="false">#REF!</f>
        <v>#REF!</v>
      </c>
      <c r="AT464" s="26"/>
      <c r="AU464" s="26"/>
      <c r="AV464" s="26"/>
      <c r="AW464" s="26"/>
      <c r="AX464" s="26"/>
    </row>
    <row r="465" customFormat="false" ht="12.75" hidden="false" customHeight="false" outlineLevel="0" collapsed="false">
      <c r="AA465" s="0" t="s">
        <v>73</v>
      </c>
      <c r="AB465" s="40"/>
      <c r="AC465" s="40"/>
      <c r="AD465" s="40"/>
      <c r="AE465" s="40"/>
      <c r="AF465" s="40" t="n">
        <v>17</v>
      </c>
      <c r="AG465" s="41"/>
      <c r="AH465" s="41"/>
      <c r="AI465" s="41"/>
      <c r="AJ465" s="41"/>
      <c r="AK465" s="41"/>
      <c r="AL465" s="41"/>
      <c r="AM465" s="41"/>
      <c r="AN465" s="41"/>
      <c r="AO465" s="41"/>
      <c r="AP465" s="41"/>
      <c r="AQ465" s="41"/>
      <c r="AR465" s="41"/>
      <c r="AS465" s="41"/>
      <c r="AT465" s="41"/>
      <c r="AU465" s="41"/>
      <c r="AV465" s="41"/>
      <c r="AW465" s="41"/>
      <c r="AX465" s="41"/>
    </row>
    <row r="466" customFormat="false" ht="12.75" hidden="false" customHeight="false" outlineLevel="0" collapsed="false">
      <c r="AB466" s="1" t="n">
        <f aca="false">SUM(AB448:AB465)</f>
        <v>-3.7</v>
      </c>
      <c r="AC466" s="1" t="n">
        <f aca="false">SUM(AC448:AC465)</f>
        <v>1.5</v>
      </c>
      <c r="AD466" s="1" t="n">
        <f aca="false">SUM(AD448:AD465)</f>
        <v>5.6</v>
      </c>
      <c r="AE466" s="1" t="n">
        <f aca="false">SUM(AE448:AE465)</f>
        <v>15.4</v>
      </c>
      <c r="AF466" s="1" t="n">
        <f aca="false">SUM(AF448:AF465)</f>
        <v>15.1</v>
      </c>
      <c r="AG466" s="1" t="e">
        <f aca="false">SUM(AG448:AG465)</f>
        <v>#REF!</v>
      </c>
      <c r="AH466" s="1" t="e">
        <f aca="false">SUM(AH448:AH465)</f>
        <v>#REF!</v>
      </c>
      <c r="AI466" s="1" t="e">
        <f aca="false">SUM(AI448:AI465)</f>
        <v>#REF!</v>
      </c>
      <c r="AJ466" s="1" t="e">
        <f aca="false">SUM(AJ448:AJ465)</f>
        <v>#REF!</v>
      </c>
      <c r="AK466" s="1" t="e">
        <f aca="false">SUM(AK448:AK465)</f>
        <v>#REF!</v>
      </c>
      <c r="AL466" s="1" t="e">
        <f aca="false">SUM(AL448:AL465)</f>
        <v>#REF!</v>
      </c>
      <c r="AM466" s="1" t="e">
        <f aca="false">SUM(AM448:AM465)</f>
        <v>#REF!</v>
      </c>
      <c r="AN466" s="1" t="e">
        <f aca="false">SUM(AN448:AN465)</f>
        <v>#REF!</v>
      </c>
      <c r="AO466" s="1" t="e">
        <f aca="false">SUM(AO448:AO465)</f>
        <v>#REF!</v>
      </c>
      <c r="AP466" s="1" t="e">
        <f aca="false">SUM(AP448:AP465)</f>
        <v>#REF!</v>
      </c>
      <c r="AQ466" s="1" t="e">
        <f aca="false">SUM(AQ448:AQ465)</f>
        <v>#REF!</v>
      </c>
      <c r="AR466" s="1" t="e">
        <f aca="false">SUM(AR448:AR465)</f>
        <v>#REF!</v>
      </c>
      <c r="AS466" s="1" t="e">
        <f aca="false">SUM(AS448:AS465)</f>
        <v>#REF!</v>
      </c>
      <c r="AT466" s="1" t="n">
        <f aca="false">SUM(AT448:AT465)</f>
        <v>0</v>
      </c>
      <c r="AU466" s="1" t="n">
        <f aca="false">SUM(AU448:AU465)</f>
        <v>0</v>
      </c>
      <c r="AV466" s="1" t="n">
        <f aca="false">SUM(AV448:AV465)</f>
        <v>0</v>
      </c>
      <c r="AW466" s="1" t="n">
        <f aca="false">SUM(AW448:AW465)</f>
        <v>0</v>
      </c>
      <c r="AX466" s="1" t="n">
        <f aca="false">SUM(AX448:AX465)</f>
        <v>0</v>
      </c>
    </row>
    <row r="467" customFormat="false" ht="12.75" hidden="false" customHeight="false" outlineLevel="0" collapsed="false">
      <c r="AB467" s="1"/>
      <c r="AC467" s="1"/>
      <c r="AD467" s="1"/>
      <c r="AE467" s="1"/>
      <c r="AF467" s="1"/>
      <c r="AG467" s="1"/>
      <c r="AH467" s="1"/>
      <c r="AI467" s="1"/>
      <c r="AJ467" s="1"/>
      <c r="AK467" s="1"/>
      <c r="AL467" s="1"/>
      <c r="AM467" s="1"/>
      <c r="AN467" s="1"/>
      <c r="AO467" s="1"/>
      <c r="AP467" s="1"/>
      <c r="AQ467" s="1"/>
      <c r="AR467" s="1"/>
      <c r="AS467" s="1"/>
      <c r="AT467" s="1"/>
      <c r="AU467" s="1"/>
      <c r="AV467" s="1"/>
      <c r="AW467" s="1"/>
      <c r="AX467" s="1"/>
    </row>
    <row r="468" customFormat="false" ht="12.75" hidden="false" customHeight="false" outlineLevel="0" collapsed="false">
      <c r="AB468" s="1"/>
      <c r="AC468" s="1"/>
      <c r="AD468" s="1"/>
      <c r="AE468" s="1"/>
      <c r="AF468" s="1"/>
      <c r="AG468" s="1"/>
      <c r="AH468" s="1"/>
      <c r="AI468" s="1"/>
      <c r="AJ468" s="1"/>
      <c r="AK468" s="1"/>
      <c r="AL468" s="1"/>
      <c r="AM468" s="1"/>
      <c r="AN468" s="1"/>
      <c r="AO468" s="1"/>
      <c r="AP468" s="1"/>
      <c r="AQ468" s="1"/>
      <c r="AR468" s="1"/>
      <c r="AS468" s="1"/>
      <c r="AT468" s="1"/>
      <c r="AU468" s="1"/>
      <c r="AV468" s="1"/>
      <c r="AW468" s="1"/>
      <c r="AX468" s="1"/>
    </row>
    <row r="469" customFormat="false" ht="12.75" hidden="false" customHeight="false" outlineLevel="0" collapsed="false">
      <c r="AA469" s="8" t="s">
        <v>81</v>
      </c>
    </row>
    <row r="470" customFormat="false" ht="12.75" hidden="false" customHeight="false" outlineLevel="0" collapsed="false">
      <c r="AB470" s="30" t="n">
        <f aca="false">AB$148</f>
        <v>35765</v>
      </c>
      <c r="AC470" s="30" t="n">
        <f aca="false">AC$148</f>
        <v>35796</v>
      </c>
      <c r="AD470" s="30" t="n">
        <f aca="false">AD$148</f>
        <v>35827</v>
      </c>
      <c r="AE470" s="30" t="n">
        <f aca="false">AE$148</f>
        <v>35855</v>
      </c>
      <c r="AF470" s="30" t="n">
        <f aca="false">AF$148</f>
        <v>35886</v>
      </c>
      <c r="AG470" s="30" t="n">
        <f aca="false">AG$148</f>
        <v>35916</v>
      </c>
      <c r="AH470" s="30" t="n">
        <f aca="false">AH$148</f>
        <v>35947</v>
      </c>
      <c r="AI470" s="30" t="n">
        <f aca="false">AI$148</f>
        <v>35977</v>
      </c>
      <c r="AJ470" s="30" t="n">
        <f aca="false">AJ$148</f>
        <v>36008</v>
      </c>
      <c r="AK470" s="30" t="n">
        <f aca="false">AK$148</f>
        <v>36039</v>
      </c>
      <c r="AL470" s="30" t="n">
        <f aca="false">AL$148</f>
        <v>36069</v>
      </c>
      <c r="AM470" s="30" t="n">
        <f aca="false">AM$148</f>
        <v>36100</v>
      </c>
      <c r="AN470" s="30" t="n">
        <f aca="false">AN$148</f>
        <v>36130</v>
      </c>
      <c r="AO470" s="30" t="n">
        <f aca="false">AO$148</f>
        <v>36161</v>
      </c>
      <c r="AP470" s="30" t="n">
        <f aca="false">AP$148</f>
        <v>36192</v>
      </c>
      <c r="AQ470" s="30" t="n">
        <f aca="false">AQ$148</f>
        <v>36220</v>
      </c>
      <c r="AR470" s="30" t="n">
        <f aca="false">AR$148</f>
        <v>36251</v>
      </c>
      <c r="AS470" s="30" t="n">
        <f aca="false">AS$148</f>
        <v>36281</v>
      </c>
      <c r="AT470" s="30" t="n">
        <f aca="false">AT$148</f>
        <v>36312</v>
      </c>
      <c r="AU470" s="30" t="n">
        <f aca="false">AU$148</f>
        <v>36342</v>
      </c>
      <c r="AV470" s="30" t="n">
        <f aca="false">AV$148</f>
        <v>36373</v>
      </c>
      <c r="AW470" s="30" t="n">
        <f aca="false">AW$148</f>
        <v>36404</v>
      </c>
      <c r="AX470" s="30" t="n">
        <f aca="false">AX$148</f>
        <v>36434</v>
      </c>
    </row>
    <row r="471" customFormat="false" ht="12.75" hidden="false" customHeight="false" outlineLevel="0" collapsed="false">
      <c r="AA471" s="0" t="s">
        <v>57</v>
      </c>
      <c r="AB471" s="1" t="n">
        <v>-2.3</v>
      </c>
      <c r="AC471" s="1" t="n">
        <v>-4.1</v>
      </c>
      <c r="AD471" s="1"/>
      <c r="AE471" s="1" t="n">
        <v>15.4</v>
      </c>
      <c r="AF471" s="1" t="n">
        <v>11.6</v>
      </c>
      <c r="AG471" s="1" t="n">
        <f aca="false">AG207</f>
        <v>0</v>
      </c>
      <c r="AH471" s="1" t="n">
        <f aca="false">AH207</f>
        <v>0</v>
      </c>
      <c r="AI471" s="1" t="n">
        <f aca="false">AI207</f>
        <v>0</v>
      </c>
      <c r="AJ471" s="1" t="n">
        <f aca="false">AJ207</f>
        <v>0</v>
      </c>
      <c r="AK471" s="1" t="n">
        <f aca="false">AK207</f>
        <v>0</v>
      </c>
      <c r="AL471" s="1" t="n">
        <f aca="false">AL207</f>
        <v>0</v>
      </c>
      <c r="AM471" s="1" t="n">
        <f aca="false">AM207</f>
        <v>0</v>
      </c>
      <c r="AN471" s="1" t="n">
        <f aca="false">AN207</f>
        <v>0</v>
      </c>
      <c r="AO471" s="1" t="n">
        <f aca="false">AO207</f>
        <v>0</v>
      </c>
      <c r="AP471" s="1" t="n">
        <f aca="false">AP207</f>
        <v>0</v>
      </c>
      <c r="AQ471" s="1" t="n">
        <f aca="false">AQ207</f>
        <v>0</v>
      </c>
      <c r="AR471" s="1" t="n">
        <f aca="false">AR207</f>
        <v>0</v>
      </c>
      <c r="AS471" s="1" t="n">
        <f aca="false">AS207</f>
        <v>0</v>
      </c>
      <c r="AT471" s="36" t="n">
        <f aca="false">AT163</f>
        <v>0</v>
      </c>
      <c r="AU471" s="36" t="n">
        <f aca="false">AU163</f>
        <v>0</v>
      </c>
      <c r="AV471" s="36" t="n">
        <f aca="false">AV163</f>
        <v>0</v>
      </c>
      <c r="AW471" s="36" t="n">
        <f aca="false">AW163</f>
        <v>0</v>
      </c>
      <c r="AX471" s="36" t="n">
        <f aca="false">AX163</f>
        <v>0</v>
      </c>
    </row>
    <row r="472" customFormat="false" ht="12.75" hidden="false" customHeight="false" outlineLevel="0" collapsed="false">
      <c r="AA472" s="0" t="s">
        <v>58</v>
      </c>
      <c r="AB472" s="1"/>
      <c r="AC472" s="1" t="n">
        <v>7</v>
      </c>
      <c r="AD472" s="1" t="n">
        <v>7</v>
      </c>
      <c r="AE472" s="1"/>
      <c r="AF472" s="1"/>
      <c r="AG472" s="1" t="n">
        <f aca="false">AG230</f>
        <v>0</v>
      </c>
      <c r="AH472" s="1" t="n">
        <f aca="false">AH230</f>
        <v>0</v>
      </c>
      <c r="AI472" s="1" t="n">
        <f aca="false">AI230</f>
        <v>0</v>
      </c>
      <c r="AJ472" s="1" t="n">
        <f aca="false">AJ230</f>
        <v>0</v>
      </c>
      <c r="AK472" s="1" t="n">
        <f aca="false">AK230</f>
        <v>0</v>
      </c>
      <c r="AL472" s="1" t="n">
        <f aca="false">AL230</f>
        <v>0</v>
      </c>
      <c r="AM472" s="1" t="n">
        <f aca="false">AM230</f>
        <v>0</v>
      </c>
      <c r="AN472" s="1" t="n">
        <f aca="false">AN230</f>
        <v>0</v>
      </c>
      <c r="AO472" s="1" t="n">
        <f aca="false">AO230</f>
        <v>0</v>
      </c>
      <c r="AP472" s="1" t="n">
        <f aca="false">AP230</f>
        <v>0</v>
      </c>
      <c r="AQ472" s="1" t="n">
        <f aca="false">AQ230</f>
        <v>0</v>
      </c>
      <c r="AR472" s="1" t="n">
        <f aca="false">AR230</f>
        <v>0</v>
      </c>
      <c r="AS472" s="1" t="n">
        <f aca="false">AS230</f>
        <v>0</v>
      </c>
      <c r="AT472" s="36" t="n">
        <f aca="false">AT186</f>
        <v>0</v>
      </c>
      <c r="AU472" s="36" t="n">
        <f aca="false">AU186</f>
        <v>0</v>
      </c>
      <c r="AV472" s="36" t="n">
        <f aca="false">AV186</f>
        <v>0</v>
      </c>
      <c r="AW472" s="36" t="n">
        <f aca="false">AW186</f>
        <v>0</v>
      </c>
      <c r="AX472" s="36" t="n">
        <f aca="false">AX186</f>
        <v>0</v>
      </c>
    </row>
    <row r="473" customFormat="false" ht="12.75" hidden="false" customHeight="false" outlineLevel="0" collapsed="false">
      <c r="AA473" s="0" t="s">
        <v>59</v>
      </c>
      <c r="AB473" s="1"/>
      <c r="AC473" s="1"/>
      <c r="AD473" s="1"/>
      <c r="AE473" s="1"/>
      <c r="AF473" s="1"/>
      <c r="AG473" s="1"/>
      <c r="AH473" s="1"/>
      <c r="AI473" s="1"/>
      <c r="AJ473" s="1"/>
      <c r="AK473" s="1"/>
      <c r="AL473" s="1"/>
      <c r="AM473" s="1"/>
      <c r="AN473" s="1"/>
      <c r="AO473" s="1"/>
      <c r="AP473" s="1"/>
      <c r="AQ473" s="1"/>
      <c r="AR473" s="1"/>
      <c r="AS473" s="1"/>
      <c r="AT473" s="36" t="n">
        <f aca="false">AT209</f>
        <v>0</v>
      </c>
      <c r="AU473" s="36" t="n">
        <f aca="false">AU209</f>
        <v>0</v>
      </c>
      <c r="AV473" s="36" t="n">
        <f aca="false">AV209</f>
        <v>0</v>
      </c>
      <c r="AW473" s="36" t="n">
        <f aca="false">AW209</f>
        <v>0</v>
      </c>
      <c r="AX473" s="36" t="n">
        <f aca="false">AX209</f>
        <v>0</v>
      </c>
    </row>
    <row r="474" customFormat="false" ht="12.75" hidden="false" customHeight="false" outlineLevel="0" collapsed="false">
      <c r="AA474" s="0" t="s">
        <v>60</v>
      </c>
      <c r="AB474" s="1"/>
      <c r="AC474" s="1"/>
      <c r="AD474" s="1"/>
      <c r="AE474" s="1"/>
      <c r="AF474" s="1"/>
      <c r="AG474" s="1"/>
      <c r="AH474" s="1"/>
      <c r="AI474" s="1"/>
      <c r="AJ474" s="1"/>
      <c r="AK474" s="1"/>
      <c r="AL474" s="1"/>
      <c r="AM474" s="1"/>
      <c r="AN474" s="1"/>
      <c r="AO474" s="1"/>
      <c r="AP474" s="1"/>
      <c r="AQ474" s="1"/>
      <c r="AR474" s="1"/>
      <c r="AS474" s="1"/>
      <c r="AT474" s="36" t="n">
        <f aca="false">AT232</f>
        <v>0</v>
      </c>
      <c r="AU474" s="36" t="n">
        <f aca="false">AU232</f>
        <v>0</v>
      </c>
      <c r="AV474" s="36" t="n">
        <f aca="false">AV232</f>
        <v>0</v>
      </c>
      <c r="AW474" s="36" t="n">
        <f aca="false">AW232</f>
        <v>0</v>
      </c>
      <c r="AX474" s="36" t="n">
        <f aca="false">AX232</f>
        <v>0</v>
      </c>
    </row>
    <row r="475" customFormat="false" ht="12.75" hidden="false" customHeight="false" outlineLevel="0" collapsed="false">
      <c r="AA475" s="0" t="s">
        <v>61</v>
      </c>
      <c r="AB475" s="1"/>
      <c r="AC475" s="1"/>
      <c r="AD475" s="1"/>
      <c r="AE475" s="1"/>
      <c r="AF475" s="1"/>
      <c r="AG475" s="1"/>
      <c r="AH475" s="1"/>
      <c r="AI475" s="1"/>
      <c r="AJ475" s="1"/>
      <c r="AK475" s="1"/>
      <c r="AL475" s="1"/>
      <c r="AM475" s="1"/>
      <c r="AN475" s="1"/>
      <c r="AO475" s="1"/>
      <c r="AP475" s="1"/>
      <c r="AQ475" s="1"/>
      <c r="AR475" s="1"/>
      <c r="AS475" s="1"/>
      <c r="AT475" s="36" t="n">
        <f aca="false">AT255</f>
        <v>0</v>
      </c>
      <c r="AU475" s="36" t="n">
        <f aca="false">AU255</f>
        <v>0</v>
      </c>
      <c r="AV475" s="36" t="n">
        <f aca="false">AV255</f>
        <v>0</v>
      </c>
      <c r="AW475" s="36" t="n">
        <f aca="false">AW255</f>
        <v>0</v>
      </c>
      <c r="AX475" s="36" t="n">
        <f aca="false">AX255</f>
        <v>0</v>
      </c>
    </row>
    <row r="476" customFormat="false" ht="12.75" hidden="false" customHeight="false" outlineLevel="0" collapsed="false">
      <c r="AA476" s="0" t="s">
        <v>62</v>
      </c>
      <c r="AB476" s="1"/>
      <c r="AC476" s="1"/>
      <c r="AD476" s="1"/>
      <c r="AE476" s="1"/>
      <c r="AF476" s="1"/>
      <c r="AG476" s="1"/>
      <c r="AH476" s="1"/>
      <c r="AI476" s="1"/>
      <c r="AJ476" s="1"/>
      <c r="AK476" s="1"/>
      <c r="AL476" s="1"/>
      <c r="AM476" s="1"/>
      <c r="AN476" s="1"/>
      <c r="AO476" s="1"/>
      <c r="AP476" s="1"/>
      <c r="AQ476" s="1"/>
      <c r="AR476" s="1"/>
      <c r="AS476" s="1"/>
      <c r="AT476" s="36" t="n">
        <f aca="false">AT278</f>
        <v>0</v>
      </c>
      <c r="AU476" s="36" t="n">
        <f aca="false">AU278</f>
        <v>0</v>
      </c>
      <c r="AV476" s="36" t="n">
        <f aca="false">AV278</f>
        <v>0</v>
      </c>
      <c r="AW476" s="36" t="n">
        <f aca="false">AW278</f>
        <v>0</v>
      </c>
      <c r="AX476" s="36" t="n">
        <f aca="false">AX278</f>
        <v>0</v>
      </c>
    </row>
    <row r="477" customFormat="false" ht="12.75" hidden="false" customHeight="false" outlineLevel="0" collapsed="false">
      <c r="AA477" s="0" t="s">
        <v>63</v>
      </c>
      <c r="AB477" s="1"/>
      <c r="AC477" s="1"/>
      <c r="AD477" s="1"/>
      <c r="AE477" s="1"/>
      <c r="AF477" s="1"/>
      <c r="AG477" s="1"/>
      <c r="AH477" s="1"/>
      <c r="AI477" s="1"/>
      <c r="AJ477" s="1"/>
      <c r="AK477" s="1"/>
      <c r="AL477" s="1"/>
      <c r="AM477" s="1"/>
      <c r="AN477" s="1"/>
      <c r="AO477" s="1"/>
      <c r="AP477" s="1"/>
      <c r="AQ477" s="1"/>
      <c r="AR477" s="1"/>
      <c r="AS477" s="1"/>
      <c r="AT477" s="36" t="n">
        <f aca="false">AT301</f>
        <v>0</v>
      </c>
      <c r="AU477" s="36" t="n">
        <f aca="false">AU301</f>
        <v>0</v>
      </c>
      <c r="AV477" s="36" t="n">
        <f aca="false">AV301</f>
        <v>0</v>
      </c>
      <c r="AW477" s="36" t="n">
        <f aca="false">AW301</f>
        <v>0</v>
      </c>
      <c r="AX477" s="36" t="n">
        <f aca="false">AX301</f>
        <v>0</v>
      </c>
    </row>
    <row r="478" customFormat="false" ht="12.75" hidden="false" customHeight="false" outlineLevel="0" collapsed="false">
      <c r="AA478" s="0" t="s">
        <v>64</v>
      </c>
      <c r="AB478" s="1"/>
      <c r="AC478" s="1"/>
      <c r="AD478" s="1"/>
      <c r="AE478" s="1"/>
      <c r="AF478" s="1" t="n">
        <v>-13.5</v>
      </c>
      <c r="AG478" s="1" t="e">
        <f aca="false">#REF!</f>
        <v>#REF!</v>
      </c>
      <c r="AH478" s="1" t="e">
        <f aca="false">#REF!</f>
        <v>#REF!</v>
      </c>
      <c r="AI478" s="1" t="e">
        <f aca="false">#REF!</f>
        <v>#REF!</v>
      </c>
      <c r="AJ478" s="1" t="e">
        <f aca="false">#REF!</f>
        <v>#REF!</v>
      </c>
      <c r="AK478" s="1" t="e">
        <f aca="false">#REF!</f>
        <v>#REF!</v>
      </c>
      <c r="AL478" s="1" t="e">
        <f aca="false">#REF!</f>
        <v>#REF!</v>
      </c>
      <c r="AM478" s="1" t="e">
        <f aca="false">#REF!</f>
        <v>#REF!</v>
      </c>
      <c r="AN478" s="1" t="e">
        <f aca="false">#REF!</f>
        <v>#REF!</v>
      </c>
      <c r="AO478" s="1" t="e">
        <f aca="false">#REF!</f>
        <v>#REF!</v>
      </c>
      <c r="AP478" s="1" t="e">
        <f aca="false">#REF!</f>
        <v>#REF!</v>
      </c>
      <c r="AQ478" s="1" t="e">
        <f aca="false">#REF!</f>
        <v>#REF!</v>
      </c>
      <c r="AR478" s="1" t="e">
        <f aca="false">#REF!</f>
        <v>#REF!</v>
      </c>
      <c r="AS478" s="1" t="e">
        <f aca="false">#REF!</f>
        <v>#REF!</v>
      </c>
      <c r="AT478" s="36" t="n">
        <f aca="false">AT324</f>
        <v>0</v>
      </c>
      <c r="AU478" s="36" t="n">
        <f aca="false">AU324</f>
        <v>0</v>
      </c>
      <c r="AV478" s="36" t="n">
        <f aca="false">AV324</f>
        <v>0</v>
      </c>
      <c r="AW478" s="36" t="n">
        <f aca="false">AW324</f>
        <v>0</v>
      </c>
      <c r="AX478" s="36" t="n">
        <f aca="false">AX324</f>
        <v>0</v>
      </c>
    </row>
    <row r="479" customFormat="false" ht="12.75" hidden="false" customHeight="false" outlineLevel="0" collapsed="false">
      <c r="AA479" s="0" t="s">
        <v>65</v>
      </c>
      <c r="AB479" s="1"/>
      <c r="AC479" s="1"/>
      <c r="AD479" s="1"/>
      <c r="AE479" s="1"/>
      <c r="AF479" s="1"/>
      <c r="AG479" s="1" t="n">
        <f aca="false">AG391</f>
        <v>0</v>
      </c>
      <c r="AH479" s="1" t="n">
        <f aca="false">AH391</f>
        <v>0</v>
      </c>
      <c r="AI479" s="1" t="n">
        <f aca="false">AI391</f>
        <v>0</v>
      </c>
      <c r="AJ479" s="1" t="n">
        <f aca="false">AJ391</f>
        <v>0</v>
      </c>
      <c r="AK479" s="1" t="n">
        <f aca="false">AK391</f>
        <v>0</v>
      </c>
      <c r="AL479" s="1" t="n">
        <f aca="false">AL391</f>
        <v>0</v>
      </c>
      <c r="AM479" s="1" t="n">
        <f aca="false">AM391</f>
        <v>0</v>
      </c>
      <c r="AN479" s="1" t="n">
        <f aca="false">AN391</f>
        <v>0</v>
      </c>
      <c r="AO479" s="1" t="n">
        <f aca="false">AO391</f>
        <v>0</v>
      </c>
      <c r="AP479" s="1" t="n">
        <f aca="false">AP391</f>
        <v>0</v>
      </c>
      <c r="AQ479" s="1" t="n">
        <f aca="false">AQ391</f>
        <v>0</v>
      </c>
      <c r="AR479" s="1" t="n">
        <f aca="false">AR391</f>
        <v>0</v>
      </c>
      <c r="AS479" s="1" t="n">
        <f aca="false">AS391</f>
        <v>0</v>
      </c>
      <c r="AT479" s="36" t="n">
        <f aca="false">AT347</f>
        <v>0</v>
      </c>
      <c r="AU479" s="36" t="n">
        <f aca="false">AU347</f>
        <v>0</v>
      </c>
      <c r="AV479" s="36" t="n">
        <f aca="false">AV347</f>
        <v>0</v>
      </c>
      <c r="AW479" s="36" t="n">
        <f aca="false">AW347</f>
        <v>0</v>
      </c>
      <c r="AX479" s="36" t="n">
        <f aca="false">AX347</f>
        <v>0</v>
      </c>
    </row>
    <row r="480" customFormat="false" ht="12.75" hidden="false" customHeight="false" outlineLevel="0" collapsed="false">
      <c r="AA480" s="0" t="s">
        <v>66</v>
      </c>
      <c r="AB480" s="1"/>
      <c r="AC480" s="1"/>
      <c r="AD480" s="1"/>
      <c r="AE480" s="1"/>
      <c r="AF480" s="1"/>
      <c r="AG480" s="1" t="n">
        <f aca="false">AG414</f>
        <v>0</v>
      </c>
      <c r="AH480" s="1" t="n">
        <f aca="false">AH414</f>
        <v>0</v>
      </c>
      <c r="AI480" s="1" t="n">
        <f aca="false">AI414</f>
        <v>0</v>
      </c>
      <c r="AJ480" s="1" t="n">
        <f aca="false">AJ414</f>
        <v>0</v>
      </c>
      <c r="AK480" s="1" t="n">
        <f aca="false">AK414</f>
        <v>0</v>
      </c>
      <c r="AL480" s="1" t="n">
        <f aca="false">AL414</f>
        <v>0</v>
      </c>
      <c r="AM480" s="1" t="n">
        <f aca="false">AM414</f>
        <v>0</v>
      </c>
      <c r="AN480" s="1" t="n">
        <f aca="false">AN414</f>
        <v>0</v>
      </c>
      <c r="AO480" s="1" t="n">
        <f aca="false">AO414</f>
        <v>0</v>
      </c>
      <c r="AP480" s="1" t="n">
        <f aca="false">AP414</f>
        <v>0</v>
      </c>
      <c r="AQ480" s="1" t="n">
        <f aca="false">AQ414</f>
        <v>0</v>
      </c>
      <c r="AR480" s="1" t="n">
        <f aca="false">AR414</f>
        <v>0</v>
      </c>
      <c r="AS480" s="1" t="n">
        <f aca="false">AS414</f>
        <v>0</v>
      </c>
      <c r="AT480" s="36" t="n">
        <f aca="false">AT370</f>
        <v>0</v>
      </c>
      <c r="AU480" s="36" t="n">
        <f aca="false">AU370</f>
        <v>0</v>
      </c>
      <c r="AV480" s="36" t="n">
        <f aca="false">AV370</f>
        <v>0</v>
      </c>
      <c r="AW480" s="36" t="n">
        <f aca="false">AW370</f>
        <v>0</v>
      </c>
      <c r="AX480" s="36" t="n">
        <f aca="false">AX370</f>
        <v>0</v>
      </c>
    </row>
    <row r="481" customFormat="false" ht="12.75" hidden="false" customHeight="false" outlineLevel="0" collapsed="false">
      <c r="AA481" s="0" t="s">
        <v>67</v>
      </c>
      <c r="AB481" s="1"/>
      <c r="AC481" s="1"/>
      <c r="AD481" s="1"/>
      <c r="AE481" s="1"/>
      <c r="AF481" s="1"/>
      <c r="AG481" s="1"/>
      <c r="AH481" s="1"/>
      <c r="AI481" s="1"/>
      <c r="AJ481" s="1"/>
      <c r="AK481" s="1"/>
      <c r="AL481" s="1"/>
      <c r="AM481" s="1"/>
      <c r="AN481" s="1"/>
      <c r="AO481" s="1"/>
      <c r="AP481" s="1"/>
      <c r="AQ481" s="1"/>
      <c r="AR481" s="1"/>
      <c r="AS481" s="1"/>
      <c r="AT481" s="36" t="n">
        <f aca="false">AT393</f>
        <v>0</v>
      </c>
      <c r="AU481" s="36" t="n">
        <f aca="false">AU393</f>
        <v>0</v>
      </c>
      <c r="AV481" s="36" t="n">
        <f aca="false">AV393</f>
        <v>0</v>
      </c>
      <c r="AW481" s="36" t="n">
        <f aca="false">AW393</f>
        <v>0</v>
      </c>
      <c r="AX481" s="36" t="n">
        <f aca="false">AX393</f>
        <v>0</v>
      </c>
    </row>
    <row r="482" customFormat="false" ht="12.75" hidden="false" customHeight="false" outlineLevel="0" collapsed="false">
      <c r="AA482" s="0" t="s">
        <v>47</v>
      </c>
      <c r="AB482" s="1"/>
      <c r="AC482" s="1"/>
      <c r="AD482" s="1"/>
      <c r="AE482" s="1"/>
      <c r="AF482" s="1"/>
      <c r="AG482" s="1"/>
      <c r="AH482" s="1"/>
      <c r="AI482" s="1"/>
      <c r="AJ482" s="1"/>
      <c r="AK482" s="1"/>
      <c r="AL482" s="1"/>
      <c r="AM482" s="1"/>
      <c r="AN482" s="1"/>
      <c r="AO482" s="1"/>
      <c r="AP482" s="1"/>
      <c r="AQ482" s="1"/>
      <c r="AR482" s="1"/>
      <c r="AS482" s="1"/>
      <c r="AT482" s="36" t="n">
        <f aca="false">AT416</f>
        <v>0</v>
      </c>
      <c r="AU482" s="36" t="n">
        <f aca="false">AU416</f>
        <v>0</v>
      </c>
      <c r="AV482" s="36" t="n">
        <f aca="false">AV416</f>
        <v>0</v>
      </c>
      <c r="AW482" s="36" t="n">
        <f aca="false">AW416</f>
        <v>0</v>
      </c>
      <c r="AX482" s="36" t="n">
        <f aca="false">AX416</f>
        <v>0</v>
      </c>
    </row>
    <row r="483" customFormat="false" ht="12.75" hidden="false" customHeight="false" outlineLevel="0" collapsed="false">
      <c r="AA483" s="0" t="s">
        <v>68</v>
      </c>
      <c r="AB483" s="1" t="n">
        <v>-1.4</v>
      </c>
      <c r="AC483" s="1" t="n">
        <v>-1.4</v>
      </c>
      <c r="AD483" s="1" t="n">
        <v>-1.4</v>
      </c>
      <c r="AE483" s="1"/>
      <c r="AF483" s="1"/>
      <c r="AG483" s="26"/>
      <c r="AH483" s="26"/>
      <c r="AI483" s="26"/>
      <c r="AJ483" s="26"/>
      <c r="AK483" s="26"/>
      <c r="AL483" s="26"/>
      <c r="AM483" s="26"/>
      <c r="AN483" s="26"/>
      <c r="AO483" s="26"/>
      <c r="AP483" s="26"/>
      <c r="AQ483" s="26"/>
      <c r="AR483" s="26"/>
      <c r="AS483" s="26"/>
      <c r="AT483" s="36" t="n">
        <f aca="false">AT439</f>
        <v>0</v>
      </c>
      <c r="AU483" s="36" t="n">
        <f aca="false">AU439</f>
        <v>0</v>
      </c>
      <c r="AV483" s="36" t="n">
        <f aca="false">AV439</f>
        <v>0</v>
      </c>
      <c r="AW483" s="36" t="n">
        <f aca="false">AW439</f>
        <v>0</v>
      </c>
      <c r="AX483" s="36" t="n">
        <f aca="false">AX439</f>
        <v>0</v>
      </c>
    </row>
    <row r="484" customFormat="false" ht="12.75" hidden="false" customHeight="false" outlineLevel="0" collapsed="false">
      <c r="AA484" s="0" t="s">
        <v>69</v>
      </c>
      <c r="AB484" s="1"/>
      <c r="AC484" s="1"/>
      <c r="AD484" s="1"/>
      <c r="AE484" s="1"/>
      <c r="AF484" s="1"/>
      <c r="AG484" s="1"/>
      <c r="AH484" s="1"/>
      <c r="AI484" s="1"/>
      <c r="AJ484" s="1"/>
      <c r="AK484" s="1"/>
      <c r="AL484" s="1"/>
      <c r="AM484" s="1"/>
      <c r="AN484" s="1"/>
      <c r="AO484" s="1"/>
      <c r="AP484" s="1"/>
      <c r="AQ484" s="1"/>
      <c r="AR484" s="1"/>
      <c r="AS484" s="1"/>
      <c r="AT484" s="36" t="n">
        <f aca="false">AT462</f>
        <v>0</v>
      </c>
      <c r="AU484" s="36" t="n">
        <f aca="false">AU462</f>
        <v>0</v>
      </c>
      <c r="AV484" s="36" t="n">
        <f aca="false">AV462</f>
        <v>0</v>
      </c>
      <c r="AW484" s="36" t="n">
        <f aca="false">AW462</f>
        <v>0</v>
      </c>
      <c r="AX484" s="36" t="n">
        <f aca="false">AX462</f>
        <v>0</v>
      </c>
    </row>
    <row r="485" customFormat="false" ht="12.75" hidden="false" customHeight="false" outlineLevel="0" collapsed="false">
      <c r="AA485" s="0" t="s">
        <v>70</v>
      </c>
      <c r="AB485" s="1"/>
      <c r="AC485" s="1"/>
      <c r="AD485" s="1"/>
      <c r="AE485" s="1"/>
      <c r="AF485" s="1"/>
      <c r="AG485" s="1"/>
      <c r="AH485" s="1"/>
      <c r="AI485" s="1"/>
      <c r="AJ485" s="1"/>
      <c r="AK485" s="1"/>
      <c r="AL485" s="1"/>
      <c r="AM485" s="1"/>
      <c r="AN485" s="1"/>
      <c r="AO485" s="1"/>
      <c r="AP485" s="1"/>
      <c r="AQ485" s="1"/>
      <c r="AR485" s="1"/>
      <c r="AS485" s="1"/>
      <c r="AT485" s="26" t="n">
        <v>0</v>
      </c>
      <c r="AU485" s="26"/>
      <c r="AV485" s="26"/>
      <c r="AW485" s="26"/>
      <c r="AX485" s="26"/>
    </row>
    <row r="486" customFormat="false" ht="12.75" hidden="false" customHeight="false" outlineLevel="0" collapsed="false">
      <c r="AA486" s="0" t="s">
        <v>71</v>
      </c>
      <c r="AB486" s="1"/>
      <c r="AC486" s="1"/>
      <c r="AD486" s="1"/>
      <c r="AE486" s="1"/>
      <c r="AF486" s="1"/>
      <c r="AG486" s="1" t="e">
        <f aca="false">AG583</f>
        <v>#REF!</v>
      </c>
      <c r="AH486" s="1" t="e">
        <f aca="false">AH583</f>
        <v>#REF!</v>
      </c>
      <c r="AI486" s="1" t="e">
        <f aca="false">AI583</f>
        <v>#REF!</v>
      </c>
      <c r="AJ486" s="1" t="e">
        <f aca="false">AJ583</f>
        <v>#REF!</v>
      </c>
      <c r="AK486" s="1" t="e">
        <f aca="false">AK583</f>
        <v>#REF!</v>
      </c>
      <c r="AL486" s="1" t="e">
        <f aca="false">AL583</f>
        <v>#REF!</v>
      </c>
      <c r="AM486" s="1" t="e">
        <f aca="false">AM583</f>
        <v>#REF!</v>
      </c>
      <c r="AN486" s="1" t="e">
        <f aca="false">AN583</f>
        <v>#REF!</v>
      </c>
      <c r="AO486" s="1" t="e">
        <f aca="false">AO583</f>
        <v>#REF!</v>
      </c>
      <c r="AP486" s="1" t="e">
        <f aca="false">AP583</f>
        <v>#REF!</v>
      </c>
      <c r="AQ486" s="1" t="e">
        <f aca="false">AQ583</f>
        <v>#REF!</v>
      </c>
      <c r="AR486" s="1" t="e">
        <f aca="false">AR583</f>
        <v>#REF!</v>
      </c>
      <c r="AS486" s="1" t="e">
        <f aca="false">AS583</f>
        <v>#REF!</v>
      </c>
      <c r="AT486" s="26"/>
      <c r="AU486" s="26"/>
      <c r="AV486" s="26"/>
      <c r="AW486" s="26"/>
      <c r="AX486" s="26"/>
    </row>
    <row r="487" customFormat="false" ht="12.75" hidden="true" customHeight="false" outlineLevel="0" collapsed="false">
      <c r="AA487" s="0" t="s">
        <v>72</v>
      </c>
      <c r="AB487" s="1"/>
      <c r="AC487" s="1"/>
      <c r="AD487" s="1"/>
      <c r="AE487" s="1"/>
      <c r="AF487" s="1"/>
      <c r="AG487" s="1" t="e">
        <f aca="false">AG560</f>
        <v>#REF!</v>
      </c>
      <c r="AH487" s="1" t="e">
        <f aca="false">AH560</f>
        <v>#REF!</v>
      </c>
      <c r="AI487" s="1" t="e">
        <f aca="false">AI560</f>
        <v>#REF!</v>
      </c>
      <c r="AJ487" s="1" t="e">
        <f aca="false">AJ560</f>
        <v>#REF!</v>
      </c>
      <c r="AK487" s="1" t="e">
        <f aca="false">AK560</f>
        <v>#REF!</v>
      </c>
      <c r="AL487" s="1" t="e">
        <f aca="false">AL560</f>
        <v>#REF!</v>
      </c>
      <c r="AM487" s="1" t="e">
        <f aca="false">AM560</f>
        <v>#REF!</v>
      </c>
      <c r="AN487" s="1" t="e">
        <f aca="false">AN560</f>
        <v>#REF!</v>
      </c>
      <c r="AO487" s="1" t="e">
        <f aca="false">AO560</f>
        <v>#REF!</v>
      </c>
      <c r="AP487" s="1" t="e">
        <f aca="false">AP560</f>
        <v>#REF!</v>
      </c>
      <c r="AQ487" s="1" t="e">
        <f aca="false">AQ560</f>
        <v>#REF!</v>
      </c>
      <c r="AR487" s="1" t="e">
        <f aca="false">AR560</f>
        <v>#REF!</v>
      </c>
      <c r="AS487" s="1" t="e">
        <f aca="false">AS560</f>
        <v>#REF!</v>
      </c>
      <c r="AT487" s="26"/>
      <c r="AU487" s="26"/>
      <c r="AV487" s="26"/>
      <c r="AW487" s="26"/>
      <c r="AX487" s="26"/>
    </row>
    <row r="488" customFormat="false" ht="12.75" hidden="false" customHeight="false" outlineLevel="0" collapsed="false">
      <c r="AA488" s="0" t="s">
        <v>73</v>
      </c>
      <c r="AB488" s="40"/>
      <c r="AC488" s="40"/>
      <c r="AD488" s="40"/>
      <c r="AE488" s="40"/>
      <c r="AF488" s="40" t="n">
        <v>17</v>
      </c>
      <c r="AG488" s="41"/>
      <c r="AH488" s="41"/>
      <c r="AI488" s="41"/>
      <c r="AJ488" s="41"/>
      <c r="AK488" s="41"/>
      <c r="AL488" s="41"/>
      <c r="AM488" s="41"/>
      <c r="AN488" s="41"/>
      <c r="AO488" s="41"/>
      <c r="AP488" s="41"/>
      <c r="AQ488" s="41"/>
      <c r="AR488" s="41"/>
      <c r="AS488" s="41"/>
      <c r="AT488" s="41"/>
      <c r="AU488" s="41"/>
      <c r="AV488" s="41"/>
      <c r="AW488" s="41"/>
      <c r="AX488" s="41"/>
    </row>
    <row r="489" customFormat="false" ht="12.75" hidden="false" customHeight="false" outlineLevel="0" collapsed="false">
      <c r="AB489" s="1" t="n">
        <f aca="false">SUM(AB471:AB488)</f>
        <v>-3.7</v>
      </c>
      <c r="AC489" s="1" t="n">
        <f aca="false">SUM(AC471:AC488)</f>
        <v>1.5</v>
      </c>
      <c r="AD489" s="1" t="n">
        <f aca="false">SUM(AD471:AD488)</f>
        <v>5.6</v>
      </c>
      <c r="AE489" s="1" t="n">
        <f aca="false">SUM(AE471:AE488)</f>
        <v>15.4</v>
      </c>
      <c r="AF489" s="1" t="n">
        <f aca="false">SUM(AF471:AF488)</f>
        <v>15.1</v>
      </c>
      <c r="AG489" s="1" t="e">
        <f aca="false">SUM(AG471:AG488)</f>
        <v>#REF!</v>
      </c>
      <c r="AH489" s="1" t="e">
        <f aca="false">SUM(AH471:AH488)</f>
        <v>#REF!</v>
      </c>
      <c r="AI489" s="1" t="e">
        <f aca="false">SUM(AI471:AI488)</f>
        <v>#REF!</v>
      </c>
      <c r="AJ489" s="1" t="e">
        <f aca="false">SUM(AJ471:AJ488)</f>
        <v>#REF!</v>
      </c>
      <c r="AK489" s="1" t="e">
        <f aca="false">SUM(AK471:AK488)</f>
        <v>#REF!</v>
      </c>
      <c r="AL489" s="1" t="e">
        <f aca="false">SUM(AL471:AL488)</f>
        <v>#REF!</v>
      </c>
      <c r="AM489" s="1" t="e">
        <f aca="false">SUM(AM471:AM488)</f>
        <v>#REF!</v>
      </c>
      <c r="AN489" s="1" t="e">
        <f aca="false">SUM(AN471:AN488)</f>
        <v>#REF!</v>
      </c>
      <c r="AO489" s="1" t="e">
        <f aca="false">SUM(AO471:AO488)</f>
        <v>#REF!</v>
      </c>
      <c r="AP489" s="1" t="e">
        <f aca="false">SUM(AP471:AP488)</f>
        <v>#REF!</v>
      </c>
      <c r="AQ489" s="1" t="e">
        <f aca="false">SUM(AQ471:AQ488)</f>
        <v>#REF!</v>
      </c>
      <c r="AR489" s="1" t="e">
        <f aca="false">SUM(AR471:AR488)</f>
        <v>#REF!</v>
      </c>
      <c r="AS489" s="1" t="e">
        <f aca="false">SUM(AS471:AS488)</f>
        <v>#REF!</v>
      </c>
      <c r="AT489" s="1" t="n">
        <f aca="false">SUM(AT471:AT488)</f>
        <v>0</v>
      </c>
      <c r="AU489" s="1" t="n">
        <f aca="false">SUM(AU471:AU488)</f>
        <v>0</v>
      </c>
      <c r="AV489" s="1" t="n">
        <f aca="false">SUM(AV471:AV488)</f>
        <v>0</v>
      </c>
      <c r="AW489" s="1" t="n">
        <f aca="false">SUM(AW471:AW488)</f>
        <v>0</v>
      </c>
      <c r="AX489" s="1" t="n">
        <f aca="false">SUM(AX471:AX488)</f>
        <v>0</v>
      </c>
    </row>
    <row r="490" customFormat="false" ht="12.75" hidden="false" customHeight="false" outlineLevel="0" collapsed="false">
      <c r="AB490" s="1"/>
      <c r="AC490" s="1"/>
      <c r="AD490" s="1"/>
      <c r="AE490" s="1"/>
      <c r="AF490" s="1"/>
      <c r="AG490" s="1"/>
      <c r="AH490" s="1"/>
      <c r="AI490" s="1"/>
      <c r="AJ490" s="1"/>
      <c r="AK490" s="1"/>
      <c r="AL490" s="1"/>
      <c r="AM490" s="1"/>
      <c r="AN490" s="1"/>
      <c r="AO490" s="1"/>
      <c r="AP490" s="1"/>
      <c r="AQ490" s="1"/>
      <c r="AR490" s="1"/>
      <c r="AS490" s="1"/>
      <c r="AT490" s="1"/>
      <c r="AU490" s="1"/>
      <c r="AV490" s="1"/>
      <c r="AW490" s="1"/>
      <c r="AX490" s="1"/>
    </row>
    <row r="491" customFormat="false" ht="12.75" hidden="false" customHeight="false" outlineLevel="0" collapsed="false">
      <c r="AB491" s="1"/>
      <c r="AC491" s="1"/>
      <c r="AD491" s="1"/>
      <c r="AE491" s="1"/>
      <c r="AF491" s="1"/>
      <c r="AG491" s="1"/>
      <c r="AH491" s="1"/>
      <c r="AI491" s="1"/>
      <c r="AJ491" s="1"/>
      <c r="AK491" s="1"/>
      <c r="AL491" s="1"/>
      <c r="AM491" s="1"/>
      <c r="AN491" s="1"/>
      <c r="AO491" s="1"/>
      <c r="AP491" s="1"/>
      <c r="AQ491" s="1"/>
      <c r="AR491" s="1"/>
      <c r="AS491" s="1"/>
      <c r="AT491" s="1"/>
      <c r="AU491" s="1"/>
      <c r="AV491" s="1"/>
      <c r="AW491" s="1"/>
      <c r="AX491" s="1"/>
    </row>
    <row r="492" customFormat="false" ht="12.75" hidden="false" customHeight="false" outlineLevel="0" collapsed="false">
      <c r="AA492" s="8" t="s">
        <v>51</v>
      </c>
    </row>
    <row r="493" customFormat="false" ht="12.75" hidden="false" customHeight="false" outlineLevel="0" collapsed="false">
      <c r="AB493" s="30" t="n">
        <f aca="false">AB$148</f>
        <v>35765</v>
      </c>
      <c r="AC493" s="30" t="n">
        <f aca="false">AC$148</f>
        <v>35796</v>
      </c>
      <c r="AD493" s="30" t="n">
        <f aca="false">AD$148</f>
        <v>35827</v>
      </c>
      <c r="AE493" s="30" t="n">
        <f aca="false">AE$148</f>
        <v>35855</v>
      </c>
      <c r="AF493" s="30" t="n">
        <f aca="false">AF$148</f>
        <v>35886</v>
      </c>
      <c r="AG493" s="30" t="n">
        <f aca="false">AG$148</f>
        <v>35916</v>
      </c>
      <c r="AH493" s="30" t="n">
        <f aca="false">AH$148</f>
        <v>35947</v>
      </c>
      <c r="AI493" s="30" t="n">
        <f aca="false">AI$148</f>
        <v>35977</v>
      </c>
      <c r="AJ493" s="30" t="n">
        <f aca="false">AJ$148</f>
        <v>36008</v>
      </c>
      <c r="AK493" s="30" t="n">
        <f aca="false">AK$148</f>
        <v>36039</v>
      </c>
      <c r="AL493" s="30" t="n">
        <f aca="false">AL$148</f>
        <v>36069</v>
      </c>
      <c r="AM493" s="30" t="n">
        <f aca="false">AM$148</f>
        <v>36100</v>
      </c>
      <c r="AN493" s="30" t="n">
        <f aca="false">AN$148</f>
        <v>36130</v>
      </c>
      <c r="AO493" s="30" t="n">
        <f aca="false">AO$148</f>
        <v>36161</v>
      </c>
      <c r="AP493" s="30" t="n">
        <f aca="false">AP$148</f>
        <v>36192</v>
      </c>
      <c r="AQ493" s="30" t="n">
        <f aca="false">AQ$148</f>
        <v>36220</v>
      </c>
      <c r="AR493" s="30" t="n">
        <f aca="false">AR$148</f>
        <v>36251</v>
      </c>
      <c r="AS493" s="30" t="n">
        <f aca="false">AS$148</f>
        <v>36281</v>
      </c>
      <c r="AT493" s="30" t="n">
        <f aca="false">AT$148</f>
        <v>36312</v>
      </c>
      <c r="AU493" s="30" t="n">
        <f aca="false">AU$148</f>
        <v>36342</v>
      </c>
      <c r="AV493" s="30" t="n">
        <f aca="false">AV$148</f>
        <v>36373</v>
      </c>
      <c r="AW493" s="30" t="n">
        <f aca="false">AW$148</f>
        <v>36404</v>
      </c>
      <c r="AX493" s="30" t="n">
        <f aca="false">AX$148</f>
        <v>36434</v>
      </c>
    </row>
    <row r="494" customFormat="false" ht="12.75" hidden="false" customHeight="false" outlineLevel="0" collapsed="false">
      <c r="AA494" s="0" t="s">
        <v>57</v>
      </c>
      <c r="AB494" s="1"/>
      <c r="AC494" s="1" t="n">
        <v>2.1</v>
      </c>
      <c r="AD494" s="1" t="n">
        <v>-2.5</v>
      </c>
      <c r="AE494" s="1"/>
      <c r="AF494" s="1" t="n">
        <v>1.1</v>
      </c>
      <c r="AG494" s="1" t="n">
        <f aca="false">AG164</f>
        <v>4.2</v>
      </c>
      <c r="AH494" s="1" t="n">
        <f aca="false">AH164</f>
        <v>0</v>
      </c>
      <c r="AI494" s="1" t="n">
        <f aca="false">AI164</f>
        <v>1.8</v>
      </c>
      <c r="AJ494" s="1" t="n">
        <f aca="false">AJ164</f>
        <v>2.3</v>
      </c>
      <c r="AK494" s="1" t="n">
        <f aca="false">AK164</f>
        <v>-4.6</v>
      </c>
      <c r="AL494" s="1" t="n">
        <f aca="false">AL164</f>
        <v>-3.4</v>
      </c>
      <c r="AM494" s="1" t="n">
        <f aca="false">AM164</f>
        <v>5.6</v>
      </c>
      <c r="AN494" s="1" t="n">
        <f aca="false">AN164</f>
        <v>8.3</v>
      </c>
      <c r="AO494" s="1" t="n">
        <f aca="false">AO164</f>
        <v>7.3</v>
      </c>
      <c r="AP494" s="1" t="n">
        <f aca="false">AP164</f>
        <v>10.6</v>
      </c>
      <c r="AQ494" s="1" t="n">
        <f aca="false">AQ164</f>
        <v>10.5</v>
      </c>
      <c r="AR494" s="1" t="n">
        <f aca="false">AR164</f>
        <v>9.4</v>
      </c>
      <c r="AS494" s="1" t="n">
        <f aca="false">AS164</f>
        <v>8.2</v>
      </c>
      <c r="AT494" s="36" t="n">
        <f aca="false">AT164</f>
        <v>9</v>
      </c>
      <c r="AU494" s="36" t="n">
        <f aca="false">AU164</f>
        <v>9.4</v>
      </c>
      <c r="AV494" s="36" t="n">
        <f aca="false">AV164</f>
        <v>8.7</v>
      </c>
      <c r="AW494" s="36" t="n">
        <f aca="false">AW164</f>
        <v>10.1</v>
      </c>
      <c r="AX494" s="36" t="n">
        <f aca="false">AX164</f>
        <v>9.6</v>
      </c>
    </row>
    <row r="495" customFormat="false" ht="12.75" hidden="false" customHeight="false" outlineLevel="0" collapsed="false">
      <c r="AA495" s="0" t="s">
        <v>58</v>
      </c>
      <c r="AB495" s="1"/>
      <c r="AC495" s="1"/>
      <c r="AD495" s="1"/>
      <c r="AE495" s="1"/>
      <c r="AF495" s="1"/>
      <c r="AG495" s="1" t="n">
        <f aca="false">AG187</f>
        <v>0</v>
      </c>
      <c r="AH495" s="1" t="n">
        <f aca="false">AH187</f>
        <v>0</v>
      </c>
      <c r="AI495" s="1" t="n">
        <f aca="false">AI187</f>
        <v>0</v>
      </c>
      <c r="AJ495" s="1" t="n">
        <f aca="false">AJ187</f>
        <v>0</v>
      </c>
      <c r="AK495" s="1" t="n">
        <f aca="false">AK187</f>
        <v>0</v>
      </c>
      <c r="AL495" s="1" t="n">
        <f aca="false">AL187</f>
        <v>0</v>
      </c>
      <c r="AM495" s="1" t="n">
        <f aca="false">AM187</f>
        <v>0</v>
      </c>
      <c r="AN495" s="1" t="n">
        <f aca="false">AN187</f>
        <v>0</v>
      </c>
      <c r="AO495" s="1" t="n">
        <f aca="false">AO187</f>
        <v>0</v>
      </c>
      <c r="AP495" s="1" t="n">
        <f aca="false">AP187</f>
        <v>0</v>
      </c>
      <c r="AQ495" s="1" t="n">
        <f aca="false">AQ187</f>
        <v>0</v>
      </c>
      <c r="AR495" s="1" t="n">
        <f aca="false">AR187</f>
        <v>0</v>
      </c>
      <c r="AS495" s="1" t="n">
        <f aca="false">AS187</f>
        <v>0</v>
      </c>
      <c r="AT495" s="36" t="n">
        <f aca="false">AT187</f>
        <v>0</v>
      </c>
      <c r="AU495" s="36" t="n">
        <f aca="false">AU187</f>
        <v>0</v>
      </c>
      <c r="AV495" s="36" t="n">
        <f aca="false">AV187</f>
        <v>0</v>
      </c>
      <c r="AW495" s="36" t="n">
        <f aca="false">AW187</f>
        <v>0</v>
      </c>
      <c r="AX495" s="36" t="n">
        <f aca="false">AX187</f>
        <v>0</v>
      </c>
    </row>
    <row r="496" customFormat="false" ht="12.75" hidden="false" customHeight="false" outlineLevel="0" collapsed="false">
      <c r="AA496" s="0" t="s">
        <v>59</v>
      </c>
      <c r="AB496" s="1"/>
      <c r="AC496" s="1"/>
      <c r="AD496" s="1"/>
      <c r="AE496" s="1"/>
      <c r="AF496" s="1"/>
      <c r="AG496" s="1"/>
      <c r="AH496" s="1"/>
      <c r="AI496" s="1"/>
      <c r="AJ496" s="1"/>
      <c r="AK496" s="1"/>
      <c r="AL496" s="1"/>
      <c r="AM496" s="1"/>
      <c r="AN496" s="1"/>
      <c r="AO496" s="1"/>
      <c r="AP496" s="1"/>
      <c r="AQ496" s="1"/>
      <c r="AR496" s="1"/>
      <c r="AS496" s="1"/>
      <c r="AT496" s="36" t="n">
        <f aca="false">AT210</f>
        <v>0</v>
      </c>
      <c r="AU496" s="36" t="n">
        <f aca="false">AU210</f>
        <v>0</v>
      </c>
      <c r="AV496" s="36" t="n">
        <f aca="false">AV210</f>
        <v>0</v>
      </c>
      <c r="AW496" s="36" t="n">
        <f aca="false">AW210</f>
        <v>0</v>
      </c>
      <c r="AX496" s="36" t="n">
        <f aca="false">AX210</f>
        <v>0</v>
      </c>
    </row>
    <row r="497" customFormat="false" ht="12.75" hidden="false" customHeight="false" outlineLevel="0" collapsed="false">
      <c r="AA497" s="0" t="s">
        <v>60</v>
      </c>
      <c r="AB497" s="1"/>
      <c r="AC497" s="1"/>
      <c r="AD497" s="1"/>
      <c r="AE497" s="1"/>
      <c r="AF497" s="1"/>
      <c r="AG497" s="1"/>
      <c r="AH497" s="1"/>
      <c r="AI497" s="1"/>
      <c r="AJ497" s="1"/>
      <c r="AK497" s="1"/>
      <c r="AL497" s="1"/>
      <c r="AM497" s="1"/>
      <c r="AN497" s="1"/>
      <c r="AO497" s="1"/>
      <c r="AP497" s="1"/>
      <c r="AQ497" s="1"/>
      <c r="AR497" s="1"/>
      <c r="AS497" s="1"/>
      <c r="AT497" s="36" t="n">
        <f aca="false">AT233</f>
        <v>0</v>
      </c>
      <c r="AU497" s="36" t="n">
        <f aca="false">AU233</f>
        <v>0</v>
      </c>
      <c r="AV497" s="36" t="n">
        <f aca="false">AV233</f>
        <v>0</v>
      </c>
      <c r="AW497" s="36" t="n">
        <f aca="false">AW233</f>
        <v>0</v>
      </c>
      <c r="AX497" s="36" t="n">
        <f aca="false">AX233</f>
        <v>0</v>
      </c>
    </row>
    <row r="498" customFormat="false" ht="12.75" hidden="false" customHeight="false" outlineLevel="0" collapsed="false">
      <c r="AA498" s="0" t="s">
        <v>61</v>
      </c>
      <c r="AB498" s="1"/>
      <c r="AC498" s="1"/>
      <c r="AD498" s="1"/>
      <c r="AE498" s="1"/>
      <c r="AF498" s="1"/>
      <c r="AG498" s="1"/>
      <c r="AH498" s="1"/>
      <c r="AI498" s="1"/>
      <c r="AJ498" s="1"/>
      <c r="AK498" s="1"/>
      <c r="AL498" s="1"/>
      <c r="AM498" s="1"/>
      <c r="AN498" s="1"/>
      <c r="AO498" s="1"/>
      <c r="AP498" s="1"/>
      <c r="AQ498" s="1"/>
      <c r="AR498" s="1"/>
      <c r="AS498" s="1"/>
      <c r="AT498" s="36" t="n">
        <f aca="false">AT256</f>
        <v>0</v>
      </c>
      <c r="AU498" s="36" t="n">
        <f aca="false">AU256</f>
        <v>0</v>
      </c>
      <c r="AV498" s="36" t="n">
        <f aca="false">AV256</f>
        <v>0</v>
      </c>
      <c r="AW498" s="36" t="n">
        <f aca="false">AW256</f>
        <v>0</v>
      </c>
      <c r="AX498" s="36" t="n">
        <f aca="false">AX256</f>
        <v>0</v>
      </c>
    </row>
    <row r="499" customFormat="false" ht="12.75" hidden="false" customHeight="false" outlineLevel="0" collapsed="false">
      <c r="AA499" s="0" t="s">
        <v>62</v>
      </c>
      <c r="AB499" s="1"/>
      <c r="AC499" s="1"/>
      <c r="AD499" s="1"/>
      <c r="AE499" s="1"/>
      <c r="AF499" s="1"/>
      <c r="AG499" s="1"/>
      <c r="AH499" s="1"/>
      <c r="AI499" s="1"/>
      <c r="AJ499" s="1"/>
      <c r="AK499" s="1"/>
      <c r="AL499" s="1"/>
      <c r="AM499" s="1"/>
      <c r="AN499" s="1"/>
      <c r="AO499" s="1"/>
      <c r="AP499" s="1"/>
      <c r="AQ499" s="1"/>
      <c r="AR499" s="1"/>
      <c r="AS499" s="1"/>
      <c r="AT499" s="36" t="n">
        <f aca="false">AT279</f>
        <v>0</v>
      </c>
      <c r="AU499" s="36" t="n">
        <f aca="false">AU279</f>
        <v>0</v>
      </c>
      <c r="AV499" s="36" t="n">
        <f aca="false">AV279</f>
        <v>0</v>
      </c>
      <c r="AW499" s="36" t="n">
        <f aca="false">AW279</f>
        <v>0</v>
      </c>
      <c r="AX499" s="36" t="n">
        <f aca="false">AX279</f>
        <v>0</v>
      </c>
    </row>
    <row r="500" customFormat="false" ht="12.75" hidden="false" customHeight="false" outlineLevel="0" collapsed="false">
      <c r="AA500" s="0" t="s">
        <v>63</v>
      </c>
      <c r="AB500" s="1"/>
      <c r="AC500" s="1"/>
      <c r="AD500" s="1"/>
      <c r="AE500" s="1"/>
      <c r="AF500" s="1"/>
      <c r="AG500" s="1"/>
      <c r="AH500" s="1"/>
      <c r="AI500" s="1"/>
      <c r="AJ500" s="1"/>
      <c r="AK500" s="1"/>
      <c r="AL500" s="1"/>
      <c r="AM500" s="1"/>
      <c r="AN500" s="1"/>
      <c r="AO500" s="1"/>
      <c r="AP500" s="1"/>
      <c r="AQ500" s="1"/>
      <c r="AR500" s="1"/>
      <c r="AS500" s="1"/>
      <c r="AT500" s="36" t="n">
        <f aca="false">AT302</f>
        <v>0</v>
      </c>
      <c r="AU500" s="36" t="n">
        <f aca="false">AU302</f>
        <v>0</v>
      </c>
      <c r="AV500" s="36" t="n">
        <f aca="false">AV302</f>
        <v>0</v>
      </c>
      <c r="AW500" s="36" t="n">
        <f aca="false">AW302</f>
        <v>0</v>
      </c>
      <c r="AX500" s="36" t="n">
        <f aca="false">AX302</f>
        <v>0</v>
      </c>
    </row>
    <row r="501" customFormat="false" ht="12.75" hidden="false" customHeight="false" outlineLevel="0" collapsed="false">
      <c r="AA501" s="0" t="s">
        <v>64</v>
      </c>
      <c r="AB501" s="1"/>
      <c r="AC501" s="1"/>
      <c r="AD501" s="1"/>
      <c r="AE501" s="1"/>
      <c r="AF501" s="1"/>
      <c r="AG501" s="1" t="n">
        <f aca="false">AG305</f>
        <v>0</v>
      </c>
      <c r="AH501" s="1" t="n">
        <f aca="false">AH305</f>
        <v>0</v>
      </c>
      <c r="AI501" s="1" t="n">
        <f aca="false">AI305</f>
        <v>0</v>
      </c>
      <c r="AJ501" s="1" t="n">
        <f aca="false">AJ305</f>
        <v>0</v>
      </c>
      <c r="AK501" s="1" t="n">
        <f aca="false">AK305</f>
        <v>0</v>
      </c>
      <c r="AL501" s="1" t="n">
        <f aca="false">AL305</f>
        <v>0</v>
      </c>
      <c r="AM501" s="1" t="n">
        <f aca="false">AM305</f>
        <v>0</v>
      </c>
      <c r="AN501" s="1" t="n">
        <f aca="false">AN305</f>
        <v>0</v>
      </c>
      <c r="AO501" s="1" t="n">
        <f aca="false">AO305</f>
        <v>0</v>
      </c>
      <c r="AP501" s="1" t="n">
        <f aca="false">AP305</f>
        <v>0</v>
      </c>
      <c r="AQ501" s="1" t="n">
        <f aca="false">AQ305</f>
        <v>0</v>
      </c>
      <c r="AR501" s="1" t="n">
        <f aca="false">AR305</f>
        <v>0</v>
      </c>
      <c r="AS501" s="1" t="n">
        <f aca="false">AS305</f>
        <v>0</v>
      </c>
      <c r="AT501" s="36" t="n">
        <f aca="false">AT325</f>
        <v>0</v>
      </c>
      <c r="AU501" s="36" t="n">
        <f aca="false">AU325</f>
        <v>0</v>
      </c>
      <c r="AV501" s="36" t="n">
        <f aca="false">AV325</f>
        <v>0</v>
      </c>
      <c r="AW501" s="36" t="n">
        <f aca="false">AW325</f>
        <v>0</v>
      </c>
      <c r="AX501" s="36" t="n">
        <f aca="false">AX325</f>
        <v>0</v>
      </c>
    </row>
    <row r="502" customFormat="false" ht="12.75" hidden="false" customHeight="false" outlineLevel="0" collapsed="false">
      <c r="AA502" s="0" t="s">
        <v>65</v>
      </c>
      <c r="AB502" s="1"/>
      <c r="AC502" s="1"/>
      <c r="AD502" s="1"/>
      <c r="AE502" s="1"/>
      <c r="AF502" s="1"/>
      <c r="AG502" s="1" t="n">
        <f aca="false">AG348</f>
        <v>0</v>
      </c>
      <c r="AH502" s="1" t="n">
        <f aca="false">AH348</f>
        <v>0</v>
      </c>
      <c r="AI502" s="1" t="n">
        <f aca="false">AI348</f>
        <v>0</v>
      </c>
      <c r="AJ502" s="1" t="n">
        <f aca="false">AJ348</f>
        <v>0</v>
      </c>
      <c r="AK502" s="1" t="n">
        <f aca="false">AK348</f>
        <v>0</v>
      </c>
      <c r="AL502" s="1" t="n">
        <f aca="false">AL348</f>
        <v>0</v>
      </c>
      <c r="AM502" s="1" t="n">
        <f aca="false">AM348</f>
        <v>0</v>
      </c>
      <c r="AN502" s="1" t="n">
        <f aca="false">AN348</f>
        <v>0</v>
      </c>
      <c r="AO502" s="1" t="n">
        <f aca="false">AO348</f>
        <v>0</v>
      </c>
      <c r="AP502" s="1" t="n">
        <f aca="false">AP348</f>
        <v>0</v>
      </c>
      <c r="AQ502" s="1" t="n">
        <f aca="false">AQ348</f>
        <v>0</v>
      </c>
      <c r="AR502" s="1" t="n">
        <f aca="false">AR348</f>
        <v>0</v>
      </c>
      <c r="AS502" s="1" t="n">
        <f aca="false">AS348</f>
        <v>0</v>
      </c>
      <c r="AT502" s="36" t="n">
        <f aca="false">AT348</f>
        <v>0</v>
      </c>
      <c r="AU502" s="36" t="n">
        <f aca="false">AU348</f>
        <v>0</v>
      </c>
      <c r="AV502" s="36" t="n">
        <f aca="false">AV348</f>
        <v>0</v>
      </c>
      <c r="AW502" s="36" t="n">
        <f aca="false">AW348</f>
        <v>0</v>
      </c>
      <c r="AX502" s="36" t="n">
        <f aca="false">AX348</f>
        <v>0</v>
      </c>
    </row>
    <row r="503" customFormat="false" ht="12.75" hidden="false" customHeight="false" outlineLevel="0" collapsed="false">
      <c r="AA503" s="0" t="s">
        <v>66</v>
      </c>
      <c r="AB503" s="1"/>
      <c r="AC503" s="1"/>
      <c r="AD503" s="1"/>
      <c r="AE503" s="1"/>
      <c r="AF503" s="1"/>
      <c r="AG503" s="1" t="n">
        <f aca="false">AG371</f>
        <v>0</v>
      </c>
      <c r="AH503" s="1" t="n">
        <f aca="false">AH371</f>
        <v>0</v>
      </c>
      <c r="AI503" s="1" t="n">
        <f aca="false">AI371</f>
        <v>0</v>
      </c>
      <c r="AJ503" s="1" t="n">
        <f aca="false">AJ371</f>
        <v>0</v>
      </c>
      <c r="AK503" s="1" t="n">
        <f aca="false">AK371</f>
        <v>0</v>
      </c>
      <c r="AL503" s="1" t="n">
        <f aca="false">AL371</f>
        <v>0</v>
      </c>
      <c r="AM503" s="1" t="n">
        <f aca="false">AM371</f>
        <v>0</v>
      </c>
      <c r="AN503" s="1" t="n">
        <f aca="false">AN371</f>
        <v>0</v>
      </c>
      <c r="AO503" s="1" t="n">
        <f aca="false">AO371</f>
        <v>0</v>
      </c>
      <c r="AP503" s="1" t="n">
        <f aca="false">AP371</f>
        <v>0</v>
      </c>
      <c r="AQ503" s="1" t="n">
        <f aca="false">AQ371</f>
        <v>0</v>
      </c>
      <c r="AR503" s="1" t="n">
        <f aca="false">AR371</f>
        <v>0</v>
      </c>
      <c r="AS503" s="1" t="n">
        <f aca="false">AS371</f>
        <v>0</v>
      </c>
      <c r="AT503" s="36" t="n">
        <f aca="false">AT371</f>
        <v>0</v>
      </c>
      <c r="AU503" s="36" t="n">
        <f aca="false">AU371</f>
        <v>0</v>
      </c>
      <c r="AV503" s="36" t="n">
        <f aca="false">AV371</f>
        <v>0</v>
      </c>
      <c r="AW503" s="36" t="n">
        <f aca="false">AW371</f>
        <v>0</v>
      </c>
      <c r="AX503" s="36" t="n">
        <f aca="false">AX371</f>
        <v>0</v>
      </c>
    </row>
    <row r="504" customFormat="false" ht="12.75" hidden="false" customHeight="false" outlineLevel="0" collapsed="false">
      <c r="AA504" s="0" t="s">
        <v>67</v>
      </c>
      <c r="AB504" s="1"/>
      <c r="AC504" s="1"/>
      <c r="AD504" s="1"/>
      <c r="AE504" s="1"/>
      <c r="AF504" s="1"/>
      <c r="AG504" s="1"/>
      <c r="AH504" s="1"/>
      <c r="AI504" s="1"/>
      <c r="AJ504" s="1"/>
      <c r="AK504" s="1"/>
      <c r="AL504" s="1"/>
      <c r="AM504" s="1"/>
      <c r="AN504" s="1"/>
      <c r="AO504" s="1"/>
      <c r="AP504" s="1"/>
      <c r="AQ504" s="1"/>
      <c r="AR504" s="1"/>
      <c r="AS504" s="1"/>
      <c r="AT504" s="36" t="n">
        <f aca="false">AT394</f>
        <v>0</v>
      </c>
      <c r="AU504" s="36" t="n">
        <f aca="false">AU394</f>
        <v>0</v>
      </c>
      <c r="AV504" s="36" t="n">
        <f aca="false">AV394</f>
        <v>0</v>
      </c>
      <c r="AW504" s="36" t="n">
        <f aca="false">AW394</f>
        <v>0</v>
      </c>
      <c r="AX504" s="36" t="n">
        <f aca="false">AX394</f>
        <v>0</v>
      </c>
    </row>
    <row r="505" customFormat="false" ht="12.75" hidden="false" customHeight="false" outlineLevel="0" collapsed="false">
      <c r="AA505" s="0" t="s">
        <v>47</v>
      </c>
      <c r="AB505" s="1"/>
      <c r="AC505" s="1"/>
      <c r="AD505" s="1"/>
      <c r="AE505" s="1"/>
      <c r="AF505" s="1"/>
      <c r="AG505" s="1"/>
      <c r="AH505" s="1"/>
      <c r="AI505" s="1"/>
      <c r="AJ505" s="1"/>
      <c r="AK505" s="1"/>
      <c r="AL505" s="1"/>
      <c r="AM505" s="1"/>
      <c r="AN505" s="1"/>
      <c r="AO505" s="1"/>
      <c r="AP505" s="1"/>
      <c r="AQ505" s="1"/>
      <c r="AR505" s="1"/>
      <c r="AS505" s="1"/>
      <c r="AT505" s="36" t="n">
        <f aca="false">AT417</f>
        <v>0</v>
      </c>
      <c r="AU505" s="36" t="n">
        <f aca="false">AU417</f>
        <v>0</v>
      </c>
      <c r="AV505" s="36" t="n">
        <f aca="false">AV417</f>
        <v>0</v>
      </c>
      <c r="AW505" s="36" t="n">
        <f aca="false">AW417</f>
        <v>0</v>
      </c>
      <c r="AX505" s="36" t="n">
        <f aca="false">AX417</f>
        <v>0</v>
      </c>
    </row>
    <row r="506" customFormat="false" ht="12.75" hidden="false" customHeight="false" outlineLevel="0" collapsed="false">
      <c r="AA506" s="0" t="s">
        <v>68</v>
      </c>
      <c r="AB506" s="1"/>
      <c r="AC506" s="1"/>
      <c r="AD506" s="1"/>
      <c r="AE506" s="1"/>
      <c r="AF506" s="1"/>
      <c r="AG506" s="26"/>
      <c r="AH506" s="26"/>
      <c r="AI506" s="26"/>
      <c r="AJ506" s="26"/>
      <c r="AK506" s="26"/>
      <c r="AL506" s="26"/>
      <c r="AM506" s="26"/>
      <c r="AN506" s="26"/>
      <c r="AO506" s="26"/>
      <c r="AP506" s="26"/>
      <c r="AQ506" s="26"/>
      <c r="AR506" s="26"/>
      <c r="AS506" s="26"/>
      <c r="AT506" s="36" t="n">
        <f aca="false">AT440</f>
        <v>0</v>
      </c>
      <c r="AU506" s="36" t="n">
        <f aca="false">AU440</f>
        <v>0</v>
      </c>
      <c r="AV506" s="36" t="n">
        <f aca="false">AV440</f>
        <v>0</v>
      </c>
      <c r="AW506" s="36" t="n">
        <f aca="false">AW440</f>
        <v>0</v>
      </c>
      <c r="AX506" s="36" t="n">
        <f aca="false">AX440</f>
        <v>0</v>
      </c>
    </row>
    <row r="507" customFormat="false" ht="12.75" hidden="false" customHeight="false" outlineLevel="0" collapsed="false">
      <c r="AA507" s="0" t="s">
        <v>69</v>
      </c>
      <c r="AB507" s="1"/>
      <c r="AC507" s="1"/>
      <c r="AD507" s="1"/>
      <c r="AE507" s="1"/>
      <c r="AF507" s="1"/>
      <c r="AG507" s="1"/>
      <c r="AH507" s="1"/>
      <c r="AI507" s="1"/>
      <c r="AJ507" s="1"/>
      <c r="AK507" s="1"/>
      <c r="AL507" s="1"/>
      <c r="AM507" s="1"/>
      <c r="AN507" s="1"/>
      <c r="AO507" s="1"/>
      <c r="AP507" s="1"/>
      <c r="AQ507" s="1"/>
      <c r="AR507" s="1"/>
      <c r="AS507" s="1"/>
      <c r="AT507" s="36" t="n">
        <f aca="false">AT463</f>
        <v>0</v>
      </c>
      <c r="AU507" s="36" t="n">
        <f aca="false">AU463</f>
        <v>0</v>
      </c>
      <c r="AV507" s="36" t="n">
        <f aca="false">AV463</f>
        <v>0</v>
      </c>
      <c r="AW507" s="36" t="n">
        <f aca="false">AW463</f>
        <v>0</v>
      </c>
      <c r="AX507" s="36" t="n">
        <f aca="false">AX463</f>
        <v>0</v>
      </c>
    </row>
    <row r="508" customFormat="false" ht="12.75" hidden="false" customHeight="true" outlineLevel="0" collapsed="false">
      <c r="AA508" s="0" t="s">
        <v>70</v>
      </c>
      <c r="AB508" s="1"/>
      <c r="AC508" s="1"/>
      <c r="AD508" s="1"/>
      <c r="AE508" s="1"/>
      <c r="AF508" s="1"/>
      <c r="AG508" s="1"/>
      <c r="AH508" s="1"/>
      <c r="AI508" s="1"/>
      <c r="AJ508" s="1"/>
      <c r="AK508" s="1"/>
      <c r="AL508" s="1"/>
      <c r="AM508" s="1"/>
      <c r="AN508" s="1"/>
      <c r="AO508" s="1"/>
      <c r="AP508" s="1"/>
      <c r="AQ508" s="1"/>
      <c r="AR508" s="1"/>
      <c r="AS508" s="1"/>
      <c r="AT508" s="36" t="n">
        <f aca="false">AT486</f>
        <v>0</v>
      </c>
      <c r="AU508" s="36" t="n">
        <f aca="false">AU486</f>
        <v>0</v>
      </c>
      <c r="AV508" s="36" t="n">
        <f aca="false">AV486</f>
        <v>0</v>
      </c>
      <c r="AW508" s="36" t="n">
        <f aca="false">AW486</f>
        <v>0</v>
      </c>
      <c r="AX508" s="36" t="n">
        <f aca="false">AX486</f>
        <v>0</v>
      </c>
    </row>
    <row r="509" customFormat="false" ht="12.75" hidden="false" customHeight="true" outlineLevel="0" collapsed="false">
      <c r="AA509" s="0" t="s">
        <v>71</v>
      </c>
      <c r="AB509" s="1"/>
      <c r="AC509" s="1"/>
      <c r="AD509" s="1" t="n">
        <v>2.6</v>
      </c>
      <c r="AE509" s="1"/>
      <c r="AF509" s="1"/>
      <c r="AG509" s="26" t="n">
        <v>0</v>
      </c>
      <c r="AH509" s="26"/>
      <c r="AI509" s="26"/>
      <c r="AJ509" s="26"/>
      <c r="AK509" s="26" t="n">
        <v>0</v>
      </c>
      <c r="AL509" s="26" t="n">
        <v>0</v>
      </c>
      <c r="AM509" s="26" t="n">
        <v>6.8</v>
      </c>
      <c r="AN509" s="26"/>
      <c r="AO509" s="26" t="n">
        <v>1.2</v>
      </c>
      <c r="AP509" s="26"/>
      <c r="AQ509" s="26" t="n">
        <v>-1.8</v>
      </c>
      <c r="AR509" s="26" t="n">
        <v>-3.9</v>
      </c>
      <c r="AS509" s="26"/>
      <c r="AT509" s="26" t="n">
        <v>0</v>
      </c>
      <c r="AU509" s="26"/>
      <c r="AV509" s="26" t="n">
        <v>4.6</v>
      </c>
      <c r="AW509" s="26" t="n">
        <v>0.9</v>
      </c>
      <c r="AX509" s="26" t="n">
        <v>6.4</v>
      </c>
    </row>
    <row r="510" customFormat="false" ht="12.75" hidden="true" customHeight="true" outlineLevel="0" collapsed="false">
      <c r="AA510" s="0" t="s">
        <v>72</v>
      </c>
      <c r="AB510" s="1"/>
      <c r="AC510" s="1"/>
      <c r="AD510" s="1"/>
      <c r="AE510" s="1"/>
      <c r="AF510" s="1"/>
      <c r="AG510" s="1" t="n">
        <f aca="false">AG532</f>
        <v>0</v>
      </c>
      <c r="AH510" s="1" t="n">
        <f aca="false">AH532</f>
        <v>0</v>
      </c>
      <c r="AI510" s="1" t="n">
        <f aca="false">AI532</f>
        <v>0</v>
      </c>
      <c r="AJ510" s="1" t="n">
        <f aca="false">AJ532</f>
        <v>0</v>
      </c>
      <c r="AK510" s="1" t="n">
        <f aca="false">AK532</f>
        <v>0</v>
      </c>
      <c r="AL510" s="1" t="n">
        <f aca="false">AL532</f>
        <v>0</v>
      </c>
      <c r="AM510" s="1" t="n">
        <f aca="false">AM532</f>
        <v>0</v>
      </c>
      <c r="AN510" s="1" t="n">
        <f aca="false">AN532</f>
        <v>0</v>
      </c>
      <c r="AO510" s="1" t="n">
        <f aca="false">AO532</f>
        <v>0</v>
      </c>
      <c r="AP510" s="1" t="n">
        <f aca="false">AP532</f>
        <v>0</v>
      </c>
      <c r="AQ510" s="1" t="n">
        <f aca="false">AQ532</f>
        <v>0</v>
      </c>
      <c r="AR510" s="1" t="n">
        <f aca="false">AR532</f>
        <v>0</v>
      </c>
      <c r="AS510" s="1" t="n">
        <f aca="false">AS532</f>
        <v>0</v>
      </c>
      <c r="AT510" s="26"/>
      <c r="AU510" s="26"/>
      <c r="AV510" s="26"/>
      <c r="AW510" s="26"/>
      <c r="AX510" s="26"/>
    </row>
    <row r="511" customFormat="false" ht="12.75" hidden="false" customHeight="true" outlineLevel="0" collapsed="false">
      <c r="AA511" s="0" t="s">
        <v>73</v>
      </c>
      <c r="AB511" s="40" t="n">
        <v>1.1</v>
      </c>
      <c r="AC511" s="40"/>
      <c r="AD511" s="40" t="n">
        <v>1.6</v>
      </c>
      <c r="AE511" s="40" t="n">
        <v>-2.5</v>
      </c>
      <c r="AF511" s="40"/>
      <c r="AG511" s="41"/>
      <c r="AH511" s="41"/>
      <c r="AI511" s="41"/>
      <c r="AJ511" s="41"/>
      <c r="AK511" s="41"/>
      <c r="AL511" s="41"/>
      <c r="AM511" s="41" t="n">
        <v>0</v>
      </c>
      <c r="AN511" s="41" t="n">
        <v>0</v>
      </c>
      <c r="AO511" s="41"/>
      <c r="AP511" s="41"/>
      <c r="AQ511" s="41"/>
      <c r="AR511" s="41"/>
      <c r="AS511" s="41"/>
      <c r="AT511" s="41"/>
      <c r="AU511" s="41"/>
      <c r="AV511" s="41" t="n">
        <f aca="false">2.9-2.1</f>
        <v>0.8</v>
      </c>
      <c r="AW511" s="41"/>
      <c r="AX511" s="41" t="n">
        <v>-1.7</v>
      </c>
    </row>
    <row r="512" customFormat="false" ht="12.75" hidden="false" customHeight="false" outlineLevel="0" collapsed="false">
      <c r="AB512" s="1" t="n">
        <f aca="false">SUM(AB494:AB511)</f>
        <v>1.1</v>
      </c>
      <c r="AC512" s="1" t="n">
        <f aca="false">SUM(AC494:AC511)</f>
        <v>2.1</v>
      </c>
      <c r="AD512" s="1" t="n">
        <f aca="false">SUM(AD494:AD511)</f>
        <v>1.7</v>
      </c>
      <c r="AE512" s="1" t="n">
        <f aca="false">SUM(AE494:AE511)</f>
        <v>-2.5</v>
      </c>
      <c r="AF512" s="1" t="n">
        <f aca="false">SUM(AF494:AF511)</f>
        <v>1.1</v>
      </c>
      <c r="AG512" s="1" t="n">
        <f aca="false">SUM(AG494:AG511)</f>
        <v>4.2</v>
      </c>
      <c r="AH512" s="1" t="n">
        <f aca="false">SUM(AH494:AH511)</f>
        <v>0</v>
      </c>
      <c r="AI512" s="1" t="n">
        <f aca="false">SUM(AI494:AI511)</f>
        <v>1.8</v>
      </c>
      <c r="AJ512" s="1" t="n">
        <f aca="false">SUM(AJ494:AJ511)</f>
        <v>2.3</v>
      </c>
      <c r="AK512" s="1" t="n">
        <f aca="false">SUM(AK494:AK511)</f>
        <v>-4.6</v>
      </c>
      <c r="AL512" s="1" t="n">
        <f aca="false">SUM(AL494:AL511)</f>
        <v>-3.4</v>
      </c>
      <c r="AM512" s="1" t="n">
        <f aca="false">SUM(AM494:AM511)</f>
        <v>12.4</v>
      </c>
      <c r="AN512" s="1" t="n">
        <f aca="false">SUM(AN494:AN511)</f>
        <v>8.3</v>
      </c>
      <c r="AO512" s="1" t="n">
        <f aca="false">SUM(AO494:AO511)</f>
        <v>8.5</v>
      </c>
      <c r="AP512" s="1" t="n">
        <f aca="false">SUM(AP494:AP511)</f>
        <v>10.6</v>
      </c>
      <c r="AQ512" s="1" t="n">
        <f aca="false">SUM(AQ494:AQ511)</f>
        <v>8.7</v>
      </c>
      <c r="AR512" s="1" t="n">
        <f aca="false">SUM(AR494:AR511)</f>
        <v>5.5</v>
      </c>
      <c r="AS512" s="1" t="n">
        <f aca="false">SUM(AS494:AS511)</f>
        <v>8.2</v>
      </c>
      <c r="AT512" s="1" t="n">
        <f aca="false">SUM(AT494:AT511)</f>
        <v>9</v>
      </c>
      <c r="AU512" s="1" t="n">
        <f aca="false">SUM(AU494:AU511)</f>
        <v>9.4</v>
      </c>
      <c r="AV512" s="1" t="n">
        <f aca="false">SUM(AV494:AV511)</f>
        <v>14.1</v>
      </c>
      <c r="AW512" s="1" t="n">
        <f aca="false">SUM(AW494:AW511)</f>
        <v>11</v>
      </c>
      <c r="AX512" s="1" t="n">
        <f aca="false">SUM(AX494:AX511)</f>
        <v>14.3</v>
      </c>
    </row>
    <row r="514" customFormat="false" ht="12.75" hidden="true" customHeight="false" outlineLevel="0" collapsed="false"/>
    <row r="515" customFormat="false" ht="12.75" hidden="true" customHeight="false" outlineLevel="0" collapsed="false">
      <c r="AA515" s="8" t="s">
        <v>52</v>
      </c>
    </row>
    <row r="516" customFormat="false" ht="12.75" hidden="true" customHeight="false" outlineLevel="0" collapsed="false">
      <c r="AB516" s="30" t="n">
        <f aca="false">AB$148</f>
        <v>35765</v>
      </c>
      <c r="AC516" s="30" t="n">
        <f aca="false">AC$148</f>
        <v>35796</v>
      </c>
      <c r="AD516" s="30" t="n">
        <f aca="false">AD$148</f>
        <v>35827</v>
      </c>
      <c r="AE516" s="30" t="n">
        <f aca="false">AE$148</f>
        <v>35855</v>
      </c>
      <c r="AF516" s="30" t="n">
        <f aca="false">AF$148</f>
        <v>35886</v>
      </c>
      <c r="AG516" s="30" t="n">
        <f aca="false">AG$148</f>
        <v>35916</v>
      </c>
      <c r="AH516" s="30" t="n">
        <f aca="false">AH$148</f>
        <v>35947</v>
      </c>
      <c r="AI516" s="30" t="n">
        <f aca="false">AI$148</f>
        <v>35977</v>
      </c>
      <c r="AJ516" s="30" t="n">
        <f aca="false">AJ$148</f>
        <v>36008</v>
      </c>
      <c r="AK516" s="30" t="n">
        <f aca="false">AK$148</f>
        <v>36039</v>
      </c>
      <c r="AL516" s="30" t="n">
        <f aca="false">AL$148</f>
        <v>36069</v>
      </c>
      <c r="AM516" s="30" t="n">
        <f aca="false">AM$148</f>
        <v>36100</v>
      </c>
      <c r="AN516" s="30" t="n">
        <f aca="false">AN$148</f>
        <v>36130</v>
      </c>
      <c r="AO516" s="30" t="n">
        <f aca="false">AO$148</f>
        <v>36161</v>
      </c>
      <c r="AP516" s="30" t="n">
        <f aca="false">AP$148</f>
        <v>36192</v>
      </c>
      <c r="AQ516" s="30" t="n">
        <f aca="false">AQ$148</f>
        <v>36220</v>
      </c>
      <c r="AR516" s="30" t="n">
        <f aca="false">AR$148</f>
        <v>36251</v>
      </c>
      <c r="AS516" s="30" t="n">
        <f aca="false">AS$148</f>
        <v>36281</v>
      </c>
      <c r="AT516" s="30" t="n">
        <f aca="false">AT$148</f>
        <v>36312</v>
      </c>
      <c r="AU516" s="30" t="n">
        <f aca="false">AU$148</f>
        <v>36342</v>
      </c>
      <c r="AV516" s="30" t="n">
        <f aca="false">AV$148</f>
        <v>36373</v>
      </c>
      <c r="AW516" s="30" t="n">
        <f aca="false">AW$148</f>
        <v>36404</v>
      </c>
      <c r="AX516" s="30" t="n">
        <f aca="false">AX$148</f>
        <v>36434</v>
      </c>
    </row>
    <row r="517" customFormat="false" ht="12.75" hidden="true" customHeight="false" outlineLevel="0" collapsed="false">
      <c r="AA517" s="0" t="s">
        <v>57</v>
      </c>
      <c r="AB517" s="1" t="n">
        <v>2.1</v>
      </c>
      <c r="AC517" s="1" t="n">
        <f aca="false">AC165</f>
        <v>-16.7</v>
      </c>
      <c r="AD517" s="1" t="n">
        <v>-16.7</v>
      </c>
      <c r="AE517" s="1" t="n">
        <v>-28.7</v>
      </c>
      <c r="AF517" s="1" t="n">
        <v>-45.6</v>
      </c>
      <c r="AG517" s="1" t="n">
        <f aca="false">AG165</f>
        <v>-35.1</v>
      </c>
      <c r="AH517" s="1" t="n">
        <f aca="false">AH165</f>
        <v>-42.2</v>
      </c>
      <c r="AI517" s="1" t="n">
        <f aca="false">AI165</f>
        <v>-39.3</v>
      </c>
      <c r="AJ517" s="1" t="n">
        <f aca="false">AJ165</f>
        <v>-39.1</v>
      </c>
      <c r="AK517" s="1" t="n">
        <f aca="false">AK165</f>
        <v>-45.6</v>
      </c>
      <c r="AL517" s="1" t="n">
        <f aca="false">AL165</f>
        <v>-52.4</v>
      </c>
      <c r="AM517" s="1" t="n">
        <f aca="false">AM165</f>
        <v>-2.2</v>
      </c>
      <c r="AN517" s="1" t="n">
        <f aca="false">AN165</f>
        <v>2.1</v>
      </c>
      <c r="AO517" s="1" t="n">
        <f aca="false">AO165</f>
        <v>0.3</v>
      </c>
      <c r="AP517" s="1" t="n">
        <f aca="false">AP165</f>
        <v>3.1</v>
      </c>
      <c r="AQ517" s="1" t="n">
        <f aca="false">AQ165</f>
        <v>1.7</v>
      </c>
      <c r="AR517" s="1" t="n">
        <f aca="false">AR165</f>
        <v>0</v>
      </c>
      <c r="AS517" s="1" t="n">
        <f aca="false">AS165</f>
        <v>0</v>
      </c>
      <c r="AT517" s="36" t="n">
        <f aca="false">AT165</f>
        <v>0</v>
      </c>
      <c r="AU517" s="36" t="n">
        <f aca="false">AU165</f>
        <v>2.7</v>
      </c>
      <c r="AV517" s="36" t="n">
        <f aca="false">AV165</f>
        <v>0</v>
      </c>
      <c r="AW517" s="36" t="n">
        <f aca="false">AW165</f>
        <v>0</v>
      </c>
      <c r="AX517" s="36" t="n">
        <f aca="false">AX165</f>
        <v>0</v>
      </c>
    </row>
    <row r="518" customFormat="false" ht="12.75" hidden="true" customHeight="false" outlineLevel="0" collapsed="false">
      <c r="AA518" s="0" t="s">
        <v>58</v>
      </c>
      <c r="AB518" s="1"/>
      <c r="AC518" s="1" t="n">
        <v>1.1</v>
      </c>
      <c r="AD518" s="1" t="n">
        <v>1.1</v>
      </c>
      <c r="AE518" s="1"/>
      <c r="AF518" s="1"/>
      <c r="AG518" s="1" t="n">
        <f aca="false">AG188</f>
        <v>0</v>
      </c>
      <c r="AH518" s="1" t="n">
        <f aca="false">AH188</f>
        <v>0</v>
      </c>
      <c r="AI518" s="1" t="n">
        <f aca="false">AI188</f>
        <v>0</v>
      </c>
      <c r="AJ518" s="1" t="n">
        <f aca="false">AJ188</f>
        <v>0</v>
      </c>
      <c r="AK518" s="1" t="n">
        <f aca="false">AK188</f>
        <v>0</v>
      </c>
      <c r="AL518" s="1" t="n">
        <f aca="false">AL188</f>
        <v>0</v>
      </c>
      <c r="AM518" s="1" t="n">
        <f aca="false">AM188</f>
        <v>0</v>
      </c>
      <c r="AN518" s="1" t="n">
        <f aca="false">AN188</f>
        <v>0</v>
      </c>
      <c r="AO518" s="1" t="n">
        <f aca="false">AO188</f>
        <v>0</v>
      </c>
      <c r="AP518" s="1" t="n">
        <f aca="false">AP188</f>
        <v>0</v>
      </c>
      <c r="AQ518" s="1" t="n">
        <f aca="false">AQ188</f>
        <v>0</v>
      </c>
      <c r="AR518" s="1" t="n">
        <f aca="false">AR188</f>
        <v>0</v>
      </c>
      <c r="AS518" s="1" t="n">
        <f aca="false">AS188</f>
        <v>0</v>
      </c>
      <c r="AT518" s="36" t="n">
        <f aca="false">AT188</f>
        <v>0</v>
      </c>
      <c r="AU518" s="36" t="n">
        <f aca="false">AU188</f>
        <v>0</v>
      </c>
      <c r="AV518" s="36" t="n">
        <f aca="false">AV188</f>
        <v>0</v>
      </c>
      <c r="AW518" s="36" t="n">
        <f aca="false">AW188</f>
        <v>0</v>
      </c>
      <c r="AX518" s="36" t="n">
        <f aca="false">AX188</f>
        <v>0</v>
      </c>
    </row>
    <row r="519" customFormat="false" ht="12.75" hidden="true" customHeight="false" outlineLevel="0" collapsed="false">
      <c r="AA519" s="0" t="s">
        <v>59</v>
      </c>
      <c r="AB519" s="1"/>
      <c r="AC519" s="1"/>
      <c r="AD519" s="1"/>
      <c r="AE519" s="1"/>
      <c r="AF519" s="1"/>
      <c r="AG519" s="1"/>
      <c r="AH519" s="1"/>
      <c r="AI519" s="1"/>
      <c r="AJ519" s="1"/>
      <c r="AK519" s="1"/>
      <c r="AL519" s="1"/>
      <c r="AM519" s="1"/>
      <c r="AN519" s="1"/>
      <c r="AO519" s="1"/>
      <c r="AP519" s="1"/>
      <c r="AQ519" s="1"/>
      <c r="AR519" s="1"/>
      <c r="AS519" s="1"/>
      <c r="AT519" s="36" t="n">
        <f aca="false">AT211</f>
        <v>0</v>
      </c>
      <c r="AU519" s="36" t="n">
        <f aca="false">AU211</f>
        <v>0</v>
      </c>
      <c r="AV519" s="36" t="n">
        <f aca="false">AV211</f>
        <v>0</v>
      </c>
      <c r="AW519" s="36" t="n">
        <f aca="false">AW211</f>
        <v>0</v>
      </c>
      <c r="AX519" s="36" t="n">
        <f aca="false">AX211</f>
        <v>0</v>
      </c>
    </row>
    <row r="520" customFormat="false" ht="12.75" hidden="true" customHeight="false" outlineLevel="0" collapsed="false">
      <c r="AA520" s="0" t="s">
        <v>60</v>
      </c>
      <c r="AB520" s="1"/>
      <c r="AC520" s="1"/>
      <c r="AD520" s="1"/>
      <c r="AE520" s="1"/>
      <c r="AF520" s="1"/>
      <c r="AG520" s="1"/>
      <c r="AH520" s="1"/>
      <c r="AI520" s="1"/>
      <c r="AJ520" s="1"/>
      <c r="AK520" s="1"/>
      <c r="AL520" s="1"/>
      <c r="AM520" s="1"/>
      <c r="AN520" s="1"/>
      <c r="AO520" s="1"/>
      <c r="AP520" s="1"/>
      <c r="AQ520" s="1"/>
      <c r="AR520" s="1"/>
      <c r="AS520" s="1"/>
      <c r="AT520" s="36" t="n">
        <f aca="false">AT234</f>
        <v>0</v>
      </c>
      <c r="AU520" s="36" t="n">
        <f aca="false">AU234</f>
        <v>0</v>
      </c>
      <c r="AV520" s="36" t="n">
        <f aca="false">AV234</f>
        <v>0</v>
      </c>
      <c r="AW520" s="36" t="n">
        <f aca="false">AW234</f>
        <v>0</v>
      </c>
      <c r="AX520" s="36" t="n">
        <f aca="false">AX234</f>
        <v>0</v>
      </c>
    </row>
    <row r="521" customFormat="false" ht="12.75" hidden="true" customHeight="false" outlineLevel="0" collapsed="false">
      <c r="AA521" s="0" t="s">
        <v>61</v>
      </c>
      <c r="AB521" s="1"/>
      <c r="AC521" s="1"/>
      <c r="AD521" s="1"/>
      <c r="AE521" s="1"/>
      <c r="AF521" s="1"/>
      <c r="AG521" s="1"/>
      <c r="AH521" s="1"/>
      <c r="AI521" s="1"/>
      <c r="AJ521" s="1"/>
      <c r="AK521" s="1"/>
      <c r="AL521" s="1"/>
      <c r="AM521" s="1"/>
      <c r="AN521" s="1"/>
      <c r="AO521" s="1"/>
      <c r="AP521" s="1"/>
      <c r="AQ521" s="1"/>
      <c r="AR521" s="1"/>
      <c r="AS521" s="1"/>
      <c r="AT521" s="36" t="n">
        <f aca="false">AT257</f>
        <v>0</v>
      </c>
      <c r="AU521" s="36" t="n">
        <f aca="false">AU257</f>
        <v>0</v>
      </c>
      <c r="AV521" s="36" t="n">
        <f aca="false">AV257</f>
        <v>0</v>
      </c>
      <c r="AW521" s="36" t="n">
        <f aca="false">AW257</f>
        <v>0</v>
      </c>
      <c r="AX521" s="36" t="n">
        <f aca="false">AX257</f>
        <v>0</v>
      </c>
    </row>
    <row r="522" customFormat="false" ht="12.75" hidden="true" customHeight="false" outlineLevel="0" collapsed="false">
      <c r="AA522" s="0" t="s">
        <v>62</v>
      </c>
      <c r="AB522" s="1"/>
      <c r="AC522" s="1"/>
      <c r="AD522" s="1"/>
      <c r="AE522" s="1"/>
      <c r="AF522" s="1"/>
      <c r="AG522" s="1"/>
      <c r="AH522" s="1"/>
      <c r="AI522" s="1"/>
      <c r="AJ522" s="1"/>
      <c r="AK522" s="1"/>
      <c r="AL522" s="1"/>
      <c r="AM522" s="1"/>
      <c r="AN522" s="1"/>
      <c r="AO522" s="1"/>
      <c r="AP522" s="1"/>
      <c r="AQ522" s="1"/>
      <c r="AR522" s="1"/>
      <c r="AS522" s="1"/>
      <c r="AT522" s="36" t="n">
        <f aca="false">AT280</f>
        <v>0</v>
      </c>
      <c r="AU522" s="36" t="n">
        <f aca="false">AU280</f>
        <v>0</v>
      </c>
      <c r="AV522" s="36" t="n">
        <f aca="false">AV280</f>
        <v>0</v>
      </c>
      <c r="AW522" s="36" t="n">
        <f aca="false">AW280</f>
        <v>0</v>
      </c>
      <c r="AX522" s="36" t="n">
        <f aca="false">AX280</f>
        <v>0</v>
      </c>
    </row>
    <row r="523" customFormat="false" ht="12.75" hidden="true" customHeight="false" outlineLevel="0" collapsed="false">
      <c r="AA523" s="0" t="s">
        <v>63</v>
      </c>
      <c r="AB523" s="1"/>
      <c r="AC523" s="1"/>
      <c r="AD523" s="1"/>
      <c r="AE523" s="1"/>
      <c r="AF523" s="1"/>
      <c r="AG523" s="1"/>
      <c r="AH523" s="1"/>
      <c r="AI523" s="1"/>
      <c r="AJ523" s="1"/>
      <c r="AK523" s="1"/>
      <c r="AL523" s="1"/>
      <c r="AM523" s="1"/>
      <c r="AN523" s="1"/>
      <c r="AO523" s="1"/>
      <c r="AP523" s="1"/>
      <c r="AQ523" s="1"/>
      <c r="AR523" s="1"/>
      <c r="AS523" s="1"/>
      <c r="AT523" s="36" t="n">
        <f aca="false">AT303</f>
        <v>0</v>
      </c>
      <c r="AU523" s="36" t="n">
        <f aca="false">AU303</f>
        <v>0</v>
      </c>
      <c r="AV523" s="36" t="n">
        <f aca="false">AV303</f>
        <v>0</v>
      </c>
      <c r="AW523" s="36" t="n">
        <f aca="false">AW303</f>
        <v>0</v>
      </c>
      <c r="AX523" s="36" t="n">
        <f aca="false">AX303</f>
        <v>0</v>
      </c>
    </row>
    <row r="524" customFormat="false" ht="12.75" hidden="true" customHeight="false" outlineLevel="0" collapsed="false">
      <c r="AA524" s="0" t="s">
        <v>64</v>
      </c>
      <c r="AB524" s="1" t="n">
        <v>1.1</v>
      </c>
      <c r="AC524" s="1"/>
      <c r="AD524" s="1"/>
      <c r="AE524" s="1"/>
      <c r="AF524" s="1"/>
      <c r="AG524" s="1" t="n">
        <f aca="false">AG304</f>
        <v>0</v>
      </c>
      <c r="AH524" s="1" t="n">
        <f aca="false">AH304</f>
        <v>0</v>
      </c>
      <c r="AI524" s="1" t="n">
        <f aca="false">AI304</f>
        <v>0</v>
      </c>
      <c r="AJ524" s="1" t="n">
        <f aca="false">AJ304</f>
        <v>0</v>
      </c>
      <c r="AK524" s="1" t="n">
        <f aca="false">AK304</f>
        <v>0</v>
      </c>
      <c r="AL524" s="1" t="n">
        <f aca="false">AL304</f>
        <v>0</v>
      </c>
      <c r="AM524" s="1" t="n">
        <f aca="false">AM304</f>
        <v>0</v>
      </c>
      <c r="AN524" s="1" t="n">
        <f aca="false">AN304</f>
        <v>0</v>
      </c>
      <c r="AO524" s="1" t="n">
        <f aca="false">AO304</f>
        <v>0</v>
      </c>
      <c r="AP524" s="1" t="n">
        <f aca="false">AP304</f>
        <v>0</v>
      </c>
      <c r="AQ524" s="1" t="n">
        <f aca="false">AQ304</f>
        <v>0</v>
      </c>
      <c r="AR524" s="1" t="n">
        <f aca="false">AR304</f>
        <v>0</v>
      </c>
      <c r="AS524" s="1" t="n">
        <f aca="false">AS304</f>
        <v>0</v>
      </c>
      <c r="AT524" s="36" t="n">
        <f aca="false">AT326</f>
        <v>0</v>
      </c>
      <c r="AU524" s="36" t="n">
        <f aca="false">AU326</f>
        <v>0</v>
      </c>
      <c r="AV524" s="36" t="n">
        <f aca="false">AV326</f>
        <v>0</v>
      </c>
      <c r="AW524" s="36" t="n">
        <f aca="false">AW326</f>
        <v>0</v>
      </c>
      <c r="AX524" s="36" t="n">
        <f aca="false">AX326</f>
        <v>0</v>
      </c>
    </row>
    <row r="525" customFormat="false" ht="12.75" hidden="true" customHeight="false" outlineLevel="0" collapsed="false">
      <c r="AA525" s="0" t="s">
        <v>65</v>
      </c>
      <c r="AB525" s="1"/>
      <c r="AC525" s="1"/>
      <c r="AD525" s="1"/>
      <c r="AE525" s="1"/>
      <c r="AF525" s="1"/>
      <c r="AG525" s="1" t="n">
        <f aca="false">AG349</f>
        <v>0</v>
      </c>
      <c r="AH525" s="1" t="n">
        <f aca="false">AH349</f>
        <v>0</v>
      </c>
      <c r="AI525" s="1" t="n">
        <f aca="false">AI349</f>
        <v>0</v>
      </c>
      <c r="AJ525" s="1" t="n">
        <f aca="false">AJ349</f>
        <v>0</v>
      </c>
      <c r="AK525" s="1" t="n">
        <f aca="false">AK349</f>
        <v>0</v>
      </c>
      <c r="AL525" s="1" t="n">
        <f aca="false">AL349</f>
        <v>0</v>
      </c>
      <c r="AM525" s="1" t="n">
        <f aca="false">AM349</f>
        <v>0</v>
      </c>
      <c r="AN525" s="1" t="n">
        <f aca="false">AN349</f>
        <v>0</v>
      </c>
      <c r="AO525" s="1" t="n">
        <f aca="false">AO349</f>
        <v>0</v>
      </c>
      <c r="AP525" s="1" t="n">
        <f aca="false">AP349</f>
        <v>0</v>
      </c>
      <c r="AQ525" s="1" t="n">
        <f aca="false">AQ349</f>
        <v>0</v>
      </c>
      <c r="AR525" s="1" t="n">
        <f aca="false">AR349</f>
        <v>0</v>
      </c>
      <c r="AS525" s="1" t="n">
        <f aca="false">AS349</f>
        <v>0</v>
      </c>
      <c r="AT525" s="36" t="n">
        <f aca="false">AT349</f>
        <v>0</v>
      </c>
      <c r="AU525" s="36" t="n">
        <f aca="false">AU349</f>
        <v>0</v>
      </c>
      <c r="AV525" s="36" t="n">
        <f aca="false">AV349</f>
        <v>0</v>
      </c>
      <c r="AW525" s="36" t="n">
        <f aca="false">AW349</f>
        <v>0</v>
      </c>
      <c r="AX525" s="36" t="n">
        <f aca="false">AX349</f>
        <v>0</v>
      </c>
    </row>
    <row r="526" customFormat="false" ht="12.75" hidden="true" customHeight="false" outlineLevel="0" collapsed="false">
      <c r="AA526" s="0" t="s">
        <v>66</v>
      </c>
      <c r="AB526" s="1"/>
      <c r="AC526" s="1"/>
      <c r="AD526" s="1"/>
      <c r="AE526" s="1"/>
      <c r="AF526" s="1"/>
      <c r="AG526" s="1" t="n">
        <f aca="false">AG372</f>
        <v>0</v>
      </c>
      <c r="AH526" s="1" t="n">
        <f aca="false">AH372</f>
        <v>0</v>
      </c>
      <c r="AI526" s="1" t="n">
        <f aca="false">AI372</f>
        <v>0</v>
      </c>
      <c r="AJ526" s="1" t="n">
        <f aca="false">AJ372</f>
        <v>0</v>
      </c>
      <c r="AK526" s="1" t="n">
        <f aca="false">AK372</f>
        <v>0</v>
      </c>
      <c r="AL526" s="1" t="n">
        <f aca="false">AL372</f>
        <v>0</v>
      </c>
      <c r="AM526" s="1" t="n">
        <f aca="false">AM372</f>
        <v>0</v>
      </c>
      <c r="AN526" s="1" t="n">
        <f aca="false">AN372</f>
        <v>0</v>
      </c>
      <c r="AO526" s="1" t="n">
        <f aca="false">AO372</f>
        <v>0</v>
      </c>
      <c r="AP526" s="1" t="n">
        <f aca="false">AP372</f>
        <v>0</v>
      </c>
      <c r="AQ526" s="1" t="n">
        <f aca="false">AQ372</f>
        <v>0</v>
      </c>
      <c r="AR526" s="1" t="n">
        <f aca="false">AR372</f>
        <v>0</v>
      </c>
      <c r="AS526" s="1" t="n">
        <f aca="false">AS372</f>
        <v>0</v>
      </c>
      <c r="AT526" s="36" t="n">
        <f aca="false">AT372</f>
        <v>0</v>
      </c>
      <c r="AU526" s="36" t="n">
        <f aca="false">AU372</f>
        <v>0</v>
      </c>
      <c r="AV526" s="36" t="n">
        <f aca="false">AV372</f>
        <v>0</v>
      </c>
      <c r="AW526" s="36" t="n">
        <f aca="false">AW372</f>
        <v>0</v>
      </c>
      <c r="AX526" s="36" t="n">
        <f aca="false">AX372</f>
        <v>0</v>
      </c>
    </row>
    <row r="527" customFormat="false" ht="12.75" hidden="true" customHeight="false" outlineLevel="0" collapsed="false">
      <c r="AA527" s="0" t="s">
        <v>67</v>
      </c>
      <c r="AB527" s="1"/>
      <c r="AC527" s="1"/>
      <c r="AD527" s="1"/>
      <c r="AE527" s="1"/>
      <c r="AF527" s="1"/>
      <c r="AG527" s="1"/>
      <c r="AH527" s="1"/>
      <c r="AI527" s="1"/>
      <c r="AJ527" s="1"/>
      <c r="AK527" s="1"/>
      <c r="AL527" s="1"/>
      <c r="AM527" s="1"/>
      <c r="AN527" s="1"/>
      <c r="AO527" s="1"/>
      <c r="AP527" s="1"/>
      <c r="AQ527" s="1"/>
      <c r="AR527" s="1"/>
      <c r="AS527" s="1"/>
      <c r="AT527" s="36" t="n">
        <f aca="false">AT395</f>
        <v>0</v>
      </c>
      <c r="AU527" s="36" t="n">
        <f aca="false">AU395</f>
        <v>0</v>
      </c>
      <c r="AV527" s="36" t="n">
        <f aca="false">AV395</f>
        <v>-3.7</v>
      </c>
      <c r="AW527" s="36" t="n">
        <f aca="false">AW395</f>
        <v>0</v>
      </c>
      <c r="AX527" s="36" t="n">
        <f aca="false">AX395</f>
        <v>0</v>
      </c>
    </row>
    <row r="528" customFormat="false" ht="12.75" hidden="true" customHeight="false" outlineLevel="0" collapsed="false">
      <c r="AA528" s="0" t="s">
        <v>47</v>
      </c>
      <c r="AB528" s="1"/>
      <c r="AC528" s="1"/>
      <c r="AD528" s="1"/>
      <c r="AE528" s="1"/>
      <c r="AF528" s="1"/>
      <c r="AG528" s="1"/>
      <c r="AH528" s="1"/>
      <c r="AI528" s="1"/>
      <c r="AJ528" s="1"/>
      <c r="AK528" s="1"/>
      <c r="AL528" s="1"/>
      <c r="AM528" s="1"/>
      <c r="AN528" s="1"/>
      <c r="AO528" s="1"/>
      <c r="AP528" s="1"/>
      <c r="AQ528" s="1"/>
      <c r="AR528" s="1"/>
      <c r="AS528" s="1"/>
      <c r="AT528" s="36" t="n">
        <f aca="false">AT418</f>
        <v>0</v>
      </c>
      <c r="AU528" s="36" t="n">
        <f aca="false">AU418</f>
        <v>0</v>
      </c>
      <c r="AV528" s="36" t="n">
        <f aca="false">AV418</f>
        <v>0</v>
      </c>
      <c r="AW528" s="36" t="n">
        <f aca="false">AW418</f>
        <v>0</v>
      </c>
      <c r="AX528" s="36" t="n">
        <f aca="false">AX418</f>
        <v>0</v>
      </c>
    </row>
    <row r="529" customFormat="false" ht="12.75" hidden="true" customHeight="false" outlineLevel="0" collapsed="false">
      <c r="AA529" s="0" t="s">
        <v>68</v>
      </c>
      <c r="AB529" s="1"/>
      <c r="AC529" s="1"/>
      <c r="AD529" s="1"/>
      <c r="AE529" s="1"/>
      <c r="AF529" s="1"/>
      <c r="AG529" s="26"/>
      <c r="AH529" s="26"/>
      <c r="AI529" s="26"/>
      <c r="AJ529" s="26"/>
      <c r="AK529" s="26"/>
      <c r="AL529" s="26"/>
      <c r="AM529" s="26"/>
      <c r="AN529" s="26"/>
      <c r="AO529" s="26"/>
      <c r="AP529" s="26"/>
      <c r="AQ529" s="26"/>
      <c r="AR529" s="26"/>
      <c r="AS529" s="26"/>
      <c r="AT529" s="36" t="n">
        <f aca="false">AT441</f>
        <v>0</v>
      </c>
      <c r="AU529" s="36" t="n">
        <f aca="false">AU441</f>
        <v>0</v>
      </c>
      <c r="AV529" s="36" t="n">
        <f aca="false">AV441</f>
        <v>0</v>
      </c>
      <c r="AW529" s="36" t="n">
        <f aca="false">AW441</f>
        <v>0</v>
      </c>
      <c r="AX529" s="36" t="n">
        <f aca="false">AX441</f>
        <v>0</v>
      </c>
    </row>
    <row r="530" customFormat="false" ht="12.75" hidden="true" customHeight="false" outlineLevel="0" collapsed="false">
      <c r="AA530" s="0" t="s">
        <v>69</v>
      </c>
      <c r="AB530" s="1"/>
      <c r="AC530" s="1"/>
      <c r="AD530" s="1"/>
      <c r="AE530" s="1"/>
      <c r="AF530" s="1"/>
      <c r="AG530" s="1"/>
      <c r="AH530" s="1"/>
      <c r="AI530" s="1"/>
      <c r="AJ530" s="1"/>
      <c r="AK530" s="1"/>
      <c r="AL530" s="1"/>
      <c r="AM530" s="1"/>
      <c r="AN530" s="1"/>
      <c r="AO530" s="1"/>
      <c r="AP530" s="1"/>
      <c r="AQ530" s="1"/>
      <c r="AR530" s="1"/>
      <c r="AS530" s="1"/>
      <c r="AT530" s="36" t="n">
        <f aca="false">AT464</f>
        <v>0</v>
      </c>
      <c r="AU530" s="36" t="n">
        <f aca="false">AU464</f>
        <v>0</v>
      </c>
      <c r="AV530" s="36" t="n">
        <f aca="false">AV464</f>
        <v>0</v>
      </c>
      <c r="AW530" s="36" t="n">
        <f aca="false">AW464</f>
        <v>0</v>
      </c>
      <c r="AX530" s="36" t="n">
        <f aca="false">AX464</f>
        <v>0</v>
      </c>
    </row>
    <row r="531" customFormat="false" ht="12.75" hidden="true" customHeight="false" outlineLevel="0" collapsed="false">
      <c r="AA531" s="0" t="s">
        <v>70</v>
      </c>
      <c r="AB531" s="1"/>
      <c r="AC531" s="1"/>
      <c r="AD531" s="1"/>
      <c r="AE531" s="1"/>
      <c r="AF531" s="1"/>
      <c r="AG531" s="1"/>
      <c r="AH531" s="1"/>
      <c r="AI531" s="1"/>
      <c r="AJ531" s="1"/>
      <c r="AK531" s="1"/>
      <c r="AL531" s="1"/>
      <c r="AM531" s="1"/>
      <c r="AN531" s="1"/>
      <c r="AO531" s="1"/>
      <c r="AP531" s="1"/>
      <c r="AQ531" s="1"/>
      <c r="AR531" s="1"/>
      <c r="AS531" s="1"/>
      <c r="AT531" s="36" t="n">
        <f aca="false">AT487</f>
        <v>0</v>
      </c>
      <c r="AU531" s="36" t="n">
        <f aca="false">AU487</f>
        <v>0</v>
      </c>
      <c r="AV531" s="36" t="n">
        <f aca="false">AV487</f>
        <v>0</v>
      </c>
      <c r="AW531" s="36" t="n">
        <f aca="false">AW487</f>
        <v>0</v>
      </c>
      <c r="AX531" s="36" t="n">
        <f aca="false">AX487</f>
        <v>0</v>
      </c>
    </row>
    <row r="532" customFormat="false" ht="12.75" hidden="true" customHeight="false" outlineLevel="0" collapsed="false">
      <c r="AA532" s="0" t="s">
        <v>71</v>
      </c>
      <c r="AB532" s="1"/>
      <c r="AC532" s="1"/>
      <c r="AD532" s="1"/>
      <c r="AE532" s="1"/>
      <c r="AF532" s="1"/>
      <c r="AG532" s="26"/>
      <c r="AH532" s="26"/>
      <c r="AI532" s="26"/>
      <c r="AJ532" s="26"/>
      <c r="AK532" s="26"/>
      <c r="AL532" s="26"/>
      <c r="AM532" s="26"/>
      <c r="AN532" s="26"/>
      <c r="AO532" s="26"/>
      <c r="AP532" s="26"/>
      <c r="AQ532" s="26"/>
      <c r="AR532" s="26"/>
      <c r="AS532" s="26"/>
      <c r="AT532" s="36" t="n">
        <f aca="false">AT510</f>
        <v>0</v>
      </c>
      <c r="AU532" s="36" t="n">
        <f aca="false">AU510</f>
        <v>0</v>
      </c>
      <c r="AV532" s="36" t="n">
        <f aca="false">AV510</f>
        <v>0</v>
      </c>
      <c r="AW532" s="36" t="n">
        <f aca="false">AW510</f>
        <v>0</v>
      </c>
      <c r="AX532" s="36" t="n">
        <f aca="false">AX510</f>
        <v>0</v>
      </c>
    </row>
    <row r="533" customFormat="false" ht="12.75" hidden="true" customHeight="false" outlineLevel="0" collapsed="false">
      <c r="AA533" s="0" t="s">
        <v>72</v>
      </c>
      <c r="AB533" s="1"/>
      <c r="AC533" s="1"/>
      <c r="AD533" s="1"/>
      <c r="AE533" s="1"/>
      <c r="AF533" s="1" t="n">
        <v>0</v>
      </c>
      <c r="AG533" s="26" t="n">
        <v>0</v>
      </c>
      <c r="AH533" s="26" t="n">
        <v>0</v>
      </c>
      <c r="AI533" s="26" t="n">
        <v>0</v>
      </c>
      <c r="AJ533" s="26" t="n">
        <v>0</v>
      </c>
      <c r="AK533" s="26" t="n">
        <v>0</v>
      </c>
      <c r="AL533" s="26" t="n">
        <v>0</v>
      </c>
      <c r="AM533" s="26" t="n">
        <v>0</v>
      </c>
      <c r="AN533" s="26" t="n">
        <v>0</v>
      </c>
      <c r="AO533" s="26" t="n">
        <v>0</v>
      </c>
      <c r="AP533" s="26" t="n">
        <v>0</v>
      </c>
      <c r="AQ533" s="26" t="n">
        <v>0</v>
      </c>
      <c r="AR533" s="26" t="n">
        <v>0</v>
      </c>
      <c r="AS533" s="26" t="n">
        <v>0</v>
      </c>
      <c r="AT533" s="26" t="n">
        <v>0</v>
      </c>
      <c r="AU533" s="26" t="n">
        <v>0</v>
      </c>
      <c r="AV533" s="26" t="n">
        <f aca="false">6.1-6.1-5.7+5.7</f>
        <v>0</v>
      </c>
      <c r="AW533" s="26" t="n">
        <f aca="false">6.1-6.1-5.7+5.7</f>
        <v>0</v>
      </c>
      <c r="AX533" s="26" t="n">
        <f aca="false">6.1-6.1-5.7+5.7</f>
        <v>0</v>
      </c>
    </row>
    <row r="534" customFormat="false" ht="12.75" hidden="true" customHeight="false" outlineLevel="0" collapsed="false">
      <c r="AA534" s="0" t="s">
        <v>73</v>
      </c>
      <c r="AB534" s="40" t="n">
        <v>-2.9</v>
      </c>
      <c r="AC534" s="40"/>
      <c r="AD534" s="40"/>
      <c r="AE534" s="40"/>
      <c r="AF534" s="40"/>
      <c r="AG534" s="41"/>
      <c r="AH534" s="41"/>
      <c r="AI534" s="41" t="n">
        <v>-2.2</v>
      </c>
      <c r="AJ534" s="41" t="n">
        <v>-5.2</v>
      </c>
      <c r="AK534" s="41" t="n">
        <v>-6.1</v>
      </c>
      <c r="AL534" s="41" t="n">
        <v>-6</v>
      </c>
      <c r="AM534" s="41" t="n">
        <v>-6</v>
      </c>
      <c r="AN534" s="41"/>
      <c r="AO534" s="41" t="n">
        <v>0</v>
      </c>
      <c r="AP534" s="41" t="n">
        <v>0</v>
      </c>
      <c r="AQ534" s="41" t="n">
        <v>0</v>
      </c>
      <c r="AR534" s="41" t="n">
        <v>0</v>
      </c>
      <c r="AS534" s="41" t="n">
        <v>0</v>
      </c>
      <c r="AT534" s="41" t="n">
        <v>0</v>
      </c>
      <c r="AU534" s="41" t="n">
        <v>0</v>
      </c>
      <c r="AV534" s="41"/>
      <c r="AW534" s="41"/>
      <c r="AX534" s="41"/>
    </row>
    <row r="535" customFormat="false" ht="12.75" hidden="true" customHeight="false" outlineLevel="0" collapsed="false">
      <c r="AB535" s="1" t="n">
        <f aca="false">SUM(AB517:AB534)</f>
        <v>0.3</v>
      </c>
      <c r="AC535" s="1" t="n">
        <f aca="false">SUM(AC517:AC534)</f>
        <v>-15.6</v>
      </c>
      <c r="AD535" s="1" t="n">
        <f aca="false">SUM(AD517:AD534)</f>
        <v>-15.6</v>
      </c>
      <c r="AE535" s="1" t="n">
        <f aca="false">SUM(AE517:AE534)</f>
        <v>-28.7</v>
      </c>
      <c r="AF535" s="1" t="n">
        <f aca="false">SUM(AF517:AF534)</f>
        <v>-45.6</v>
      </c>
      <c r="AG535" s="1" t="n">
        <f aca="false">SUM(AG517:AG534)</f>
        <v>-35.1</v>
      </c>
      <c r="AH535" s="1" t="n">
        <f aca="false">SUM(AH517:AH534)</f>
        <v>-42.2</v>
      </c>
      <c r="AI535" s="1" t="n">
        <f aca="false">SUM(AI517:AI534)</f>
        <v>-41.5</v>
      </c>
      <c r="AJ535" s="1" t="n">
        <f aca="false">SUM(AJ517:AJ534)</f>
        <v>-44.3</v>
      </c>
      <c r="AK535" s="1" t="n">
        <f aca="false">SUM(AK517:AK534)</f>
        <v>-51.7</v>
      </c>
      <c r="AL535" s="1" t="n">
        <f aca="false">SUM(AL517:AL534)</f>
        <v>-58.4</v>
      </c>
      <c r="AM535" s="1" t="n">
        <f aca="false">SUM(AM517:AM534)</f>
        <v>-8.2</v>
      </c>
      <c r="AN535" s="1" t="n">
        <f aca="false">SUM(AN517:AN534)</f>
        <v>2.1</v>
      </c>
      <c r="AO535" s="1" t="n">
        <f aca="false">SUM(AO517:AO534)</f>
        <v>0.3</v>
      </c>
      <c r="AP535" s="1" t="n">
        <f aca="false">SUM(AP517:AP534)</f>
        <v>3.1</v>
      </c>
      <c r="AQ535" s="1" t="n">
        <f aca="false">SUM(AQ517:AQ534)</f>
        <v>1.7</v>
      </c>
      <c r="AR535" s="1" t="n">
        <f aca="false">SUM(AR517:AR534)</f>
        <v>0</v>
      </c>
      <c r="AS535" s="1" t="n">
        <f aca="false">SUM(AS517:AS534)</f>
        <v>0</v>
      </c>
      <c r="AT535" s="1" t="n">
        <f aca="false">SUM(AT517:AT534)</f>
        <v>0</v>
      </c>
      <c r="AU535" s="1" t="n">
        <f aca="false">SUM(AU517:AU534)</f>
        <v>2.7</v>
      </c>
      <c r="AV535" s="1" t="n">
        <f aca="false">SUM(AV517:AV534)</f>
        <v>-3.7</v>
      </c>
      <c r="AW535" s="1" t="n">
        <f aca="false">SUM(AW517:AW534)</f>
        <v>0</v>
      </c>
      <c r="AX535" s="1" t="n">
        <f aca="false">SUM(AX517:AX534)</f>
        <v>0</v>
      </c>
    </row>
    <row r="536" customFormat="false" ht="12.75" hidden="true" customHeight="false" outlineLevel="0" collapsed="false"/>
    <row r="538" customFormat="false" ht="12.75" hidden="false" customHeight="false" outlineLevel="0" collapsed="false">
      <c r="AA538" s="8" t="s">
        <v>53</v>
      </c>
    </row>
    <row r="539" customFormat="false" ht="12.75" hidden="false" customHeight="false" outlineLevel="0" collapsed="false">
      <c r="AB539" s="30" t="n">
        <f aca="false">AB$148</f>
        <v>35765</v>
      </c>
      <c r="AC539" s="30" t="n">
        <f aca="false">AC$148</f>
        <v>35796</v>
      </c>
      <c r="AD539" s="30" t="n">
        <f aca="false">AD$148</f>
        <v>35827</v>
      </c>
      <c r="AE539" s="30" t="n">
        <f aca="false">AE$148</f>
        <v>35855</v>
      </c>
      <c r="AF539" s="30" t="n">
        <f aca="false">AF$148</f>
        <v>35886</v>
      </c>
      <c r="AG539" s="30" t="n">
        <f aca="false">AG$148</f>
        <v>35916</v>
      </c>
      <c r="AH539" s="30" t="n">
        <f aca="false">AH$148</f>
        <v>35947</v>
      </c>
      <c r="AI539" s="30" t="n">
        <f aca="false">AI$148</f>
        <v>35977</v>
      </c>
      <c r="AJ539" s="30" t="n">
        <f aca="false">AJ$148</f>
        <v>36008</v>
      </c>
      <c r="AK539" s="30" t="n">
        <f aca="false">AK$148</f>
        <v>36039</v>
      </c>
      <c r="AL539" s="30" t="n">
        <f aca="false">AL$148</f>
        <v>36069</v>
      </c>
      <c r="AM539" s="30" t="n">
        <f aca="false">AM$148</f>
        <v>36100</v>
      </c>
      <c r="AN539" s="30" t="n">
        <f aca="false">AN$148</f>
        <v>36130</v>
      </c>
      <c r="AO539" s="30" t="n">
        <f aca="false">AO$148</f>
        <v>36161</v>
      </c>
      <c r="AP539" s="30" t="n">
        <f aca="false">AP$148</f>
        <v>36192</v>
      </c>
      <c r="AQ539" s="30" t="n">
        <f aca="false">AQ$148</f>
        <v>36220</v>
      </c>
      <c r="AR539" s="30" t="n">
        <f aca="false">AR$148</f>
        <v>36251</v>
      </c>
      <c r="AS539" s="30" t="n">
        <f aca="false">AS$148</f>
        <v>36281</v>
      </c>
      <c r="AT539" s="30" t="n">
        <f aca="false">AT$148</f>
        <v>36312</v>
      </c>
      <c r="AU539" s="30" t="n">
        <f aca="false">AU$148</f>
        <v>36342</v>
      </c>
      <c r="AV539" s="30" t="n">
        <f aca="false">AV$148</f>
        <v>36373</v>
      </c>
      <c r="AW539" s="30" t="n">
        <f aca="false">AW$148</f>
        <v>36404</v>
      </c>
      <c r="AX539" s="30" t="n">
        <f aca="false">AX$148</f>
        <v>36434</v>
      </c>
    </row>
    <row r="540" customFormat="false" ht="12.75" hidden="false" customHeight="false" outlineLevel="0" collapsed="false">
      <c r="AA540" s="0" t="s">
        <v>57</v>
      </c>
      <c r="AB540" s="1" t="n">
        <v>1.3</v>
      </c>
      <c r="AC540" s="1" t="n">
        <f aca="false">AC166</f>
        <v>-12.4</v>
      </c>
      <c r="AD540" s="1" t="n">
        <v>-13.3</v>
      </c>
      <c r="AE540" s="1" t="n">
        <v>14.9</v>
      </c>
      <c r="AF540" s="1" t="n">
        <v>3</v>
      </c>
      <c r="AG540" s="1" t="n">
        <f aca="false">AG166</f>
        <v>15.2</v>
      </c>
      <c r="AH540" s="1" t="n">
        <f aca="false">AH166</f>
        <v>8.3</v>
      </c>
      <c r="AI540" s="1" t="n">
        <f aca="false">AI166</f>
        <v>15</v>
      </c>
      <c r="AJ540" s="1" t="n">
        <f aca="false">AJ166</f>
        <v>-2.2</v>
      </c>
      <c r="AK540" s="1" t="n">
        <f aca="false">AK166</f>
        <v>0</v>
      </c>
      <c r="AL540" s="1" t="n">
        <f aca="false">AL166</f>
        <v>0</v>
      </c>
      <c r="AM540" s="1" t="n">
        <f aca="false">AM166</f>
        <v>0</v>
      </c>
      <c r="AN540" s="1" t="n">
        <f aca="false">AN166</f>
        <v>0</v>
      </c>
      <c r="AO540" s="1" t="n">
        <f aca="false">AO166</f>
        <v>-0.4</v>
      </c>
      <c r="AP540" s="1" t="n">
        <f aca="false">AP166</f>
        <v>0</v>
      </c>
      <c r="AQ540" s="1" t="n">
        <f aca="false">AQ166</f>
        <v>0</v>
      </c>
      <c r="AR540" s="1" t="n">
        <f aca="false">AR166</f>
        <v>0</v>
      </c>
      <c r="AS540" s="1" t="n">
        <f aca="false">AS166</f>
        <v>0</v>
      </c>
      <c r="AT540" s="36" t="n">
        <f aca="false">AT166</f>
        <v>0</v>
      </c>
      <c r="AU540" s="36" t="n">
        <f aca="false">AU166</f>
        <v>0</v>
      </c>
      <c r="AV540" s="36" t="n">
        <f aca="false">AV166</f>
        <v>0</v>
      </c>
      <c r="AW540" s="36" t="n">
        <f aca="false">AW166</f>
        <v>0</v>
      </c>
      <c r="AX540" s="36" t="n">
        <f aca="false">AX166</f>
        <v>1.5</v>
      </c>
    </row>
    <row r="541" customFormat="false" ht="12.75" hidden="false" customHeight="false" outlineLevel="0" collapsed="false">
      <c r="AA541" s="0" t="s">
        <v>58</v>
      </c>
      <c r="AB541" s="1" t="n">
        <v>2.3</v>
      </c>
      <c r="AC541" s="1" t="n">
        <f aca="false">AC189</f>
        <v>9.7</v>
      </c>
      <c r="AD541" s="1" t="n">
        <v>-35.3</v>
      </c>
      <c r="AE541" s="1" t="n">
        <v>8.2</v>
      </c>
      <c r="AF541" s="1" t="n">
        <v>3.2</v>
      </c>
      <c r="AG541" s="1" t="n">
        <f aca="false">AG189</f>
        <v>9.8</v>
      </c>
      <c r="AH541" s="1" t="n">
        <f aca="false">AH189</f>
        <v>8.9</v>
      </c>
      <c r="AI541" s="1" t="n">
        <f aca="false">AI189</f>
        <v>-3.8</v>
      </c>
      <c r="AJ541" s="1" t="n">
        <f aca="false">AJ189</f>
        <v>-3.7</v>
      </c>
      <c r="AK541" s="1" t="n">
        <f aca="false">AK189</f>
        <v>-2.8</v>
      </c>
      <c r="AL541" s="1" t="n">
        <f aca="false">AL189</f>
        <v>-1</v>
      </c>
      <c r="AM541" s="1" t="n">
        <f aca="false">AM189</f>
        <v>-0.1</v>
      </c>
      <c r="AN541" s="1" t="n">
        <f aca="false">AN189</f>
        <v>0</v>
      </c>
      <c r="AO541" s="1" t="n">
        <f aca="false">AO189</f>
        <v>6.8</v>
      </c>
      <c r="AP541" s="1" t="n">
        <f aca="false">AP189</f>
        <v>0</v>
      </c>
      <c r="AQ541" s="1" t="n">
        <f aca="false">AQ189</f>
        <v>0</v>
      </c>
      <c r="AR541" s="1" t="n">
        <f aca="false">AR189</f>
        <v>0</v>
      </c>
      <c r="AS541" s="1" t="n">
        <f aca="false">AS189</f>
        <v>0</v>
      </c>
      <c r="AT541" s="36" t="n">
        <f aca="false">AT189</f>
        <v>0</v>
      </c>
      <c r="AU541" s="36" t="n">
        <f aca="false">AU189</f>
        <v>0.2</v>
      </c>
      <c r="AV541" s="36" t="n">
        <f aca="false">AV189</f>
        <v>-6.4</v>
      </c>
      <c r="AW541" s="36" t="n">
        <f aca="false">AW189</f>
        <v>0</v>
      </c>
      <c r="AX541" s="36" t="n">
        <f aca="false">AX189</f>
        <v>-44.5</v>
      </c>
    </row>
    <row r="542" customFormat="false" ht="12.75" hidden="false" customHeight="false" outlineLevel="0" collapsed="false">
      <c r="AA542" s="0" t="s">
        <v>59</v>
      </c>
      <c r="AB542" s="1"/>
      <c r="AC542" s="1"/>
      <c r="AD542" s="1"/>
      <c r="AE542" s="1"/>
      <c r="AF542" s="1"/>
      <c r="AG542" s="1"/>
      <c r="AH542" s="1"/>
      <c r="AI542" s="1"/>
      <c r="AJ542" s="1"/>
      <c r="AK542" s="1"/>
      <c r="AL542" s="1"/>
      <c r="AM542" s="1"/>
      <c r="AN542" s="1"/>
      <c r="AO542" s="1"/>
      <c r="AP542" s="1"/>
      <c r="AQ542" s="1"/>
      <c r="AR542" s="1"/>
      <c r="AS542" s="1"/>
      <c r="AT542" s="36" t="n">
        <f aca="false">AT212</f>
        <v>0</v>
      </c>
      <c r="AU542" s="36" t="n">
        <f aca="false">AU212</f>
        <v>0</v>
      </c>
      <c r="AV542" s="36" t="n">
        <f aca="false">AV212</f>
        <v>0</v>
      </c>
      <c r="AW542" s="36" t="n">
        <f aca="false">AW212</f>
        <v>0</v>
      </c>
      <c r="AX542" s="36" t="n">
        <f aca="false">AX212</f>
        <v>0</v>
      </c>
    </row>
    <row r="543" customFormat="false" ht="12.75" hidden="false" customHeight="false" outlineLevel="0" collapsed="false">
      <c r="AA543" s="0" t="s">
        <v>60</v>
      </c>
      <c r="AB543" s="1"/>
      <c r="AC543" s="1"/>
      <c r="AD543" s="1"/>
      <c r="AE543" s="1"/>
      <c r="AF543" s="1"/>
      <c r="AG543" s="1"/>
      <c r="AH543" s="1"/>
      <c r="AI543" s="1"/>
      <c r="AJ543" s="1"/>
      <c r="AK543" s="1"/>
      <c r="AL543" s="1"/>
      <c r="AM543" s="1"/>
      <c r="AN543" s="1"/>
      <c r="AO543" s="1"/>
      <c r="AP543" s="1"/>
      <c r="AQ543" s="1"/>
      <c r="AR543" s="1"/>
      <c r="AS543" s="1"/>
      <c r="AT543" s="36" t="n">
        <f aca="false">AT235</f>
        <v>0</v>
      </c>
      <c r="AU543" s="36" t="n">
        <f aca="false">AU235</f>
        <v>0</v>
      </c>
      <c r="AV543" s="36" t="n">
        <f aca="false">AV235</f>
        <v>0</v>
      </c>
      <c r="AW543" s="36" t="n">
        <f aca="false">AW235</f>
        <v>0</v>
      </c>
      <c r="AX543" s="36" t="n">
        <f aca="false">AX235</f>
        <v>0</v>
      </c>
    </row>
    <row r="544" customFormat="false" ht="12.75" hidden="false" customHeight="false" outlineLevel="0" collapsed="false">
      <c r="AA544" s="0" t="s">
        <v>61</v>
      </c>
      <c r="AB544" s="1"/>
      <c r="AC544" s="1"/>
      <c r="AD544" s="1"/>
      <c r="AE544" s="1"/>
      <c r="AF544" s="1"/>
      <c r="AG544" s="1"/>
      <c r="AH544" s="1"/>
      <c r="AI544" s="1"/>
      <c r="AJ544" s="1"/>
      <c r="AK544" s="1"/>
      <c r="AL544" s="1"/>
      <c r="AM544" s="1"/>
      <c r="AN544" s="1"/>
      <c r="AO544" s="1"/>
      <c r="AP544" s="1"/>
      <c r="AQ544" s="1"/>
      <c r="AR544" s="1"/>
      <c r="AS544" s="1"/>
      <c r="AT544" s="36" t="n">
        <f aca="false">AT258</f>
        <v>0</v>
      </c>
      <c r="AU544" s="36" t="n">
        <f aca="false">AU258</f>
        <v>0</v>
      </c>
      <c r="AV544" s="36" t="n">
        <f aca="false">AV258</f>
        <v>0</v>
      </c>
      <c r="AW544" s="36" t="n">
        <f aca="false">AW258</f>
        <v>0</v>
      </c>
      <c r="AX544" s="36" t="n">
        <f aca="false">AX258</f>
        <v>0</v>
      </c>
    </row>
    <row r="545" customFormat="false" ht="12.75" hidden="false" customHeight="false" outlineLevel="0" collapsed="false">
      <c r="AA545" s="0" t="s">
        <v>62</v>
      </c>
      <c r="AB545" s="1"/>
      <c r="AC545" s="1"/>
      <c r="AD545" s="1"/>
      <c r="AE545" s="1"/>
      <c r="AF545" s="1"/>
      <c r="AG545" s="1"/>
      <c r="AH545" s="1"/>
      <c r="AI545" s="1"/>
      <c r="AJ545" s="1"/>
      <c r="AK545" s="1"/>
      <c r="AL545" s="1"/>
      <c r="AM545" s="1"/>
      <c r="AN545" s="1"/>
      <c r="AO545" s="1"/>
      <c r="AP545" s="1"/>
      <c r="AQ545" s="1"/>
      <c r="AR545" s="1"/>
      <c r="AS545" s="1"/>
      <c r="AT545" s="36" t="n">
        <f aca="false">AT281</f>
        <v>0</v>
      </c>
      <c r="AU545" s="36" t="n">
        <f aca="false">AU281</f>
        <v>1.4</v>
      </c>
      <c r="AV545" s="36" t="n">
        <f aca="false">AV281</f>
        <v>-2</v>
      </c>
      <c r="AW545" s="36" t="n">
        <f aca="false">AW281</f>
        <v>0</v>
      </c>
      <c r="AX545" s="36" t="n">
        <f aca="false">AX281</f>
        <v>0</v>
      </c>
    </row>
    <row r="546" customFormat="false" ht="12.75" hidden="false" customHeight="false" outlineLevel="0" collapsed="false">
      <c r="AA546" s="0" t="s">
        <v>63</v>
      </c>
      <c r="AB546" s="1"/>
      <c r="AC546" s="1"/>
      <c r="AD546" s="1"/>
      <c r="AE546" s="1"/>
      <c r="AF546" s="1"/>
      <c r="AG546" s="1"/>
      <c r="AH546" s="1"/>
      <c r="AI546" s="1"/>
      <c r="AJ546" s="1"/>
      <c r="AK546" s="1"/>
      <c r="AL546" s="1"/>
      <c r="AM546" s="1"/>
      <c r="AN546" s="1"/>
      <c r="AO546" s="1"/>
      <c r="AP546" s="1"/>
      <c r="AQ546" s="1"/>
      <c r="AR546" s="1"/>
      <c r="AS546" s="1"/>
      <c r="AT546" s="36" t="n">
        <f aca="false">AT304</f>
        <v>0</v>
      </c>
      <c r="AU546" s="36" t="n">
        <f aca="false">AU304</f>
        <v>0</v>
      </c>
      <c r="AV546" s="36" t="n">
        <f aca="false">AV304</f>
        <v>0</v>
      </c>
      <c r="AW546" s="36" t="n">
        <f aca="false">AW304</f>
        <v>0</v>
      </c>
      <c r="AX546" s="36" t="n">
        <f aca="false">AX304</f>
        <v>1.1</v>
      </c>
    </row>
    <row r="547" customFormat="false" ht="12.75" hidden="false" customHeight="false" outlineLevel="0" collapsed="false">
      <c r="AA547" s="0" t="s">
        <v>64</v>
      </c>
      <c r="AB547" s="1" t="n">
        <v>1.3</v>
      </c>
      <c r="AC547" s="1" t="e">
        <f aca="false">#REF!</f>
        <v>#REF!</v>
      </c>
      <c r="AD547" s="1" t="n">
        <v>-0.6</v>
      </c>
      <c r="AE547" s="1" t="n">
        <v>3</v>
      </c>
      <c r="AF547" s="1" t="n">
        <v>5.1</v>
      </c>
      <c r="AG547" s="1" t="e">
        <f aca="false">#REF!</f>
        <v>#REF!</v>
      </c>
      <c r="AH547" s="1" t="e">
        <f aca="false">#REF!</f>
        <v>#REF!</v>
      </c>
      <c r="AI547" s="1" t="e">
        <f aca="false">#REF!</f>
        <v>#REF!</v>
      </c>
      <c r="AJ547" s="1" t="e">
        <f aca="false">#REF!</f>
        <v>#REF!</v>
      </c>
      <c r="AK547" s="1" t="e">
        <f aca="false">#REF!</f>
        <v>#REF!</v>
      </c>
      <c r="AL547" s="1" t="e">
        <f aca="false">#REF!</f>
        <v>#REF!</v>
      </c>
      <c r="AM547" s="1" t="e">
        <f aca="false">#REF!</f>
        <v>#REF!</v>
      </c>
      <c r="AN547" s="1" t="e">
        <f aca="false">#REF!</f>
        <v>#REF!</v>
      </c>
      <c r="AO547" s="1" t="e">
        <f aca="false">#REF!</f>
        <v>#REF!</v>
      </c>
      <c r="AP547" s="1" t="e">
        <f aca="false">#REF!</f>
        <v>#REF!</v>
      </c>
      <c r="AQ547" s="1" t="e">
        <f aca="false">#REF!</f>
        <v>#REF!</v>
      </c>
      <c r="AR547" s="1" t="e">
        <f aca="false">#REF!</f>
        <v>#REF!</v>
      </c>
      <c r="AS547" s="1" t="e">
        <f aca="false">#REF!</f>
        <v>#REF!</v>
      </c>
      <c r="AT547" s="36" t="n">
        <f aca="false">AT327</f>
        <v>-1.4</v>
      </c>
      <c r="AU547" s="36" t="n">
        <f aca="false">AU327</f>
        <v>0.0999999999999996</v>
      </c>
      <c r="AV547" s="36" t="n">
        <f aca="false">AV327</f>
        <v>-2.1</v>
      </c>
      <c r="AW547" s="36" t="n">
        <f aca="false">AW327</f>
        <v>-2.8</v>
      </c>
      <c r="AX547" s="36" t="n">
        <f aca="false">AX327</f>
        <v>-3.5</v>
      </c>
    </row>
    <row r="548" customFormat="false" ht="12.75" hidden="false" customHeight="false" outlineLevel="0" collapsed="false">
      <c r="AA548" s="0" t="s">
        <v>65</v>
      </c>
      <c r="AB548" s="1"/>
      <c r="AC548" s="1" t="n">
        <f aca="false">AC350</f>
        <v>29.7</v>
      </c>
      <c r="AD548" s="1" t="n">
        <v>2.2</v>
      </c>
      <c r="AE548" s="1" t="n">
        <v>2.2</v>
      </c>
      <c r="AF548" s="1" t="n">
        <v>-6</v>
      </c>
      <c r="AG548" s="1" t="n">
        <f aca="false">AG350</f>
        <v>3.4</v>
      </c>
      <c r="AH548" s="1" t="n">
        <f aca="false">AH350</f>
        <v>3.8</v>
      </c>
      <c r="AI548" s="1" t="n">
        <f aca="false">AI350</f>
        <v>4</v>
      </c>
      <c r="AJ548" s="1" t="n">
        <f aca="false">AJ350</f>
        <v>3.8</v>
      </c>
      <c r="AK548" s="1" t="n">
        <f aca="false">AK350</f>
        <v>3.8</v>
      </c>
      <c r="AL548" s="1" t="n">
        <f aca="false">AL350</f>
        <v>3.5</v>
      </c>
      <c r="AM548" s="1" t="n">
        <f aca="false">AM350</f>
        <v>3.3</v>
      </c>
      <c r="AN548" s="1" t="n">
        <f aca="false">AN350</f>
        <v>3.6</v>
      </c>
      <c r="AO548" s="1" t="n">
        <f aca="false">AO350</f>
        <v>3.2</v>
      </c>
      <c r="AP548" s="1" t="n">
        <f aca="false">AP350</f>
        <v>3</v>
      </c>
      <c r="AQ548" s="1" t="n">
        <f aca="false">AQ350</f>
        <v>3</v>
      </c>
      <c r="AR548" s="1" t="n">
        <f aca="false">AR350</f>
        <v>0</v>
      </c>
      <c r="AS548" s="1" t="n">
        <f aca="false">AS350</f>
        <v>0</v>
      </c>
      <c r="AT548" s="36" t="n">
        <f aca="false">AT350</f>
        <v>0</v>
      </c>
      <c r="AU548" s="36" t="n">
        <f aca="false">AU350</f>
        <v>0</v>
      </c>
      <c r="AV548" s="36" t="n">
        <f aca="false">AV350</f>
        <v>0</v>
      </c>
      <c r="AW548" s="36" t="n">
        <f aca="false">AW350</f>
        <v>0</v>
      </c>
      <c r="AX548" s="36" t="n">
        <f aca="false">AX350</f>
        <v>-2.2</v>
      </c>
    </row>
    <row r="549" customFormat="false" ht="12.75" hidden="false" customHeight="false" outlineLevel="0" collapsed="false">
      <c r="AA549" s="0" t="s">
        <v>66</v>
      </c>
      <c r="AB549" s="1" t="n">
        <v>-0.8</v>
      </c>
      <c r="AC549" s="1" t="n">
        <f aca="false">AC373</f>
        <v>0</v>
      </c>
      <c r="AD549" s="1" t="n">
        <v>11.6</v>
      </c>
      <c r="AE549" s="1"/>
      <c r="AF549" s="1" t="n">
        <v>3.3</v>
      </c>
      <c r="AG549" s="1" t="n">
        <f aca="false">AG373</f>
        <v>-8</v>
      </c>
      <c r="AH549" s="1" t="n">
        <f aca="false">AH373</f>
        <v>-13</v>
      </c>
      <c r="AI549" s="1" t="n">
        <f aca="false">AI373</f>
        <v>-8.2</v>
      </c>
      <c r="AJ549" s="1" t="n">
        <f aca="false">AJ373</f>
        <v>-0.4</v>
      </c>
      <c r="AK549" s="1" t="n">
        <f aca="false">AK373</f>
        <v>2.4</v>
      </c>
      <c r="AL549" s="1" t="n">
        <f aca="false">AL373</f>
        <v>0</v>
      </c>
      <c r="AM549" s="1" t="n">
        <f aca="false">AM373</f>
        <v>-1.2</v>
      </c>
      <c r="AN549" s="1" t="n">
        <f aca="false">AN373</f>
        <v>0</v>
      </c>
      <c r="AO549" s="1" t="n">
        <f aca="false">AO373</f>
        <v>0</v>
      </c>
      <c r="AP549" s="1" t="n">
        <f aca="false">AP373</f>
        <v>0</v>
      </c>
      <c r="AQ549" s="1" t="n">
        <f aca="false">AQ373</f>
        <v>0</v>
      </c>
      <c r="AR549" s="1" t="n">
        <f aca="false">AR373</f>
        <v>0</v>
      </c>
      <c r="AS549" s="1" t="n">
        <f aca="false">AS373</f>
        <v>0</v>
      </c>
      <c r="AT549" s="36" t="n">
        <f aca="false">AT373</f>
        <v>0</v>
      </c>
      <c r="AU549" s="36" t="n">
        <f aca="false">AU373</f>
        <v>0</v>
      </c>
      <c r="AV549" s="36" t="n">
        <f aca="false">AV373</f>
        <v>0</v>
      </c>
      <c r="AW549" s="36" t="n">
        <f aca="false">AW373</f>
        <v>0</v>
      </c>
      <c r="AX549" s="36" t="n">
        <f aca="false">AX373</f>
        <v>0</v>
      </c>
    </row>
    <row r="550" customFormat="false" ht="12.75" hidden="false" customHeight="false" outlineLevel="0" collapsed="false">
      <c r="AA550" s="0" t="s">
        <v>67</v>
      </c>
      <c r="AB550" s="1"/>
      <c r="AC550" s="1"/>
      <c r="AD550" s="1"/>
      <c r="AE550" s="1"/>
      <c r="AF550" s="1"/>
      <c r="AG550" s="1"/>
      <c r="AH550" s="1"/>
      <c r="AI550" s="1"/>
      <c r="AJ550" s="1"/>
      <c r="AK550" s="1"/>
      <c r="AL550" s="1"/>
      <c r="AM550" s="1"/>
      <c r="AN550" s="1"/>
      <c r="AO550" s="1"/>
      <c r="AP550" s="1"/>
      <c r="AQ550" s="1"/>
      <c r="AR550" s="1"/>
      <c r="AS550" s="1"/>
      <c r="AT550" s="36" t="n">
        <f aca="false">AT396</f>
        <v>0</v>
      </c>
      <c r="AU550" s="36" t="n">
        <f aca="false">AU396</f>
        <v>0</v>
      </c>
      <c r="AV550" s="36" t="n">
        <f aca="false">AV396</f>
        <v>0</v>
      </c>
      <c r="AW550" s="36" t="n">
        <f aca="false">AW396</f>
        <v>0</v>
      </c>
      <c r="AX550" s="36" t="n">
        <f aca="false">AX396</f>
        <v>0</v>
      </c>
    </row>
    <row r="551" customFormat="false" ht="12.75" hidden="false" customHeight="false" outlineLevel="0" collapsed="false">
      <c r="AA551" s="0" t="s">
        <v>47</v>
      </c>
      <c r="AB551" s="1"/>
      <c r="AC551" s="1"/>
      <c r="AD551" s="1"/>
      <c r="AE551" s="1"/>
      <c r="AF551" s="1"/>
      <c r="AG551" s="1"/>
      <c r="AH551" s="1"/>
      <c r="AI551" s="1"/>
      <c r="AJ551" s="1"/>
      <c r="AK551" s="1"/>
      <c r="AL551" s="1"/>
      <c r="AM551" s="1"/>
      <c r="AN551" s="1"/>
      <c r="AO551" s="1"/>
      <c r="AP551" s="1"/>
      <c r="AQ551" s="1"/>
      <c r="AR551" s="1"/>
      <c r="AS551" s="1"/>
      <c r="AT551" s="36" t="n">
        <f aca="false">AT419</f>
        <v>0</v>
      </c>
      <c r="AU551" s="36" t="n">
        <f aca="false">AU419</f>
        <v>0</v>
      </c>
      <c r="AV551" s="36" t="n">
        <f aca="false">AV419</f>
        <v>0</v>
      </c>
      <c r="AW551" s="36" t="n">
        <f aca="false">AW419</f>
        <v>0</v>
      </c>
      <c r="AX551" s="36" t="n">
        <f aca="false">AX419</f>
        <v>0</v>
      </c>
    </row>
    <row r="552" customFormat="false" ht="12.75" hidden="false" customHeight="false" outlineLevel="0" collapsed="false">
      <c r="AA552" s="0" t="s">
        <v>68</v>
      </c>
      <c r="AB552" s="1"/>
      <c r="AC552" s="1" t="n">
        <f aca="false">AC442</f>
        <v>0</v>
      </c>
      <c r="AD552" s="1"/>
      <c r="AE552" s="1"/>
      <c r="AF552" s="1" t="n">
        <v>17</v>
      </c>
      <c r="AG552" s="1" t="n">
        <f aca="false">AG442</f>
        <v>0</v>
      </c>
      <c r="AH552" s="1" t="n">
        <f aca="false">AH442</f>
        <v>0</v>
      </c>
      <c r="AI552" s="1" t="n">
        <f aca="false">AI442</f>
        <v>0</v>
      </c>
      <c r="AJ552" s="1" t="n">
        <f aca="false">AJ442</f>
        <v>0</v>
      </c>
      <c r="AK552" s="1" t="n">
        <f aca="false">AK442</f>
        <v>0</v>
      </c>
      <c r="AL552" s="1" t="n">
        <f aca="false">AL442</f>
        <v>0</v>
      </c>
      <c r="AM552" s="1" t="n">
        <f aca="false">AM442</f>
        <v>0</v>
      </c>
      <c r="AN552" s="1" t="n">
        <f aca="false">AN442</f>
        <v>0</v>
      </c>
      <c r="AO552" s="1" t="n">
        <f aca="false">AO442</f>
        <v>0</v>
      </c>
      <c r="AP552" s="1" t="n">
        <f aca="false">AP442</f>
        <v>0</v>
      </c>
      <c r="AQ552" s="1" t="n">
        <f aca="false">AQ442</f>
        <v>0</v>
      </c>
      <c r="AR552" s="1" t="n">
        <f aca="false">AR442</f>
        <v>0</v>
      </c>
      <c r="AS552" s="1" t="n">
        <f aca="false">AS442</f>
        <v>0</v>
      </c>
      <c r="AT552" s="36" t="n">
        <f aca="false">AT442</f>
        <v>0</v>
      </c>
      <c r="AU552" s="36" t="n">
        <f aca="false">AU442</f>
        <v>0</v>
      </c>
      <c r="AV552" s="36" t="n">
        <f aca="false">AV442</f>
        <v>0</v>
      </c>
      <c r="AW552" s="36" t="n">
        <f aca="false">AW442</f>
        <v>0</v>
      </c>
      <c r="AX552" s="36" t="n">
        <f aca="false">AX442</f>
        <v>0</v>
      </c>
    </row>
    <row r="553" customFormat="false" ht="12.75" hidden="false" customHeight="false" outlineLevel="0" collapsed="false">
      <c r="AA553" s="0" t="s">
        <v>69</v>
      </c>
      <c r="AB553" s="1"/>
      <c r="AC553" s="1"/>
      <c r="AD553" s="1"/>
      <c r="AE553" s="1"/>
      <c r="AF553" s="1"/>
      <c r="AG553" s="1"/>
      <c r="AH553" s="1"/>
      <c r="AI553" s="1"/>
      <c r="AJ553" s="1"/>
      <c r="AK553" s="1"/>
      <c r="AL553" s="1"/>
      <c r="AM553" s="1"/>
      <c r="AN553" s="1"/>
      <c r="AO553" s="1"/>
      <c r="AP553" s="1"/>
      <c r="AQ553" s="1"/>
      <c r="AR553" s="1"/>
      <c r="AS553" s="1"/>
      <c r="AT553" s="36" t="n">
        <f aca="false">AT465</f>
        <v>0</v>
      </c>
      <c r="AU553" s="36" t="n">
        <f aca="false">AU465</f>
        <v>0</v>
      </c>
      <c r="AV553" s="36" t="n">
        <f aca="false">AV465</f>
        <v>0</v>
      </c>
      <c r="AW553" s="36" t="n">
        <f aca="false">AW465</f>
        <v>0</v>
      </c>
      <c r="AX553" s="36" t="n">
        <f aca="false">AX465</f>
        <v>0</v>
      </c>
    </row>
    <row r="554" customFormat="false" ht="12.75" hidden="false" customHeight="false" outlineLevel="0" collapsed="false">
      <c r="AA554" s="0" t="s">
        <v>70</v>
      </c>
      <c r="AB554" s="1"/>
      <c r="AC554" s="1"/>
      <c r="AD554" s="1"/>
      <c r="AE554" s="1"/>
      <c r="AF554" s="1"/>
      <c r="AG554" s="1"/>
      <c r="AH554" s="1"/>
      <c r="AI554" s="1"/>
      <c r="AJ554" s="1"/>
      <c r="AK554" s="1"/>
      <c r="AL554" s="1"/>
      <c r="AM554" s="1"/>
      <c r="AN554" s="1"/>
      <c r="AO554" s="1"/>
      <c r="AP554" s="1"/>
      <c r="AQ554" s="1"/>
      <c r="AR554" s="1"/>
      <c r="AS554" s="1"/>
      <c r="AT554" s="36" t="n">
        <f aca="false">AT488</f>
        <v>0</v>
      </c>
      <c r="AU554" s="36" t="n">
        <f aca="false">AU488</f>
        <v>0</v>
      </c>
      <c r="AV554" s="36" t="n">
        <f aca="false">AV488</f>
        <v>0</v>
      </c>
      <c r="AW554" s="36" t="n">
        <f aca="false">AW488</f>
        <v>0</v>
      </c>
      <c r="AX554" s="36" t="n">
        <f aca="false">AX488</f>
        <v>0</v>
      </c>
    </row>
    <row r="555" customFormat="false" ht="12.75" hidden="false" customHeight="false" outlineLevel="0" collapsed="false">
      <c r="AA555" s="0" t="s">
        <v>71</v>
      </c>
      <c r="AB555" s="1" t="n">
        <v>1.1</v>
      </c>
      <c r="AC555" s="1" t="n">
        <f aca="false">AC511</f>
        <v>0</v>
      </c>
      <c r="AD555" s="1" t="n">
        <v>1.6</v>
      </c>
      <c r="AE555" s="1" t="n">
        <v>-2.5</v>
      </c>
      <c r="AF555" s="1"/>
      <c r="AG555" s="1" t="n">
        <f aca="false">AG511</f>
        <v>0</v>
      </c>
      <c r="AH555" s="1" t="n">
        <f aca="false">AH511</f>
        <v>0</v>
      </c>
      <c r="AI555" s="1" t="n">
        <f aca="false">AI511</f>
        <v>0</v>
      </c>
      <c r="AJ555" s="1" t="n">
        <f aca="false">AJ511</f>
        <v>0</v>
      </c>
      <c r="AK555" s="1" t="n">
        <f aca="false">AK511</f>
        <v>0</v>
      </c>
      <c r="AL555" s="1" t="n">
        <f aca="false">AL511</f>
        <v>0</v>
      </c>
      <c r="AM555" s="1" t="n">
        <f aca="false">AM511</f>
        <v>0</v>
      </c>
      <c r="AN555" s="1" t="n">
        <f aca="false">AN511</f>
        <v>0</v>
      </c>
      <c r="AO555" s="1" t="n">
        <f aca="false">AO511</f>
        <v>0</v>
      </c>
      <c r="AP555" s="1" t="n">
        <f aca="false">AP511</f>
        <v>0</v>
      </c>
      <c r="AQ555" s="1" t="n">
        <f aca="false">AQ511</f>
        <v>0</v>
      </c>
      <c r="AR555" s="1" t="n">
        <f aca="false">AR511</f>
        <v>0</v>
      </c>
      <c r="AS555" s="1" t="n">
        <f aca="false">AS511</f>
        <v>0</v>
      </c>
      <c r="AT555" s="36" t="n">
        <f aca="false">AT511</f>
        <v>0</v>
      </c>
      <c r="AU555" s="36" t="n">
        <f aca="false">AU511</f>
        <v>0</v>
      </c>
      <c r="AV555" s="36" t="n">
        <f aca="false">AV511</f>
        <v>0.8</v>
      </c>
      <c r="AW555" s="36" t="n">
        <f aca="false">AW511</f>
        <v>0</v>
      </c>
      <c r="AX555" s="36" t="n">
        <f aca="false">AX511</f>
        <v>-1.7</v>
      </c>
    </row>
    <row r="556" customFormat="false" ht="12.75" hidden="true" customHeight="false" outlineLevel="0" collapsed="false">
      <c r="AA556" s="0" t="s">
        <v>72</v>
      </c>
      <c r="AB556" s="1" t="n">
        <v>-2.9</v>
      </c>
      <c r="AC556" s="1" t="n">
        <f aca="false">AC534</f>
        <v>0</v>
      </c>
      <c r="AD556" s="1"/>
      <c r="AE556" s="1"/>
      <c r="AF556" s="1"/>
      <c r="AG556" s="1" t="n">
        <f aca="false">AG534</f>
        <v>0</v>
      </c>
      <c r="AH556" s="1" t="n">
        <f aca="false">AH534</f>
        <v>0</v>
      </c>
      <c r="AI556" s="1" t="n">
        <f aca="false">AI534</f>
        <v>-2.2</v>
      </c>
      <c r="AJ556" s="1" t="n">
        <f aca="false">AJ534</f>
        <v>-5.2</v>
      </c>
      <c r="AK556" s="1" t="n">
        <f aca="false">AK534</f>
        <v>-6.1</v>
      </c>
      <c r="AL556" s="1" t="n">
        <f aca="false">AL534</f>
        <v>-6</v>
      </c>
      <c r="AM556" s="1" t="n">
        <f aca="false">AM534</f>
        <v>-6</v>
      </c>
      <c r="AN556" s="1" t="n">
        <f aca="false">AN534</f>
        <v>0</v>
      </c>
      <c r="AO556" s="1" t="n">
        <f aca="false">AO534</f>
        <v>0</v>
      </c>
      <c r="AP556" s="1" t="n">
        <f aca="false">AP534</f>
        <v>0</v>
      </c>
      <c r="AQ556" s="1" t="n">
        <f aca="false">AQ534</f>
        <v>0</v>
      </c>
      <c r="AR556" s="1" t="n">
        <f aca="false">AR534</f>
        <v>0</v>
      </c>
      <c r="AS556" s="1" t="n">
        <f aca="false">AS534</f>
        <v>0</v>
      </c>
      <c r="AT556" s="36" t="n">
        <f aca="false">AT534</f>
        <v>0</v>
      </c>
      <c r="AU556" s="36" t="n">
        <f aca="false">AU534</f>
        <v>0</v>
      </c>
      <c r="AV556" s="36" t="n">
        <f aca="false">AV534</f>
        <v>0</v>
      </c>
      <c r="AW556" s="36" t="n">
        <f aca="false">AW534</f>
        <v>0</v>
      </c>
      <c r="AX556" s="36" t="n">
        <f aca="false">AX534</f>
        <v>0</v>
      </c>
    </row>
    <row r="557" customFormat="false" ht="12.75" hidden="false" customHeight="false" outlineLevel="0" collapsed="false">
      <c r="AA557" s="0" t="s">
        <v>73</v>
      </c>
      <c r="AB557" s="40"/>
      <c r="AC557" s="41" t="n">
        <v>0</v>
      </c>
      <c r="AD557" s="40"/>
      <c r="AE557" s="40"/>
      <c r="AF557" s="40" t="n">
        <v>8.7</v>
      </c>
      <c r="AG557" s="41"/>
      <c r="AH557" s="41"/>
      <c r="AI557" s="41"/>
      <c r="AJ557" s="41"/>
      <c r="AK557" s="41"/>
      <c r="AL557" s="41"/>
      <c r="AM557" s="41"/>
      <c r="AN557" s="41"/>
      <c r="AO557" s="41"/>
      <c r="AP557" s="41"/>
      <c r="AQ557" s="41"/>
      <c r="AR557" s="41"/>
      <c r="AS557" s="41"/>
      <c r="AT557" s="41"/>
      <c r="AU557" s="41"/>
      <c r="AV557" s="41"/>
      <c r="AW557" s="41"/>
      <c r="AX557" s="41"/>
    </row>
    <row r="558" customFormat="false" ht="12.75" hidden="false" customHeight="false" outlineLevel="0" collapsed="false">
      <c r="AB558" s="1" t="n">
        <f aca="false">SUM(AB540:AB557)</f>
        <v>2.3</v>
      </c>
      <c r="AC558" s="1" t="e">
        <f aca="false">SUM(AC540:AC557)</f>
        <v>#REF!</v>
      </c>
      <c r="AD558" s="1" t="n">
        <f aca="false">SUM(AD540:AD557)</f>
        <v>-33.8</v>
      </c>
      <c r="AE558" s="1" t="n">
        <f aca="false">SUM(AE540:AE557)</f>
        <v>25.8</v>
      </c>
      <c r="AF558" s="1" t="n">
        <f aca="false">SUM(AF540:AF557)</f>
        <v>34.3</v>
      </c>
      <c r="AG558" s="1" t="e">
        <f aca="false">SUM(AG540:AG557)</f>
        <v>#REF!</v>
      </c>
      <c r="AH558" s="1" t="e">
        <f aca="false">SUM(AH540:AH557)</f>
        <v>#REF!</v>
      </c>
      <c r="AI558" s="1" t="e">
        <f aca="false">SUM(AI540:AI557)</f>
        <v>#REF!</v>
      </c>
      <c r="AJ558" s="1" t="e">
        <f aca="false">SUM(AJ540:AJ557)</f>
        <v>#REF!</v>
      </c>
      <c r="AK558" s="1" t="e">
        <f aca="false">SUM(AK540:AK557)</f>
        <v>#REF!</v>
      </c>
      <c r="AL558" s="1" t="e">
        <f aca="false">SUM(AL540:AL557)</f>
        <v>#REF!</v>
      </c>
      <c r="AM558" s="1" t="e">
        <f aca="false">SUM(AM540:AM557)</f>
        <v>#REF!</v>
      </c>
      <c r="AN558" s="1" t="e">
        <f aca="false">SUM(AN540:AN557)</f>
        <v>#REF!</v>
      </c>
      <c r="AO558" s="1" t="e">
        <f aca="false">SUM(AO540:AO557)</f>
        <v>#REF!</v>
      </c>
      <c r="AP558" s="1" t="e">
        <f aca="false">SUM(AP540:AP557)</f>
        <v>#REF!</v>
      </c>
      <c r="AQ558" s="1" t="e">
        <f aca="false">SUM(AQ540:AQ557)</f>
        <v>#REF!</v>
      </c>
      <c r="AR558" s="1" t="e">
        <f aca="false">SUM(AR540:AR557)</f>
        <v>#REF!</v>
      </c>
      <c r="AS558" s="1" t="e">
        <f aca="false">SUM(AS540:AS557)</f>
        <v>#REF!</v>
      </c>
      <c r="AT558" s="1" t="n">
        <f aca="false">SUM(AT540:AT557)</f>
        <v>-1.4</v>
      </c>
      <c r="AU558" s="1" t="n">
        <f aca="false">SUM(AU540:AU557)</f>
        <v>1.7</v>
      </c>
      <c r="AV558" s="1" t="n">
        <f aca="false">SUM(AV540:AV557)</f>
        <v>-9.7</v>
      </c>
      <c r="AW558" s="1" t="n">
        <f aca="false">SUM(AW540:AW557)</f>
        <v>-2.8</v>
      </c>
      <c r="AX558" s="1" t="n">
        <f aca="false">SUM(AX540:AX557)</f>
        <v>-49.3</v>
      </c>
    </row>
    <row r="560" customFormat="false" ht="12.75" hidden="false" customHeight="false" outlineLevel="0" collapsed="false">
      <c r="AA560" s="0" t="s">
        <v>82</v>
      </c>
      <c r="AB560" s="29" t="e">
        <f aca="false">AB167+AB190+#REF!+AB351+AB374+AB535+AB512+AB443+AB558</f>
        <v>#REF!</v>
      </c>
      <c r="AC560" s="29" t="e">
        <f aca="false">AC167+AC190+#REF!+AC351+AC374+AC535+AC512+AC443+AC558</f>
        <v>#REF!</v>
      </c>
      <c r="AD560" s="29" t="e">
        <f aca="false">AD167+AD190+#REF!+AD351+AD374+AD535+AD512+AD443+AD558</f>
        <v>#REF!</v>
      </c>
      <c r="AE560" s="29" t="e">
        <f aca="false">AE167+AE190+#REF!+AE351+AE374+AE535+AE512+AE443+AE558</f>
        <v>#REF!</v>
      </c>
      <c r="AF560" s="29" t="e">
        <f aca="false">AF167+AF190+#REF!+AF351+AF374+AF535+AF512+AF443+AF558</f>
        <v>#REF!</v>
      </c>
      <c r="AG560" s="29" t="e">
        <f aca="false">AG167+AG190+#REF!+AG351+AG374+AG535+AG512+AG443+AG558</f>
        <v>#REF!</v>
      </c>
      <c r="AH560" s="29" t="e">
        <f aca="false">AH167+AH190+#REF!+AH351+AH374+AH535+AH512+AH443+AH558</f>
        <v>#REF!</v>
      </c>
      <c r="AI560" s="29" t="e">
        <f aca="false">AI167+AI190+#REF!+AI351+AI374+AI535+AI512+AI443+AI558</f>
        <v>#REF!</v>
      </c>
      <c r="AJ560" s="29" t="e">
        <f aca="false">AJ167+AJ190+#REF!+AJ351+AJ374+AJ535+AJ512+AJ443+AJ558</f>
        <v>#REF!</v>
      </c>
      <c r="AK560" s="29" t="e">
        <f aca="false">AK167+AK190+#REF!+AK351+AK374+AK535+AK512+AK443+AK558</f>
        <v>#REF!</v>
      </c>
      <c r="AL560" s="29" t="e">
        <f aca="false">AL167+AL190+#REF!+AL351+AL374+AL535+AL512+AL443+AL558</f>
        <v>#REF!</v>
      </c>
      <c r="AM560" s="29" t="e">
        <f aca="false">AM167+AM190+#REF!+AM351+AM374+AM535+AM512+AM443+AM558</f>
        <v>#REF!</v>
      </c>
      <c r="AN560" s="29" t="e">
        <f aca="false">AN167+AN190+#REF!+AN351+AN374+AN535+AN512+AN443+AN558</f>
        <v>#REF!</v>
      </c>
      <c r="AO560" s="29" t="e">
        <f aca="false">AO167+AO190+#REF!+AO351+AO374+AO535+AO512+AO443+AO558</f>
        <v>#REF!</v>
      </c>
      <c r="AP560" s="29" t="e">
        <f aca="false">AP167+AP190+#REF!+AP351+AP374+AP535+AP512+AP443+AP558</f>
        <v>#REF!</v>
      </c>
      <c r="AQ560" s="29" t="e">
        <f aca="false">AQ167+AQ190+#REF!+AQ351+AQ374+AQ535+AQ512+AQ443+AQ558</f>
        <v>#REF!</v>
      </c>
      <c r="AR560" s="29" t="e">
        <f aca="false">AR167+AR190+#REF!+AR351+AR374+AR535+AR512+AR443+AR558</f>
        <v>#REF!</v>
      </c>
      <c r="AS560" s="29" t="e">
        <f aca="false">AS167+AS190+#REF!+AS351+AS374+AS535+AS512+AS443+AS558</f>
        <v>#REF!</v>
      </c>
      <c r="AT560" s="29" t="n">
        <f aca="false">AT167+AT190+AT213+AT236+AT259+AT282+AT305+AT328+AT351+AT374+AT397+AT420+AT443+AT466+AT489+AT512+AT535+AT558</f>
        <v>34.9</v>
      </c>
      <c r="AU560" s="29" t="n">
        <f aca="false">AU167+AU190+AU213+AU236+AU259+AU282+AU305+AU328+AU351+AU374+AU397+AU420+AU443+AU466+AU489+AU512+AU535+AU558</f>
        <v>44.3</v>
      </c>
      <c r="AV560" s="29" t="n">
        <f aca="false">AV167+AV190+AV213+AV236+AV259+AV282+AV305+AV328+AV351+AV374+AV397+AV420+AV443+AV466+AV489+AV512+AV535+AV558</f>
        <v>57.3</v>
      </c>
      <c r="AW560" s="29" t="n">
        <f aca="false">AW167+AW190+AW213+AW236+AW259+AW282+AW305+AW328+AW351+AW374+AW397+AW420+AW443+AW466+AW489+AW512+AW535+AW558</f>
        <v>67.6</v>
      </c>
      <c r="AX560" s="29" t="n">
        <f aca="false">AX167+AX190+AX213+AX236+AX259+AX282+AX305+AX328+AX351+AX374+AX397+AX420+AX443+AX466+AX489+AX512+AX535+AX558</f>
        <v>-34.2</v>
      </c>
    </row>
    <row r="561" customFormat="false" ht="12.75" hidden="false" customHeight="false" outlineLevel="0" collapsed="false">
      <c r="AA561" s="21" t="s">
        <v>83</v>
      </c>
    </row>
    <row r="562" customFormat="false" ht="12.75" hidden="false" customHeight="false" outlineLevel="0" collapsed="false">
      <c r="AA562" s="0" t="s">
        <v>57</v>
      </c>
      <c r="AB562" s="29" t="n">
        <f aca="false">AB149</f>
        <v>-9.3</v>
      </c>
      <c r="AC562" s="29" t="n">
        <f aca="false">AC149</f>
        <v>-32.9</v>
      </c>
      <c r="AD562" s="29" t="n">
        <f aca="false">AD149</f>
        <v>8.1</v>
      </c>
      <c r="AE562" s="29" t="n">
        <f aca="false">AE149</f>
        <v>35.7</v>
      </c>
      <c r="AF562" s="29" t="n">
        <f aca="false">AF149</f>
        <v>16.8</v>
      </c>
      <c r="AG562" s="29" t="n">
        <f aca="false">AG149</f>
        <v>6.7</v>
      </c>
      <c r="AH562" s="29" t="n">
        <f aca="false">AH149</f>
        <v>-5.7</v>
      </c>
      <c r="AI562" s="29" t="n">
        <f aca="false">AI149</f>
        <v>-1.2</v>
      </c>
      <c r="AJ562" s="29" t="n">
        <f aca="false">AJ149</f>
        <v>-6.6</v>
      </c>
      <c r="AK562" s="29" t="n">
        <f aca="false">AK149</f>
        <v>3</v>
      </c>
      <c r="AL562" s="29" t="n">
        <f aca="false">AL149</f>
        <v>6.9</v>
      </c>
      <c r="AM562" s="29" t="n">
        <f aca="false">AM149</f>
        <v>7.7</v>
      </c>
      <c r="AN562" s="29" t="n">
        <f aca="false">AN149</f>
        <v>-14.8</v>
      </c>
      <c r="AO562" s="29" t="n">
        <f aca="false">AO149</f>
        <v>-32.2</v>
      </c>
      <c r="AP562" s="29" t="n">
        <f aca="false">AP149</f>
        <v>7.6</v>
      </c>
      <c r="AQ562" s="29" t="n">
        <f aca="false">AQ149</f>
        <v>8.1</v>
      </c>
      <c r="AR562" s="29" t="n">
        <f aca="false">AR149</f>
        <v>-2.2</v>
      </c>
      <c r="AS562" s="29" t="n">
        <f aca="false">AS149</f>
        <v>4.3</v>
      </c>
      <c r="AT562" s="29" t="n">
        <f aca="false">AT149</f>
        <v>-3.6</v>
      </c>
      <c r="AU562" s="29" t="n">
        <f aca="false">AU149</f>
        <v>6.9</v>
      </c>
      <c r="AV562" s="29" t="n">
        <f aca="false">AV149</f>
        <v>7.6</v>
      </c>
      <c r="AW562" s="29" t="n">
        <f aca="false">AW149</f>
        <v>5.1</v>
      </c>
      <c r="AX562" s="29" t="n">
        <f aca="false">AX149</f>
        <v>1.3</v>
      </c>
    </row>
    <row r="563" customFormat="false" ht="12.75" hidden="false" customHeight="false" outlineLevel="0" collapsed="false">
      <c r="AA563" s="0" t="s">
        <v>58</v>
      </c>
      <c r="AB563" s="29" t="n">
        <f aca="false">AB173</f>
        <v>7.6</v>
      </c>
      <c r="AC563" s="29" t="n">
        <f aca="false">AC173</f>
        <v>11.8</v>
      </c>
      <c r="AD563" s="29" t="n">
        <f aca="false">AD173</f>
        <v>10.9</v>
      </c>
      <c r="AE563" s="29" t="n">
        <f aca="false">AE173</f>
        <v>5.3</v>
      </c>
      <c r="AF563" s="29" t="n">
        <f aca="false">AF173</f>
        <v>28.8</v>
      </c>
      <c r="AG563" s="29" t="n">
        <f aca="false">AG173</f>
        <v>12.2</v>
      </c>
      <c r="AH563" s="29" t="n">
        <f aca="false">AH173</f>
        <v>2.4</v>
      </c>
      <c r="AI563" s="29" t="n">
        <f aca="false">AI173</f>
        <v>-10.4</v>
      </c>
      <c r="AJ563" s="29" t="n">
        <f aca="false">AJ173</f>
        <v>4.1</v>
      </c>
      <c r="AK563" s="29" t="n">
        <f aca="false">AK173</f>
        <v>38.4</v>
      </c>
      <c r="AL563" s="29" t="n">
        <f aca="false">AL173</f>
        <v>18.2</v>
      </c>
      <c r="AM563" s="29" t="n">
        <f aca="false">AM173</f>
        <v>-13.8</v>
      </c>
      <c r="AN563" s="29" t="n">
        <f aca="false">AN173</f>
        <v>-7.4</v>
      </c>
      <c r="AO563" s="29" t="n">
        <f aca="false">AO173</f>
        <v>-2.6</v>
      </c>
      <c r="AP563" s="29" t="n">
        <f aca="false">AP173</f>
        <v>21</v>
      </c>
      <c r="AQ563" s="29" t="n">
        <f aca="false">AQ173</f>
        <v>0.5</v>
      </c>
      <c r="AR563" s="29" t="n">
        <f aca="false">AR173</f>
        <v>0</v>
      </c>
      <c r="AS563" s="29" t="n">
        <f aca="false">AS173</f>
        <v>0</v>
      </c>
      <c r="AT563" s="29" t="n">
        <f aca="false">AT173</f>
        <v>-5.4</v>
      </c>
      <c r="AU563" s="29" t="n">
        <f aca="false">AU173</f>
        <v>-8.7</v>
      </c>
      <c r="AV563" s="29" t="n">
        <f aca="false">AV173</f>
        <v>0.5</v>
      </c>
      <c r="AW563" s="29" t="n">
        <f aca="false">AW173</f>
        <v>0</v>
      </c>
      <c r="AX563" s="29" t="n">
        <f aca="false">AX173</f>
        <v>217.4</v>
      </c>
    </row>
    <row r="564" customFormat="false" ht="12.75" hidden="false" customHeight="false" outlineLevel="0" collapsed="false">
      <c r="AA564" s="0" t="s">
        <v>59</v>
      </c>
      <c r="AB564" s="29"/>
      <c r="AC564" s="29"/>
      <c r="AD564" s="29"/>
      <c r="AE564" s="29"/>
      <c r="AF564" s="29"/>
      <c r="AG564" s="29"/>
      <c r="AH564" s="29"/>
      <c r="AI564" s="29"/>
      <c r="AJ564" s="29"/>
      <c r="AK564" s="29"/>
      <c r="AL564" s="29"/>
      <c r="AM564" s="29"/>
      <c r="AN564" s="29"/>
      <c r="AO564" s="29"/>
      <c r="AP564" s="29"/>
      <c r="AQ564" s="29"/>
      <c r="AR564" s="29"/>
      <c r="AS564" s="29"/>
      <c r="AT564" s="29" t="n">
        <f aca="false">AT197</f>
        <v>0</v>
      </c>
      <c r="AU564" s="29"/>
      <c r="AV564" s="29"/>
      <c r="AW564" s="29" t="n">
        <f aca="false">AW197</f>
        <v>3.8</v>
      </c>
      <c r="AX564" s="29" t="n">
        <f aca="false">AX197</f>
        <v>0</v>
      </c>
    </row>
    <row r="565" customFormat="false" ht="12.75" hidden="false" customHeight="false" outlineLevel="0" collapsed="false">
      <c r="AA565" s="0" t="s">
        <v>60</v>
      </c>
      <c r="AB565" s="29"/>
      <c r="AC565" s="29"/>
      <c r="AD565" s="29"/>
      <c r="AE565" s="29"/>
      <c r="AF565" s="29"/>
      <c r="AG565" s="29"/>
      <c r="AH565" s="29"/>
      <c r="AI565" s="29"/>
      <c r="AJ565" s="29"/>
      <c r="AK565" s="29"/>
      <c r="AL565" s="29"/>
      <c r="AM565" s="29"/>
      <c r="AN565" s="29"/>
      <c r="AO565" s="29"/>
      <c r="AP565" s="29"/>
      <c r="AQ565" s="29"/>
      <c r="AR565" s="29"/>
      <c r="AS565" s="29"/>
      <c r="AT565" s="29" t="n">
        <f aca="false">AT221</f>
        <v>0</v>
      </c>
      <c r="AU565" s="29"/>
      <c r="AV565" s="29"/>
      <c r="AW565" s="29" t="n">
        <f aca="false">AW221</f>
        <v>0</v>
      </c>
      <c r="AX565" s="29" t="n">
        <f aca="false">AX221</f>
        <v>0</v>
      </c>
    </row>
    <row r="566" customFormat="false" ht="12.75" hidden="false" customHeight="false" outlineLevel="0" collapsed="false">
      <c r="AA566" s="0" t="s">
        <v>61</v>
      </c>
      <c r="AB566" s="29"/>
      <c r="AC566" s="29"/>
      <c r="AD566" s="29"/>
      <c r="AE566" s="29"/>
      <c r="AF566" s="29"/>
      <c r="AG566" s="29"/>
      <c r="AH566" s="29"/>
      <c r="AI566" s="29"/>
      <c r="AJ566" s="29"/>
      <c r="AK566" s="29"/>
      <c r="AL566" s="29"/>
      <c r="AM566" s="29"/>
      <c r="AN566" s="29"/>
      <c r="AO566" s="29"/>
      <c r="AP566" s="29"/>
      <c r="AQ566" s="29"/>
      <c r="AR566" s="29"/>
      <c r="AS566" s="29"/>
      <c r="AT566" s="29" t="n">
        <f aca="false">AT245</f>
        <v>0</v>
      </c>
      <c r="AU566" s="29"/>
      <c r="AV566" s="29"/>
      <c r="AW566" s="29" t="n">
        <f aca="false">AW245</f>
        <v>1.2</v>
      </c>
      <c r="AX566" s="29" t="n">
        <f aca="false">AX245</f>
        <v>1.4</v>
      </c>
    </row>
    <row r="567" customFormat="false" ht="12.75" hidden="false" customHeight="false" outlineLevel="0" collapsed="false">
      <c r="AA567" s="0" t="s">
        <v>62</v>
      </c>
      <c r="AB567" s="29"/>
      <c r="AC567" s="29"/>
      <c r="AD567" s="29"/>
      <c r="AE567" s="29"/>
      <c r="AF567" s="29"/>
      <c r="AG567" s="29"/>
      <c r="AH567" s="29"/>
      <c r="AI567" s="29"/>
      <c r="AJ567" s="29"/>
      <c r="AK567" s="29"/>
      <c r="AL567" s="29"/>
      <c r="AM567" s="29"/>
      <c r="AN567" s="29"/>
      <c r="AO567" s="29"/>
      <c r="AP567" s="29"/>
      <c r="AQ567" s="29"/>
      <c r="AR567" s="29"/>
      <c r="AS567" s="29"/>
      <c r="AT567" s="29" t="n">
        <f aca="false">AT269</f>
        <v>0</v>
      </c>
      <c r="AU567" s="29"/>
      <c r="AV567" s="29"/>
      <c r="AW567" s="29" t="n">
        <f aca="false">AW269</f>
        <v>0</v>
      </c>
      <c r="AX567" s="29" t="n">
        <f aca="false">AX269</f>
        <v>0</v>
      </c>
    </row>
    <row r="568" customFormat="false" ht="12.75" hidden="false" customHeight="false" outlineLevel="0" collapsed="false">
      <c r="AA568" s="0" t="s">
        <v>63</v>
      </c>
      <c r="AB568" s="29"/>
      <c r="AC568" s="29"/>
      <c r="AD568" s="29"/>
      <c r="AE568" s="29"/>
      <c r="AF568" s="29"/>
      <c r="AG568" s="29"/>
      <c r="AH568" s="29"/>
      <c r="AI568" s="29"/>
      <c r="AJ568" s="29"/>
      <c r="AK568" s="29"/>
      <c r="AL568" s="29"/>
      <c r="AM568" s="29"/>
      <c r="AN568" s="29"/>
      <c r="AO568" s="29"/>
      <c r="AP568" s="29"/>
      <c r="AQ568" s="29"/>
      <c r="AR568" s="29"/>
      <c r="AS568" s="29"/>
      <c r="AT568" s="29" t="n">
        <f aca="false">AT293</f>
        <v>0</v>
      </c>
      <c r="AU568" s="29"/>
      <c r="AV568" s="29"/>
      <c r="AW568" s="29" t="n">
        <f aca="false">AW293</f>
        <v>0</v>
      </c>
      <c r="AX568" s="29" t="n">
        <f aca="false">AX293</f>
        <v>-9.9</v>
      </c>
    </row>
    <row r="569" customFormat="false" ht="12.75" hidden="false" customHeight="false" outlineLevel="0" collapsed="false">
      <c r="AA569" s="0" t="s">
        <v>64</v>
      </c>
      <c r="AB569" s="29" t="n">
        <f aca="false">AB301</f>
        <v>0</v>
      </c>
      <c r="AC569" s="29" t="n">
        <f aca="false">AC301</f>
        <v>0</v>
      </c>
      <c r="AD569" s="29" t="n">
        <f aca="false">AD301</f>
        <v>0</v>
      </c>
      <c r="AE569" s="29" t="n">
        <f aca="false">AE301</f>
        <v>0</v>
      </c>
      <c r="AF569" s="29" t="n">
        <f aca="false">AF301</f>
        <v>0</v>
      </c>
      <c r="AG569" s="29" t="n">
        <f aca="false">AG301</f>
        <v>0</v>
      </c>
      <c r="AH569" s="29" t="n">
        <f aca="false">AH301</f>
        <v>0</v>
      </c>
      <c r="AI569" s="29" t="n">
        <f aca="false">AI301</f>
        <v>0</v>
      </c>
      <c r="AJ569" s="29" t="n">
        <f aca="false">AJ301</f>
        <v>0</v>
      </c>
      <c r="AK569" s="29" t="n">
        <f aca="false">AK301</f>
        <v>0</v>
      </c>
      <c r="AL569" s="29" t="n">
        <f aca="false">AL301</f>
        <v>0</v>
      </c>
      <c r="AM569" s="29" t="n">
        <f aca="false">AM301</f>
        <v>0</v>
      </c>
      <c r="AN569" s="29" t="n">
        <f aca="false">AN301</f>
        <v>0</v>
      </c>
      <c r="AO569" s="29" t="n">
        <f aca="false">AO301</f>
        <v>0</v>
      </c>
      <c r="AP569" s="29" t="n">
        <f aca="false">AP301</f>
        <v>0</v>
      </c>
      <c r="AQ569" s="29" t="n">
        <f aca="false">AQ301</f>
        <v>0</v>
      </c>
      <c r="AR569" s="29" t="n">
        <f aca="false">AR301</f>
        <v>0</v>
      </c>
      <c r="AS569" s="29" t="n">
        <f aca="false">AS301</f>
        <v>0</v>
      </c>
      <c r="AT569" s="29" t="n">
        <f aca="false">AT317</f>
        <v>0</v>
      </c>
      <c r="AU569" s="29" t="n">
        <f aca="false">AU301</f>
        <v>0</v>
      </c>
      <c r="AV569" s="29" t="n">
        <f aca="false">AV301</f>
        <v>0</v>
      </c>
      <c r="AW569" s="29" t="n">
        <f aca="false">AW317</f>
        <v>-5</v>
      </c>
      <c r="AX569" s="29" t="n">
        <f aca="false">AX317</f>
        <v>-2</v>
      </c>
    </row>
    <row r="570" customFormat="false" ht="12.75" hidden="false" customHeight="false" outlineLevel="0" collapsed="false">
      <c r="AA570" s="0" t="s">
        <v>65</v>
      </c>
      <c r="AB570" s="29" t="n">
        <f aca="false">AB341</f>
        <v>0</v>
      </c>
      <c r="AC570" s="29" t="n">
        <f aca="false">AC341</f>
        <v>-28.5</v>
      </c>
      <c r="AD570" s="29" t="n">
        <f aca="false">AD341</f>
        <v>0</v>
      </c>
      <c r="AE570" s="29" t="n">
        <f aca="false">AE341</f>
        <v>0</v>
      </c>
      <c r="AF570" s="29" t="n">
        <f aca="false">AF341</f>
        <v>0</v>
      </c>
      <c r="AG570" s="29" t="n">
        <f aca="false">AG341</f>
        <v>0</v>
      </c>
      <c r="AH570" s="29" t="n">
        <f aca="false">AH341</f>
        <v>0</v>
      </c>
      <c r="AI570" s="29" t="n">
        <f aca="false">AI341</f>
        <v>0</v>
      </c>
      <c r="AJ570" s="29" t="n">
        <f aca="false">AJ341</f>
        <v>0</v>
      </c>
      <c r="AK570" s="29" t="n">
        <f aca="false">AK341</f>
        <v>0</v>
      </c>
      <c r="AL570" s="29" t="n">
        <f aca="false">AL341</f>
        <v>0</v>
      </c>
      <c r="AM570" s="29" t="n">
        <f aca="false">AM341</f>
        <v>0</v>
      </c>
      <c r="AN570" s="29" t="n">
        <f aca="false">AN341</f>
        <v>0</v>
      </c>
      <c r="AO570" s="29" t="n">
        <f aca="false">AO341</f>
        <v>0</v>
      </c>
      <c r="AP570" s="29" t="n">
        <f aca="false">AP341</f>
        <v>0</v>
      </c>
      <c r="AQ570" s="29" t="n">
        <f aca="false">AQ341</f>
        <v>0</v>
      </c>
      <c r="AR570" s="29" t="n">
        <f aca="false">AR341</f>
        <v>0</v>
      </c>
      <c r="AS570" s="29" t="n">
        <f aca="false">AS341</f>
        <v>0</v>
      </c>
      <c r="AT570" s="29" t="n">
        <f aca="false">AT341</f>
        <v>0</v>
      </c>
      <c r="AU570" s="29" t="n">
        <f aca="false">AU341</f>
        <v>0</v>
      </c>
      <c r="AV570" s="29" t="n">
        <f aca="false">AV341</f>
        <v>0</v>
      </c>
      <c r="AW570" s="29" t="n">
        <f aca="false">AW341</f>
        <v>0</v>
      </c>
      <c r="AX570" s="29" t="n">
        <f aca="false">AX341</f>
        <v>0</v>
      </c>
    </row>
    <row r="571" customFormat="false" ht="12.75" hidden="false" customHeight="false" outlineLevel="0" collapsed="false">
      <c r="AA571" s="0" t="s">
        <v>66</v>
      </c>
      <c r="AB571" s="29" t="n">
        <f aca="false">AB365</f>
        <v>0</v>
      </c>
      <c r="AC571" s="29" t="n">
        <f aca="false">AC365</f>
        <v>1.8</v>
      </c>
      <c r="AD571" s="29" t="n">
        <f aca="false">AD365</f>
        <v>-0.7</v>
      </c>
      <c r="AE571" s="29" t="n">
        <f aca="false">AE365</f>
        <v>-2.7</v>
      </c>
      <c r="AF571" s="29" t="n">
        <f aca="false">AF365</f>
        <v>-10.5</v>
      </c>
      <c r="AG571" s="29" t="n">
        <f aca="false">AG365</f>
        <v>0</v>
      </c>
      <c r="AH571" s="29" t="n">
        <f aca="false">AH365</f>
        <v>0</v>
      </c>
      <c r="AI571" s="29" t="n">
        <f aca="false">AI365</f>
        <v>0</v>
      </c>
      <c r="AJ571" s="29" t="n">
        <f aca="false">AJ365</f>
        <v>0</v>
      </c>
      <c r="AK571" s="29" t="n">
        <f aca="false">AK365</f>
        <v>0</v>
      </c>
      <c r="AL571" s="29" t="n">
        <f aca="false">AL365</f>
        <v>0</v>
      </c>
      <c r="AM571" s="29" t="n">
        <f aca="false">AM365</f>
        <v>-2.8</v>
      </c>
      <c r="AN571" s="29" t="n">
        <f aca="false">AN365</f>
        <v>0</v>
      </c>
      <c r="AO571" s="29" t="n">
        <f aca="false">AO365</f>
        <v>1.2</v>
      </c>
      <c r="AP571" s="29" t="n">
        <f aca="false">AP365</f>
        <v>0</v>
      </c>
      <c r="AQ571" s="29" t="n">
        <f aca="false">AQ365</f>
        <v>0</v>
      </c>
      <c r="AR571" s="29" t="n">
        <f aca="false">AR365</f>
        <v>-3.4</v>
      </c>
      <c r="AS571" s="29" t="n">
        <f aca="false">AS365</f>
        <v>0</v>
      </c>
      <c r="AT571" s="29" t="n">
        <f aca="false">AT365</f>
        <v>0</v>
      </c>
      <c r="AU571" s="29" t="n">
        <f aca="false">AU365</f>
        <v>0</v>
      </c>
      <c r="AV571" s="29" t="n">
        <f aca="false">AV365</f>
        <v>0</v>
      </c>
      <c r="AW571" s="29" t="n">
        <f aca="false">AW365</f>
        <v>0</v>
      </c>
      <c r="AX571" s="29" t="n">
        <f aca="false">AX365</f>
        <v>0</v>
      </c>
    </row>
    <row r="572" customFormat="false" ht="12.75" hidden="false" customHeight="false" outlineLevel="0" collapsed="false">
      <c r="AA572" s="0" t="s">
        <v>67</v>
      </c>
      <c r="AB572" s="29"/>
      <c r="AC572" s="29"/>
      <c r="AD572" s="29"/>
      <c r="AE572" s="29"/>
      <c r="AF572" s="29"/>
      <c r="AG572" s="29"/>
      <c r="AH572" s="29"/>
      <c r="AI572" s="29"/>
      <c r="AJ572" s="29"/>
      <c r="AK572" s="29"/>
      <c r="AL572" s="29"/>
      <c r="AM572" s="29"/>
      <c r="AN572" s="29"/>
      <c r="AO572" s="29"/>
      <c r="AP572" s="29"/>
      <c r="AQ572" s="29"/>
      <c r="AR572" s="29"/>
      <c r="AS572" s="29"/>
      <c r="AT572" s="29" t="n">
        <f aca="false">AT389</f>
        <v>0</v>
      </c>
      <c r="AU572" s="29"/>
      <c r="AV572" s="29"/>
      <c r="AW572" s="29" t="n">
        <f aca="false">AW389</f>
        <v>2</v>
      </c>
      <c r="AX572" s="29" t="n">
        <f aca="false">AX389</f>
        <v>2</v>
      </c>
    </row>
    <row r="573" customFormat="false" ht="12.75" hidden="false" customHeight="false" outlineLevel="0" collapsed="false">
      <c r="AA573" s="0" t="s">
        <v>47</v>
      </c>
      <c r="AB573" s="29"/>
      <c r="AC573" s="29"/>
      <c r="AD573" s="29"/>
      <c r="AE573" s="29"/>
      <c r="AF573" s="29"/>
      <c r="AG573" s="29"/>
      <c r="AH573" s="29"/>
      <c r="AI573" s="29"/>
      <c r="AJ573" s="29"/>
      <c r="AK573" s="29"/>
      <c r="AL573" s="29"/>
      <c r="AM573" s="29"/>
      <c r="AN573" s="29"/>
      <c r="AO573" s="29"/>
      <c r="AP573" s="29"/>
      <c r="AQ573" s="29"/>
      <c r="AR573" s="29"/>
      <c r="AS573" s="29"/>
      <c r="AT573" s="29" t="n">
        <f aca="false">AT413</f>
        <v>1.7</v>
      </c>
      <c r="AU573" s="29"/>
      <c r="AV573" s="29"/>
      <c r="AW573" s="29" t="n">
        <f aca="false">AW413</f>
        <v>0</v>
      </c>
      <c r="AX573" s="29" t="n">
        <f aca="false">AX413</f>
        <v>0</v>
      </c>
    </row>
    <row r="574" customFormat="false" ht="12.75" hidden="false" customHeight="false" outlineLevel="0" collapsed="false">
      <c r="AA574" s="0" t="s">
        <v>68</v>
      </c>
      <c r="AB574" s="29" t="n">
        <f aca="false">AB437</f>
        <v>-1.4</v>
      </c>
      <c r="AC574" s="29" t="n">
        <f aca="false">AC437</f>
        <v>-1.4</v>
      </c>
      <c r="AD574" s="29" t="n">
        <f aca="false">AD437</f>
        <v>-1.4</v>
      </c>
      <c r="AE574" s="29" t="n">
        <f aca="false">AE437</f>
        <v>0</v>
      </c>
      <c r="AF574" s="29" t="n">
        <f aca="false">AF437</f>
        <v>0</v>
      </c>
      <c r="AG574" s="29" t="n">
        <f aca="false">AG437</f>
        <v>0</v>
      </c>
      <c r="AH574" s="29" t="n">
        <f aca="false">AH437</f>
        <v>0</v>
      </c>
      <c r="AI574" s="29" t="n">
        <f aca="false">AI437</f>
        <v>0</v>
      </c>
      <c r="AJ574" s="29" t="n">
        <f aca="false">AJ437</f>
        <v>0</v>
      </c>
      <c r="AK574" s="29" t="n">
        <f aca="false">AK437</f>
        <v>0</v>
      </c>
      <c r="AL574" s="29" t="n">
        <f aca="false">AL437</f>
        <v>0</v>
      </c>
      <c r="AM574" s="29" t="n">
        <f aca="false">AM437</f>
        <v>0</v>
      </c>
      <c r="AN574" s="29" t="n">
        <f aca="false">AN437</f>
        <v>0</v>
      </c>
      <c r="AO574" s="29" t="n">
        <f aca="false">AO437</f>
        <v>0</v>
      </c>
      <c r="AP574" s="29" t="n">
        <f aca="false">AP437</f>
        <v>0</v>
      </c>
      <c r="AQ574" s="29" t="n">
        <f aca="false">AQ437</f>
        <v>0</v>
      </c>
      <c r="AR574" s="29" t="n">
        <f aca="false">AR437</f>
        <v>0</v>
      </c>
      <c r="AS574" s="29" t="n">
        <f aca="false">AS437</f>
        <v>0</v>
      </c>
      <c r="AT574" s="29" t="n">
        <f aca="false">AT437</f>
        <v>0</v>
      </c>
      <c r="AU574" s="29" t="n">
        <f aca="false">AU437</f>
        <v>0</v>
      </c>
      <c r="AV574" s="29" t="n">
        <f aca="false">AV437</f>
        <v>0</v>
      </c>
      <c r="AW574" s="29" t="n">
        <f aca="false">AW437</f>
        <v>-4.8</v>
      </c>
      <c r="AX574" s="29" t="n">
        <f aca="false">AX437</f>
        <v>0</v>
      </c>
    </row>
    <row r="575" customFormat="false" ht="12.75" hidden="false" customHeight="false" outlineLevel="0" collapsed="false">
      <c r="AA575" s="0" t="s">
        <v>69</v>
      </c>
      <c r="AB575" s="29"/>
      <c r="AC575" s="29"/>
      <c r="AD575" s="29"/>
      <c r="AE575" s="29"/>
      <c r="AF575" s="29"/>
      <c r="AG575" s="29"/>
      <c r="AH575" s="29"/>
      <c r="AI575" s="29"/>
      <c r="AJ575" s="29"/>
      <c r="AK575" s="29"/>
      <c r="AL575" s="29"/>
      <c r="AM575" s="29"/>
      <c r="AN575" s="29"/>
      <c r="AO575" s="29"/>
      <c r="AP575" s="29"/>
      <c r="AQ575" s="29"/>
      <c r="AR575" s="29"/>
      <c r="AS575" s="29"/>
      <c r="AT575" s="29" t="n">
        <f aca="false">AT461</f>
        <v>0</v>
      </c>
      <c r="AU575" s="29"/>
      <c r="AV575" s="29"/>
      <c r="AW575" s="29" t="n">
        <f aca="false">AW461</f>
        <v>0</v>
      </c>
      <c r="AX575" s="29" t="n">
        <f aca="false">AX461</f>
        <v>0</v>
      </c>
    </row>
    <row r="576" customFormat="false" ht="12.75" hidden="false" customHeight="false" outlineLevel="0" collapsed="false">
      <c r="AA576" s="0" t="s">
        <v>70</v>
      </c>
      <c r="AB576" s="29"/>
      <c r="AC576" s="29"/>
      <c r="AD576" s="29"/>
      <c r="AE576" s="29"/>
      <c r="AF576" s="29"/>
      <c r="AG576" s="29"/>
      <c r="AH576" s="29"/>
      <c r="AI576" s="29"/>
      <c r="AJ576" s="29"/>
      <c r="AK576" s="29"/>
      <c r="AL576" s="29"/>
      <c r="AM576" s="29"/>
      <c r="AN576" s="29"/>
      <c r="AO576" s="29"/>
      <c r="AP576" s="29"/>
      <c r="AQ576" s="29"/>
      <c r="AR576" s="29"/>
      <c r="AS576" s="29"/>
      <c r="AT576" s="29" t="n">
        <f aca="false">AT485</f>
        <v>0</v>
      </c>
      <c r="AU576" s="29"/>
      <c r="AV576" s="29"/>
      <c r="AW576" s="29" t="n">
        <f aca="false">AW485</f>
        <v>0</v>
      </c>
      <c r="AX576" s="29" t="n">
        <f aca="false">AX485</f>
        <v>0</v>
      </c>
    </row>
    <row r="577" customFormat="false" ht="12.75" hidden="false" customHeight="false" outlineLevel="0" collapsed="false">
      <c r="AA577" s="0" t="s">
        <v>71</v>
      </c>
      <c r="AB577" s="29" t="n">
        <f aca="false">AB509</f>
        <v>0</v>
      </c>
      <c r="AC577" s="29" t="n">
        <f aca="false">AC509</f>
        <v>0</v>
      </c>
      <c r="AD577" s="29" t="n">
        <f aca="false">AD509</f>
        <v>2.6</v>
      </c>
      <c r="AE577" s="29" t="n">
        <f aca="false">AE509</f>
        <v>0</v>
      </c>
      <c r="AF577" s="29" t="n">
        <f aca="false">AF509</f>
        <v>0</v>
      </c>
      <c r="AG577" s="29" t="n">
        <f aca="false">AG509</f>
        <v>0</v>
      </c>
      <c r="AH577" s="29" t="n">
        <f aca="false">AH509</f>
        <v>0</v>
      </c>
      <c r="AI577" s="29" t="n">
        <f aca="false">AI509</f>
        <v>0</v>
      </c>
      <c r="AJ577" s="29" t="n">
        <f aca="false">AJ509</f>
        <v>0</v>
      </c>
      <c r="AK577" s="29" t="n">
        <f aca="false">AK509</f>
        <v>0</v>
      </c>
      <c r="AL577" s="29" t="n">
        <f aca="false">AL509</f>
        <v>0</v>
      </c>
      <c r="AM577" s="29" t="n">
        <f aca="false">AM509</f>
        <v>6.8</v>
      </c>
      <c r="AN577" s="29" t="n">
        <f aca="false">AN509</f>
        <v>0</v>
      </c>
      <c r="AO577" s="29" t="n">
        <f aca="false">AO509</f>
        <v>1.2</v>
      </c>
      <c r="AP577" s="29" t="n">
        <f aca="false">AP509</f>
        <v>0</v>
      </c>
      <c r="AQ577" s="29" t="n">
        <f aca="false">AQ509</f>
        <v>-1.8</v>
      </c>
      <c r="AR577" s="29" t="n">
        <f aca="false">AR509</f>
        <v>-3.9</v>
      </c>
      <c r="AS577" s="29" t="n">
        <f aca="false">AS509</f>
        <v>0</v>
      </c>
      <c r="AT577" s="29" t="n">
        <f aca="false">AT509</f>
        <v>0</v>
      </c>
      <c r="AU577" s="29" t="n">
        <f aca="false">AU509</f>
        <v>0</v>
      </c>
      <c r="AV577" s="29" t="n">
        <f aca="false">AV509</f>
        <v>4.6</v>
      </c>
      <c r="AW577" s="29" t="n">
        <f aca="false">AW509</f>
        <v>0.9</v>
      </c>
      <c r="AX577" s="29" t="n">
        <f aca="false">AX509</f>
        <v>6.4</v>
      </c>
    </row>
    <row r="578" customFormat="false" ht="12.75" hidden="true" customHeight="false" outlineLevel="0" collapsed="false">
      <c r="AA578" s="0" t="s">
        <v>72</v>
      </c>
      <c r="AB578" s="29" t="n">
        <f aca="false">AB533</f>
        <v>0</v>
      </c>
      <c r="AC578" s="29" t="n">
        <f aca="false">AC533</f>
        <v>0</v>
      </c>
      <c r="AD578" s="29" t="n">
        <f aca="false">AD533</f>
        <v>0</v>
      </c>
      <c r="AE578" s="29" t="n">
        <f aca="false">AE533</f>
        <v>0</v>
      </c>
      <c r="AF578" s="29" t="n">
        <f aca="false">AF533</f>
        <v>0</v>
      </c>
      <c r="AG578" s="29" t="n">
        <f aca="false">AG533</f>
        <v>0</v>
      </c>
      <c r="AH578" s="29" t="n">
        <f aca="false">AH533</f>
        <v>0</v>
      </c>
      <c r="AI578" s="29" t="n">
        <f aca="false">AI533</f>
        <v>0</v>
      </c>
      <c r="AJ578" s="29" t="n">
        <f aca="false">AJ533</f>
        <v>0</v>
      </c>
      <c r="AK578" s="29" t="n">
        <f aca="false">AK533</f>
        <v>0</v>
      </c>
      <c r="AL578" s="29" t="n">
        <f aca="false">AL533</f>
        <v>0</v>
      </c>
      <c r="AM578" s="29" t="n">
        <f aca="false">AM533</f>
        <v>0</v>
      </c>
      <c r="AN578" s="29" t="n">
        <f aca="false">AN533</f>
        <v>0</v>
      </c>
      <c r="AO578" s="29" t="n">
        <f aca="false">AO533</f>
        <v>0</v>
      </c>
      <c r="AP578" s="29" t="n">
        <f aca="false">AP533</f>
        <v>0</v>
      </c>
      <c r="AQ578" s="29" t="n">
        <f aca="false">AQ533</f>
        <v>0</v>
      </c>
      <c r="AR578" s="29" t="n">
        <f aca="false">AR533</f>
        <v>0</v>
      </c>
      <c r="AS578" s="29" t="n">
        <f aca="false">AS533</f>
        <v>0</v>
      </c>
      <c r="AT578" s="29" t="n">
        <f aca="false">AT533</f>
        <v>0</v>
      </c>
      <c r="AU578" s="29" t="n">
        <f aca="false">AU533</f>
        <v>0</v>
      </c>
      <c r="AV578" s="29" t="n">
        <f aca="false">AV533</f>
        <v>0</v>
      </c>
      <c r="AW578" s="29" t="n">
        <f aca="false">AW533</f>
        <v>0</v>
      </c>
      <c r="AX578" s="29" t="n">
        <f aca="false">AX533</f>
        <v>0</v>
      </c>
    </row>
    <row r="579" customFormat="false" ht="12.75" hidden="false" customHeight="false" outlineLevel="0" collapsed="false">
      <c r="AA579" s="0" t="s">
        <v>73</v>
      </c>
      <c r="AB579" s="43" t="n">
        <f aca="false">AB557</f>
        <v>0</v>
      </c>
      <c r="AC579" s="43" t="n">
        <f aca="false">AC557</f>
        <v>0</v>
      </c>
      <c r="AD579" s="43" t="n">
        <f aca="false">AD557</f>
        <v>0</v>
      </c>
      <c r="AE579" s="43" t="n">
        <f aca="false">AE557</f>
        <v>0</v>
      </c>
      <c r="AF579" s="43" t="n">
        <f aca="false">AF557</f>
        <v>8.7</v>
      </c>
      <c r="AG579" s="43" t="n">
        <f aca="false">AG557</f>
        <v>0</v>
      </c>
      <c r="AH579" s="43" t="n">
        <f aca="false">AH557</f>
        <v>0</v>
      </c>
      <c r="AI579" s="43" t="n">
        <f aca="false">AI557</f>
        <v>0</v>
      </c>
      <c r="AJ579" s="43" t="n">
        <f aca="false">AJ557</f>
        <v>0</v>
      </c>
      <c r="AK579" s="43" t="n">
        <f aca="false">AK557</f>
        <v>0</v>
      </c>
      <c r="AL579" s="43" t="n">
        <f aca="false">AL557</f>
        <v>0</v>
      </c>
      <c r="AM579" s="43" t="n">
        <f aca="false">AM557</f>
        <v>0</v>
      </c>
      <c r="AN579" s="43" t="n">
        <f aca="false">AN557</f>
        <v>0</v>
      </c>
      <c r="AO579" s="43" t="n">
        <f aca="false">AO557</f>
        <v>0</v>
      </c>
      <c r="AP579" s="43" t="n">
        <f aca="false">AP557</f>
        <v>0</v>
      </c>
      <c r="AQ579" s="43" t="n">
        <f aca="false">AQ557</f>
        <v>0</v>
      </c>
      <c r="AR579" s="43" t="n">
        <f aca="false">AR557</f>
        <v>0</v>
      </c>
      <c r="AS579" s="43" t="n">
        <f aca="false">AS557</f>
        <v>0</v>
      </c>
      <c r="AT579" s="43" t="n">
        <f aca="false">AT557</f>
        <v>0</v>
      </c>
      <c r="AU579" s="43" t="n">
        <f aca="false">AU557</f>
        <v>0</v>
      </c>
      <c r="AV579" s="43" t="n">
        <f aca="false">AV557</f>
        <v>0</v>
      </c>
      <c r="AW579" s="43" t="n">
        <f aca="false">AW557</f>
        <v>0</v>
      </c>
      <c r="AX579" s="43" t="n">
        <f aca="false">AX557</f>
        <v>0</v>
      </c>
    </row>
    <row r="580" customFormat="false" ht="12.75" hidden="false" customHeight="false" outlineLevel="0" collapsed="false">
      <c r="AA580" s="0" t="s">
        <v>84</v>
      </c>
      <c r="AB580" s="29" t="n">
        <f aca="false">SUM(AB562:AB579)</f>
        <v>-3.1</v>
      </c>
      <c r="AC580" s="29" t="n">
        <f aca="false">SUM(AC562:AC579)</f>
        <v>-49.2</v>
      </c>
      <c r="AD580" s="29" t="n">
        <f aca="false">SUM(AD562:AD579)</f>
        <v>19.5</v>
      </c>
      <c r="AE580" s="29" t="n">
        <f aca="false">SUM(AE562:AE579)</f>
        <v>38.3</v>
      </c>
      <c r="AF580" s="29" t="n">
        <f aca="false">SUM(AF562:AF579)</f>
        <v>43.8</v>
      </c>
      <c r="AG580" s="29" t="n">
        <f aca="false">SUM(AG562:AG579)</f>
        <v>18.9</v>
      </c>
      <c r="AH580" s="29" t="n">
        <f aca="false">SUM(AH562:AH579)</f>
        <v>-3.3</v>
      </c>
      <c r="AI580" s="29" t="n">
        <f aca="false">SUM(AI562:AI579)</f>
        <v>-11.6</v>
      </c>
      <c r="AJ580" s="29" t="n">
        <f aca="false">SUM(AJ562:AJ579)</f>
        <v>-2.5</v>
      </c>
      <c r="AK580" s="29" t="n">
        <f aca="false">SUM(AK562:AK579)</f>
        <v>41.4</v>
      </c>
      <c r="AL580" s="29" t="n">
        <f aca="false">SUM(AL562:AL579)</f>
        <v>25.1</v>
      </c>
      <c r="AM580" s="29" t="n">
        <f aca="false">SUM(AM562:AM579)</f>
        <v>-2.1</v>
      </c>
      <c r="AN580" s="29" t="n">
        <f aca="false">SUM(AN562:AN579)</f>
        <v>-22.2</v>
      </c>
      <c r="AO580" s="29" t="n">
        <f aca="false">SUM(AO562:AO579)</f>
        <v>-32.4</v>
      </c>
      <c r="AP580" s="29" t="n">
        <f aca="false">SUM(AP562:AP579)</f>
        <v>28.6</v>
      </c>
      <c r="AQ580" s="29" t="n">
        <f aca="false">SUM(AQ562:AQ579)</f>
        <v>6.8</v>
      </c>
      <c r="AR580" s="29" t="n">
        <f aca="false">SUM(AR562:AR579)</f>
        <v>-9.5</v>
      </c>
      <c r="AS580" s="29" t="n">
        <f aca="false">SUM(AS562:AS579)</f>
        <v>4.3</v>
      </c>
      <c r="AT580" s="29" t="n">
        <f aca="false">SUM(AT562:AT579)</f>
        <v>-7.3</v>
      </c>
      <c r="AU580" s="29" t="n">
        <f aca="false">SUM(AU562:AU579)</f>
        <v>-1.8</v>
      </c>
      <c r="AV580" s="29" t="n">
        <f aca="false">SUM(AV562:AV579)</f>
        <v>12.7</v>
      </c>
      <c r="AW580" s="29" t="n">
        <f aca="false">SUM(AW562:AW579)</f>
        <v>3.2</v>
      </c>
      <c r="AX580" s="29" t="n">
        <f aca="false">SUM(AX562:AX579)</f>
        <v>216.6</v>
      </c>
    </row>
    <row r="582" customFormat="false" ht="12.75" hidden="false" customHeight="false" outlineLevel="0" collapsed="false">
      <c r="AA582" s="0" t="s">
        <v>85</v>
      </c>
      <c r="AB582" s="29" t="e">
        <f aca="false">AB560+AB580</f>
        <v>#REF!</v>
      </c>
      <c r="AC582" s="29" t="e">
        <f aca="false">AC560+AC580</f>
        <v>#REF!</v>
      </c>
      <c r="AD582" s="29" t="e">
        <f aca="false">AD560+AD580</f>
        <v>#REF!</v>
      </c>
      <c r="AE582" s="29" t="e">
        <f aca="false">AE560+AE580</f>
        <v>#REF!</v>
      </c>
      <c r="AF582" s="29" t="e">
        <f aca="false">AF560+AF580</f>
        <v>#REF!</v>
      </c>
      <c r="AG582" s="29" t="e">
        <f aca="false">AG560+AG580</f>
        <v>#REF!</v>
      </c>
      <c r="AH582" s="29" t="e">
        <f aca="false">AH560+AH580</f>
        <v>#REF!</v>
      </c>
      <c r="AI582" s="29" t="e">
        <f aca="false">AI560+AI580</f>
        <v>#REF!</v>
      </c>
      <c r="AJ582" s="29" t="e">
        <f aca="false">AJ560+AJ580</f>
        <v>#REF!</v>
      </c>
      <c r="AK582" s="29" t="e">
        <f aca="false">AK560+AK580</f>
        <v>#REF!</v>
      </c>
      <c r="AL582" s="29" t="e">
        <f aca="false">AL560+AL580</f>
        <v>#REF!</v>
      </c>
      <c r="AM582" s="29" t="e">
        <f aca="false">AM560+AM580</f>
        <v>#REF!</v>
      </c>
      <c r="AN582" s="29" t="e">
        <f aca="false">AN560+AN580</f>
        <v>#REF!</v>
      </c>
      <c r="AO582" s="29" t="e">
        <f aca="false">AO560+AO580</f>
        <v>#REF!</v>
      </c>
      <c r="AP582" s="29" t="e">
        <f aca="false">AP560+AP580</f>
        <v>#REF!</v>
      </c>
      <c r="AQ582" s="29" t="e">
        <f aca="false">AQ560+AQ580</f>
        <v>#REF!</v>
      </c>
      <c r="AR582" s="29" t="e">
        <f aca="false">AR560+AR580</f>
        <v>#REF!</v>
      </c>
      <c r="AS582" s="29" t="e">
        <f aca="false">AS560+AS580</f>
        <v>#REF!</v>
      </c>
      <c r="AT582" s="29" t="n">
        <f aca="false">AT560+AT580</f>
        <v>27.6</v>
      </c>
      <c r="AU582" s="29" t="n">
        <f aca="false">AU560+AU580</f>
        <v>42.5</v>
      </c>
      <c r="AV582" s="29" t="n">
        <f aca="false">AV560+AV580</f>
        <v>70</v>
      </c>
      <c r="AW582" s="29" t="n">
        <f aca="false">AW560+AW580</f>
        <v>70.8</v>
      </c>
      <c r="AX582" s="29" t="n">
        <f aca="false">AX560+AX580</f>
        <v>182.4</v>
      </c>
    </row>
    <row r="583" customFormat="false" ht="12.75" hidden="false" customHeight="false" outlineLevel="0" collapsed="false">
      <c r="AA583" s="0" t="s">
        <v>86</v>
      </c>
      <c r="AB583" s="29" t="e">
        <f aca="false">ROUND(AB582*50%,1)</f>
        <v>#REF!</v>
      </c>
      <c r="AC583" s="29" t="e">
        <f aca="false">ROUND(AC582*50%,1)</f>
        <v>#REF!</v>
      </c>
      <c r="AD583" s="29" t="e">
        <f aca="false">ROUND(AD582*50%,1)</f>
        <v>#REF!</v>
      </c>
      <c r="AE583" s="29" t="e">
        <f aca="false">ROUND(AE582*50%,1)</f>
        <v>#REF!</v>
      </c>
      <c r="AF583" s="29" t="e">
        <f aca="false">ROUND(AF582*50%,1)</f>
        <v>#REF!</v>
      </c>
      <c r="AG583" s="29" t="e">
        <f aca="false">ROUND(AG582*50%,1)</f>
        <v>#REF!</v>
      </c>
      <c r="AH583" s="29" t="e">
        <f aca="false">ROUND(AH582*50%,1)</f>
        <v>#REF!</v>
      </c>
      <c r="AI583" s="29" t="e">
        <f aca="false">ROUND(AI582*50%,1)</f>
        <v>#REF!</v>
      </c>
      <c r="AJ583" s="29" t="e">
        <f aca="false">ROUND(AJ582*50%,1)</f>
        <v>#REF!</v>
      </c>
      <c r="AK583" s="29" t="e">
        <f aca="false">ROUND(AK582*50%,1)</f>
        <v>#REF!</v>
      </c>
      <c r="AL583" s="29" t="e">
        <f aca="false">ROUND(AL582*50%,1)</f>
        <v>#REF!</v>
      </c>
      <c r="AM583" s="29" t="e">
        <f aca="false">ROUND(AM582*50%,1)</f>
        <v>#REF!</v>
      </c>
      <c r="AN583" s="29" t="e">
        <f aca="false">ROUND(AN582*50%,1)</f>
        <v>#REF!</v>
      </c>
      <c r="AO583" s="29" t="e">
        <f aca="false">ROUND(AO582*50%,1)</f>
        <v>#REF!</v>
      </c>
      <c r="AP583" s="29" t="e">
        <f aca="false">ROUND(AP582*50%,1)</f>
        <v>#REF!</v>
      </c>
      <c r="AQ583" s="29" t="e">
        <f aca="false">ROUND(AQ582*50%,1)</f>
        <v>#REF!</v>
      </c>
      <c r="AR583" s="29" t="e">
        <f aca="false">ROUND(AR582*50%,1)</f>
        <v>#REF!</v>
      </c>
      <c r="AS583" s="29" t="e">
        <f aca="false">ROUND(AS582*50%,1)</f>
        <v>#REF!</v>
      </c>
      <c r="AT583" s="29" t="n">
        <f aca="false">ROUND(AT582*50%,1)</f>
        <v>13.8</v>
      </c>
      <c r="AU583" s="29" t="n">
        <f aca="false">ROUND(AU582*50%,1)</f>
        <v>21.3</v>
      </c>
      <c r="AV583" s="29" t="n">
        <f aca="false">ROUND(AV582*50%,1)</f>
        <v>35</v>
      </c>
      <c r="AW583" s="29" t="n">
        <f aca="false">ROUND(AW582*50%,1)</f>
        <v>35.4</v>
      </c>
      <c r="AX583" s="29" t="n">
        <f aca="false">ROUND(AX582*50%,1)</f>
        <v>91.2</v>
      </c>
    </row>
    <row r="584" customFormat="false" ht="12.75" hidden="false" customHeight="false" outlineLevel="0" collapsed="false">
      <c r="AA584" s="0" t="s">
        <v>87</v>
      </c>
      <c r="AB584" s="44" t="n">
        <v>9.6</v>
      </c>
      <c r="AC584" s="44" t="n">
        <v>-22</v>
      </c>
      <c r="AD584" s="44" t="n">
        <v>-29.3</v>
      </c>
      <c r="AE584" s="44" t="n">
        <v>55.2</v>
      </c>
      <c r="AF584" s="44" t="n">
        <v>52.6</v>
      </c>
      <c r="AG584" s="44" t="n">
        <v>42.2</v>
      </c>
      <c r="AH584" s="44" t="n">
        <v>-23.5</v>
      </c>
      <c r="AI584" s="44" t="n">
        <v>14.4</v>
      </c>
      <c r="AJ584" s="44" t="n">
        <v>-22.5</v>
      </c>
      <c r="AK584" s="44" t="n">
        <v>18.6</v>
      </c>
      <c r="AL584" s="44" t="n">
        <v>-18.6</v>
      </c>
      <c r="AM584" s="44" t="n">
        <v>-32.9</v>
      </c>
      <c r="AN584" s="44" t="n">
        <v>14.6</v>
      </c>
      <c r="AO584" s="44" t="n">
        <v>30.1</v>
      </c>
      <c r="AP584" s="44" t="n">
        <v>95.5</v>
      </c>
      <c r="AQ584" s="44" t="n">
        <v>45</v>
      </c>
      <c r="AR584" s="44" t="n">
        <v>8.4</v>
      </c>
      <c r="AS584" s="44" t="n">
        <v>23.1</v>
      </c>
      <c r="AT584" s="44" t="n">
        <v>13.6</v>
      </c>
      <c r="AU584" s="44" t="n">
        <v>20.8</v>
      </c>
      <c r="AV584" s="44" t="n">
        <v>34.5</v>
      </c>
      <c r="AW584" s="44" t="n">
        <v>35.3</v>
      </c>
      <c r="AX584" s="44" t="n">
        <v>91.2</v>
      </c>
    </row>
    <row r="585" customFormat="false" ht="13.5" hidden="false" customHeight="false" outlineLevel="0" collapsed="false">
      <c r="AA585" s="0" t="s">
        <v>88</v>
      </c>
      <c r="AB585" s="45" t="e">
        <f aca="false">AB584-AB583</f>
        <v>#REF!</v>
      </c>
      <c r="AC585" s="45" t="e">
        <f aca="false">AC584-AC583</f>
        <v>#REF!</v>
      </c>
      <c r="AD585" s="45" t="e">
        <f aca="false">AD584-AD583</f>
        <v>#REF!</v>
      </c>
      <c r="AE585" s="45" t="e">
        <f aca="false">AE584-AE583</f>
        <v>#REF!</v>
      </c>
      <c r="AF585" s="45" t="e">
        <f aca="false">AF584-AF583</f>
        <v>#REF!</v>
      </c>
      <c r="AG585" s="45" t="e">
        <f aca="false">AG584-AG583</f>
        <v>#REF!</v>
      </c>
      <c r="AH585" s="45" t="e">
        <f aca="false">AH584-AH583</f>
        <v>#REF!</v>
      </c>
      <c r="AI585" s="45" t="e">
        <f aca="false">AI584-AI583</f>
        <v>#REF!</v>
      </c>
      <c r="AJ585" s="45" t="e">
        <f aca="false">AJ584-AJ583</f>
        <v>#REF!</v>
      </c>
      <c r="AK585" s="45" t="e">
        <f aca="false">AK584-AK583</f>
        <v>#REF!</v>
      </c>
      <c r="AL585" s="45" t="e">
        <f aca="false">AL584-AL583</f>
        <v>#REF!</v>
      </c>
      <c r="AM585" s="45" t="e">
        <f aca="false">AM584-AM583</f>
        <v>#REF!</v>
      </c>
      <c r="AN585" s="45" t="e">
        <f aca="false">AN584-AN583</f>
        <v>#REF!</v>
      </c>
      <c r="AO585" s="45" t="e">
        <f aca="false">AO584-AO583</f>
        <v>#REF!</v>
      </c>
      <c r="AP585" s="45" t="e">
        <f aca="false">AP584-AP583</f>
        <v>#REF!</v>
      </c>
      <c r="AQ585" s="45" t="e">
        <f aca="false">AQ584-AQ583</f>
        <v>#REF!</v>
      </c>
      <c r="AR585" s="45" t="e">
        <f aca="false">AR584-AR583</f>
        <v>#REF!</v>
      </c>
      <c r="AS585" s="45" t="e">
        <f aca="false">AS584-AS583</f>
        <v>#REF!</v>
      </c>
      <c r="AT585" s="45" t="n">
        <f aca="false">AT584-AT583</f>
        <v>-0.200000000000001</v>
      </c>
      <c r="AU585" s="45" t="n">
        <f aca="false">AU584-AU583</f>
        <v>-0.5</v>
      </c>
      <c r="AV585" s="45" t="n">
        <f aca="false">AV584-AV583</f>
        <v>-0.5</v>
      </c>
      <c r="AW585" s="45" t="n">
        <f aca="false">AW584-AW583</f>
        <v>-0.100000000000001</v>
      </c>
      <c r="AX585" s="45" t="n">
        <f aca="false">AX584-AX583</f>
        <v>0</v>
      </c>
    </row>
    <row r="586" customFormat="false" ht="13.5" hidden="false" customHeight="false" outlineLevel="0" collapsed="false">
      <c r="AE586" s="39"/>
    </row>
  </sheetData>
  <mergeCells count="4">
    <mergeCell ref="A1:W1"/>
    <mergeCell ref="A2:W2"/>
    <mergeCell ref="A3:W3"/>
    <mergeCell ref="A4:W4"/>
  </mergeCells>
  <printOptions headings="false" gridLines="false" gridLinesSet="true" horizontalCentered="true" verticalCentered="true"/>
  <pageMargins left="0.5" right="0.5" top="0.5" bottom="0" header="0.511811023622047" footer="0.511811023622047"/>
  <pageSetup paperSize="1" scale="60"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69"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67"/>
  <sheetViews>
    <sheetView showFormulas="false" showGridLines="true" showRowColHeaders="true" showZeros="true" rightToLeft="false" tabSelected="false" showOutlineSymbols="true" defaultGridColor="true" view="normal" topLeftCell="A43" colorId="64" zoomScale="100" zoomScaleNormal="100" zoomScalePageLayoutView="100" workbookViewId="0">
      <selection pane="topLeft" activeCell="G56" activeCellId="0" sqref="G56"/>
    </sheetView>
  </sheetViews>
  <sheetFormatPr defaultColWidth="9.0546875" defaultRowHeight="12.75" customHeight="true" zeroHeight="false" outlineLevelRow="0" outlineLevelCol="0"/>
  <cols>
    <col collapsed="false" customWidth="true" hidden="false" outlineLevel="0" max="1" min="1" style="19" width="9.14"/>
    <col collapsed="false" customWidth="true" hidden="false" outlineLevel="0" max="2" min="2" style="0" width="1.7"/>
    <col collapsed="false" customWidth="true" hidden="false" outlineLevel="0" max="3" min="3" style="19" width="9.14"/>
    <col collapsed="false" customWidth="true" hidden="false" outlineLevel="0" max="4" min="4" style="0" width="1.7"/>
    <col collapsed="false" customWidth="true" hidden="false" outlineLevel="0" max="5" min="5" style="1" width="10.28"/>
    <col collapsed="false" customWidth="true" hidden="false" outlineLevel="0" max="6" min="6" style="1" width="1.7"/>
    <col collapsed="false" customWidth="true" hidden="false" outlineLevel="0" max="7" min="7" style="1" width="10.28"/>
    <col collapsed="false" customWidth="true" hidden="false" outlineLevel="0" max="8" min="8" style="0" width="1.7"/>
    <col collapsed="false" customWidth="true" hidden="false" outlineLevel="0" max="9" min="9" style="0" width="100.7"/>
    <col collapsed="false" customWidth="true" hidden="false" outlineLevel="0" max="10" min="10" style="0" width="1.7"/>
    <col collapsed="false" customWidth="true" hidden="false" outlineLevel="0" max="11" min="11" style="0" width="14.7"/>
    <col collapsed="false" customWidth="true" hidden="false" outlineLevel="0" max="12" min="12" style="0" width="1.7"/>
    <col collapsed="false" customWidth="true" hidden="false" outlineLevel="0" max="13" min="13" style="0" width="13.7"/>
    <col collapsed="false" customWidth="true" hidden="false" outlineLevel="0" max="14" min="14" style="0" width="1.7"/>
    <col collapsed="false" customWidth="true" hidden="false" outlineLevel="0" max="15" min="15" style="0" width="13.7"/>
  </cols>
  <sheetData>
    <row r="1" customFormat="false" ht="12.75" hidden="false" customHeight="false" outlineLevel="0" collapsed="false">
      <c r="A1" s="3" t="s">
        <v>0</v>
      </c>
      <c r="B1" s="3"/>
      <c r="C1" s="3"/>
      <c r="D1" s="3"/>
      <c r="E1" s="3"/>
      <c r="F1" s="3"/>
      <c r="G1" s="3"/>
      <c r="H1" s="3"/>
      <c r="I1" s="3"/>
      <c r="J1" s="3"/>
      <c r="K1" s="3"/>
      <c r="L1" s="3"/>
      <c r="M1" s="3"/>
      <c r="N1" s="3"/>
      <c r="O1" s="3"/>
    </row>
    <row r="2" customFormat="false" ht="12.75" hidden="false" customHeight="false" outlineLevel="0" collapsed="false">
      <c r="A2" s="3" t="s">
        <v>1</v>
      </c>
      <c r="B2" s="3"/>
      <c r="C2" s="3"/>
      <c r="D2" s="3"/>
      <c r="E2" s="3"/>
      <c r="F2" s="3"/>
      <c r="G2" s="3"/>
      <c r="H2" s="3"/>
      <c r="I2" s="3"/>
      <c r="J2" s="3"/>
      <c r="K2" s="3"/>
      <c r="L2" s="3"/>
      <c r="M2" s="3"/>
      <c r="N2" s="3"/>
      <c r="O2" s="3"/>
    </row>
    <row r="3" customFormat="false" ht="12.75" hidden="false" customHeight="false" outlineLevel="0" collapsed="false">
      <c r="A3" s="3" t="s">
        <v>89</v>
      </c>
      <c r="B3" s="3"/>
      <c r="C3" s="3"/>
      <c r="D3" s="3"/>
      <c r="E3" s="3"/>
      <c r="F3" s="3"/>
      <c r="G3" s="3"/>
      <c r="H3" s="3"/>
      <c r="I3" s="3"/>
      <c r="J3" s="3"/>
      <c r="K3" s="3"/>
      <c r="L3" s="3"/>
      <c r="M3" s="3"/>
      <c r="N3" s="3"/>
      <c r="O3" s="3"/>
    </row>
    <row r="4" customFormat="false" ht="12.75" hidden="false" customHeight="false" outlineLevel="0" collapsed="false">
      <c r="A4" s="4" t="str">
        <f aca="false">Summary!A3</f>
        <v>October 1999</v>
      </c>
      <c r="B4" s="4"/>
      <c r="C4" s="4"/>
      <c r="D4" s="4"/>
      <c r="E4" s="4"/>
      <c r="F4" s="4"/>
      <c r="G4" s="4"/>
      <c r="H4" s="4"/>
      <c r="I4" s="4"/>
      <c r="J4" s="4"/>
      <c r="K4" s="4"/>
      <c r="L4" s="4"/>
      <c r="M4" s="4"/>
      <c r="N4" s="4"/>
      <c r="O4" s="4"/>
    </row>
    <row r="5" customFormat="false" ht="12.75" hidden="false" customHeight="false" outlineLevel="0" collapsed="false">
      <c r="A5" s="46"/>
      <c r="I5" s="47"/>
    </row>
    <row r="6" customFormat="false" ht="38.25" hidden="false" customHeight="false" outlineLevel="0" collapsed="false">
      <c r="A6" s="48" t="s">
        <v>90</v>
      </c>
      <c r="B6" s="19"/>
      <c r="C6" s="48" t="s">
        <v>90</v>
      </c>
      <c r="D6" s="19"/>
      <c r="E6" s="49" t="s">
        <v>91</v>
      </c>
      <c r="F6" s="0"/>
      <c r="G6" s="49" t="s">
        <v>92</v>
      </c>
      <c r="H6" s="19"/>
      <c r="I6" s="25" t="s">
        <v>93</v>
      </c>
      <c r="J6" s="19"/>
      <c r="K6" s="48" t="s">
        <v>94</v>
      </c>
      <c r="L6" s="19"/>
      <c r="M6" s="48" t="s">
        <v>95</v>
      </c>
      <c r="N6" s="19"/>
      <c r="O6" s="48" t="s">
        <v>95</v>
      </c>
    </row>
    <row r="8" customFormat="false" ht="12.75" hidden="false" customHeight="false" outlineLevel="0" collapsed="false">
      <c r="A8" s="50" t="s">
        <v>57</v>
      </c>
      <c r="B8" s="51"/>
      <c r="C8" s="50" t="s">
        <v>57</v>
      </c>
      <c r="D8" s="51"/>
      <c r="E8" s="52" t="n">
        <v>1.3</v>
      </c>
      <c r="F8" s="52"/>
      <c r="G8" s="52" t="n">
        <v>1.3</v>
      </c>
      <c r="I8" s="53"/>
      <c r="K8" s="54" t="n">
        <v>36465</v>
      </c>
      <c r="M8" s="51" t="s">
        <v>96</v>
      </c>
      <c r="O8" s="51" t="s">
        <v>96</v>
      </c>
    </row>
    <row r="9" customFormat="false" ht="12.75" hidden="false" customHeight="false" outlineLevel="0" collapsed="false">
      <c r="A9" s="50"/>
      <c r="B9" s="51"/>
      <c r="C9" s="50"/>
      <c r="D9" s="51"/>
      <c r="E9" s="52"/>
      <c r="F9" s="52"/>
      <c r="G9" s="52"/>
      <c r="I9" s="53"/>
      <c r="K9" s="54"/>
      <c r="M9" s="51"/>
      <c r="O9" s="51"/>
    </row>
    <row r="10" customFormat="false" ht="12.75" hidden="false" customHeight="false" outlineLevel="0" collapsed="false">
      <c r="A10" s="50" t="s">
        <v>57</v>
      </c>
      <c r="B10" s="51"/>
      <c r="C10" s="50" t="s">
        <v>58</v>
      </c>
      <c r="D10" s="51"/>
      <c r="E10" s="52" t="n">
        <v>-48.9</v>
      </c>
      <c r="F10" s="52"/>
      <c r="G10" s="52" t="n">
        <v>3.2</v>
      </c>
      <c r="I10" s="53"/>
      <c r="K10" s="54" t="n">
        <v>36465</v>
      </c>
      <c r="M10" s="51" t="s">
        <v>96</v>
      </c>
      <c r="O10" s="51" t="s">
        <v>97</v>
      </c>
    </row>
    <row r="11" customFormat="false" ht="12.75" hidden="false" customHeight="false" outlineLevel="0" collapsed="false">
      <c r="F11" s="52"/>
      <c r="G11" s="52"/>
      <c r="I11" s="53"/>
    </row>
    <row r="12" customFormat="false" ht="12.75" hidden="false" customHeight="false" outlineLevel="0" collapsed="false">
      <c r="A12" s="50"/>
      <c r="B12" s="51"/>
      <c r="C12" s="50"/>
      <c r="D12" s="51"/>
      <c r="E12" s="52"/>
      <c r="F12" s="52"/>
      <c r="G12" s="52"/>
      <c r="I12" s="53"/>
      <c r="K12" s="54"/>
      <c r="M12" s="51"/>
      <c r="O12" s="51"/>
    </row>
    <row r="13" customFormat="false" ht="12.75" hidden="false" customHeight="false" outlineLevel="0" collapsed="false">
      <c r="A13" s="50" t="s">
        <v>57</v>
      </c>
      <c r="B13" s="51"/>
      <c r="C13" s="50" t="s">
        <v>71</v>
      </c>
      <c r="D13" s="51"/>
      <c r="E13" s="52" t="n">
        <v>9.6</v>
      </c>
      <c r="F13" s="52"/>
      <c r="G13" s="52" t="n">
        <v>9.6</v>
      </c>
      <c r="I13" s="53"/>
      <c r="K13" s="54"/>
      <c r="M13" s="51" t="s">
        <v>96</v>
      </c>
      <c r="O13" s="51" t="s">
        <v>98</v>
      </c>
    </row>
    <row r="14" customFormat="false" ht="12.75" hidden="false" customHeight="false" outlineLevel="0" collapsed="false">
      <c r="F14" s="52"/>
      <c r="G14" s="52"/>
      <c r="I14" s="53"/>
      <c r="K14" s="54"/>
    </row>
    <row r="15" customFormat="false" ht="12.75" hidden="false" customHeight="false" outlineLevel="0" collapsed="false">
      <c r="A15" s="50"/>
      <c r="B15" s="51"/>
      <c r="C15" s="50"/>
      <c r="D15" s="51"/>
      <c r="E15" s="52"/>
      <c r="F15" s="52"/>
      <c r="G15" s="52"/>
      <c r="I15" s="53"/>
      <c r="K15" s="54"/>
      <c r="M15" s="51"/>
      <c r="O15" s="51"/>
    </row>
    <row r="16" customFormat="false" ht="12.75" hidden="false" customHeight="false" outlineLevel="0" collapsed="false">
      <c r="A16" s="50"/>
      <c r="B16" s="51"/>
      <c r="C16" s="50"/>
      <c r="D16" s="51"/>
      <c r="E16" s="52"/>
      <c r="F16" s="52"/>
      <c r="G16" s="52"/>
      <c r="I16" s="53"/>
      <c r="K16" s="54"/>
      <c r="M16" s="51"/>
      <c r="O16" s="51"/>
    </row>
    <row r="17" customFormat="false" ht="12.75" hidden="false" customHeight="false" outlineLevel="0" collapsed="false">
      <c r="A17" s="50" t="s">
        <v>57</v>
      </c>
      <c r="B17" s="51"/>
      <c r="C17" s="50" t="s">
        <v>73</v>
      </c>
      <c r="D17" s="51"/>
      <c r="E17" s="52" t="n">
        <v>1.5</v>
      </c>
      <c r="F17" s="52"/>
      <c r="G17" s="52" t="n">
        <v>0</v>
      </c>
      <c r="I17" s="53"/>
      <c r="K17" s="54" t="n">
        <v>36465</v>
      </c>
      <c r="M17" s="51" t="s">
        <v>96</v>
      </c>
      <c r="O17" s="51" t="s">
        <v>99</v>
      </c>
    </row>
    <row r="18" customFormat="false" ht="12.75" hidden="false" customHeight="false" outlineLevel="0" collapsed="false">
      <c r="F18" s="52"/>
      <c r="G18" s="52"/>
      <c r="I18" s="53"/>
      <c r="K18" s="54"/>
      <c r="M18" s="51"/>
      <c r="O18" s="51"/>
    </row>
    <row r="19" customFormat="false" ht="12.75" hidden="false" customHeight="false" outlineLevel="0" collapsed="false">
      <c r="A19" s="50" t="s">
        <v>58</v>
      </c>
      <c r="B19" s="51"/>
      <c r="C19" s="50" t="s">
        <v>58</v>
      </c>
      <c r="D19" s="51"/>
      <c r="E19" s="52" t="n">
        <v>217.4</v>
      </c>
      <c r="F19" s="52"/>
      <c r="G19" s="52" t="n">
        <v>0</v>
      </c>
      <c r="I19" s="53"/>
      <c r="K19" s="54" t="n">
        <v>36465</v>
      </c>
      <c r="M19" s="51" t="s">
        <v>97</v>
      </c>
      <c r="O19" s="51" t="s">
        <v>97</v>
      </c>
    </row>
    <row r="20" customFormat="false" ht="12.75" hidden="false" customHeight="false" outlineLevel="0" collapsed="false">
      <c r="F20" s="52"/>
      <c r="G20" s="52"/>
      <c r="I20" s="53"/>
      <c r="K20" s="54"/>
      <c r="M20" s="51"/>
      <c r="O20" s="51"/>
    </row>
    <row r="21" customFormat="false" ht="12.75" hidden="false" customHeight="false" outlineLevel="0" collapsed="false">
      <c r="A21" s="50"/>
      <c r="B21" s="51"/>
      <c r="C21" s="50"/>
      <c r="D21" s="51"/>
      <c r="E21" s="52"/>
      <c r="F21" s="52"/>
      <c r="G21" s="52"/>
      <c r="I21" s="53"/>
      <c r="K21" s="54"/>
      <c r="M21" s="51"/>
      <c r="O21" s="51"/>
    </row>
    <row r="22" customFormat="false" ht="12.75" hidden="false" customHeight="false" outlineLevel="0" collapsed="false">
      <c r="A22" s="50"/>
      <c r="B22" s="51"/>
      <c r="C22" s="50"/>
      <c r="D22" s="51"/>
      <c r="E22" s="52"/>
      <c r="F22" s="52"/>
      <c r="G22" s="52"/>
      <c r="I22" s="53"/>
      <c r="K22" s="54"/>
      <c r="M22" s="51"/>
      <c r="O22" s="51"/>
    </row>
    <row r="23" customFormat="false" ht="12.75" hidden="false" customHeight="false" outlineLevel="0" collapsed="false">
      <c r="A23" s="50" t="s">
        <v>58</v>
      </c>
      <c r="B23" s="51"/>
      <c r="C23" s="50" t="s">
        <v>100</v>
      </c>
      <c r="D23" s="51"/>
      <c r="E23" s="52" t="n">
        <v>3.8</v>
      </c>
      <c r="F23" s="52"/>
      <c r="G23" s="52" t="n">
        <v>0</v>
      </c>
      <c r="I23" s="53"/>
      <c r="K23" s="54" t="n">
        <v>36465</v>
      </c>
      <c r="M23" s="55" t="s">
        <v>97</v>
      </c>
      <c r="O23" s="51" t="s">
        <v>101</v>
      </c>
    </row>
    <row r="24" customFormat="false" ht="12.75" hidden="false" customHeight="false" outlineLevel="0" collapsed="false">
      <c r="A24" s="50"/>
      <c r="B24" s="51"/>
      <c r="C24" s="50"/>
      <c r="D24" s="51"/>
      <c r="E24" s="52"/>
      <c r="F24" s="52"/>
      <c r="G24" s="52"/>
      <c r="I24" s="53"/>
      <c r="K24" s="54"/>
      <c r="M24" s="55"/>
      <c r="O24" s="51"/>
    </row>
    <row r="25" customFormat="false" ht="12.75" hidden="false" customHeight="false" outlineLevel="0" collapsed="false">
      <c r="A25" s="50"/>
      <c r="B25" s="51"/>
      <c r="C25" s="50"/>
      <c r="D25" s="51"/>
      <c r="E25" s="52"/>
      <c r="F25" s="52"/>
      <c r="G25" s="52"/>
      <c r="I25" s="53"/>
      <c r="K25" s="54"/>
      <c r="M25" s="55"/>
      <c r="O25" s="51"/>
    </row>
    <row r="26" customFormat="false" ht="12.75" hidden="false" customHeight="false" outlineLevel="0" collapsed="false">
      <c r="A26" s="50" t="s">
        <v>58</v>
      </c>
      <c r="B26" s="51"/>
      <c r="C26" s="50" t="s">
        <v>63</v>
      </c>
      <c r="D26" s="51"/>
      <c r="E26" s="52" t="n">
        <v>-7.6</v>
      </c>
      <c r="F26" s="52"/>
      <c r="G26" s="52" t="n">
        <v>0</v>
      </c>
      <c r="I26" s="53"/>
      <c r="K26" s="54" t="n">
        <v>36465</v>
      </c>
      <c r="M26" s="51" t="s">
        <v>97</v>
      </c>
      <c r="O26" s="51" t="s">
        <v>102</v>
      </c>
    </row>
    <row r="27" customFormat="false" ht="12.75" hidden="false" customHeight="false" outlineLevel="0" collapsed="false">
      <c r="A27" s="50"/>
      <c r="B27" s="51"/>
      <c r="C27" s="50"/>
      <c r="D27" s="51"/>
      <c r="E27" s="52"/>
      <c r="F27" s="52"/>
      <c r="G27" s="52"/>
      <c r="I27" s="53"/>
      <c r="K27" s="54"/>
      <c r="M27" s="51"/>
      <c r="O27" s="51"/>
    </row>
    <row r="28" customFormat="false" ht="12.75" hidden="false" customHeight="false" outlineLevel="0" collapsed="false">
      <c r="A28" s="50"/>
      <c r="B28" s="51"/>
      <c r="C28" s="50"/>
      <c r="D28" s="51"/>
      <c r="E28" s="52"/>
      <c r="F28" s="52"/>
      <c r="G28" s="52"/>
      <c r="I28" s="53"/>
      <c r="K28" s="54"/>
      <c r="M28" s="55"/>
      <c r="O28" s="51"/>
    </row>
    <row r="29" customFormat="false" ht="12.75" hidden="false" customHeight="false" outlineLevel="0" collapsed="false">
      <c r="A29" s="50" t="s">
        <v>58</v>
      </c>
      <c r="B29" s="51"/>
      <c r="C29" s="50" t="s">
        <v>103</v>
      </c>
      <c r="D29" s="51"/>
      <c r="E29" s="52" t="n">
        <v>-45.4</v>
      </c>
      <c r="F29" s="52"/>
      <c r="G29" s="52" t="n">
        <v>0</v>
      </c>
      <c r="I29" s="53"/>
      <c r="K29" s="54" t="n">
        <v>36465</v>
      </c>
      <c r="M29" s="55" t="s">
        <v>97</v>
      </c>
      <c r="O29" s="51" t="s">
        <v>104</v>
      </c>
    </row>
    <row r="30" customFormat="false" ht="12.75" hidden="false" customHeight="false" outlineLevel="0" collapsed="false">
      <c r="A30" s="50"/>
      <c r="B30" s="51"/>
      <c r="C30" s="50"/>
      <c r="D30" s="51"/>
      <c r="E30" s="52"/>
      <c r="F30" s="52"/>
      <c r="G30" s="52"/>
      <c r="I30" s="53"/>
      <c r="K30" s="54"/>
      <c r="M30" s="55"/>
      <c r="O30" s="51"/>
    </row>
    <row r="31" customFormat="false" ht="12.75" hidden="false" customHeight="false" outlineLevel="0" collapsed="false">
      <c r="A31" s="50"/>
      <c r="B31" s="51"/>
      <c r="C31" s="50"/>
      <c r="D31" s="51"/>
      <c r="E31" s="52"/>
      <c r="F31" s="52"/>
      <c r="G31" s="52"/>
      <c r="I31" s="53"/>
      <c r="K31" s="54"/>
      <c r="M31" s="55"/>
      <c r="O31" s="51"/>
    </row>
    <row r="32" customFormat="false" ht="12.75" hidden="false" customHeight="false" outlineLevel="0" collapsed="false">
      <c r="A32" s="50" t="s">
        <v>58</v>
      </c>
      <c r="B32" s="51"/>
      <c r="C32" s="50" t="s">
        <v>65</v>
      </c>
      <c r="D32" s="51"/>
      <c r="E32" s="52" t="n">
        <v>-1.2</v>
      </c>
      <c r="F32" s="52"/>
      <c r="G32" s="52" t="n">
        <v>0</v>
      </c>
      <c r="I32" s="53"/>
      <c r="K32" s="54" t="n">
        <v>36465</v>
      </c>
      <c r="M32" s="51" t="s">
        <v>97</v>
      </c>
      <c r="O32" s="51" t="s">
        <v>105</v>
      </c>
    </row>
    <row r="33" customFormat="false" ht="12.75" hidden="false" customHeight="false" outlineLevel="0" collapsed="false">
      <c r="A33" s="50"/>
      <c r="B33" s="51"/>
      <c r="C33" s="50"/>
      <c r="D33" s="51"/>
      <c r="E33" s="52"/>
      <c r="F33" s="52"/>
      <c r="G33" s="52"/>
      <c r="I33" s="53"/>
      <c r="K33" s="54"/>
      <c r="M33" s="51"/>
      <c r="O33" s="51"/>
    </row>
    <row r="34" customFormat="false" ht="12.75" hidden="false" customHeight="false" outlineLevel="0" collapsed="false">
      <c r="A34" s="50"/>
      <c r="B34" s="51"/>
      <c r="C34" s="50"/>
      <c r="D34" s="51"/>
      <c r="E34" s="52"/>
      <c r="F34" s="52"/>
      <c r="G34" s="52"/>
      <c r="I34" s="53"/>
      <c r="K34" s="54"/>
      <c r="M34" s="55"/>
      <c r="O34" s="51"/>
    </row>
    <row r="35" customFormat="false" ht="12.75" hidden="false" customHeight="false" outlineLevel="0" collapsed="false">
      <c r="A35" s="50" t="s">
        <v>58</v>
      </c>
      <c r="B35" s="51"/>
      <c r="C35" s="50" t="s">
        <v>47</v>
      </c>
      <c r="D35" s="51"/>
      <c r="E35" s="52" t="n">
        <v>1.2</v>
      </c>
      <c r="F35" s="52"/>
      <c r="G35" s="52" t="n">
        <v>0</v>
      </c>
      <c r="I35" s="53"/>
      <c r="K35" s="54" t="n">
        <v>36465</v>
      </c>
      <c r="M35" s="51" t="s">
        <v>97</v>
      </c>
      <c r="O35" s="51" t="s">
        <v>106</v>
      </c>
    </row>
    <row r="36" customFormat="false" ht="12.75" hidden="false" customHeight="false" outlineLevel="0" collapsed="false">
      <c r="A36" s="50"/>
      <c r="B36" s="51"/>
      <c r="C36" s="50"/>
      <c r="D36" s="51"/>
      <c r="E36" s="52"/>
      <c r="F36" s="52"/>
      <c r="G36" s="52"/>
      <c r="I36" s="53"/>
      <c r="K36" s="54"/>
      <c r="M36" s="51"/>
      <c r="O36" s="51"/>
    </row>
    <row r="37" customFormat="false" ht="12.75" hidden="false" customHeight="false" outlineLevel="0" collapsed="false">
      <c r="A37" s="50"/>
      <c r="B37" s="51"/>
      <c r="C37" s="50"/>
      <c r="D37" s="51"/>
      <c r="E37" s="52"/>
      <c r="F37" s="52"/>
      <c r="G37" s="52"/>
      <c r="I37" s="53"/>
      <c r="K37" s="54"/>
      <c r="M37" s="55"/>
      <c r="O37" s="51"/>
    </row>
    <row r="38" customFormat="false" ht="12.75" hidden="false" customHeight="false" outlineLevel="0" collapsed="false">
      <c r="A38" s="50" t="s">
        <v>58</v>
      </c>
      <c r="B38" s="51"/>
      <c r="C38" s="50" t="s">
        <v>68</v>
      </c>
      <c r="D38" s="51"/>
      <c r="E38" s="52" t="n">
        <v>1.4</v>
      </c>
      <c r="F38" s="52"/>
      <c r="G38" s="52" t="n">
        <v>0</v>
      </c>
      <c r="I38" s="53"/>
      <c r="K38" s="54" t="n">
        <v>36465</v>
      </c>
      <c r="M38" s="55" t="s">
        <v>97</v>
      </c>
      <c r="O38" s="51" t="s">
        <v>107</v>
      </c>
    </row>
    <row r="39" customFormat="false" ht="12.75" hidden="false" customHeight="false" outlineLevel="0" collapsed="false">
      <c r="A39" s="50"/>
      <c r="B39" s="51"/>
      <c r="C39" s="50"/>
      <c r="D39" s="51"/>
      <c r="E39" s="52"/>
      <c r="F39" s="52"/>
      <c r="G39" s="52"/>
      <c r="I39" s="53"/>
      <c r="K39" s="54"/>
      <c r="M39" s="51"/>
      <c r="O39" s="51"/>
    </row>
    <row r="40" customFormat="false" ht="12.75" hidden="false" customHeight="false" outlineLevel="0" collapsed="false">
      <c r="A40" s="50" t="s">
        <v>58</v>
      </c>
      <c r="B40" s="51"/>
      <c r="C40" s="50" t="s">
        <v>73</v>
      </c>
      <c r="D40" s="51"/>
      <c r="E40" s="52" t="n">
        <v>-44.5</v>
      </c>
      <c r="F40" s="52"/>
      <c r="G40" s="52"/>
      <c r="I40" s="53"/>
      <c r="K40" s="54" t="n">
        <v>36465</v>
      </c>
      <c r="M40" s="51" t="s">
        <v>97</v>
      </c>
      <c r="O40" s="51" t="s">
        <v>99</v>
      </c>
    </row>
    <row r="41" customFormat="false" ht="12.75" hidden="false" customHeight="false" outlineLevel="0" collapsed="false">
      <c r="A41" s="50"/>
      <c r="B41" s="51"/>
      <c r="C41" s="50"/>
      <c r="D41" s="51"/>
      <c r="E41" s="52"/>
      <c r="F41" s="52"/>
      <c r="G41" s="52"/>
      <c r="I41" s="53"/>
      <c r="K41" s="54"/>
      <c r="M41" s="51"/>
      <c r="O41" s="51"/>
    </row>
    <row r="42" customFormat="false" ht="12.75" hidden="false" customHeight="false" outlineLevel="0" collapsed="false">
      <c r="A42" s="50"/>
      <c r="B42" s="51"/>
      <c r="C42" s="50"/>
      <c r="D42" s="51"/>
      <c r="E42" s="52"/>
      <c r="F42" s="52"/>
      <c r="G42" s="52"/>
      <c r="I42" s="53"/>
      <c r="K42" s="54"/>
      <c r="M42" s="51"/>
      <c r="O42" s="51"/>
    </row>
    <row r="43" customFormat="false" ht="12.75" hidden="false" customHeight="false" outlineLevel="0" collapsed="false">
      <c r="A43" s="50" t="s">
        <v>108</v>
      </c>
      <c r="B43" s="51"/>
      <c r="C43" s="50" t="s">
        <v>108</v>
      </c>
      <c r="D43" s="51"/>
      <c r="E43" s="1" t="n">
        <v>1.4</v>
      </c>
      <c r="G43" s="1" t="n">
        <v>1.4</v>
      </c>
      <c r="K43" s="54" t="n">
        <v>36465</v>
      </c>
      <c r="M43" s="51" t="s">
        <v>109</v>
      </c>
      <c r="O43" s="51" t="s">
        <v>109</v>
      </c>
    </row>
    <row r="44" customFormat="false" ht="12.75" hidden="false" customHeight="false" outlineLevel="0" collapsed="false">
      <c r="A44" s="50"/>
      <c r="B44" s="51"/>
      <c r="C44" s="50"/>
      <c r="D44" s="51"/>
      <c r="K44" s="54"/>
      <c r="M44" s="51"/>
      <c r="O44" s="51"/>
    </row>
    <row r="45" customFormat="false" ht="12.75" hidden="false" customHeight="false" outlineLevel="0" collapsed="false">
      <c r="A45" s="50" t="s">
        <v>108</v>
      </c>
      <c r="B45" s="51"/>
      <c r="C45" s="50" t="s">
        <v>103</v>
      </c>
      <c r="D45" s="51"/>
      <c r="E45" s="1" t="n">
        <v>14.9</v>
      </c>
      <c r="G45" s="1" t="n">
        <v>0</v>
      </c>
      <c r="K45" s="54" t="n">
        <v>36465</v>
      </c>
      <c r="M45" s="51" t="s">
        <v>109</v>
      </c>
      <c r="O45" s="51" t="s">
        <v>104</v>
      </c>
    </row>
    <row r="46" customFormat="false" ht="12.75" hidden="false" customHeight="false" outlineLevel="0" collapsed="false">
      <c r="A46" s="50"/>
      <c r="B46" s="51"/>
      <c r="C46" s="50"/>
      <c r="D46" s="51"/>
      <c r="K46" s="54"/>
      <c r="M46" s="51"/>
      <c r="O46" s="51"/>
    </row>
    <row r="47" customFormat="false" ht="12.75" hidden="false" customHeight="false" outlineLevel="0" collapsed="false">
      <c r="A47" s="50" t="s">
        <v>100</v>
      </c>
      <c r="B47" s="51"/>
      <c r="C47" s="50" t="s">
        <v>103</v>
      </c>
      <c r="D47" s="51"/>
      <c r="E47" s="1" t="n">
        <v>-3.9</v>
      </c>
      <c r="G47" s="1" t="n">
        <v>0</v>
      </c>
      <c r="K47" s="54" t="n">
        <v>36465</v>
      </c>
      <c r="M47" s="51" t="s">
        <v>101</v>
      </c>
      <c r="O47" s="51" t="s">
        <v>104</v>
      </c>
    </row>
    <row r="48" customFormat="false" ht="12.75" hidden="false" customHeight="false" outlineLevel="0" collapsed="false">
      <c r="A48" s="50"/>
      <c r="B48" s="51"/>
      <c r="C48" s="50"/>
      <c r="D48" s="51"/>
      <c r="K48" s="54"/>
      <c r="M48" s="51"/>
      <c r="O48" s="51"/>
    </row>
    <row r="49" customFormat="false" ht="12.75" hidden="false" customHeight="false" outlineLevel="0" collapsed="false">
      <c r="A49" s="50" t="s">
        <v>63</v>
      </c>
      <c r="B49" s="51"/>
      <c r="C49" s="50" t="s">
        <v>63</v>
      </c>
      <c r="D49" s="51"/>
      <c r="E49" s="1" t="n">
        <v>-9.9</v>
      </c>
      <c r="G49" s="1" t="n">
        <v>0</v>
      </c>
      <c r="K49" s="54" t="n">
        <v>36465</v>
      </c>
      <c r="M49" s="51" t="s">
        <v>102</v>
      </c>
      <c r="O49" s="51" t="s">
        <v>102</v>
      </c>
    </row>
    <row r="50" customFormat="false" ht="12.75" hidden="false" customHeight="false" outlineLevel="0" collapsed="false">
      <c r="A50" s="50"/>
      <c r="B50" s="51"/>
      <c r="C50" s="50"/>
      <c r="D50" s="51"/>
      <c r="K50" s="54"/>
      <c r="M50" s="51"/>
      <c r="O50" s="51"/>
    </row>
    <row r="51" customFormat="false" ht="12.75" hidden="false" customHeight="false" outlineLevel="0" collapsed="false">
      <c r="A51" s="50" t="s">
        <v>63</v>
      </c>
      <c r="B51" s="51"/>
      <c r="C51" s="50" t="s">
        <v>73</v>
      </c>
      <c r="D51" s="51"/>
      <c r="E51" s="1" t="n">
        <v>1.1</v>
      </c>
      <c r="G51" s="1" t="n">
        <v>1.1</v>
      </c>
      <c r="K51" s="54" t="n">
        <v>36465</v>
      </c>
      <c r="M51" s="55" t="s">
        <v>102</v>
      </c>
      <c r="O51" s="51" t="s">
        <v>99</v>
      </c>
    </row>
    <row r="52" customFormat="false" ht="12.75" hidden="false" customHeight="false" outlineLevel="0" collapsed="false">
      <c r="A52" s="50"/>
      <c r="B52" s="51"/>
      <c r="C52" s="50"/>
      <c r="D52" s="51"/>
      <c r="K52" s="54"/>
      <c r="M52" s="51"/>
      <c r="O52" s="51"/>
    </row>
    <row r="53" customFormat="false" ht="12.75" hidden="false" customHeight="false" outlineLevel="0" collapsed="false">
      <c r="A53" s="50" t="s">
        <v>103</v>
      </c>
      <c r="B53" s="51"/>
      <c r="C53" s="50" t="s">
        <v>103</v>
      </c>
      <c r="D53" s="51"/>
      <c r="E53" s="1" t="n">
        <v>-2</v>
      </c>
      <c r="G53" s="1" t="n">
        <v>0</v>
      </c>
      <c r="K53" s="54" t="n">
        <v>36465</v>
      </c>
      <c r="M53" s="51" t="s">
        <v>104</v>
      </c>
      <c r="O53" s="51" t="s">
        <v>104</v>
      </c>
    </row>
    <row r="54" customFormat="false" ht="12.75" hidden="false" customHeight="false" outlineLevel="0" collapsed="false">
      <c r="A54" s="50"/>
      <c r="B54" s="51"/>
      <c r="C54" s="50"/>
      <c r="D54" s="51"/>
      <c r="K54" s="54"/>
      <c r="M54" s="51"/>
      <c r="O54" s="51"/>
    </row>
    <row r="55" customFormat="false" ht="12.75" hidden="false" customHeight="false" outlineLevel="0" collapsed="false">
      <c r="A55" s="50" t="s">
        <v>103</v>
      </c>
      <c r="B55" s="51"/>
      <c r="C55" s="50" t="s">
        <v>73</v>
      </c>
      <c r="D55" s="51"/>
      <c r="E55" s="1" t="n">
        <v>-3.5</v>
      </c>
      <c r="G55" s="1" t="n">
        <v>-3.5</v>
      </c>
      <c r="K55" s="54" t="n">
        <v>36465</v>
      </c>
      <c r="M55" s="51" t="s">
        <v>104</v>
      </c>
      <c r="O55" s="51" t="s">
        <v>99</v>
      </c>
    </row>
    <row r="56" customFormat="false" ht="12.75" hidden="false" customHeight="false" outlineLevel="0" collapsed="false">
      <c r="A56" s="50"/>
      <c r="B56" s="51"/>
      <c r="C56" s="50"/>
      <c r="D56" s="51"/>
      <c r="K56" s="54"/>
      <c r="M56" s="51"/>
      <c r="O56" s="51"/>
    </row>
    <row r="57" customFormat="false" ht="12.75" hidden="false" customHeight="false" outlineLevel="0" collapsed="false">
      <c r="A57" s="50" t="s">
        <v>65</v>
      </c>
      <c r="B57" s="51"/>
      <c r="C57" s="50" t="s">
        <v>73</v>
      </c>
      <c r="D57" s="51"/>
      <c r="E57" s="1" t="n">
        <v>-2.2</v>
      </c>
      <c r="G57" s="1" t="n">
        <v>0</v>
      </c>
      <c r="K57" s="54" t="n">
        <v>36465</v>
      </c>
      <c r="M57" s="51" t="s">
        <v>105</v>
      </c>
      <c r="O57" s="51" t="s">
        <v>99</v>
      </c>
    </row>
    <row r="58" customFormat="false" ht="12.75" hidden="false" customHeight="false" outlineLevel="0" collapsed="false">
      <c r="K58" s="54"/>
      <c r="M58" s="51"/>
      <c r="O58" s="51"/>
    </row>
    <row r="59" customFormat="false" ht="12.75" hidden="false" customHeight="false" outlineLevel="0" collapsed="false">
      <c r="A59" s="56" t="s">
        <v>67</v>
      </c>
      <c r="B59" s="55"/>
      <c r="C59" s="56" t="s">
        <v>67</v>
      </c>
      <c r="D59" s="55"/>
      <c r="E59" s="1" t="n">
        <v>2</v>
      </c>
      <c r="G59" s="1" t="n">
        <v>2</v>
      </c>
      <c r="H59" s="57"/>
      <c r="I59" s="57"/>
      <c r="J59" s="57"/>
      <c r="K59" s="58" t="n">
        <v>36495</v>
      </c>
      <c r="L59" s="57"/>
      <c r="M59" s="55" t="s">
        <v>110</v>
      </c>
      <c r="N59" s="57"/>
      <c r="O59" s="55" t="s">
        <v>110</v>
      </c>
    </row>
    <row r="60" customFormat="false" ht="12.75" hidden="false" customHeight="false" outlineLevel="0" collapsed="false">
      <c r="A60" s="50"/>
      <c r="B60" s="51"/>
      <c r="C60" s="50"/>
      <c r="D60" s="51"/>
      <c r="K60" s="54"/>
      <c r="M60" s="51"/>
      <c r="O60" s="51"/>
    </row>
    <row r="61" customFormat="false" ht="12.75" hidden="false" customHeight="false" outlineLevel="0" collapsed="false">
      <c r="A61" s="50"/>
      <c r="B61" s="51"/>
      <c r="C61" s="50"/>
      <c r="D61" s="51"/>
      <c r="K61" s="54"/>
      <c r="M61" s="51"/>
      <c r="O61" s="51"/>
    </row>
    <row r="62" customFormat="false" ht="12.75" hidden="false" customHeight="false" outlineLevel="0" collapsed="false">
      <c r="A62" s="50" t="s">
        <v>71</v>
      </c>
      <c r="B62" s="51"/>
      <c r="C62" s="50" t="s">
        <v>71</v>
      </c>
      <c r="D62" s="51"/>
      <c r="E62" s="1" t="n">
        <v>6.4</v>
      </c>
      <c r="G62" s="1" t="n">
        <v>0</v>
      </c>
      <c r="K62" s="54" t="n">
        <v>36495</v>
      </c>
      <c r="M62" s="51" t="s">
        <v>98</v>
      </c>
      <c r="O62" s="51" t="s">
        <v>98</v>
      </c>
    </row>
    <row r="63" customFormat="false" ht="12.75" hidden="false" customHeight="false" outlineLevel="0" collapsed="false">
      <c r="A63" s="50"/>
      <c r="B63" s="51"/>
      <c r="C63" s="50"/>
      <c r="D63" s="51"/>
      <c r="K63" s="54"/>
      <c r="M63" s="51"/>
      <c r="O63" s="51"/>
    </row>
    <row r="64" customFormat="false" ht="12.75" hidden="false" customHeight="false" outlineLevel="0" collapsed="false">
      <c r="A64" s="50"/>
      <c r="B64" s="51"/>
      <c r="C64" s="50"/>
      <c r="D64" s="51"/>
      <c r="K64" s="54"/>
      <c r="M64" s="51"/>
      <c r="O64" s="51"/>
    </row>
    <row r="65" customFormat="false" ht="12.75" hidden="false" customHeight="false" outlineLevel="0" collapsed="false">
      <c r="A65" s="50" t="s">
        <v>71</v>
      </c>
      <c r="B65" s="51"/>
      <c r="C65" s="50" t="s">
        <v>73</v>
      </c>
      <c r="D65" s="51"/>
      <c r="E65" s="1" t="n">
        <v>-1.7</v>
      </c>
      <c r="G65" s="1" t="n">
        <v>0</v>
      </c>
      <c r="K65" s="54" t="n">
        <v>36465</v>
      </c>
      <c r="M65" s="51" t="s">
        <v>98</v>
      </c>
      <c r="O65" s="51" t="s">
        <v>99</v>
      </c>
    </row>
    <row r="66" customFormat="false" ht="12.75" hidden="false" customHeight="false" outlineLevel="0" collapsed="false">
      <c r="A66" s="50"/>
      <c r="B66" s="51"/>
      <c r="C66" s="50"/>
      <c r="D66" s="51"/>
      <c r="E66" s="52"/>
      <c r="F66" s="52"/>
      <c r="G66" s="52"/>
      <c r="I66" s="53"/>
      <c r="K66" s="54"/>
      <c r="M66" s="51"/>
      <c r="O66" s="51"/>
    </row>
    <row r="67" customFormat="false" ht="13.5" hidden="false" customHeight="false" outlineLevel="0" collapsed="false">
      <c r="A67" s="32" t="s">
        <v>85</v>
      </c>
      <c r="E67" s="59" t="n">
        <f aca="false">SUM(E8:E66)</f>
        <v>91.2</v>
      </c>
      <c r="F67" s="60"/>
      <c r="G67" s="59" t="n">
        <f aca="false">SUM(G8:G66)</f>
        <v>15.1</v>
      </c>
      <c r="M67" s="51"/>
      <c r="O67" s="51"/>
    </row>
    <row r="68" customFormat="false" ht="13.5" hidden="false" customHeight="false" outlineLevel="0" collapsed="false">
      <c r="I68" s="53"/>
      <c r="M68" s="51"/>
      <c r="O68" s="51"/>
    </row>
    <row r="69" customFormat="false" ht="12.75" hidden="false" customHeight="false" outlineLevel="0" collapsed="false">
      <c r="A69" s="0"/>
      <c r="C69" s="0"/>
      <c r="E69" s="0"/>
      <c r="F69" s="0"/>
      <c r="G69" s="0"/>
    </row>
    <row r="70" customFormat="false" ht="12.75" hidden="false" customHeight="false" outlineLevel="0" collapsed="false">
      <c r="I70" s="53"/>
      <c r="M70" s="51"/>
      <c r="O70" s="51"/>
    </row>
    <row r="71" customFormat="false" ht="12.75" hidden="false" customHeight="false" outlineLevel="0" collapsed="false">
      <c r="I71" s="53"/>
    </row>
    <row r="72" customFormat="false" ht="12.75" hidden="false" customHeight="false" outlineLevel="0" collapsed="false">
      <c r="I72" s="53"/>
    </row>
    <row r="73" customFormat="false" ht="12.75" hidden="false" customHeight="false" outlineLevel="0" collapsed="false">
      <c r="I73" s="53"/>
    </row>
    <row r="74" customFormat="false" ht="12.75" hidden="false" customHeight="false" outlineLevel="0" collapsed="false">
      <c r="I74" s="53"/>
    </row>
    <row r="75" customFormat="false" ht="12.75" hidden="false" customHeight="false" outlineLevel="0" collapsed="false">
      <c r="I75" s="53"/>
    </row>
    <row r="76" customFormat="false" ht="12.75" hidden="false" customHeight="false" outlineLevel="0" collapsed="false">
      <c r="I76" s="53"/>
    </row>
    <row r="77" customFormat="false" ht="12.75" hidden="false" customHeight="false" outlineLevel="0" collapsed="false">
      <c r="I77" s="53"/>
    </row>
    <row r="78" customFormat="false" ht="12.75" hidden="false" customHeight="false" outlineLevel="0" collapsed="false">
      <c r="I78" s="53"/>
    </row>
    <row r="79" customFormat="false" ht="12.75" hidden="false" customHeight="false" outlineLevel="0" collapsed="false">
      <c r="I79" s="53"/>
    </row>
    <row r="80" customFormat="false" ht="12.75" hidden="false" customHeight="false" outlineLevel="0" collapsed="false">
      <c r="I80" s="53"/>
    </row>
    <row r="81" customFormat="false" ht="12.75" hidden="false" customHeight="false" outlineLevel="0" collapsed="false">
      <c r="I81" s="53"/>
    </row>
    <row r="82" customFormat="false" ht="12.75" hidden="false" customHeight="false" outlineLevel="0" collapsed="false">
      <c r="I82" s="53"/>
    </row>
    <row r="83" customFormat="false" ht="12.75" hidden="false" customHeight="false" outlineLevel="0" collapsed="false">
      <c r="I83" s="53"/>
    </row>
    <row r="84" customFormat="false" ht="12.75" hidden="false" customHeight="false" outlineLevel="0" collapsed="false">
      <c r="I84" s="53"/>
    </row>
    <row r="85" customFormat="false" ht="12.75" hidden="false" customHeight="false" outlineLevel="0" collapsed="false">
      <c r="I85" s="53"/>
    </row>
    <row r="86" customFormat="false" ht="12.75" hidden="false" customHeight="false" outlineLevel="0" collapsed="false">
      <c r="I86" s="53"/>
    </row>
    <row r="87" customFormat="false" ht="12.75" hidden="false" customHeight="false" outlineLevel="0" collapsed="false">
      <c r="I87" s="53"/>
    </row>
    <row r="88" customFormat="false" ht="12.75" hidden="false" customHeight="false" outlineLevel="0" collapsed="false">
      <c r="I88" s="53"/>
    </row>
    <row r="89" customFormat="false" ht="12.75" hidden="false" customHeight="false" outlineLevel="0" collapsed="false">
      <c r="I89" s="53"/>
    </row>
    <row r="90" customFormat="false" ht="12.75" hidden="false" customHeight="false" outlineLevel="0" collapsed="false">
      <c r="I90" s="53"/>
    </row>
    <row r="91" customFormat="false" ht="12.75" hidden="false" customHeight="false" outlineLevel="0" collapsed="false">
      <c r="I91" s="53"/>
    </row>
    <row r="92" customFormat="false" ht="12.75" hidden="false" customHeight="false" outlineLevel="0" collapsed="false">
      <c r="I92" s="53"/>
    </row>
    <row r="93" customFormat="false" ht="12.75" hidden="false" customHeight="false" outlineLevel="0" collapsed="false">
      <c r="I93" s="53"/>
    </row>
    <row r="94" customFormat="false" ht="12.75" hidden="false" customHeight="false" outlineLevel="0" collapsed="false">
      <c r="I94" s="53"/>
    </row>
    <row r="95" customFormat="false" ht="12.75" hidden="false" customHeight="false" outlineLevel="0" collapsed="false">
      <c r="I95" s="53"/>
    </row>
    <row r="96" customFormat="false" ht="12.75" hidden="false" customHeight="false" outlineLevel="0" collapsed="false">
      <c r="I96" s="53"/>
    </row>
    <row r="97" customFormat="false" ht="12.75" hidden="false" customHeight="false" outlineLevel="0" collapsed="false">
      <c r="I97" s="53"/>
    </row>
    <row r="98" customFormat="false" ht="12.75" hidden="false" customHeight="false" outlineLevel="0" collapsed="false">
      <c r="I98" s="53"/>
    </row>
    <row r="99" customFormat="false" ht="12.75" hidden="false" customHeight="false" outlineLevel="0" collapsed="false">
      <c r="I99" s="53"/>
    </row>
    <row r="100" customFormat="false" ht="12.75" hidden="false" customHeight="false" outlineLevel="0" collapsed="false">
      <c r="I100" s="53"/>
    </row>
    <row r="101" customFormat="false" ht="12.75" hidden="false" customHeight="false" outlineLevel="0" collapsed="false">
      <c r="I101" s="53"/>
    </row>
    <row r="102" customFormat="false" ht="12.75" hidden="false" customHeight="false" outlineLevel="0" collapsed="false">
      <c r="I102" s="53"/>
    </row>
    <row r="103" customFormat="false" ht="12.75" hidden="false" customHeight="false" outlineLevel="0" collapsed="false">
      <c r="I103" s="53"/>
    </row>
    <row r="104" customFormat="false" ht="12.75" hidden="false" customHeight="false" outlineLevel="0" collapsed="false">
      <c r="I104" s="53"/>
    </row>
    <row r="105" customFormat="false" ht="12.75" hidden="false" customHeight="false" outlineLevel="0" collapsed="false">
      <c r="I105" s="53"/>
    </row>
    <row r="106" customFormat="false" ht="12.75" hidden="false" customHeight="false" outlineLevel="0" collapsed="false">
      <c r="I106" s="53"/>
    </row>
    <row r="107" customFormat="false" ht="12.75" hidden="false" customHeight="false" outlineLevel="0" collapsed="false">
      <c r="I107" s="53"/>
    </row>
    <row r="108" customFormat="false" ht="12.75" hidden="false" customHeight="false" outlineLevel="0" collapsed="false">
      <c r="I108" s="53"/>
    </row>
    <row r="109" customFormat="false" ht="12.75" hidden="false" customHeight="false" outlineLevel="0" collapsed="false">
      <c r="I109" s="53"/>
    </row>
    <row r="110" customFormat="false" ht="12.75" hidden="false" customHeight="false" outlineLevel="0" collapsed="false">
      <c r="I110" s="53"/>
    </row>
    <row r="111" customFormat="false" ht="12.75" hidden="false" customHeight="false" outlineLevel="0" collapsed="false">
      <c r="I111" s="53"/>
    </row>
    <row r="112" customFormat="false" ht="12.75" hidden="false" customHeight="false" outlineLevel="0" collapsed="false">
      <c r="I112" s="53"/>
    </row>
    <row r="113" customFormat="false" ht="12.75" hidden="false" customHeight="false" outlineLevel="0" collapsed="false">
      <c r="I113" s="53"/>
    </row>
    <row r="114" customFormat="false" ht="12.75" hidden="false" customHeight="false" outlineLevel="0" collapsed="false">
      <c r="I114" s="53"/>
    </row>
    <row r="115" customFormat="false" ht="12.75" hidden="false" customHeight="false" outlineLevel="0" collapsed="false">
      <c r="I115" s="53"/>
    </row>
    <row r="116" customFormat="false" ht="12.75" hidden="false" customHeight="false" outlineLevel="0" collapsed="false">
      <c r="I116" s="53"/>
    </row>
    <row r="117" customFormat="false" ht="12.75" hidden="false" customHeight="false" outlineLevel="0" collapsed="false">
      <c r="I117" s="53"/>
    </row>
    <row r="118" customFormat="false" ht="12.75" hidden="false" customHeight="false" outlineLevel="0" collapsed="false">
      <c r="I118" s="53"/>
    </row>
    <row r="119" customFormat="false" ht="12.75" hidden="false" customHeight="false" outlineLevel="0" collapsed="false">
      <c r="I119" s="53"/>
    </row>
    <row r="120" customFormat="false" ht="12.75" hidden="false" customHeight="false" outlineLevel="0" collapsed="false">
      <c r="I120" s="53"/>
    </row>
    <row r="121" customFormat="false" ht="12.75" hidden="false" customHeight="false" outlineLevel="0" collapsed="false">
      <c r="I121" s="53"/>
    </row>
    <row r="122" customFormat="false" ht="12.75" hidden="false" customHeight="false" outlineLevel="0" collapsed="false">
      <c r="I122" s="53"/>
    </row>
    <row r="123" customFormat="false" ht="12.75" hidden="false" customHeight="false" outlineLevel="0" collapsed="false">
      <c r="I123" s="53"/>
    </row>
    <row r="124" customFormat="false" ht="12.75" hidden="false" customHeight="false" outlineLevel="0" collapsed="false">
      <c r="I124" s="53"/>
    </row>
    <row r="125" customFormat="false" ht="12.75" hidden="false" customHeight="false" outlineLevel="0" collapsed="false">
      <c r="I125" s="53"/>
    </row>
    <row r="126" customFormat="false" ht="12.75" hidden="false" customHeight="false" outlineLevel="0" collapsed="false">
      <c r="I126" s="53"/>
    </row>
    <row r="127" customFormat="false" ht="12.75" hidden="false" customHeight="false" outlineLevel="0" collapsed="false">
      <c r="I127" s="53"/>
    </row>
    <row r="128" customFormat="false" ht="12.75" hidden="false" customHeight="false" outlineLevel="0" collapsed="false">
      <c r="I128" s="53"/>
    </row>
    <row r="129" customFormat="false" ht="12.75" hidden="false" customHeight="false" outlineLevel="0" collapsed="false">
      <c r="I129" s="53"/>
    </row>
    <row r="130" customFormat="false" ht="12.75" hidden="false" customHeight="false" outlineLevel="0" collapsed="false">
      <c r="I130" s="53"/>
    </row>
    <row r="131" customFormat="false" ht="12.75" hidden="false" customHeight="false" outlineLevel="0" collapsed="false">
      <c r="I131" s="53"/>
    </row>
    <row r="132" customFormat="false" ht="12.75" hidden="false" customHeight="false" outlineLevel="0" collapsed="false">
      <c r="I132" s="53"/>
    </row>
    <row r="133" customFormat="false" ht="12.75" hidden="false" customHeight="false" outlineLevel="0" collapsed="false">
      <c r="I133" s="53"/>
    </row>
    <row r="134" customFormat="false" ht="12.75" hidden="false" customHeight="false" outlineLevel="0" collapsed="false">
      <c r="I134" s="53"/>
    </row>
    <row r="135" customFormat="false" ht="12.75" hidden="false" customHeight="false" outlineLevel="0" collapsed="false">
      <c r="I135" s="53"/>
    </row>
    <row r="136" customFormat="false" ht="12.75" hidden="false" customHeight="false" outlineLevel="0" collapsed="false">
      <c r="I136" s="53"/>
    </row>
    <row r="137" customFormat="false" ht="12.75" hidden="false" customHeight="false" outlineLevel="0" collapsed="false">
      <c r="I137" s="53"/>
    </row>
    <row r="138" customFormat="false" ht="12.75" hidden="false" customHeight="false" outlineLevel="0" collapsed="false">
      <c r="I138" s="53"/>
    </row>
    <row r="139" customFormat="false" ht="12.75" hidden="false" customHeight="false" outlineLevel="0" collapsed="false">
      <c r="I139" s="53"/>
    </row>
    <row r="140" customFormat="false" ht="12.75" hidden="false" customHeight="false" outlineLevel="0" collapsed="false">
      <c r="I140" s="53"/>
    </row>
    <row r="141" customFormat="false" ht="12.75" hidden="false" customHeight="false" outlineLevel="0" collapsed="false">
      <c r="I141" s="53"/>
    </row>
    <row r="142" customFormat="false" ht="12.75" hidden="false" customHeight="false" outlineLevel="0" collapsed="false">
      <c r="I142" s="53"/>
    </row>
    <row r="143" customFormat="false" ht="12.75" hidden="false" customHeight="false" outlineLevel="0" collapsed="false">
      <c r="I143" s="53"/>
    </row>
    <row r="144" customFormat="false" ht="12.75" hidden="false" customHeight="false" outlineLevel="0" collapsed="false">
      <c r="I144" s="53"/>
    </row>
    <row r="145" customFormat="false" ht="12.75" hidden="false" customHeight="false" outlineLevel="0" collapsed="false">
      <c r="I145" s="53"/>
    </row>
    <row r="146" customFormat="false" ht="12.75" hidden="false" customHeight="false" outlineLevel="0" collapsed="false">
      <c r="I146" s="53"/>
    </row>
    <row r="147" customFormat="false" ht="12.75" hidden="false" customHeight="false" outlineLevel="0" collapsed="false">
      <c r="I147" s="53"/>
    </row>
    <row r="148" customFormat="false" ht="12.75" hidden="false" customHeight="false" outlineLevel="0" collapsed="false">
      <c r="I148" s="53"/>
    </row>
    <row r="149" customFormat="false" ht="12.75" hidden="false" customHeight="false" outlineLevel="0" collapsed="false">
      <c r="I149" s="53"/>
    </row>
    <row r="150" customFormat="false" ht="12.75" hidden="false" customHeight="false" outlineLevel="0" collapsed="false">
      <c r="I150" s="53"/>
    </row>
    <row r="151" customFormat="false" ht="12.75" hidden="false" customHeight="false" outlineLevel="0" collapsed="false">
      <c r="I151" s="53"/>
    </row>
    <row r="152" customFormat="false" ht="12.75" hidden="false" customHeight="false" outlineLevel="0" collapsed="false">
      <c r="I152" s="53"/>
    </row>
    <row r="153" customFormat="false" ht="12.75" hidden="false" customHeight="false" outlineLevel="0" collapsed="false">
      <c r="I153" s="53"/>
    </row>
    <row r="154" customFormat="false" ht="12.75" hidden="false" customHeight="false" outlineLevel="0" collapsed="false">
      <c r="I154" s="53"/>
    </row>
    <row r="155" customFormat="false" ht="12.75" hidden="false" customHeight="false" outlineLevel="0" collapsed="false">
      <c r="I155" s="53"/>
    </row>
    <row r="156" customFormat="false" ht="12.75" hidden="false" customHeight="false" outlineLevel="0" collapsed="false">
      <c r="I156" s="53"/>
    </row>
    <row r="157" customFormat="false" ht="12.75" hidden="false" customHeight="false" outlineLevel="0" collapsed="false">
      <c r="I157" s="53"/>
    </row>
    <row r="158" customFormat="false" ht="12.75" hidden="false" customHeight="false" outlineLevel="0" collapsed="false">
      <c r="I158" s="53"/>
    </row>
    <row r="159" customFormat="false" ht="12.75" hidden="false" customHeight="false" outlineLevel="0" collapsed="false">
      <c r="I159" s="53"/>
    </row>
    <row r="160" customFormat="false" ht="12.75" hidden="false" customHeight="false" outlineLevel="0" collapsed="false">
      <c r="I160" s="53"/>
    </row>
    <row r="161" customFormat="false" ht="12.75" hidden="false" customHeight="false" outlineLevel="0" collapsed="false">
      <c r="I161" s="53"/>
    </row>
    <row r="162" customFormat="false" ht="12.75" hidden="false" customHeight="false" outlineLevel="0" collapsed="false">
      <c r="I162" s="53"/>
    </row>
    <row r="163" customFormat="false" ht="12.75" hidden="false" customHeight="false" outlineLevel="0" collapsed="false">
      <c r="I163" s="53"/>
    </row>
    <row r="164" customFormat="false" ht="12.75" hidden="false" customHeight="false" outlineLevel="0" collapsed="false">
      <c r="I164" s="53"/>
    </row>
    <row r="165" customFormat="false" ht="12.75" hidden="false" customHeight="false" outlineLevel="0" collapsed="false">
      <c r="I165" s="53"/>
    </row>
    <row r="166" customFormat="false" ht="12.75" hidden="false" customHeight="false" outlineLevel="0" collapsed="false">
      <c r="I166" s="53"/>
    </row>
    <row r="167" customFormat="false" ht="12.75" hidden="false" customHeight="false" outlineLevel="0" collapsed="false">
      <c r="I167" s="53"/>
    </row>
    <row r="168" customFormat="false" ht="12.75" hidden="false" customHeight="false" outlineLevel="0" collapsed="false">
      <c r="I168" s="53"/>
    </row>
    <row r="169" customFormat="false" ht="12.75" hidden="false" customHeight="false" outlineLevel="0" collapsed="false">
      <c r="I169" s="53"/>
    </row>
    <row r="170" customFormat="false" ht="12.75" hidden="false" customHeight="false" outlineLevel="0" collapsed="false">
      <c r="I170" s="53"/>
    </row>
    <row r="171" customFormat="false" ht="12.75" hidden="false" customHeight="false" outlineLevel="0" collapsed="false">
      <c r="I171" s="53"/>
    </row>
    <row r="172" customFormat="false" ht="12.75" hidden="false" customHeight="false" outlineLevel="0" collapsed="false">
      <c r="I172" s="53"/>
    </row>
    <row r="173" customFormat="false" ht="12.75" hidden="false" customHeight="false" outlineLevel="0" collapsed="false">
      <c r="I173" s="53"/>
    </row>
    <row r="174" customFormat="false" ht="12.75" hidden="false" customHeight="false" outlineLevel="0" collapsed="false">
      <c r="I174" s="53"/>
    </row>
    <row r="175" customFormat="false" ht="12.75" hidden="false" customHeight="false" outlineLevel="0" collapsed="false">
      <c r="I175" s="53"/>
    </row>
    <row r="176" customFormat="false" ht="12.75" hidden="false" customHeight="false" outlineLevel="0" collapsed="false">
      <c r="I176" s="53"/>
    </row>
    <row r="177" customFormat="false" ht="12.75" hidden="false" customHeight="false" outlineLevel="0" collapsed="false">
      <c r="I177" s="53"/>
    </row>
    <row r="178" customFormat="false" ht="12.75" hidden="false" customHeight="false" outlineLevel="0" collapsed="false">
      <c r="I178" s="53"/>
    </row>
    <row r="179" customFormat="false" ht="12.75" hidden="false" customHeight="false" outlineLevel="0" collapsed="false">
      <c r="I179" s="53"/>
    </row>
    <row r="180" customFormat="false" ht="12.75" hidden="false" customHeight="false" outlineLevel="0" collapsed="false">
      <c r="I180" s="53"/>
    </row>
    <row r="181" customFormat="false" ht="12.75" hidden="false" customHeight="false" outlineLevel="0" collapsed="false">
      <c r="I181" s="53"/>
    </row>
    <row r="182" customFormat="false" ht="12.75" hidden="false" customHeight="false" outlineLevel="0" collapsed="false">
      <c r="I182" s="53"/>
    </row>
    <row r="183" customFormat="false" ht="12.75" hidden="false" customHeight="false" outlineLevel="0" collapsed="false">
      <c r="I183" s="53"/>
    </row>
    <row r="184" customFormat="false" ht="12.75" hidden="false" customHeight="false" outlineLevel="0" collapsed="false">
      <c r="I184" s="53"/>
    </row>
    <row r="185" customFormat="false" ht="12.75" hidden="false" customHeight="false" outlineLevel="0" collapsed="false">
      <c r="I185" s="53"/>
    </row>
    <row r="186" customFormat="false" ht="12.75" hidden="false" customHeight="false" outlineLevel="0" collapsed="false">
      <c r="I186" s="53"/>
    </row>
    <row r="187" customFormat="false" ht="12.75" hidden="false" customHeight="false" outlineLevel="0" collapsed="false">
      <c r="I187" s="53"/>
    </row>
    <row r="188" customFormat="false" ht="12.75" hidden="false" customHeight="false" outlineLevel="0" collapsed="false">
      <c r="I188" s="53"/>
    </row>
    <row r="189" customFormat="false" ht="12.75" hidden="false" customHeight="false" outlineLevel="0" collapsed="false">
      <c r="I189" s="53"/>
    </row>
    <row r="190" customFormat="false" ht="12.75" hidden="false" customHeight="false" outlineLevel="0" collapsed="false">
      <c r="I190" s="53"/>
    </row>
    <row r="191" customFormat="false" ht="12.75" hidden="false" customHeight="false" outlineLevel="0" collapsed="false">
      <c r="I191" s="53"/>
    </row>
    <row r="192" customFormat="false" ht="12.75" hidden="false" customHeight="false" outlineLevel="0" collapsed="false">
      <c r="I192" s="53"/>
    </row>
    <row r="193" customFormat="false" ht="12.75" hidden="false" customHeight="false" outlineLevel="0" collapsed="false">
      <c r="I193" s="53"/>
    </row>
    <row r="194" customFormat="false" ht="12.75" hidden="false" customHeight="false" outlineLevel="0" collapsed="false">
      <c r="I194" s="53"/>
    </row>
    <row r="195" customFormat="false" ht="12.75" hidden="false" customHeight="false" outlineLevel="0" collapsed="false">
      <c r="I195" s="53"/>
    </row>
    <row r="196" customFormat="false" ht="12.75" hidden="false" customHeight="false" outlineLevel="0" collapsed="false">
      <c r="I196" s="53"/>
    </row>
    <row r="197" customFormat="false" ht="12.75" hidden="false" customHeight="false" outlineLevel="0" collapsed="false">
      <c r="I197" s="53"/>
    </row>
    <row r="198" customFormat="false" ht="12.75" hidden="false" customHeight="false" outlineLevel="0" collapsed="false">
      <c r="I198" s="53"/>
    </row>
    <row r="199" customFormat="false" ht="12.75" hidden="false" customHeight="false" outlineLevel="0" collapsed="false">
      <c r="I199" s="53"/>
    </row>
    <row r="200" customFormat="false" ht="12.75" hidden="false" customHeight="false" outlineLevel="0" collapsed="false">
      <c r="I200" s="53"/>
    </row>
    <row r="201" customFormat="false" ht="12.75" hidden="false" customHeight="false" outlineLevel="0" collapsed="false">
      <c r="I201" s="53"/>
    </row>
    <row r="202" customFormat="false" ht="12.75" hidden="false" customHeight="false" outlineLevel="0" collapsed="false">
      <c r="I202" s="53"/>
    </row>
    <row r="203" customFormat="false" ht="12.75" hidden="false" customHeight="false" outlineLevel="0" collapsed="false">
      <c r="I203" s="53"/>
    </row>
    <row r="204" customFormat="false" ht="12.75" hidden="false" customHeight="false" outlineLevel="0" collapsed="false">
      <c r="I204" s="53"/>
    </row>
    <row r="205" customFormat="false" ht="12.75" hidden="false" customHeight="false" outlineLevel="0" collapsed="false">
      <c r="I205" s="53"/>
    </row>
    <row r="206" customFormat="false" ht="12.75" hidden="false" customHeight="false" outlineLevel="0" collapsed="false">
      <c r="I206" s="53"/>
    </row>
    <row r="207" customFormat="false" ht="12.75" hidden="false" customHeight="false" outlineLevel="0" collapsed="false">
      <c r="I207" s="53"/>
    </row>
    <row r="208" customFormat="false" ht="12.75" hidden="false" customHeight="false" outlineLevel="0" collapsed="false">
      <c r="I208" s="53"/>
    </row>
    <row r="209" customFormat="false" ht="12.75" hidden="false" customHeight="false" outlineLevel="0" collapsed="false">
      <c r="I209" s="53"/>
    </row>
    <row r="210" customFormat="false" ht="12.75" hidden="false" customHeight="false" outlineLevel="0" collapsed="false">
      <c r="I210" s="53"/>
    </row>
    <row r="211" customFormat="false" ht="12.75" hidden="false" customHeight="false" outlineLevel="0" collapsed="false">
      <c r="I211" s="53"/>
    </row>
    <row r="212" customFormat="false" ht="12.75" hidden="false" customHeight="false" outlineLevel="0" collapsed="false">
      <c r="I212" s="53"/>
    </row>
    <row r="213" customFormat="false" ht="12.75" hidden="false" customHeight="false" outlineLevel="0" collapsed="false">
      <c r="I213" s="53"/>
    </row>
    <row r="214" customFormat="false" ht="12.75" hidden="false" customHeight="false" outlineLevel="0" collapsed="false">
      <c r="I214" s="53"/>
    </row>
    <row r="215" customFormat="false" ht="12.75" hidden="false" customHeight="false" outlineLevel="0" collapsed="false">
      <c r="I215" s="53"/>
    </row>
    <row r="216" customFormat="false" ht="12.75" hidden="false" customHeight="false" outlineLevel="0" collapsed="false">
      <c r="I216" s="53"/>
    </row>
    <row r="217" customFormat="false" ht="12.75" hidden="false" customHeight="false" outlineLevel="0" collapsed="false">
      <c r="I217" s="53"/>
    </row>
    <row r="218" customFormat="false" ht="12.75" hidden="false" customHeight="false" outlineLevel="0" collapsed="false">
      <c r="I218" s="53"/>
    </row>
    <row r="219" customFormat="false" ht="12.75" hidden="false" customHeight="false" outlineLevel="0" collapsed="false">
      <c r="I219" s="53"/>
    </row>
    <row r="220" customFormat="false" ht="12.75" hidden="false" customHeight="false" outlineLevel="0" collapsed="false">
      <c r="I220" s="53"/>
    </row>
    <row r="221" customFormat="false" ht="12.75" hidden="false" customHeight="false" outlineLevel="0" collapsed="false">
      <c r="I221" s="53"/>
    </row>
    <row r="222" customFormat="false" ht="12.75" hidden="false" customHeight="false" outlineLevel="0" collapsed="false">
      <c r="I222" s="53"/>
    </row>
    <row r="223" customFormat="false" ht="12.75" hidden="false" customHeight="false" outlineLevel="0" collapsed="false">
      <c r="I223" s="53"/>
    </row>
    <row r="224" customFormat="false" ht="12.75" hidden="false" customHeight="false" outlineLevel="0" collapsed="false">
      <c r="I224" s="53"/>
    </row>
    <row r="225" customFormat="false" ht="12.75" hidden="false" customHeight="false" outlineLevel="0" collapsed="false">
      <c r="I225" s="53"/>
    </row>
    <row r="226" customFormat="false" ht="12.75" hidden="false" customHeight="false" outlineLevel="0" collapsed="false">
      <c r="I226" s="53"/>
    </row>
    <row r="227" customFormat="false" ht="12.75" hidden="false" customHeight="false" outlineLevel="0" collapsed="false">
      <c r="I227" s="53"/>
    </row>
    <row r="228" customFormat="false" ht="12.75" hidden="false" customHeight="false" outlineLevel="0" collapsed="false">
      <c r="I228" s="53"/>
    </row>
    <row r="229" customFormat="false" ht="12.75" hidden="false" customHeight="false" outlineLevel="0" collapsed="false">
      <c r="I229" s="53"/>
    </row>
    <row r="230" customFormat="false" ht="12.75" hidden="false" customHeight="false" outlineLevel="0" collapsed="false">
      <c r="I230" s="53"/>
    </row>
    <row r="231" customFormat="false" ht="12.75" hidden="false" customHeight="false" outlineLevel="0" collapsed="false">
      <c r="I231" s="53"/>
    </row>
    <row r="232" customFormat="false" ht="12.75" hidden="false" customHeight="false" outlineLevel="0" collapsed="false">
      <c r="I232" s="53"/>
    </row>
    <row r="233" customFormat="false" ht="12.75" hidden="false" customHeight="false" outlineLevel="0" collapsed="false">
      <c r="I233" s="53"/>
    </row>
    <row r="234" customFormat="false" ht="12.75" hidden="false" customHeight="false" outlineLevel="0" collapsed="false">
      <c r="I234" s="53"/>
    </row>
    <row r="235" customFormat="false" ht="12.75" hidden="false" customHeight="false" outlineLevel="0" collapsed="false">
      <c r="I235" s="53"/>
    </row>
    <row r="236" customFormat="false" ht="12.75" hidden="false" customHeight="false" outlineLevel="0" collapsed="false">
      <c r="I236" s="53"/>
    </row>
    <row r="237" customFormat="false" ht="12.75" hidden="false" customHeight="false" outlineLevel="0" collapsed="false">
      <c r="I237" s="53"/>
    </row>
    <row r="238" customFormat="false" ht="12.75" hidden="false" customHeight="false" outlineLevel="0" collapsed="false">
      <c r="I238" s="53"/>
    </row>
    <row r="239" customFormat="false" ht="12.75" hidden="false" customHeight="false" outlineLevel="0" collapsed="false">
      <c r="I239" s="53"/>
    </row>
    <row r="240" customFormat="false" ht="12.75" hidden="false" customHeight="false" outlineLevel="0" collapsed="false">
      <c r="I240" s="53"/>
    </row>
    <row r="241" customFormat="false" ht="12.75" hidden="false" customHeight="false" outlineLevel="0" collapsed="false">
      <c r="I241" s="53"/>
    </row>
    <row r="242" customFormat="false" ht="12.75" hidden="false" customHeight="false" outlineLevel="0" collapsed="false">
      <c r="I242" s="53"/>
    </row>
    <row r="243" customFormat="false" ht="12.75" hidden="false" customHeight="false" outlineLevel="0" collapsed="false">
      <c r="I243" s="53"/>
    </row>
    <row r="244" customFormat="false" ht="12.75" hidden="false" customHeight="false" outlineLevel="0" collapsed="false">
      <c r="I244" s="53"/>
    </row>
    <row r="245" customFormat="false" ht="12.75" hidden="false" customHeight="false" outlineLevel="0" collapsed="false">
      <c r="I245" s="53"/>
    </row>
    <row r="246" customFormat="false" ht="12.75" hidden="false" customHeight="false" outlineLevel="0" collapsed="false">
      <c r="I246" s="53"/>
    </row>
    <row r="247" customFormat="false" ht="12.75" hidden="false" customHeight="false" outlineLevel="0" collapsed="false">
      <c r="I247" s="53"/>
    </row>
    <row r="248" customFormat="false" ht="12.75" hidden="false" customHeight="false" outlineLevel="0" collapsed="false">
      <c r="I248" s="53"/>
    </row>
    <row r="249" customFormat="false" ht="12.75" hidden="false" customHeight="false" outlineLevel="0" collapsed="false">
      <c r="I249" s="53"/>
    </row>
    <row r="250" customFormat="false" ht="12.75" hidden="false" customHeight="false" outlineLevel="0" collapsed="false">
      <c r="I250" s="53"/>
    </row>
    <row r="251" customFormat="false" ht="12.75" hidden="false" customHeight="false" outlineLevel="0" collapsed="false">
      <c r="I251" s="53"/>
    </row>
    <row r="252" customFormat="false" ht="12.75" hidden="false" customHeight="false" outlineLevel="0" collapsed="false">
      <c r="I252" s="53"/>
    </row>
    <row r="253" customFormat="false" ht="12.75" hidden="false" customHeight="false" outlineLevel="0" collapsed="false">
      <c r="I253" s="53"/>
    </row>
    <row r="254" customFormat="false" ht="12.75" hidden="false" customHeight="false" outlineLevel="0" collapsed="false">
      <c r="I254" s="53"/>
    </row>
    <row r="255" customFormat="false" ht="12.75" hidden="false" customHeight="false" outlineLevel="0" collapsed="false">
      <c r="I255" s="53"/>
    </row>
    <row r="256" customFormat="false" ht="12.75" hidden="false" customHeight="false" outlineLevel="0" collapsed="false">
      <c r="I256" s="53"/>
    </row>
    <row r="257" customFormat="false" ht="12.75" hidden="false" customHeight="false" outlineLevel="0" collapsed="false">
      <c r="I257" s="53"/>
    </row>
    <row r="258" customFormat="false" ht="12.75" hidden="false" customHeight="false" outlineLevel="0" collapsed="false">
      <c r="I258" s="53"/>
    </row>
    <row r="259" customFormat="false" ht="12.75" hidden="false" customHeight="false" outlineLevel="0" collapsed="false">
      <c r="I259" s="53"/>
    </row>
    <row r="260" customFormat="false" ht="12.75" hidden="false" customHeight="false" outlineLevel="0" collapsed="false">
      <c r="I260" s="53"/>
    </row>
    <row r="261" customFormat="false" ht="12.75" hidden="false" customHeight="false" outlineLevel="0" collapsed="false">
      <c r="I261" s="53"/>
    </row>
    <row r="262" customFormat="false" ht="12.75" hidden="false" customHeight="false" outlineLevel="0" collapsed="false">
      <c r="I262" s="53"/>
    </row>
    <row r="263" customFormat="false" ht="12.75" hidden="false" customHeight="false" outlineLevel="0" collapsed="false">
      <c r="I263" s="53"/>
    </row>
    <row r="264" customFormat="false" ht="12.75" hidden="false" customHeight="false" outlineLevel="0" collapsed="false">
      <c r="I264" s="53"/>
    </row>
    <row r="265" customFormat="false" ht="12.75" hidden="false" customHeight="false" outlineLevel="0" collapsed="false">
      <c r="I265" s="53"/>
    </row>
    <row r="266" customFormat="false" ht="12.75" hidden="false" customHeight="false" outlineLevel="0" collapsed="false">
      <c r="I266" s="53"/>
    </row>
    <row r="267" customFormat="false" ht="12.75" hidden="false" customHeight="false" outlineLevel="0" collapsed="false">
      <c r="I267" s="53"/>
    </row>
    <row r="268" customFormat="false" ht="12.75" hidden="false" customHeight="false" outlineLevel="0" collapsed="false">
      <c r="I268" s="53"/>
    </row>
    <row r="269" customFormat="false" ht="12.75" hidden="false" customHeight="false" outlineLevel="0" collapsed="false">
      <c r="I269" s="53"/>
    </row>
    <row r="270" customFormat="false" ht="12.75" hidden="false" customHeight="false" outlineLevel="0" collapsed="false">
      <c r="I270" s="53"/>
    </row>
    <row r="271" customFormat="false" ht="12.75" hidden="false" customHeight="false" outlineLevel="0" collapsed="false">
      <c r="I271" s="53"/>
    </row>
    <row r="272" customFormat="false" ht="12.75" hidden="false" customHeight="false" outlineLevel="0" collapsed="false">
      <c r="I272" s="53"/>
    </row>
    <row r="273" customFormat="false" ht="12.75" hidden="false" customHeight="false" outlineLevel="0" collapsed="false">
      <c r="I273" s="53"/>
    </row>
    <row r="274" customFormat="false" ht="12.75" hidden="false" customHeight="false" outlineLevel="0" collapsed="false">
      <c r="I274" s="53"/>
    </row>
    <row r="275" customFormat="false" ht="12.75" hidden="false" customHeight="false" outlineLevel="0" collapsed="false">
      <c r="I275" s="53"/>
    </row>
    <row r="276" customFormat="false" ht="12.75" hidden="false" customHeight="false" outlineLevel="0" collapsed="false">
      <c r="I276" s="53"/>
    </row>
    <row r="277" customFormat="false" ht="12.75" hidden="false" customHeight="false" outlineLevel="0" collapsed="false">
      <c r="I277" s="53"/>
    </row>
    <row r="278" customFormat="false" ht="12.75" hidden="false" customHeight="false" outlineLevel="0" collapsed="false">
      <c r="I278" s="53"/>
    </row>
    <row r="279" customFormat="false" ht="12.75" hidden="false" customHeight="false" outlineLevel="0" collapsed="false">
      <c r="I279" s="53"/>
    </row>
    <row r="280" customFormat="false" ht="12.75" hidden="false" customHeight="false" outlineLevel="0" collapsed="false">
      <c r="I280" s="53"/>
    </row>
    <row r="281" customFormat="false" ht="12.75" hidden="false" customHeight="false" outlineLevel="0" collapsed="false">
      <c r="I281" s="53"/>
    </row>
    <row r="282" customFormat="false" ht="12.75" hidden="false" customHeight="false" outlineLevel="0" collapsed="false">
      <c r="I282" s="53"/>
    </row>
    <row r="283" customFormat="false" ht="12.75" hidden="false" customHeight="false" outlineLevel="0" collapsed="false">
      <c r="I283" s="53"/>
    </row>
    <row r="284" customFormat="false" ht="12.75" hidden="false" customHeight="false" outlineLevel="0" collapsed="false">
      <c r="I284" s="53"/>
    </row>
    <row r="285" customFormat="false" ht="12.75" hidden="false" customHeight="false" outlineLevel="0" collapsed="false">
      <c r="I285" s="53"/>
    </row>
    <row r="286" customFormat="false" ht="12.75" hidden="false" customHeight="false" outlineLevel="0" collapsed="false">
      <c r="I286" s="53"/>
    </row>
    <row r="287" customFormat="false" ht="12.75" hidden="false" customHeight="false" outlineLevel="0" collapsed="false">
      <c r="I287" s="53"/>
    </row>
    <row r="288" customFormat="false" ht="12.75" hidden="false" customHeight="false" outlineLevel="0" collapsed="false">
      <c r="I288" s="53"/>
    </row>
    <row r="289" customFormat="false" ht="12.75" hidden="false" customHeight="false" outlineLevel="0" collapsed="false">
      <c r="I289" s="53"/>
    </row>
    <row r="290" customFormat="false" ht="12.75" hidden="false" customHeight="false" outlineLevel="0" collapsed="false">
      <c r="I290" s="53"/>
    </row>
    <row r="291" customFormat="false" ht="12.75" hidden="false" customHeight="false" outlineLevel="0" collapsed="false">
      <c r="I291" s="53"/>
    </row>
    <row r="292" customFormat="false" ht="12.75" hidden="false" customHeight="false" outlineLevel="0" collapsed="false">
      <c r="I292" s="53"/>
    </row>
    <row r="293" customFormat="false" ht="12.75" hidden="false" customHeight="false" outlineLevel="0" collapsed="false">
      <c r="I293" s="53"/>
    </row>
    <row r="294" customFormat="false" ht="12.75" hidden="false" customHeight="false" outlineLevel="0" collapsed="false">
      <c r="I294" s="53"/>
    </row>
    <row r="295" customFormat="false" ht="12.75" hidden="false" customHeight="false" outlineLevel="0" collapsed="false">
      <c r="I295" s="53"/>
    </row>
    <row r="296" customFormat="false" ht="12.75" hidden="false" customHeight="false" outlineLevel="0" collapsed="false">
      <c r="I296" s="53"/>
    </row>
    <row r="297" customFormat="false" ht="12.75" hidden="false" customHeight="false" outlineLevel="0" collapsed="false">
      <c r="I297" s="53"/>
    </row>
    <row r="298" customFormat="false" ht="12.75" hidden="false" customHeight="false" outlineLevel="0" collapsed="false">
      <c r="I298" s="53"/>
    </row>
    <row r="299" customFormat="false" ht="12.75" hidden="false" customHeight="false" outlineLevel="0" collapsed="false">
      <c r="I299" s="53"/>
    </row>
    <row r="300" customFormat="false" ht="12.75" hidden="false" customHeight="false" outlineLevel="0" collapsed="false">
      <c r="I300" s="53"/>
    </row>
    <row r="301" customFormat="false" ht="12.75" hidden="false" customHeight="false" outlineLevel="0" collapsed="false">
      <c r="I301" s="53"/>
    </row>
    <row r="302" customFormat="false" ht="12.75" hidden="false" customHeight="false" outlineLevel="0" collapsed="false">
      <c r="I302" s="53"/>
    </row>
    <row r="303" customFormat="false" ht="12.75" hidden="false" customHeight="false" outlineLevel="0" collapsed="false">
      <c r="I303" s="53"/>
    </row>
    <row r="304" customFormat="false" ht="12.75" hidden="false" customHeight="false" outlineLevel="0" collapsed="false">
      <c r="I304" s="53"/>
    </row>
    <row r="305" customFormat="false" ht="12.75" hidden="false" customHeight="false" outlineLevel="0" collapsed="false">
      <c r="I305" s="53"/>
    </row>
    <row r="306" customFormat="false" ht="12.75" hidden="false" customHeight="false" outlineLevel="0" collapsed="false">
      <c r="I306" s="53"/>
    </row>
    <row r="307" customFormat="false" ht="12.75" hidden="false" customHeight="false" outlineLevel="0" collapsed="false">
      <c r="I307" s="53"/>
    </row>
    <row r="308" customFormat="false" ht="12.75" hidden="false" customHeight="false" outlineLevel="0" collapsed="false">
      <c r="I308" s="53"/>
    </row>
    <row r="309" customFormat="false" ht="12.75" hidden="false" customHeight="false" outlineLevel="0" collapsed="false">
      <c r="I309" s="53"/>
    </row>
    <row r="310" customFormat="false" ht="12.75" hidden="false" customHeight="false" outlineLevel="0" collapsed="false">
      <c r="I310" s="53"/>
    </row>
    <row r="311" customFormat="false" ht="12.75" hidden="false" customHeight="false" outlineLevel="0" collapsed="false">
      <c r="I311" s="53"/>
    </row>
    <row r="312" customFormat="false" ht="12.75" hidden="false" customHeight="false" outlineLevel="0" collapsed="false">
      <c r="I312" s="53"/>
    </row>
    <row r="313" customFormat="false" ht="12.75" hidden="false" customHeight="false" outlineLevel="0" collapsed="false">
      <c r="I313" s="53"/>
    </row>
    <row r="314" customFormat="false" ht="12.75" hidden="false" customHeight="false" outlineLevel="0" collapsed="false">
      <c r="I314" s="53"/>
    </row>
    <row r="315" customFormat="false" ht="12.75" hidden="false" customHeight="false" outlineLevel="0" collapsed="false">
      <c r="I315" s="53"/>
    </row>
    <row r="316" customFormat="false" ht="12.75" hidden="false" customHeight="false" outlineLevel="0" collapsed="false">
      <c r="I316" s="53"/>
    </row>
    <row r="317" customFormat="false" ht="12.75" hidden="false" customHeight="false" outlineLevel="0" collapsed="false">
      <c r="I317" s="53"/>
    </row>
    <row r="318" customFormat="false" ht="12.75" hidden="false" customHeight="false" outlineLevel="0" collapsed="false">
      <c r="I318" s="53"/>
    </row>
    <row r="319" customFormat="false" ht="12.75" hidden="false" customHeight="false" outlineLevel="0" collapsed="false">
      <c r="I319" s="53"/>
    </row>
    <row r="320" customFormat="false" ht="12.75" hidden="false" customHeight="false" outlineLevel="0" collapsed="false">
      <c r="I320" s="53"/>
    </row>
    <row r="321" customFormat="false" ht="12.75" hidden="false" customHeight="false" outlineLevel="0" collapsed="false">
      <c r="I321" s="53"/>
    </row>
    <row r="322" customFormat="false" ht="12.75" hidden="false" customHeight="false" outlineLevel="0" collapsed="false">
      <c r="I322" s="53"/>
    </row>
    <row r="323" customFormat="false" ht="12.75" hidden="false" customHeight="false" outlineLevel="0" collapsed="false">
      <c r="I323" s="53"/>
    </row>
    <row r="324" customFormat="false" ht="12.75" hidden="false" customHeight="false" outlineLevel="0" collapsed="false">
      <c r="I324" s="53"/>
    </row>
    <row r="325" customFormat="false" ht="12.75" hidden="false" customHeight="false" outlineLevel="0" collapsed="false">
      <c r="I325" s="53"/>
    </row>
    <row r="326" customFormat="false" ht="12.75" hidden="false" customHeight="false" outlineLevel="0" collapsed="false">
      <c r="I326" s="53"/>
    </row>
    <row r="327" customFormat="false" ht="12.75" hidden="false" customHeight="false" outlineLevel="0" collapsed="false">
      <c r="I327" s="53"/>
    </row>
    <row r="328" customFormat="false" ht="12.75" hidden="false" customHeight="false" outlineLevel="0" collapsed="false">
      <c r="I328" s="53"/>
    </row>
    <row r="329" customFormat="false" ht="12.75" hidden="false" customHeight="false" outlineLevel="0" collapsed="false">
      <c r="I329" s="53"/>
    </row>
    <row r="330" customFormat="false" ht="12.75" hidden="false" customHeight="false" outlineLevel="0" collapsed="false">
      <c r="I330" s="53"/>
    </row>
    <row r="331" customFormat="false" ht="12.75" hidden="false" customHeight="false" outlineLevel="0" collapsed="false">
      <c r="I331" s="53"/>
    </row>
    <row r="332" customFormat="false" ht="12.75" hidden="false" customHeight="false" outlineLevel="0" collapsed="false">
      <c r="I332" s="53"/>
    </row>
    <row r="333" customFormat="false" ht="12.75" hidden="false" customHeight="false" outlineLevel="0" collapsed="false">
      <c r="I333" s="53"/>
    </row>
    <row r="334" customFormat="false" ht="12.75" hidden="false" customHeight="false" outlineLevel="0" collapsed="false">
      <c r="I334" s="53"/>
    </row>
    <row r="335" customFormat="false" ht="12.75" hidden="false" customHeight="false" outlineLevel="0" collapsed="false">
      <c r="I335" s="53"/>
    </row>
    <row r="336" customFormat="false" ht="12.75" hidden="false" customHeight="false" outlineLevel="0" collapsed="false">
      <c r="I336" s="53"/>
    </row>
    <row r="337" customFormat="false" ht="12.75" hidden="false" customHeight="false" outlineLevel="0" collapsed="false">
      <c r="I337" s="53"/>
    </row>
    <row r="338" customFormat="false" ht="12.75" hidden="false" customHeight="false" outlineLevel="0" collapsed="false">
      <c r="I338" s="53"/>
    </row>
    <row r="339" customFormat="false" ht="12.75" hidden="false" customHeight="false" outlineLevel="0" collapsed="false">
      <c r="I339" s="53"/>
    </row>
    <row r="340" customFormat="false" ht="12.75" hidden="false" customHeight="false" outlineLevel="0" collapsed="false">
      <c r="I340" s="53"/>
    </row>
    <row r="341" customFormat="false" ht="12.75" hidden="false" customHeight="false" outlineLevel="0" collapsed="false">
      <c r="I341" s="53"/>
    </row>
    <row r="342" customFormat="false" ht="12.75" hidden="false" customHeight="false" outlineLevel="0" collapsed="false">
      <c r="I342" s="53"/>
    </row>
    <row r="343" customFormat="false" ht="12.75" hidden="false" customHeight="false" outlineLevel="0" collapsed="false">
      <c r="I343" s="53"/>
    </row>
    <row r="344" customFormat="false" ht="12.75" hidden="false" customHeight="false" outlineLevel="0" collapsed="false">
      <c r="I344" s="53"/>
    </row>
    <row r="345" customFormat="false" ht="12.75" hidden="false" customHeight="false" outlineLevel="0" collapsed="false">
      <c r="I345" s="53"/>
    </row>
    <row r="346" customFormat="false" ht="12.75" hidden="false" customHeight="false" outlineLevel="0" collapsed="false">
      <c r="I346" s="53"/>
    </row>
    <row r="347" customFormat="false" ht="12.75" hidden="false" customHeight="false" outlineLevel="0" collapsed="false">
      <c r="I347" s="53"/>
    </row>
    <row r="348" customFormat="false" ht="12.75" hidden="false" customHeight="false" outlineLevel="0" collapsed="false">
      <c r="I348" s="53"/>
    </row>
    <row r="349" customFormat="false" ht="12.75" hidden="false" customHeight="false" outlineLevel="0" collapsed="false">
      <c r="I349" s="53"/>
    </row>
    <row r="350" customFormat="false" ht="12.75" hidden="false" customHeight="false" outlineLevel="0" collapsed="false">
      <c r="I350" s="53"/>
    </row>
    <row r="351" customFormat="false" ht="12.75" hidden="false" customHeight="false" outlineLevel="0" collapsed="false">
      <c r="I351" s="53"/>
    </row>
    <row r="352" customFormat="false" ht="12.75" hidden="false" customHeight="false" outlineLevel="0" collapsed="false">
      <c r="I352" s="53"/>
    </row>
    <row r="353" customFormat="false" ht="12.75" hidden="false" customHeight="false" outlineLevel="0" collapsed="false">
      <c r="I353" s="53"/>
    </row>
    <row r="354" customFormat="false" ht="12.75" hidden="false" customHeight="false" outlineLevel="0" collapsed="false">
      <c r="I354" s="53"/>
    </row>
    <row r="355" customFormat="false" ht="12.75" hidden="false" customHeight="false" outlineLevel="0" collapsed="false">
      <c r="I355" s="53"/>
    </row>
    <row r="356" customFormat="false" ht="12.75" hidden="false" customHeight="false" outlineLevel="0" collapsed="false">
      <c r="I356" s="53"/>
    </row>
    <row r="357" customFormat="false" ht="12.75" hidden="false" customHeight="false" outlineLevel="0" collapsed="false">
      <c r="I357" s="53"/>
    </row>
    <row r="358" customFormat="false" ht="12.75" hidden="false" customHeight="false" outlineLevel="0" collapsed="false">
      <c r="I358" s="53"/>
    </row>
    <row r="359" customFormat="false" ht="12.75" hidden="false" customHeight="false" outlineLevel="0" collapsed="false">
      <c r="I359" s="53"/>
    </row>
    <row r="360" customFormat="false" ht="12.75" hidden="false" customHeight="false" outlineLevel="0" collapsed="false">
      <c r="I360" s="53"/>
    </row>
    <row r="361" customFormat="false" ht="12.75" hidden="false" customHeight="false" outlineLevel="0" collapsed="false">
      <c r="I361" s="53"/>
    </row>
    <row r="362" customFormat="false" ht="12.75" hidden="false" customHeight="false" outlineLevel="0" collapsed="false">
      <c r="I362" s="53"/>
    </row>
    <row r="363" customFormat="false" ht="12.75" hidden="false" customHeight="false" outlineLevel="0" collapsed="false">
      <c r="I363" s="53"/>
    </row>
    <row r="364" customFormat="false" ht="12.75" hidden="false" customHeight="false" outlineLevel="0" collapsed="false">
      <c r="I364" s="53"/>
    </row>
    <row r="365" customFormat="false" ht="12.75" hidden="false" customHeight="false" outlineLevel="0" collapsed="false">
      <c r="I365" s="53"/>
    </row>
    <row r="366" customFormat="false" ht="12.75" hidden="false" customHeight="false" outlineLevel="0" collapsed="false">
      <c r="I366" s="53"/>
    </row>
    <row r="367" customFormat="false" ht="12.75" hidden="false" customHeight="false" outlineLevel="0" collapsed="false">
      <c r="I367" s="53"/>
    </row>
    <row r="368" customFormat="false" ht="12.75" hidden="false" customHeight="false" outlineLevel="0" collapsed="false">
      <c r="I368" s="53"/>
    </row>
    <row r="369" customFormat="false" ht="12.75" hidden="false" customHeight="false" outlineLevel="0" collapsed="false">
      <c r="I369" s="53"/>
    </row>
    <row r="370" customFormat="false" ht="12.75" hidden="false" customHeight="false" outlineLevel="0" collapsed="false">
      <c r="I370" s="53"/>
    </row>
    <row r="371" customFormat="false" ht="12.75" hidden="false" customHeight="false" outlineLevel="0" collapsed="false">
      <c r="I371" s="53"/>
    </row>
    <row r="372" customFormat="false" ht="12.75" hidden="false" customHeight="false" outlineLevel="0" collapsed="false">
      <c r="I372" s="53"/>
    </row>
    <row r="373" customFormat="false" ht="12.75" hidden="false" customHeight="false" outlineLevel="0" collapsed="false">
      <c r="I373" s="53"/>
    </row>
    <row r="374" customFormat="false" ht="12.75" hidden="false" customHeight="false" outlineLevel="0" collapsed="false">
      <c r="I374" s="53"/>
    </row>
    <row r="375" customFormat="false" ht="12.75" hidden="false" customHeight="false" outlineLevel="0" collapsed="false">
      <c r="I375" s="53"/>
    </row>
    <row r="376" customFormat="false" ht="12.75" hidden="false" customHeight="false" outlineLevel="0" collapsed="false">
      <c r="I376" s="53"/>
    </row>
    <row r="377" customFormat="false" ht="12.75" hidden="false" customHeight="false" outlineLevel="0" collapsed="false">
      <c r="I377" s="53"/>
    </row>
    <row r="378" customFormat="false" ht="12.75" hidden="false" customHeight="false" outlineLevel="0" collapsed="false">
      <c r="I378" s="53"/>
    </row>
    <row r="379" customFormat="false" ht="12.75" hidden="false" customHeight="false" outlineLevel="0" collapsed="false">
      <c r="I379" s="53"/>
    </row>
    <row r="380" customFormat="false" ht="12.75" hidden="false" customHeight="false" outlineLevel="0" collapsed="false">
      <c r="I380" s="53"/>
    </row>
    <row r="381" customFormat="false" ht="12.75" hidden="false" customHeight="false" outlineLevel="0" collapsed="false">
      <c r="I381" s="53"/>
    </row>
    <row r="382" customFormat="false" ht="12.75" hidden="false" customHeight="false" outlineLevel="0" collapsed="false">
      <c r="I382" s="53"/>
    </row>
    <row r="383" customFormat="false" ht="12.75" hidden="false" customHeight="false" outlineLevel="0" collapsed="false">
      <c r="I383" s="53"/>
    </row>
    <row r="384" customFormat="false" ht="12.75" hidden="false" customHeight="false" outlineLevel="0" collapsed="false">
      <c r="I384" s="53"/>
    </row>
    <row r="385" customFormat="false" ht="12.75" hidden="false" customHeight="false" outlineLevel="0" collapsed="false">
      <c r="I385" s="53"/>
    </row>
    <row r="386" customFormat="false" ht="12.75" hidden="false" customHeight="false" outlineLevel="0" collapsed="false">
      <c r="I386" s="53"/>
    </row>
    <row r="387" customFormat="false" ht="12.75" hidden="false" customHeight="false" outlineLevel="0" collapsed="false">
      <c r="I387" s="53"/>
    </row>
    <row r="388" customFormat="false" ht="12.75" hidden="false" customHeight="false" outlineLevel="0" collapsed="false">
      <c r="I388" s="53"/>
    </row>
    <row r="389" customFormat="false" ht="12.75" hidden="false" customHeight="false" outlineLevel="0" collapsed="false">
      <c r="I389" s="53"/>
    </row>
    <row r="390" customFormat="false" ht="12.75" hidden="false" customHeight="false" outlineLevel="0" collapsed="false">
      <c r="I390" s="53"/>
    </row>
    <row r="391" customFormat="false" ht="12.75" hidden="false" customHeight="false" outlineLevel="0" collapsed="false">
      <c r="I391" s="53"/>
    </row>
    <row r="392" customFormat="false" ht="12.75" hidden="false" customHeight="false" outlineLevel="0" collapsed="false">
      <c r="I392" s="53"/>
    </row>
    <row r="393" customFormat="false" ht="12.75" hidden="false" customHeight="false" outlineLevel="0" collapsed="false">
      <c r="I393" s="53"/>
    </row>
    <row r="394" customFormat="false" ht="12.75" hidden="false" customHeight="false" outlineLevel="0" collapsed="false">
      <c r="I394" s="53"/>
    </row>
    <row r="395" customFormat="false" ht="12.75" hidden="false" customHeight="false" outlineLevel="0" collapsed="false">
      <c r="I395" s="53"/>
    </row>
    <row r="396" customFormat="false" ht="12.75" hidden="false" customHeight="false" outlineLevel="0" collapsed="false">
      <c r="I396" s="53"/>
    </row>
    <row r="397" customFormat="false" ht="12.75" hidden="false" customHeight="false" outlineLevel="0" collapsed="false">
      <c r="I397" s="53"/>
    </row>
    <row r="398" customFormat="false" ht="12.75" hidden="false" customHeight="false" outlineLevel="0" collapsed="false">
      <c r="I398" s="53"/>
    </row>
    <row r="399" customFormat="false" ht="12.75" hidden="false" customHeight="false" outlineLevel="0" collapsed="false">
      <c r="I399" s="53"/>
    </row>
    <row r="400" customFormat="false" ht="12.75" hidden="false" customHeight="false" outlineLevel="0" collapsed="false">
      <c r="I400" s="53"/>
    </row>
    <row r="401" customFormat="false" ht="12.75" hidden="false" customHeight="false" outlineLevel="0" collapsed="false">
      <c r="I401" s="53"/>
    </row>
    <row r="402" customFormat="false" ht="12.75" hidden="false" customHeight="false" outlineLevel="0" collapsed="false">
      <c r="I402" s="53"/>
    </row>
    <row r="403" customFormat="false" ht="12.75" hidden="false" customHeight="false" outlineLevel="0" collapsed="false">
      <c r="I403" s="53"/>
    </row>
    <row r="404" customFormat="false" ht="12.75" hidden="false" customHeight="false" outlineLevel="0" collapsed="false">
      <c r="I404" s="53"/>
    </row>
    <row r="405" customFormat="false" ht="12.75" hidden="false" customHeight="false" outlineLevel="0" collapsed="false">
      <c r="I405" s="53"/>
    </row>
    <row r="406" customFormat="false" ht="12.75" hidden="false" customHeight="false" outlineLevel="0" collapsed="false">
      <c r="I406" s="53"/>
    </row>
    <row r="407" customFormat="false" ht="12.75" hidden="false" customHeight="false" outlineLevel="0" collapsed="false">
      <c r="I407" s="53"/>
    </row>
    <row r="408" customFormat="false" ht="12.75" hidden="false" customHeight="false" outlineLevel="0" collapsed="false">
      <c r="I408" s="53"/>
    </row>
    <row r="409" customFormat="false" ht="12.75" hidden="false" customHeight="false" outlineLevel="0" collapsed="false">
      <c r="I409" s="53"/>
    </row>
    <row r="410" customFormat="false" ht="12.75" hidden="false" customHeight="false" outlineLevel="0" collapsed="false">
      <c r="I410" s="53"/>
    </row>
    <row r="411" customFormat="false" ht="12.75" hidden="false" customHeight="false" outlineLevel="0" collapsed="false">
      <c r="I411" s="53"/>
    </row>
    <row r="412" customFormat="false" ht="12.75" hidden="false" customHeight="false" outlineLevel="0" collapsed="false">
      <c r="I412" s="53"/>
    </row>
    <row r="413" customFormat="false" ht="12.75" hidden="false" customHeight="false" outlineLevel="0" collapsed="false">
      <c r="I413" s="53"/>
    </row>
    <row r="414" customFormat="false" ht="12.75" hidden="false" customHeight="false" outlineLevel="0" collapsed="false">
      <c r="I414" s="53"/>
    </row>
    <row r="415" customFormat="false" ht="12.75" hidden="false" customHeight="false" outlineLevel="0" collapsed="false">
      <c r="I415" s="53"/>
    </row>
    <row r="416" customFormat="false" ht="12.75" hidden="false" customHeight="false" outlineLevel="0" collapsed="false">
      <c r="I416" s="53"/>
    </row>
    <row r="417" customFormat="false" ht="12.75" hidden="false" customHeight="false" outlineLevel="0" collapsed="false">
      <c r="I417" s="53"/>
    </row>
    <row r="418" customFormat="false" ht="12.75" hidden="false" customHeight="false" outlineLevel="0" collapsed="false">
      <c r="I418" s="53"/>
    </row>
    <row r="419" customFormat="false" ht="12.75" hidden="false" customHeight="false" outlineLevel="0" collapsed="false">
      <c r="I419" s="53"/>
    </row>
    <row r="420" customFormat="false" ht="12.75" hidden="false" customHeight="false" outlineLevel="0" collapsed="false">
      <c r="I420" s="53"/>
    </row>
    <row r="421" customFormat="false" ht="12.75" hidden="false" customHeight="false" outlineLevel="0" collapsed="false">
      <c r="I421" s="53"/>
    </row>
    <row r="422" customFormat="false" ht="12.75" hidden="false" customHeight="false" outlineLevel="0" collapsed="false">
      <c r="I422" s="53"/>
    </row>
    <row r="423" customFormat="false" ht="12.75" hidden="false" customHeight="false" outlineLevel="0" collapsed="false">
      <c r="I423" s="53"/>
    </row>
    <row r="424" customFormat="false" ht="12.75" hidden="false" customHeight="false" outlineLevel="0" collapsed="false">
      <c r="I424" s="53"/>
    </row>
    <row r="425" customFormat="false" ht="12.75" hidden="false" customHeight="false" outlineLevel="0" collapsed="false">
      <c r="I425" s="53"/>
    </row>
    <row r="426" customFormat="false" ht="12.75" hidden="false" customHeight="false" outlineLevel="0" collapsed="false">
      <c r="I426" s="53"/>
    </row>
    <row r="427" customFormat="false" ht="12.75" hidden="false" customHeight="false" outlineLevel="0" collapsed="false">
      <c r="I427" s="53"/>
    </row>
    <row r="428" customFormat="false" ht="12.75" hidden="false" customHeight="false" outlineLevel="0" collapsed="false">
      <c r="I428" s="53"/>
    </row>
    <row r="429" customFormat="false" ht="12.75" hidden="false" customHeight="false" outlineLevel="0" collapsed="false">
      <c r="I429" s="53"/>
    </row>
    <row r="430" customFormat="false" ht="12.75" hidden="false" customHeight="false" outlineLevel="0" collapsed="false">
      <c r="I430" s="53"/>
    </row>
    <row r="431" customFormat="false" ht="12.75" hidden="false" customHeight="false" outlineLevel="0" collapsed="false">
      <c r="I431" s="53"/>
    </row>
    <row r="432" customFormat="false" ht="12.75" hidden="false" customHeight="false" outlineLevel="0" collapsed="false">
      <c r="I432" s="53"/>
    </row>
    <row r="433" customFormat="false" ht="12.75" hidden="false" customHeight="false" outlineLevel="0" collapsed="false">
      <c r="I433" s="53"/>
    </row>
    <row r="434" customFormat="false" ht="12.75" hidden="false" customHeight="false" outlineLevel="0" collapsed="false">
      <c r="I434" s="53"/>
    </row>
    <row r="435" customFormat="false" ht="12.75" hidden="false" customHeight="false" outlineLevel="0" collapsed="false">
      <c r="I435" s="53"/>
    </row>
    <row r="436" customFormat="false" ht="12.75" hidden="false" customHeight="false" outlineLevel="0" collapsed="false">
      <c r="I436" s="53"/>
    </row>
    <row r="437" customFormat="false" ht="12.75" hidden="false" customHeight="false" outlineLevel="0" collapsed="false">
      <c r="I437" s="53"/>
    </row>
    <row r="438" customFormat="false" ht="12.75" hidden="false" customHeight="false" outlineLevel="0" collapsed="false">
      <c r="I438" s="53"/>
    </row>
    <row r="439" customFormat="false" ht="12.75" hidden="false" customHeight="false" outlineLevel="0" collapsed="false">
      <c r="I439" s="53"/>
    </row>
    <row r="440" customFormat="false" ht="12.75" hidden="false" customHeight="false" outlineLevel="0" collapsed="false">
      <c r="I440" s="53"/>
    </row>
    <row r="441" customFormat="false" ht="12.75" hidden="false" customHeight="false" outlineLevel="0" collapsed="false">
      <c r="I441" s="53"/>
    </row>
    <row r="442" customFormat="false" ht="12.75" hidden="false" customHeight="false" outlineLevel="0" collapsed="false">
      <c r="I442" s="53"/>
    </row>
    <row r="443" customFormat="false" ht="12.75" hidden="false" customHeight="false" outlineLevel="0" collapsed="false">
      <c r="I443" s="53"/>
    </row>
    <row r="444" customFormat="false" ht="12.75" hidden="false" customHeight="false" outlineLevel="0" collapsed="false">
      <c r="I444" s="53"/>
    </row>
    <row r="445" customFormat="false" ht="12.75" hidden="false" customHeight="false" outlineLevel="0" collapsed="false">
      <c r="I445" s="53"/>
    </row>
    <row r="446" customFormat="false" ht="12.75" hidden="false" customHeight="false" outlineLevel="0" collapsed="false">
      <c r="I446" s="53"/>
    </row>
    <row r="447" customFormat="false" ht="12.75" hidden="false" customHeight="false" outlineLevel="0" collapsed="false">
      <c r="I447" s="53"/>
    </row>
    <row r="448" customFormat="false" ht="12.75" hidden="false" customHeight="false" outlineLevel="0" collapsed="false">
      <c r="I448" s="53"/>
    </row>
    <row r="449" customFormat="false" ht="12.75" hidden="false" customHeight="false" outlineLevel="0" collapsed="false">
      <c r="I449" s="53"/>
    </row>
    <row r="450" customFormat="false" ht="12.75" hidden="false" customHeight="false" outlineLevel="0" collapsed="false">
      <c r="I450" s="53"/>
    </row>
    <row r="451" customFormat="false" ht="12.75" hidden="false" customHeight="false" outlineLevel="0" collapsed="false">
      <c r="I451" s="53"/>
    </row>
    <row r="452" customFormat="false" ht="12.75" hidden="false" customHeight="false" outlineLevel="0" collapsed="false">
      <c r="I452" s="53"/>
    </row>
    <row r="453" customFormat="false" ht="12.75" hidden="false" customHeight="false" outlineLevel="0" collapsed="false">
      <c r="I453" s="53"/>
    </row>
    <row r="454" customFormat="false" ht="12.75" hidden="false" customHeight="false" outlineLevel="0" collapsed="false">
      <c r="I454" s="53"/>
    </row>
    <row r="455" customFormat="false" ht="12.75" hidden="false" customHeight="false" outlineLevel="0" collapsed="false">
      <c r="I455" s="53"/>
    </row>
    <row r="456" customFormat="false" ht="12.75" hidden="false" customHeight="false" outlineLevel="0" collapsed="false">
      <c r="I456" s="53"/>
    </row>
    <row r="457" customFormat="false" ht="12.75" hidden="false" customHeight="false" outlineLevel="0" collapsed="false">
      <c r="I457" s="53"/>
    </row>
    <row r="458" customFormat="false" ht="12.75" hidden="false" customHeight="false" outlineLevel="0" collapsed="false">
      <c r="I458" s="53"/>
    </row>
    <row r="459" customFormat="false" ht="12.75" hidden="false" customHeight="false" outlineLevel="0" collapsed="false">
      <c r="I459" s="53"/>
    </row>
    <row r="460" customFormat="false" ht="12.75" hidden="false" customHeight="false" outlineLevel="0" collapsed="false">
      <c r="I460" s="53"/>
    </row>
    <row r="461" customFormat="false" ht="12.75" hidden="false" customHeight="false" outlineLevel="0" collapsed="false">
      <c r="I461" s="53"/>
    </row>
    <row r="462" customFormat="false" ht="12.75" hidden="false" customHeight="false" outlineLevel="0" collapsed="false">
      <c r="I462" s="53"/>
    </row>
    <row r="463" customFormat="false" ht="12.75" hidden="false" customHeight="false" outlineLevel="0" collapsed="false">
      <c r="I463" s="53"/>
    </row>
    <row r="464" customFormat="false" ht="12.75" hidden="false" customHeight="false" outlineLevel="0" collapsed="false">
      <c r="I464" s="53"/>
    </row>
    <row r="465" customFormat="false" ht="12.75" hidden="false" customHeight="false" outlineLevel="0" collapsed="false">
      <c r="I465" s="53"/>
    </row>
    <row r="466" customFormat="false" ht="12.75" hidden="false" customHeight="false" outlineLevel="0" collapsed="false">
      <c r="I466" s="53"/>
    </row>
    <row r="467" customFormat="false" ht="12.75" hidden="false" customHeight="false" outlineLevel="0" collapsed="false">
      <c r="I467" s="53"/>
    </row>
    <row r="468" customFormat="false" ht="12.75" hidden="false" customHeight="false" outlineLevel="0" collapsed="false">
      <c r="I468" s="53"/>
    </row>
    <row r="469" customFormat="false" ht="12.75" hidden="false" customHeight="false" outlineLevel="0" collapsed="false">
      <c r="I469" s="53"/>
    </row>
    <row r="470" customFormat="false" ht="12.75" hidden="false" customHeight="false" outlineLevel="0" collapsed="false">
      <c r="I470" s="53"/>
    </row>
    <row r="471" customFormat="false" ht="12.75" hidden="false" customHeight="false" outlineLevel="0" collapsed="false">
      <c r="I471" s="53"/>
    </row>
    <row r="472" customFormat="false" ht="12.75" hidden="false" customHeight="false" outlineLevel="0" collapsed="false">
      <c r="I472" s="53"/>
    </row>
    <row r="473" customFormat="false" ht="12.75" hidden="false" customHeight="false" outlineLevel="0" collapsed="false">
      <c r="I473" s="53"/>
    </row>
    <row r="474" customFormat="false" ht="12.75" hidden="false" customHeight="false" outlineLevel="0" collapsed="false">
      <c r="I474" s="53"/>
    </row>
    <row r="475" customFormat="false" ht="12.75" hidden="false" customHeight="false" outlineLevel="0" collapsed="false">
      <c r="I475" s="53"/>
    </row>
    <row r="476" customFormat="false" ht="12.75" hidden="false" customHeight="false" outlineLevel="0" collapsed="false">
      <c r="I476" s="53"/>
    </row>
    <row r="477" customFormat="false" ht="12.75" hidden="false" customHeight="false" outlineLevel="0" collapsed="false">
      <c r="I477" s="53"/>
    </row>
    <row r="478" customFormat="false" ht="12.75" hidden="false" customHeight="false" outlineLevel="0" collapsed="false">
      <c r="I478" s="53"/>
    </row>
    <row r="479" customFormat="false" ht="12.75" hidden="false" customHeight="false" outlineLevel="0" collapsed="false">
      <c r="I479" s="53"/>
    </row>
    <row r="480" customFormat="false" ht="12.75" hidden="false" customHeight="false" outlineLevel="0" collapsed="false">
      <c r="I480" s="53"/>
    </row>
    <row r="481" customFormat="false" ht="12.75" hidden="false" customHeight="false" outlineLevel="0" collapsed="false">
      <c r="I481" s="53"/>
    </row>
    <row r="482" customFormat="false" ht="12.75" hidden="false" customHeight="false" outlineLevel="0" collapsed="false">
      <c r="I482" s="53"/>
    </row>
    <row r="483" customFormat="false" ht="12.75" hidden="false" customHeight="false" outlineLevel="0" collapsed="false">
      <c r="I483" s="53"/>
    </row>
    <row r="484" customFormat="false" ht="12.75" hidden="false" customHeight="false" outlineLevel="0" collapsed="false">
      <c r="I484" s="53"/>
    </row>
    <row r="485" customFormat="false" ht="12.75" hidden="false" customHeight="false" outlineLevel="0" collapsed="false">
      <c r="I485" s="53"/>
    </row>
    <row r="486" customFormat="false" ht="12.75" hidden="false" customHeight="false" outlineLevel="0" collapsed="false">
      <c r="I486" s="53"/>
    </row>
    <row r="487" customFormat="false" ht="12.75" hidden="false" customHeight="false" outlineLevel="0" collapsed="false">
      <c r="I487" s="53"/>
    </row>
    <row r="488" customFormat="false" ht="12.75" hidden="false" customHeight="false" outlineLevel="0" collapsed="false">
      <c r="I488" s="53"/>
    </row>
    <row r="489" customFormat="false" ht="12.75" hidden="false" customHeight="false" outlineLevel="0" collapsed="false">
      <c r="I489" s="53"/>
    </row>
    <row r="490" customFormat="false" ht="12.75" hidden="false" customHeight="false" outlineLevel="0" collapsed="false">
      <c r="I490" s="53"/>
    </row>
    <row r="491" customFormat="false" ht="12.75" hidden="false" customHeight="false" outlineLevel="0" collapsed="false">
      <c r="I491" s="53"/>
    </row>
    <row r="492" customFormat="false" ht="12.75" hidden="false" customHeight="false" outlineLevel="0" collapsed="false">
      <c r="I492" s="53"/>
    </row>
    <row r="493" customFormat="false" ht="12.75" hidden="false" customHeight="false" outlineLevel="0" collapsed="false">
      <c r="I493" s="53"/>
    </row>
    <row r="494" customFormat="false" ht="12.75" hidden="false" customHeight="false" outlineLevel="0" collapsed="false">
      <c r="I494" s="53"/>
    </row>
    <row r="495" customFormat="false" ht="12.75" hidden="false" customHeight="false" outlineLevel="0" collapsed="false">
      <c r="I495" s="53"/>
    </row>
    <row r="496" customFormat="false" ht="12.75" hidden="false" customHeight="false" outlineLevel="0" collapsed="false">
      <c r="I496" s="53"/>
    </row>
    <row r="497" customFormat="false" ht="12.75" hidden="false" customHeight="false" outlineLevel="0" collapsed="false">
      <c r="I497" s="53"/>
    </row>
    <row r="498" customFormat="false" ht="12.75" hidden="false" customHeight="false" outlineLevel="0" collapsed="false">
      <c r="I498" s="53"/>
    </row>
    <row r="499" customFormat="false" ht="12.75" hidden="false" customHeight="false" outlineLevel="0" collapsed="false">
      <c r="I499" s="53"/>
    </row>
    <row r="500" customFormat="false" ht="12.75" hidden="false" customHeight="false" outlineLevel="0" collapsed="false">
      <c r="I500" s="53"/>
    </row>
    <row r="501" customFormat="false" ht="12.75" hidden="false" customHeight="false" outlineLevel="0" collapsed="false">
      <c r="I501" s="53"/>
    </row>
    <row r="502" customFormat="false" ht="12.75" hidden="false" customHeight="false" outlineLevel="0" collapsed="false">
      <c r="I502" s="53"/>
    </row>
    <row r="503" customFormat="false" ht="12.75" hidden="false" customHeight="false" outlineLevel="0" collapsed="false">
      <c r="I503" s="53"/>
    </row>
    <row r="504" customFormat="false" ht="12.75" hidden="false" customHeight="false" outlineLevel="0" collapsed="false">
      <c r="I504" s="53"/>
    </row>
    <row r="505" customFormat="false" ht="12.75" hidden="false" customHeight="false" outlineLevel="0" collapsed="false">
      <c r="I505" s="53"/>
    </row>
    <row r="506" customFormat="false" ht="12.75" hidden="false" customHeight="false" outlineLevel="0" collapsed="false">
      <c r="I506" s="53"/>
    </row>
    <row r="507" customFormat="false" ht="12.75" hidden="false" customHeight="false" outlineLevel="0" collapsed="false">
      <c r="I507" s="53"/>
    </row>
    <row r="508" customFormat="false" ht="12.75" hidden="false" customHeight="false" outlineLevel="0" collapsed="false">
      <c r="I508" s="53"/>
    </row>
    <row r="509" customFormat="false" ht="12.75" hidden="false" customHeight="false" outlineLevel="0" collapsed="false">
      <c r="I509" s="53"/>
    </row>
    <row r="510" customFormat="false" ht="12.75" hidden="false" customHeight="false" outlineLevel="0" collapsed="false">
      <c r="I510" s="53"/>
    </row>
    <row r="511" customFormat="false" ht="12.75" hidden="false" customHeight="false" outlineLevel="0" collapsed="false">
      <c r="I511" s="53"/>
    </row>
    <row r="512" customFormat="false" ht="12.75" hidden="false" customHeight="false" outlineLevel="0" collapsed="false">
      <c r="I512" s="53"/>
    </row>
    <row r="513" customFormat="false" ht="12.75" hidden="false" customHeight="false" outlineLevel="0" collapsed="false">
      <c r="I513" s="53"/>
    </row>
    <row r="514" customFormat="false" ht="12.75" hidden="false" customHeight="false" outlineLevel="0" collapsed="false">
      <c r="I514" s="53"/>
    </row>
    <row r="515" customFormat="false" ht="12.75" hidden="false" customHeight="false" outlineLevel="0" collapsed="false">
      <c r="I515" s="53"/>
    </row>
    <row r="516" customFormat="false" ht="12.75" hidden="false" customHeight="false" outlineLevel="0" collapsed="false">
      <c r="I516" s="53"/>
    </row>
    <row r="517" customFormat="false" ht="12.75" hidden="false" customHeight="false" outlineLevel="0" collapsed="false">
      <c r="I517" s="53"/>
    </row>
    <row r="518" customFormat="false" ht="12.75" hidden="false" customHeight="false" outlineLevel="0" collapsed="false">
      <c r="I518" s="53"/>
    </row>
    <row r="519" customFormat="false" ht="12.75" hidden="false" customHeight="false" outlineLevel="0" collapsed="false">
      <c r="I519" s="53"/>
    </row>
    <row r="520" customFormat="false" ht="12.75" hidden="false" customHeight="false" outlineLevel="0" collapsed="false">
      <c r="I520" s="53"/>
    </row>
    <row r="521" customFormat="false" ht="12.75" hidden="false" customHeight="false" outlineLevel="0" collapsed="false">
      <c r="I521" s="53"/>
    </row>
    <row r="522" customFormat="false" ht="12.75" hidden="false" customHeight="false" outlineLevel="0" collapsed="false">
      <c r="I522" s="53"/>
    </row>
    <row r="523" customFormat="false" ht="12.75" hidden="false" customHeight="false" outlineLevel="0" collapsed="false">
      <c r="I523" s="53"/>
    </row>
    <row r="524" customFormat="false" ht="12.75" hidden="false" customHeight="false" outlineLevel="0" collapsed="false">
      <c r="I524" s="53"/>
    </row>
    <row r="525" customFormat="false" ht="12.75" hidden="false" customHeight="false" outlineLevel="0" collapsed="false">
      <c r="I525" s="53"/>
    </row>
    <row r="526" customFormat="false" ht="12.75" hidden="false" customHeight="false" outlineLevel="0" collapsed="false">
      <c r="I526" s="53"/>
    </row>
    <row r="527" customFormat="false" ht="12.75" hidden="false" customHeight="false" outlineLevel="0" collapsed="false">
      <c r="I527" s="53"/>
    </row>
    <row r="528" customFormat="false" ht="12.75" hidden="false" customHeight="false" outlineLevel="0" collapsed="false">
      <c r="I528" s="53"/>
    </row>
    <row r="529" customFormat="false" ht="12.75" hidden="false" customHeight="false" outlineLevel="0" collapsed="false">
      <c r="I529" s="53"/>
    </row>
    <row r="530" customFormat="false" ht="12.75" hidden="false" customHeight="false" outlineLevel="0" collapsed="false">
      <c r="I530" s="53"/>
    </row>
    <row r="531" customFormat="false" ht="12.75" hidden="false" customHeight="false" outlineLevel="0" collapsed="false">
      <c r="I531" s="53"/>
    </row>
    <row r="532" customFormat="false" ht="12.75" hidden="false" customHeight="false" outlineLevel="0" collapsed="false">
      <c r="I532" s="53"/>
    </row>
    <row r="533" customFormat="false" ht="12.75" hidden="false" customHeight="false" outlineLevel="0" collapsed="false">
      <c r="I533" s="53"/>
    </row>
    <row r="534" customFormat="false" ht="12.75" hidden="false" customHeight="false" outlineLevel="0" collapsed="false">
      <c r="I534" s="53"/>
    </row>
    <row r="535" customFormat="false" ht="12.75" hidden="false" customHeight="false" outlineLevel="0" collapsed="false">
      <c r="I535" s="53"/>
    </row>
    <row r="536" customFormat="false" ht="12.75" hidden="false" customHeight="false" outlineLevel="0" collapsed="false">
      <c r="I536" s="53"/>
    </row>
    <row r="537" customFormat="false" ht="12.75" hidden="false" customHeight="false" outlineLevel="0" collapsed="false">
      <c r="I537" s="53"/>
    </row>
    <row r="538" customFormat="false" ht="12.75" hidden="false" customHeight="false" outlineLevel="0" collapsed="false">
      <c r="I538" s="53"/>
    </row>
    <row r="539" customFormat="false" ht="12.75" hidden="false" customHeight="false" outlineLevel="0" collapsed="false">
      <c r="I539" s="53"/>
    </row>
    <row r="540" customFormat="false" ht="12.75" hidden="false" customHeight="false" outlineLevel="0" collapsed="false">
      <c r="I540" s="53"/>
    </row>
    <row r="541" customFormat="false" ht="12.75" hidden="false" customHeight="false" outlineLevel="0" collapsed="false">
      <c r="I541" s="53"/>
    </row>
    <row r="542" customFormat="false" ht="12.75" hidden="false" customHeight="false" outlineLevel="0" collapsed="false">
      <c r="I542" s="53"/>
    </row>
    <row r="543" customFormat="false" ht="12.75" hidden="false" customHeight="false" outlineLevel="0" collapsed="false">
      <c r="I543" s="53"/>
    </row>
    <row r="544" customFormat="false" ht="12.75" hidden="false" customHeight="false" outlineLevel="0" collapsed="false">
      <c r="I544" s="53"/>
    </row>
    <row r="545" customFormat="false" ht="12.75" hidden="false" customHeight="false" outlineLevel="0" collapsed="false">
      <c r="I545" s="53"/>
    </row>
    <row r="546" customFormat="false" ht="12.75" hidden="false" customHeight="false" outlineLevel="0" collapsed="false">
      <c r="I546" s="53"/>
    </row>
    <row r="547" customFormat="false" ht="12.75" hidden="false" customHeight="false" outlineLevel="0" collapsed="false">
      <c r="I547" s="53"/>
    </row>
    <row r="548" customFormat="false" ht="12.75" hidden="false" customHeight="false" outlineLevel="0" collapsed="false">
      <c r="I548" s="53"/>
    </row>
    <row r="549" customFormat="false" ht="12.75" hidden="false" customHeight="false" outlineLevel="0" collapsed="false">
      <c r="I549" s="53"/>
    </row>
    <row r="550" customFormat="false" ht="12.75" hidden="false" customHeight="false" outlineLevel="0" collapsed="false">
      <c r="I550" s="53"/>
    </row>
    <row r="551" customFormat="false" ht="12.75" hidden="false" customHeight="false" outlineLevel="0" collapsed="false">
      <c r="I551" s="53"/>
    </row>
    <row r="552" customFormat="false" ht="12.75" hidden="false" customHeight="false" outlineLevel="0" collapsed="false">
      <c r="I552" s="53"/>
    </row>
    <row r="553" customFormat="false" ht="12.75" hidden="false" customHeight="false" outlineLevel="0" collapsed="false">
      <c r="I553" s="53"/>
    </row>
    <row r="554" customFormat="false" ht="12.75" hidden="false" customHeight="false" outlineLevel="0" collapsed="false">
      <c r="I554" s="53"/>
    </row>
    <row r="555" customFormat="false" ht="12.75" hidden="false" customHeight="false" outlineLevel="0" collapsed="false">
      <c r="I555" s="53"/>
    </row>
    <row r="556" customFormat="false" ht="12.75" hidden="false" customHeight="false" outlineLevel="0" collapsed="false">
      <c r="I556" s="53"/>
    </row>
    <row r="557" customFormat="false" ht="12.75" hidden="false" customHeight="false" outlineLevel="0" collapsed="false">
      <c r="I557" s="53"/>
    </row>
    <row r="558" customFormat="false" ht="12.75" hidden="false" customHeight="false" outlineLevel="0" collapsed="false">
      <c r="I558" s="53"/>
    </row>
    <row r="559" customFormat="false" ht="12.75" hidden="false" customHeight="false" outlineLevel="0" collapsed="false">
      <c r="I559" s="53"/>
    </row>
    <row r="560" customFormat="false" ht="12.75" hidden="false" customHeight="false" outlineLevel="0" collapsed="false">
      <c r="I560" s="53"/>
    </row>
    <row r="561" customFormat="false" ht="12.75" hidden="false" customHeight="false" outlineLevel="0" collapsed="false">
      <c r="I561" s="53"/>
    </row>
    <row r="562" customFormat="false" ht="12.75" hidden="false" customHeight="false" outlineLevel="0" collapsed="false">
      <c r="I562" s="53"/>
    </row>
    <row r="563" customFormat="false" ht="12.75" hidden="false" customHeight="false" outlineLevel="0" collapsed="false">
      <c r="I563" s="53"/>
    </row>
    <row r="564" customFormat="false" ht="12.75" hidden="false" customHeight="false" outlineLevel="0" collapsed="false">
      <c r="I564" s="53"/>
    </row>
    <row r="565" customFormat="false" ht="12.75" hidden="false" customHeight="false" outlineLevel="0" collapsed="false">
      <c r="I565" s="53"/>
    </row>
    <row r="566" customFormat="false" ht="12.75" hidden="false" customHeight="false" outlineLevel="0" collapsed="false">
      <c r="I566" s="53"/>
    </row>
    <row r="567" customFormat="false" ht="12.75" hidden="false" customHeight="false" outlineLevel="0" collapsed="false">
      <c r="I567" s="53"/>
    </row>
    <row r="568" customFormat="false" ht="12.75" hidden="false" customHeight="false" outlineLevel="0" collapsed="false">
      <c r="I568" s="53"/>
    </row>
    <row r="569" customFormat="false" ht="12.75" hidden="false" customHeight="false" outlineLevel="0" collapsed="false">
      <c r="I569" s="53"/>
    </row>
    <row r="570" customFormat="false" ht="12.75" hidden="false" customHeight="false" outlineLevel="0" collapsed="false">
      <c r="I570" s="53"/>
    </row>
    <row r="571" customFormat="false" ht="12.75" hidden="false" customHeight="false" outlineLevel="0" collapsed="false">
      <c r="I571" s="53"/>
    </row>
    <row r="572" customFormat="false" ht="12.75" hidden="false" customHeight="false" outlineLevel="0" collapsed="false">
      <c r="I572" s="53"/>
    </row>
    <row r="573" customFormat="false" ht="12.75" hidden="false" customHeight="false" outlineLevel="0" collapsed="false">
      <c r="I573" s="53"/>
    </row>
    <row r="574" customFormat="false" ht="12.75" hidden="false" customHeight="false" outlineLevel="0" collapsed="false">
      <c r="I574" s="53"/>
    </row>
    <row r="575" customFormat="false" ht="12.75" hidden="false" customHeight="false" outlineLevel="0" collapsed="false">
      <c r="I575" s="53"/>
    </row>
    <row r="576" customFormat="false" ht="12.75" hidden="false" customHeight="false" outlineLevel="0" collapsed="false">
      <c r="I576" s="53"/>
    </row>
    <row r="577" customFormat="false" ht="12.75" hidden="false" customHeight="false" outlineLevel="0" collapsed="false">
      <c r="I577" s="53"/>
    </row>
    <row r="578" customFormat="false" ht="12.75" hidden="false" customHeight="false" outlineLevel="0" collapsed="false">
      <c r="I578" s="53"/>
    </row>
    <row r="579" customFormat="false" ht="12.75" hidden="false" customHeight="false" outlineLevel="0" collapsed="false">
      <c r="I579" s="53"/>
    </row>
    <row r="580" customFormat="false" ht="12.75" hidden="false" customHeight="false" outlineLevel="0" collapsed="false">
      <c r="I580" s="53"/>
    </row>
    <row r="581" customFormat="false" ht="12.75" hidden="false" customHeight="false" outlineLevel="0" collapsed="false">
      <c r="I581" s="53"/>
    </row>
    <row r="582" customFormat="false" ht="12.75" hidden="false" customHeight="false" outlineLevel="0" collapsed="false">
      <c r="I582" s="53"/>
    </row>
    <row r="583" customFormat="false" ht="12.75" hidden="false" customHeight="false" outlineLevel="0" collapsed="false">
      <c r="I583" s="53"/>
    </row>
    <row r="584" customFormat="false" ht="12.75" hidden="false" customHeight="false" outlineLevel="0" collapsed="false">
      <c r="I584" s="53"/>
    </row>
    <row r="585" customFormat="false" ht="12.75" hidden="false" customHeight="false" outlineLevel="0" collapsed="false">
      <c r="I585" s="53"/>
    </row>
    <row r="586" customFormat="false" ht="12.75" hidden="false" customHeight="false" outlineLevel="0" collapsed="false">
      <c r="I586" s="53"/>
    </row>
    <row r="587" customFormat="false" ht="12.75" hidden="false" customHeight="false" outlineLevel="0" collapsed="false">
      <c r="I587" s="53"/>
    </row>
    <row r="588" customFormat="false" ht="12.75" hidden="false" customHeight="false" outlineLevel="0" collapsed="false">
      <c r="I588" s="53"/>
    </row>
    <row r="589" customFormat="false" ht="12.75" hidden="false" customHeight="false" outlineLevel="0" collapsed="false">
      <c r="I589" s="53"/>
    </row>
    <row r="590" customFormat="false" ht="12.75" hidden="false" customHeight="false" outlineLevel="0" collapsed="false">
      <c r="I590" s="53"/>
    </row>
    <row r="591" customFormat="false" ht="12.75" hidden="false" customHeight="false" outlineLevel="0" collapsed="false">
      <c r="I591" s="53"/>
    </row>
    <row r="592" customFormat="false" ht="12.75" hidden="false" customHeight="false" outlineLevel="0" collapsed="false">
      <c r="I592" s="53"/>
    </row>
    <row r="593" customFormat="false" ht="12.75" hidden="false" customHeight="false" outlineLevel="0" collapsed="false">
      <c r="I593" s="53"/>
    </row>
    <row r="594" customFormat="false" ht="12.75" hidden="false" customHeight="false" outlineLevel="0" collapsed="false">
      <c r="I594" s="53"/>
    </row>
    <row r="595" customFormat="false" ht="12.75" hidden="false" customHeight="false" outlineLevel="0" collapsed="false">
      <c r="I595" s="53"/>
    </row>
    <row r="596" customFormat="false" ht="12.75" hidden="false" customHeight="false" outlineLevel="0" collapsed="false">
      <c r="I596" s="53"/>
    </row>
    <row r="597" customFormat="false" ht="12.75" hidden="false" customHeight="false" outlineLevel="0" collapsed="false">
      <c r="I597" s="53"/>
    </row>
    <row r="598" customFormat="false" ht="12.75" hidden="false" customHeight="false" outlineLevel="0" collapsed="false">
      <c r="I598" s="53"/>
    </row>
    <row r="599" customFormat="false" ht="12.75" hidden="false" customHeight="false" outlineLevel="0" collapsed="false">
      <c r="I599" s="53"/>
    </row>
    <row r="600" customFormat="false" ht="12.75" hidden="false" customHeight="false" outlineLevel="0" collapsed="false">
      <c r="I600" s="53"/>
    </row>
    <row r="601" customFormat="false" ht="12.75" hidden="false" customHeight="false" outlineLevel="0" collapsed="false">
      <c r="I601" s="53"/>
    </row>
    <row r="602" customFormat="false" ht="12.75" hidden="false" customHeight="false" outlineLevel="0" collapsed="false">
      <c r="I602" s="53"/>
    </row>
    <row r="603" customFormat="false" ht="12.75" hidden="false" customHeight="false" outlineLevel="0" collapsed="false">
      <c r="I603" s="53"/>
    </row>
    <row r="604" customFormat="false" ht="12.75" hidden="false" customHeight="false" outlineLevel="0" collapsed="false">
      <c r="I604" s="53"/>
    </row>
    <row r="605" customFormat="false" ht="12.75" hidden="false" customHeight="false" outlineLevel="0" collapsed="false">
      <c r="I605" s="53"/>
    </row>
    <row r="606" customFormat="false" ht="12.75" hidden="false" customHeight="false" outlineLevel="0" collapsed="false">
      <c r="I606" s="53"/>
    </row>
    <row r="607" customFormat="false" ht="12.75" hidden="false" customHeight="false" outlineLevel="0" collapsed="false">
      <c r="I607" s="53"/>
    </row>
    <row r="608" customFormat="false" ht="12.75" hidden="false" customHeight="false" outlineLevel="0" collapsed="false">
      <c r="I608" s="53"/>
    </row>
    <row r="609" customFormat="false" ht="12.75" hidden="false" customHeight="false" outlineLevel="0" collapsed="false">
      <c r="I609" s="53"/>
    </row>
    <row r="610" customFormat="false" ht="12.75" hidden="false" customHeight="false" outlineLevel="0" collapsed="false">
      <c r="I610" s="53"/>
    </row>
    <row r="611" customFormat="false" ht="12.75" hidden="false" customHeight="false" outlineLevel="0" collapsed="false">
      <c r="I611" s="53"/>
    </row>
    <row r="612" customFormat="false" ht="12.75" hidden="false" customHeight="false" outlineLevel="0" collapsed="false">
      <c r="I612" s="53"/>
    </row>
    <row r="613" customFormat="false" ht="12.75" hidden="false" customHeight="false" outlineLevel="0" collapsed="false">
      <c r="I613" s="53"/>
    </row>
    <row r="614" customFormat="false" ht="12.75" hidden="false" customHeight="false" outlineLevel="0" collapsed="false">
      <c r="I614" s="53"/>
    </row>
    <row r="615" customFormat="false" ht="12.75" hidden="false" customHeight="false" outlineLevel="0" collapsed="false">
      <c r="I615" s="53"/>
    </row>
    <row r="616" customFormat="false" ht="12.75" hidden="false" customHeight="false" outlineLevel="0" collapsed="false">
      <c r="I616" s="53"/>
    </row>
    <row r="617" customFormat="false" ht="12.75" hidden="false" customHeight="false" outlineLevel="0" collapsed="false">
      <c r="I617" s="53"/>
    </row>
    <row r="618" customFormat="false" ht="12.75" hidden="false" customHeight="false" outlineLevel="0" collapsed="false">
      <c r="I618" s="53"/>
    </row>
    <row r="619" customFormat="false" ht="12.75" hidden="false" customHeight="false" outlineLevel="0" collapsed="false">
      <c r="I619" s="53"/>
    </row>
    <row r="620" customFormat="false" ht="12.75" hidden="false" customHeight="false" outlineLevel="0" collapsed="false">
      <c r="I620" s="53"/>
    </row>
    <row r="621" customFormat="false" ht="12.75" hidden="false" customHeight="false" outlineLevel="0" collapsed="false">
      <c r="I621" s="53"/>
    </row>
    <row r="622" customFormat="false" ht="12.75" hidden="false" customHeight="false" outlineLevel="0" collapsed="false">
      <c r="I622" s="53"/>
    </row>
    <row r="623" customFormat="false" ht="12.75" hidden="false" customHeight="false" outlineLevel="0" collapsed="false">
      <c r="I623" s="53"/>
    </row>
    <row r="624" customFormat="false" ht="12.75" hidden="false" customHeight="false" outlineLevel="0" collapsed="false">
      <c r="I624" s="53"/>
    </row>
    <row r="625" customFormat="false" ht="12.75" hidden="false" customHeight="false" outlineLevel="0" collapsed="false">
      <c r="I625" s="53"/>
    </row>
    <row r="626" customFormat="false" ht="12.75" hidden="false" customHeight="false" outlineLevel="0" collapsed="false">
      <c r="I626" s="53"/>
    </row>
    <row r="627" customFormat="false" ht="12.75" hidden="false" customHeight="false" outlineLevel="0" collapsed="false">
      <c r="I627" s="53"/>
    </row>
    <row r="628" customFormat="false" ht="12.75" hidden="false" customHeight="false" outlineLevel="0" collapsed="false">
      <c r="I628" s="53"/>
    </row>
    <row r="629" customFormat="false" ht="12.75" hidden="false" customHeight="false" outlineLevel="0" collapsed="false">
      <c r="I629" s="53"/>
    </row>
    <row r="630" customFormat="false" ht="12.75" hidden="false" customHeight="false" outlineLevel="0" collapsed="false">
      <c r="I630" s="53"/>
    </row>
    <row r="631" customFormat="false" ht="12.75" hidden="false" customHeight="false" outlineLevel="0" collapsed="false">
      <c r="I631" s="53"/>
    </row>
    <row r="632" customFormat="false" ht="12.75" hidden="false" customHeight="false" outlineLevel="0" collapsed="false">
      <c r="I632" s="53"/>
    </row>
    <row r="633" customFormat="false" ht="12.75" hidden="false" customHeight="false" outlineLevel="0" collapsed="false">
      <c r="I633" s="53"/>
    </row>
    <row r="634" customFormat="false" ht="12.75" hidden="false" customHeight="false" outlineLevel="0" collapsed="false">
      <c r="I634" s="53"/>
    </row>
    <row r="635" customFormat="false" ht="12.75" hidden="false" customHeight="false" outlineLevel="0" collapsed="false">
      <c r="I635" s="53"/>
    </row>
    <row r="636" customFormat="false" ht="12.75" hidden="false" customHeight="false" outlineLevel="0" collapsed="false">
      <c r="I636" s="53"/>
    </row>
    <row r="637" customFormat="false" ht="12.75" hidden="false" customHeight="false" outlineLevel="0" collapsed="false">
      <c r="I637" s="53"/>
    </row>
    <row r="638" customFormat="false" ht="12.75" hidden="false" customHeight="false" outlineLevel="0" collapsed="false">
      <c r="I638" s="53"/>
    </row>
    <row r="639" customFormat="false" ht="12.75" hidden="false" customHeight="false" outlineLevel="0" collapsed="false">
      <c r="I639" s="53"/>
    </row>
    <row r="640" customFormat="false" ht="12.75" hidden="false" customHeight="false" outlineLevel="0" collapsed="false">
      <c r="I640" s="53"/>
    </row>
    <row r="641" customFormat="false" ht="12.75" hidden="false" customHeight="false" outlineLevel="0" collapsed="false">
      <c r="I641" s="53"/>
    </row>
    <row r="642" customFormat="false" ht="12.75" hidden="false" customHeight="false" outlineLevel="0" collapsed="false">
      <c r="I642" s="53"/>
    </row>
    <row r="643" customFormat="false" ht="12.75" hidden="false" customHeight="false" outlineLevel="0" collapsed="false">
      <c r="I643" s="53"/>
    </row>
    <row r="644" customFormat="false" ht="12.75" hidden="false" customHeight="false" outlineLevel="0" collapsed="false">
      <c r="I644" s="53"/>
    </row>
    <row r="645" customFormat="false" ht="12.75" hidden="false" customHeight="false" outlineLevel="0" collapsed="false">
      <c r="I645" s="53"/>
    </row>
    <row r="646" customFormat="false" ht="12.75" hidden="false" customHeight="false" outlineLevel="0" collapsed="false">
      <c r="I646" s="53"/>
    </row>
    <row r="647" customFormat="false" ht="12.75" hidden="false" customHeight="false" outlineLevel="0" collapsed="false">
      <c r="I647" s="53"/>
    </row>
    <row r="648" customFormat="false" ht="12.75" hidden="false" customHeight="false" outlineLevel="0" collapsed="false">
      <c r="I648" s="53"/>
    </row>
    <row r="649" customFormat="false" ht="12.75" hidden="false" customHeight="false" outlineLevel="0" collapsed="false">
      <c r="I649" s="53"/>
    </row>
    <row r="650" customFormat="false" ht="12.75" hidden="false" customHeight="false" outlineLevel="0" collapsed="false">
      <c r="I650" s="53"/>
    </row>
    <row r="651" customFormat="false" ht="12.75" hidden="false" customHeight="false" outlineLevel="0" collapsed="false">
      <c r="I651" s="53"/>
    </row>
    <row r="652" customFormat="false" ht="12.75" hidden="false" customHeight="false" outlineLevel="0" collapsed="false">
      <c r="I652" s="53"/>
    </row>
    <row r="653" customFormat="false" ht="12.75" hidden="false" customHeight="false" outlineLevel="0" collapsed="false">
      <c r="I653" s="53"/>
    </row>
    <row r="654" customFormat="false" ht="12.75" hidden="false" customHeight="false" outlineLevel="0" collapsed="false">
      <c r="I654" s="53"/>
    </row>
    <row r="655" customFormat="false" ht="12.75" hidden="false" customHeight="false" outlineLevel="0" collapsed="false">
      <c r="I655" s="53"/>
    </row>
    <row r="656" customFormat="false" ht="12.75" hidden="false" customHeight="false" outlineLevel="0" collapsed="false">
      <c r="I656" s="53"/>
    </row>
    <row r="657" customFormat="false" ht="12.75" hidden="false" customHeight="false" outlineLevel="0" collapsed="false">
      <c r="I657" s="53"/>
    </row>
    <row r="658" customFormat="false" ht="12.75" hidden="false" customHeight="false" outlineLevel="0" collapsed="false">
      <c r="I658" s="53"/>
    </row>
    <row r="659" customFormat="false" ht="12.75" hidden="false" customHeight="false" outlineLevel="0" collapsed="false">
      <c r="I659" s="53"/>
    </row>
    <row r="660" customFormat="false" ht="12.75" hidden="false" customHeight="false" outlineLevel="0" collapsed="false">
      <c r="I660" s="53"/>
    </row>
    <row r="661" customFormat="false" ht="12.75" hidden="false" customHeight="false" outlineLevel="0" collapsed="false">
      <c r="I661" s="53"/>
    </row>
    <row r="662" customFormat="false" ht="12.75" hidden="false" customHeight="false" outlineLevel="0" collapsed="false">
      <c r="I662" s="53"/>
    </row>
    <row r="663" customFormat="false" ht="12.75" hidden="false" customHeight="false" outlineLevel="0" collapsed="false">
      <c r="I663" s="53"/>
    </row>
    <row r="664" customFormat="false" ht="12.75" hidden="false" customHeight="false" outlineLevel="0" collapsed="false">
      <c r="I664" s="53"/>
    </row>
    <row r="665" customFormat="false" ht="12.75" hidden="false" customHeight="false" outlineLevel="0" collapsed="false">
      <c r="I665" s="53"/>
    </row>
    <row r="666" customFormat="false" ht="12.75" hidden="false" customHeight="false" outlineLevel="0" collapsed="false">
      <c r="I666" s="53"/>
    </row>
    <row r="667" customFormat="false" ht="12.75" hidden="false" customHeight="false" outlineLevel="0" collapsed="false">
      <c r="I667" s="53"/>
    </row>
    <row r="668" customFormat="false" ht="12.75" hidden="false" customHeight="false" outlineLevel="0" collapsed="false">
      <c r="I668" s="53"/>
    </row>
    <row r="669" customFormat="false" ht="12.75" hidden="false" customHeight="false" outlineLevel="0" collapsed="false">
      <c r="I669" s="53"/>
    </row>
    <row r="670" customFormat="false" ht="12.75" hidden="false" customHeight="false" outlineLevel="0" collapsed="false">
      <c r="I670" s="53"/>
    </row>
    <row r="671" customFormat="false" ht="12.75" hidden="false" customHeight="false" outlineLevel="0" collapsed="false">
      <c r="I671" s="53"/>
    </row>
    <row r="672" customFormat="false" ht="12.75" hidden="false" customHeight="false" outlineLevel="0" collapsed="false">
      <c r="I672" s="53"/>
    </row>
    <row r="673" customFormat="false" ht="12.75" hidden="false" customHeight="false" outlineLevel="0" collapsed="false">
      <c r="I673" s="53"/>
    </row>
    <row r="674" customFormat="false" ht="12.75" hidden="false" customHeight="false" outlineLevel="0" collapsed="false">
      <c r="I674" s="53"/>
    </row>
    <row r="675" customFormat="false" ht="12.75" hidden="false" customHeight="false" outlineLevel="0" collapsed="false">
      <c r="I675" s="53"/>
    </row>
    <row r="676" customFormat="false" ht="12.75" hidden="false" customHeight="false" outlineLevel="0" collapsed="false">
      <c r="I676" s="53"/>
    </row>
    <row r="677" customFormat="false" ht="12.75" hidden="false" customHeight="false" outlineLevel="0" collapsed="false">
      <c r="I677" s="53"/>
    </row>
    <row r="678" customFormat="false" ht="12.75" hidden="false" customHeight="false" outlineLevel="0" collapsed="false">
      <c r="I678" s="53"/>
    </row>
    <row r="679" customFormat="false" ht="12.75" hidden="false" customHeight="false" outlineLevel="0" collapsed="false">
      <c r="I679" s="53"/>
    </row>
    <row r="680" customFormat="false" ht="12.75" hidden="false" customHeight="false" outlineLevel="0" collapsed="false">
      <c r="I680" s="53"/>
    </row>
    <row r="681" customFormat="false" ht="12.75" hidden="false" customHeight="false" outlineLevel="0" collapsed="false">
      <c r="I681" s="53"/>
    </row>
    <row r="682" customFormat="false" ht="12.75" hidden="false" customHeight="false" outlineLevel="0" collapsed="false">
      <c r="I682" s="53"/>
    </row>
    <row r="683" customFormat="false" ht="12.75" hidden="false" customHeight="false" outlineLevel="0" collapsed="false">
      <c r="I683" s="53"/>
    </row>
    <row r="684" customFormat="false" ht="12.75" hidden="false" customHeight="false" outlineLevel="0" collapsed="false">
      <c r="I684" s="53"/>
    </row>
    <row r="685" customFormat="false" ht="12.75" hidden="false" customHeight="false" outlineLevel="0" collapsed="false">
      <c r="I685" s="53"/>
    </row>
    <row r="686" customFormat="false" ht="12.75" hidden="false" customHeight="false" outlineLevel="0" collapsed="false">
      <c r="I686" s="53"/>
    </row>
    <row r="687" customFormat="false" ht="12.75" hidden="false" customHeight="false" outlineLevel="0" collapsed="false">
      <c r="I687" s="53"/>
    </row>
    <row r="688" customFormat="false" ht="12.75" hidden="false" customHeight="false" outlineLevel="0" collapsed="false">
      <c r="I688" s="53"/>
    </row>
    <row r="689" customFormat="false" ht="12.75" hidden="false" customHeight="false" outlineLevel="0" collapsed="false">
      <c r="I689" s="53"/>
    </row>
    <row r="690" customFormat="false" ht="12.75" hidden="false" customHeight="false" outlineLevel="0" collapsed="false">
      <c r="I690" s="53"/>
    </row>
    <row r="691" customFormat="false" ht="12.75" hidden="false" customHeight="false" outlineLevel="0" collapsed="false">
      <c r="I691" s="53"/>
    </row>
    <row r="692" customFormat="false" ht="12.75" hidden="false" customHeight="false" outlineLevel="0" collapsed="false">
      <c r="I692" s="53"/>
    </row>
    <row r="693" customFormat="false" ht="12.75" hidden="false" customHeight="false" outlineLevel="0" collapsed="false">
      <c r="I693" s="53"/>
    </row>
    <row r="694" customFormat="false" ht="12.75" hidden="false" customHeight="false" outlineLevel="0" collapsed="false">
      <c r="I694" s="53"/>
    </row>
    <row r="695" customFormat="false" ht="12.75" hidden="false" customHeight="false" outlineLevel="0" collapsed="false">
      <c r="I695" s="53"/>
    </row>
    <row r="696" customFormat="false" ht="12.75" hidden="false" customHeight="false" outlineLevel="0" collapsed="false">
      <c r="I696" s="53"/>
    </row>
    <row r="697" customFormat="false" ht="12.75" hidden="false" customHeight="false" outlineLevel="0" collapsed="false">
      <c r="I697" s="53"/>
    </row>
    <row r="698" customFormat="false" ht="12.75" hidden="false" customHeight="false" outlineLevel="0" collapsed="false">
      <c r="I698" s="53"/>
    </row>
    <row r="699" customFormat="false" ht="12.75" hidden="false" customHeight="false" outlineLevel="0" collapsed="false">
      <c r="I699" s="53"/>
    </row>
    <row r="700" customFormat="false" ht="12.75" hidden="false" customHeight="false" outlineLevel="0" collapsed="false">
      <c r="I700" s="53"/>
    </row>
    <row r="701" customFormat="false" ht="12.75" hidden="false" customHeight="false" outlineLevel="0" collapsed="false">
      <c r="I701" s="53"/>
    </row>
    <row r="702" customFormat="false" ht="12.75" hidden="false" customHeight="false" outlineLevel="0" collapsed="false">
      <c r="I702" s="53"/>
    </row>
    <row r="703" customFormat="false" ht="12.75" hidden="false" customHeight="false" outlineLevel="0" collapsed="false">
      <c r="I703" s="53"/>
    </row>
    <row r="704" customFormat="false" ht="12.75" hidden="false" customHeight="false" outlineLevel="0" collapsed="false">
      <c r="I704" s="53"/>
    </row>
    <row r="705" customFormat="false" ht="12.75" hidden="false" customHeight="false" outlineLevel="0" collapsed="false">
      <c r="I705" s="53"/>
    </row>
    <row r="706" customFormat="false" ht="12.75" hidden="false" customHeight="false" outlineLevel="0" collapsed="false">
      <c r="I706" s="53"/>
    </row>
    <row r="707" customFormat="false" ht="12.75" hidden="false" customHeight="false" outlineLevel="0" collapsed="false">
      <c r="I707" s="53"/>
    </row>
    <row r="708" customFormat="false" ht="12.75" hidden="false" customHeight="false" outlineLevel="0" collapsed="false">
      <c r="I708" s="53"/>
    </row>
    <row r="709" customFormat="false" ht="12.75" hidden="false" customHeight="false" outlineLevel="0" collapsed="false">
      <c r="I709" s="53"/>
    </row>
    <row r="710" customFormat="false" ht="12.75" hidden="false" customHeight="false" outlineLevel="0" collapsed="false">
      <c r="I710" s="53"/>
    </row>
    <row r="711" customFormat="false" ht="12.75" hidden="false" customHeight="false" outlineLevel="0" collapsed="false">
      <c r="I711" s="53"/>
    </row>
    <row r="712" customFormat="false" ht="12.75" hidden="false" customHeight="false" outlineLevel="0" collapsed="false">
      <c r="I712" s="53"/>
    </row>
    <row r="713" customFormat="false" ht="12.75" hidden="false" customHeight="false" outlineLevel="0" collapsed="false">
      <c r="I713" s="53"/>
    </row>
    <row r="714" customFormat="false" ht="12.75" hidden="false" customHeight="false" outlineLevel="0" collapsed="false">
      <c r="I714" s="53"/>
    </row>
    <row r="715" customFormat="false" ht="12.75" hidden="false" customHeight="false" outlineLevel="0" collapsed="false">
      <c r="I715" s="53"/>
    </row>
    <row r="716" customFormat="false" ht="12.75" hidden="false" customHeight="false" outlineLevel="0" collapsed="false">
      <c r="I716" s="53"/>
    </row>
    <row r="717" customFormat="false" ht="12.75" hidden="false" customHeight="false" outlineLevel="0" collapsed="false">
      <c r="I717" s="53"/>
    </row>
    <row r="718" customFormat="false" ht="12.75" hidden="false" customHeight="false" outlineLevel="0" collapsed="false">
      <c r="I718" s="53"/>
    </row>
    <row r="719" customFormat="false" ht="12.75" hidden="false" customHeight="false" outlineLevel="0" collapsed="false">
      <c r="I719" s="53"/>
    </row>
    <row r="720" customFormat="false" ht="12.75" hidden="false" customHeight="false" outlineLevel="0" collapsed="false">
      <c r="I720" s="53"/>
    </row>
    <row r="721" customFormat="false" ht="12.75" hidden="false" customHeight="false" outlineLevel="0" collapsed="false">
      <c r="I721" s="53"/>
    </row>
    <row r="722" customFormat="false" ht="12.75" hidden="false" customHeight="false" outlineLevel="0" collapsed="false">
      <c r="I722" s="53"/>
    </row>
    <row r="723" customFormat="false" ht="12.75" hidden="false" customHeight="false" outlineLevel="0" collapsed="false">
      <c r="I723" s="53"/>
    </row>
    <row r="724" customFormat="false" ht="12.75" hidden="false" customHeight="false" outlineLevel="0" collapsed="false">
      <c r="I724" s="53"/>
    </row>
    <row r="725" customFormat="false" ht="12.75" hidden="false" customHeight="false" outlineLevel="0" collapsed="false">
      <c r="I725" s="53"/>
    </row>
    <row r="726" customFormat="false" ht="12.75" hidden="false" customHeight="false" outlineLevel="0" collapsed="false">
      <c r="I726" s="53"/>
    </row>
    <row r="727" customFormat="false" ht="12.75" hidden="false" customHeight="false" outlineLevel="0" collapsed="false">
      <c r="I727" s="53"/>
    </row>
    <row r="728" customFormat="false" ht="12.75" hidden="false" customHeight="false" outlineLevel="0" collapsed="false">
      <c r="I728" s="53"/>
    </row>
    <row r="729" customFormat="false" ht="12.75" hidden="false" customHeight="false" outlineLevel="0" collapsed="false">
      <c r="I729" s="53"/>
    </row>
    <row r="730" customFormat="false" ht="12.75" hidden="false" customHeight="false" outlineLevel="0" collapsed="false">
      <c r="I730" s="53"/>
    </row>
    <row r="731" customFormat="false" ht="12.75" hidden="false" customHeight="false" outlineLevel="0" collapsed="false">
      <c r="I731" s="53"/>
    </row>
    <row r="732" customFormat="false" ht="12.75" hidden="false" customHeight="false" outlineLevel="0" collapsed="false">
      <c r="I732" s="53"/>
    </row>
    <row r="733" customFormat="false" ht="12.75" hidden="false" customHeight="false" outlineLevel="0" collapsed="false">
      <c r="I733" s="53"/>
    </row>
    <row r="734" customFormat="false" ht="12.75" hidden="false" customHeight="false" outlineLevel="0" collapsed="false">
      <c r="I734" s="53"/>
    </row>
    <row r="735" customFormat="false" ht="12.75" hidden="false" customHeight="false" outlineLevel="0" collapsed="false">
      <c r="I735" s="53"/>
    </row>
    <row r="736" customFormat="false" ht="12.75" hidden="false" customHeight="false" outlineLevel="0" collapsed="false">
      <c r="I736" s="53"/>
    </row>
    <row r="737" customFormat="false" ht="12.75" hidden="false" customHeight="false" outlineLevel="0" collapsed="false">
      <c r="I737" s="53"/>
    </row>
    <row r="738" customFormat="false" ht="12.75" hidden="false" customHeight="false" outlineLevel="0" collapsed="false">
      <c r="I738" s="53"/>
    </row>
    <row r="739" customFormat="false" ht="12.75" hidden="false" customHeight="false" outlineLevel="0" collapsed="false">
      <c r="I739" s="53"/>
    </row>
    <row r="740" customFormat="false" ht="12.75" hidden="false" customHeight="false" outlineLevel="0" collapsed="false">
      <c r="I740" s="53"/>
    </row>
    <row r="741" customFormat="false" ht="12.75" hidden="false" customHeight="false" outlineLevel="0" collapsed="false">
      <c r="I741" s="53"/>
    </row>
    <row r="742" customFormat="false" ht="12.75" hidden="false" customHeight="false" outlineLevel="0" collapsed="false">
      <c r="I742" s="53"/>
    </row>
    <row r="743" customFormat="false" ht="12.75" hidden="false" customHeight="false" outlineLevel="0" collapsed="false">
      <c r="I743" s="53"/>
    </row>
    <row r="744" customFormat="false" ht="12.75" hidden="false" customHeight="false" outlineLevel="0" collapsed="false">
      <c r="I744" s="53"/>
    </row>
    <row r="745" customFormat="false" ht="12.75" hidden="false" customHeight="false" outlineLevel="0" collapsed="false">
      <c r="I745" s="53"/>
    </row>
    <row r="746" customFormat="false" ht="12.75" hidden="false" customHeight="false" outlineLevel="0" collapsed="false">
      <c r="I746" s="53"/>
    </row>
    <row r="747" customFormat="false" ht="12.75" hidden="false" customHeight="false" outlineLevel="0" collapsed="false">
      <c r="I747" s="53"/>
    </row>
    <row r="748" customFormat="false" ht="12.75" hidden="false" customHeight="false" outlineLevel="0" collapsed="false">
      <c r="I748" s="53"/>
    </row>
    <row r="749" customFormat="false" ht="12.75" hidden="false" customHeight="false" outlineLevel="0" collapsed="false">
      <c r="I749" s="53"/>
    </row>
    <row r="750" customFormat="false" ht="12.75" hidden="false" customHeight="false" outlineLevel="0" collapsed="false">
      <c r="I750" s="53"/>
    </row>
    <row r="751" customFormat="false" ht="12.75" hidden="false" customHeight="false" outlineLevel="0" collapsed="false">
      <c r="I751" s="53"/>
    </row>
    <row r="752" customFormat="false" ht="12.75" hidden="false" customHeight="false" outlineLevel="0" collapsed="false">
      <c r="I752" s="53"/>
    </row>
    <row r="753" customFormat="false" ht="12.75" hidden="false" customHeight="false" outlineLevel="0" collapsed="false">
      <c r="I753" s="53"/>
    </row>
    <row r="754" customFormat="false" ht="12.75" hidden="false" customHeight="false" outlineLevel="0" collapsed="false">
      <c r="I754" s="53"/>
    </row>
    <row r="755" customFormat="false" ht="12.75" hidden="false" customHeight="false" outlineLevel="0" collapsed="false">
      <c r="I755" s="53"/>
    </row>
    <row r="756" customFormat="false" ht="12.75" hidden="false" customHeight="false" outlineLevel="0" collapsed="false">
      <c r="I756" s="53"/>
    </row>
    <row r="757" customFormat="false" ht="12.75" hidden="false" customHeight="false" outlineLevel="0" collapsed="false">
      <c r="I757" s="53"/>
    </row>
    <row r="758" customFormat="false" ht="12.75" hidden="false" customHeight="false" outlineLevel="0" collapsed="false">
      <c r="I758" s="53"/>
    </row>
    <row r="759" customFormat="false" ht="12.75" hidden="false" customHeight="false" outlineLevel="0" collapsed="false">
      <c r="I759" s="53"/>
    </row>
    <row r="760" customFormat="false" ht="12.75" hidden="false" customHeight="false" outlineLevel="0" collapsed="false">
      <c r="I760" s="53"/>
    </row>
    <row r="761" customFormat="false" ht="12.75" hidden="false" customHeight="false" outlineLevel="0" collapsed="false">
      <c r="I761" s="53"/>
    </row>
    <row r="762" customFormat="false" ht="12.75" hidden="false" customHeight="false" outlineLevel="0" collapsed="false">
      <c r="I762" s="53"/>
    </row>
    <row r="763" customFormat="false" ht="12.75" hidden="false" customHeight="false" outlineLevel="0" collapsed="false">
      <c r="I763" s="53"/>
    </row>
    <row r="764" customFormat="false" ht="12.75" hidden="false" customHeight="false" outlineLevel="0" collapsed="false">
      <c r="I764" s="53"/>
    </row>
    <row r="765" customFormat="false" ht="12.75" hidden="false" customHeight="false" outlineLevel="0" collapsed="false">
      <c r="I765" s="53"/>
    </row>
    <row r="766" customFormat="false" ht="12.75" hidden="false" customHeight="false" outlineLevel="0" collapsed="false">
      <c r="I766" s="53"/>
    </row>
    <row r="767" customFormat="false" ht="12.75" hidden="false" customHeight="false" outlineLevel="0" collapsed="false">
      <c r="I767" s="53"/>
    </row>
    <row r="768" customFormat="false" ht="12.75" hidden="false" customHeight="false" outlineLevel="0" collapsed="false">
      <c r="I768" s="53"/>
    </row>
    <row r="769" customFormat="false" ht="12.75" hidden="false" customHeight="false" outlineLevel="0" collapsed="false">
      <c r="I769" s="53"/>
    </row>
    <row r="770" customFormat="false" ht="12.75" hidden="false" customHeight="false" outlineLevel="0" collapsed="false">
      <c r="I770" s="53"/>
    </row>
    <row r="771" customFormat="false" ht="12.75" hidden="false" customHeight="false" outlineLevel="0" collapsed="false">
      <c r="I771" s="53"/>
    </row>
    <row r="772" customFormat="false" ht="12.75" hidden="false" customHeight="false" outlineLevel="0" collapsed="false">
      <c r="I772" s="53"/>
    </row>
    <row r="773" customFormat="false" ht="12.75" hidden="false" customHeight="false" outlineLevel="0" collapsed="false">
      <c r="I773" s="53"/>
    </row>
    <row r="774" customFormat="false" ht="12.75" hidden="false" customHeight="false" outlineLevel="0" collapsed="false">
      <c r="I774" s="53"/>
    </row>
    <row r="775" customFormat="false" ht="12.75" hidden="false" customHeight="false" outlineLevel="0" collapsed="false">
      <c r="I775" s="53"/>
    </row>
    <row r="776" customFormat="false" ht="12.75" hidden="false" customHeight="false" outlineLevel="0" collapsed="false">
      <c r="I776" s="53"/>
    </row>
    <row r="777" customFormat="false" ht="12.75" hidden="false" customHeight="false" outlineLevel="0" collapsed="false">
      <c r="I777" s="53"/>
    </row>
    <row r="778" customFormat="false" ht="12.75" hidden="false" customHeight="false" outlineLevel="0" collapsed="false">
      <c r="I778" s="53"/>
    </row>
    <row r="779" customFormat="false" ht="12.75" hidden="false" customHeight="false" outlineLevel="0" collapsed="false">
      <c r="I779" s="53"/>
    </row>
    <row r="780" customFormat="false" ht="12.75" hidden="false" customHeight="false" outlineLevel="0" collapsed="false">
      <c r="I780" s="53"/>
    </row>
    <row r="781" customFormat="false" ht="12.75" hidden="false" customHeight="false" outlineLevel="0" collapsed="false">
      <c r="I781" s="53"/>
    </row>
    <row r="782" customFormat="false" ht="12.75" hidden="false" customHeight="false" outlineLevel="0" collapsed="false">
      <c r="I782" s="53"/>
    </row>
    <row r="783" customFormat="false" ht="12.75" hidden="false" customHeight="false" outlineLevel="0" collapsed="false">
      <c r="I783" s="53"/>
    </row>
    <row r="784" customFormat="false" ht="12.75" hidden="false" customHeight="false" outlineLevel="0" collapsed="false">
      <c r="I784" s="53"/>
    </row>
    <row r="785" customFormat="false" ht="12.75" hidden="false" customHeight="false" outlineLevel="0" collapsed="false">
      <c r="I785" s="53"/>
    </row>
    <row r="786" customFormat="false" ht="12.75" hidden="false" customHeight="false" outlineLevel="0" collapsed="false">
      <c r="I786" s="53"/>
    </row>
    <row r="787" customFormat="false" ht="12.75" hidden="false" customHeight="false" outlineLevel="0" collapsed="false">
      <c r="I787" s="53"/>
    </row>
    <row r="788" customFormat="false" ht="12.75" hidden="false" customHeight="false" outlineLevel="0" collapsed="false">
      <c r="I788" s="53"/>
    </row>
    <row r="789" customFormat="false" ht="12.75" hidden="false" customHeight="false" outlineLevel="0" collapsed="false">
      <c r="I789" s="53"/>
    </row>
    <row r="790" customFormat="false" ht="12.75" hidden="false" customHeight="false" outlineLevel="0" collapsed="false">
      <c r="I790" s="53"/>
    </row>
    <row r="791" customFormat="false" ht="12.75" hidden="false" customHeight="false" outlineLevel="0" collapsed="false">
      <c r="I791" s="53"/>
    </row>
    <row r="792" customFormat="false" ht="12.75" hidden="false" customHeight="false" outlineLevel="0" collapsed="false">
      <c r="I792" s="53"/>
    </row>
    <row r="793" customFormat="false" ht="12.75" hidden="false" customHeight="false" outlineLevel="0" collapsed="false">
      <c r="I793" s="53"/>
    </row>
    <row r="794" customFormat="false" ht="12.75" hidden="false" customHeight="false" outlineLevel="0" collapsed="false">
      <c r="I794" s="53"/>
    </row>
    <row r="795" customFormat="false" ht="12.75" hidden="false" customHeight="false" outlineLevel="0" collapsed="false">
      <c r="I795" s="53"/>
    </row>
    <row r="796" customFormat="false" ht="12.75" hidden="false" customHeight="false" outlineLevel="0" collapsed="false">
      <c r="I796" s="53"/>
    </row>
    <row r="797" customFormat="false" ht="12.75" hidden="false" customHeight="false" outlineLevel="0" collapsed="false">
      <c r="I797" s="53"/>
    </row>
    <row r="798" customFormat="false" ht="12.75" hidden="false" customHeight="false" outlineLevel="0" collapsed="false">
      <c r="I798" s="53"/>
    </row>
    <row r="799" customFormat="false" ht="12.75" hidden="false" customHeight="false" outlineLevel="0" collapsed="false">
      <c r="I799" s="53"/>
    </row>
    <row r="800" customFormat="false" ht="12.75" hidden="false" customHeight="false" outlineLevel="0" collapsed="false">
      <c r="I800" s="53"/>
    </row>
    <row r="801" customFormat="false" ht="12.75" hidden="false" customHeight="false" outlineLevel="0" collapsed="false">
      <c r="I801" s="53"/>
    </row>
    <row r="802" customFormat="false" ht="12.75" hidden="false" customHeight="false" outlineLevel="0" collapsed="false">
      <c r="I802" s="53"/>
    </row>
    <row r="803" customFormat="false" ht="12.75" hidden="false" customHeight="false" outlineLevel="0" collapsed="false">
      <c r="I803" s="53"/>
    </row>
    <row r="804" customFormat="false" ht="12.75" hidden="false" customHeight="false" outlineLevel="0" collapsed="false">
      <c r="I804" s="53"/>
    </row>
    <row r="805" customFormat="false" ht="12.75" hidden="false" customHeight="false" outlineLevel="0" collapsed="false">
      <c r="I805" s="53"/>
    </row>
    <row r="806" customFormat="false" ht="12.75" hidden="false" customHeight="false" outlineLevel="0" collapsed="false">
      <c r="I806" s="53"/>
    </row>
    <row r="807" customFormat="false" ht="12.75" hidden="false" customHeight="false" outlineLevel="0" collapsed="false">
      <c r="I807" s="53"/>
    </row>
    <row r="808" customFormat="false" ht="12.75" hidden="false" customHeight="false" outlineLevel="0" collapsed="false">
      <c r="I808" s="53"/>
    </row>
    <row r="809" customFormat="false" ht="12.75" hidden="false" customHeight="false" outlineLevel="0" collapsed="false">
      <c r="I809" s="53"/>
    </row>
    <row r="810" customFormat="false" ht="12.75" hidden="false" customHeight="false" outlineLevel="0" collapsed="false">
      <c r="I810" s="53"/>
    </row>
    <row r="811" customFormat="false" ht="12.75" hidden="false" customHeight="false" outlineLevel="0" collapsed="false">
      <c r="I811" s="53"/>
    </row>
    <row r="812" customFormat="false" ht="12.75" hidden="false" customHeight="false" outlineLevel="0" collapsed="false">
      <c r="I812" s="53"/>
    </row>
    <row r="813" customFormat="false" ht="12.75" hidden="false" customHeight="false" outlineLevel="0" collapsed="false">
      <c r="I813" s="53"/>
    </row>
    <row r="814" customFormat="false" ht="12.75" hidden="false" customHeight="false" outlineLevel="0" collapsed="false">
      <c r="I814" s="53"/>
    </row>
    <row r="815" customFormat="false" ht="12.75" hidden="false" customHeight="false" outlineLevel="0" collapsed="false">
      <c r="I815" s="53"/>
    </row>
    <row r="816" customFormat="false" ht="12.75" hidden="false" customHeight="false" outlineLevel="0" collapsed="false">
      <c r="I816" s="53"/>
    </row>
    <row r="817" customFormat="false" ht="12.75" hidden="false" customHeight="false" outlineLevel="0" collapsed="false">
      <c r="I817" s="53"/>
    </row>
    <row r="818" customFormat="false" ht="12.75" hidden="false" customHeight="false" outlineLevel="0" collapsed="false">
      <c r="I818" s="53"/>
    </row>
    <row r="819" customFormat="false" ht="12.75" hidden="false" customHeight="false" outlineLevel="0" collapsed="false">
      <c r="I819" s="53"/>
    </row>
    <row r="820" customFormat="false" ht="12.75" hidden="false" customHeight="false" outlineLevel="0" collapsed="false">
      <c r="I820" s="53"/>
    </row>
    <row r="821" customFormat="false" ht="12.75" hidden="false" customHeight="false" outlineLevel="0" collapsed="false">
      <c r="I821" s="53"/>
    </row>
    <row r="822" customFormat="false" ht="12.75" hidden="false" customHeight="false" outlineLevel="0" collapsed="false">
      <c r="I822" s="53"/>
    </row>
    <row r="823" customFormat="false" ht="12.75" hidden="false" customHeight="false" outlineLevel="0" collapsed="false">
      <c r="I823" s="53"/>
    </row>
    <row r="824" customFormat="false" ht="12.75" hidden="false" customHeight="false" outlineLevel="0" collapsed="false">
      <c r="I824" s="53"/>
    </row>
    <row r="825" customFormat="false" ht="12.75" hidden="false" customHeight="false" outlineLevel="0" collapsed="false">
      <c r="I825" s="53"/>
    </row>
    <row r="826" customFormat="false" ht="12.75" hidden="false" customHeight="false" outlineLevel="0" collapsed="false">
      <c r="I826" s="53"/>
    </row>
    <row r="827" customFormat="false" ht="12.75" hidden="false" customHeight="false" outlineLevel="0" collapsed="false">
      <c r="I827" s="53"/>
    </row>
    <row r="828" customFormat="false" ht="12.75" hidden="false" customHeight="false" outlineLevel="0" collapsed="false">
      <c r="I828" s="53"/>
    </row>
    <row r="829" customFormat="false" ht="12.75" hidden="false" customHeight="false" outlineLevel="0" collapsed="false">
      <c r="I829" s="53"/>
    </row>
    <row r="830" customFormat="false" ht="12.75" hidden="false" customHeight="false" outlineLevel="0" collapsed="false">
      <c r="I830" s="53"/>
    </row>
    <row r="831" customFormat="false" ht="12.75" hidden="false" customHeight="false" outlineLevel="0" collapsed="false">
      <c r="I831" s="53"/>
    </row>
    <row r="832" customFormat="false" ht="12.75" hidden="false" customHeight="false" outlineLevel="0" collapsed="false">
      <c r="I832" s="53"/>
    </row>
    <row r="833" customFormat="false" ht="12.75" hidden="false" customHeight="false" outlineLevel="0" collapsed="false">
      <c r="I833" s="53"/>
    </row>
    <row r="834" customFormat="false" ht="12.75" hidden="false" customHeight="false" outlineLevel="0" collapsed="false">
      <c r="I834" s="53"/>
    </row>
    <row r="835" customFormat="false" ht="12.75" hidden="false" customHeight="false" outlineLevel="0" collapsed="false">
      <c r="I835" s="53"/>
    </row>
    <row r="836" customFormat="false" ht="12.75" hidden="false" customHeight="false" outlineLevel="0" collapsed="false">
      <c r="I836" s="53"/>
    </row>
    <row r="837" customFormat="false" ht="12.75" hidden="false" customHeight="false" outlineLevel="0" collapsed="false">
      <c r="I837" s="53"/>
    </row>
    <row r="838" customFormat="false" ht="12.75" hidden="false" customHeight="false" outlineLevel="0" collapsed="false">
      <c r="I838" s="53"/>
    </row>
    <row r="839" customFormat="false" ht="12.75" hidden="false" customHeight="false" outlineLevel="0" collapsed="false">
      <c r="I839" s="53"/>
    </row>
    <row r="840" customFormat="false" ht="12.75" hidden="false" customHeight="false" outlineLevel="0" collapsed="false">
      <c r="I840" s="53"/>
    </row>
    <row r="841" customFormat="false" ht="12.75" hidden="false" customHeight="false" outlineLevel="0" collapsed="false">
      <c r="I841" s="53"/>
    </row>
    <row r="842" customFormat="false" ht="12.75" hidden="false" customHeight="false" outlineLevel="0" collapsed="false">
      <c r="I842" s="53"/>
    </row>
    <row r="843" customFormat="false" ht="12.75" hidden="false" customHeight="false" outlineLevel="0" collapsed="false">
      <c r="I843" s="53"/>
    </row>
    <row r="844" customFormat="false" ht="12.75" hidden="false" customHeight="false" outlineLevel="0" collapsed="false">
      <c r="I844" s="53"/>
    </row>
    <row r="845" customFormat="false" ht="12.75" hidden="false" customHeight="false" outlineLevel="0" collapsed="false">
      <c r="I845" s="53"/>
    </row>
    <row r="846" customFormat="false" ht="12.75" hidden="false" customHeight="false" outlineLevel="0" collapsed="false">
      <c r="I846" s="53"/>
    </row>
    <row r="847" customFormat="false" ht="12.75" hidden="false" customHeight="false" outlineLevel="0" collapsed="false">
      <c r="I847" s="53"/>
    </row>
    <row r="848" customFormat="false" ht="12.75" hidden="false" customHeight="false" outlineLevel="0" collapsed="false">
      <c r="I848" s="53"/>
    </row>
    <row r="849" customFormat="false" ht="12.75" hidden="false" customHeight="false" outlineLevel="0" collapsed="false">
      <c r="I849" s="53"/>
    </row>
    <row r="850" customFormat="false" ht="12.75" hidden="false" customHeight="false" outlineLevel="0" collapsed="false">
      <c r="I850" s="53"/>
    </row>
    <row r="851" customFormat="false" ht="12.75" hidden="false" customHeight="false" outlineLevel="0" collapsed="false">
      <c r="I851" s="53"/>
    </row>
    <row r="852" customFormat="false" ht="12.75" hidden="false" customHeight="false" outlineLevel="0" collapsed="false">
      <c r="I852" s="53"/>
    </row>
    <row r="853" customFormat="false" ht="12.75" hidden="false" customHeight="false" outlineLevel="0" collapsed="false">
      <c r="I853" s="53"/>
    </row>
    <row r="854" customFormat="false" ht="12.75" hidden="false" customHeight="false" outlineLevel="0" collapsed="false">
      <c r="I854" s="53"/>
    </row>
    <row r="855" customFormat="false" ht="12.75" hidden="false" customHeight="false" outlineLevel="0" collapsed="false">
      <c r="I855" s="53"/>
    </row>
    <row r="856" customFormat="false" ht="12.75" hidden="false" customHeight="false" outlineLevel="0" collapsed="false">
      <c r="I856" s="53"/>
    </row>
    <row r="857" customFormat="false" ht="12.75" hidden="false" customHeight="false" outlineLevel="0" collapsed="false">
      <c r="I857" s="53"/>
    </row>
    <row r="858" customFormat="false" ht="12.75" hidden="false" customHeight="false" outlineLevel="0" collapsed="false">
      <c r="I858" s="53"/>
    </row>
    <row r="859" customFormat="false" ht="12.75" hidden="false" customHeight="false" outlineLevel="0" collapsed="false">
      <c r="I859" s="53"/>
    </row>
    <row r="860" customFormat="false" ht="12.75" hidden="false" customHeight="false" outlineLevel="0" collapsed="false">
      <c r="I860" s="53"/>
    </row>
    <row r="861" customFormat="false" ht="12.75" hidden="false" customHeight="false" outlineLevel="0" collapsed="false">
      <c r="I861" s="53"/>
    </row>
    <row r="862" customFormat="false" ht="12.75" hidden="false" customHeight="false" outlineLevel="0" collapsed="false">
      <c r="I862" s="53"/>
    </row>
    <row r="863" customFormat="false" ht="12.75" hidden="false" customHeight="false" outlineLevel="0" collapsed="false">
      <c r="I863" s="53"/>
    </row>
    <row r="864" customFormat="false" ht="12.75" hidden="false" customHeight="false" outlineLevel="0" collapsed="false">
      <c r="I864" s="53"/>
    </row>
    <row r="865" customFormat="false" ht="12.75" hidden="false" customHeight="false" outlineLevel="0" collapsed="false">
      <c r="I865" s="53"/>
    </row>
    <row r="866" customFormat="false" ht="12.75" hidden="false" customHeight="false" outlineLevel="0" collapsed="false">
      <c r="I866" s="53"/>
    </row>
    <row r="867" customFormat="false" ht="12.75" hidden="false" customHeight="false" outlineLevel="0" collapsed="false">
      <c r="I867" s="53"/>
    </row>
    <row r="868" customFormat="false" ht="12.75" hidden="false" customHeight="false" outlineLevel="0" collapsed="false">
      <c r="I868" s="53"/>
    </row>
    <row r="869" customFormat="false" ht="12.75" hidden="false" customHeight="false" outlineLevel="0" collapsed="false">
      <c r="I869" s="53"/>
    </row>
    <row r="870" customFormat="false" ht="12.75" hidden="false" customHeight="false" outlineLevel="0" collapsed="false">
      <c r="I870" s="53"/>
    </row>
    <row r="871" customFormat="false" ht="12.75" hidden="false" customHeight="false" outlineLevel="0" collapsed="false">
      <c r="I871" s="53"/>
    </row>
    <row r="872" customFormat="false" ht="12.75" hidden="false" customHeight="false" outlineLevel="0" collapsed="false">
      <c r="I872" s="53"/>
    </row>
    <row r="873" customFormat="false" ht="12.75" hidden="false" customHeight="false" outlineLevel="0" collapsed="false">
      <c r="I873" s="53"/>
    </row>
    <row r="874" customFormat="false" ht="12.75" hidden="false" customHeight="false" outlineLevel="0" collapsed="false">
      <c r="I874" s="53"/>
    </row>
    <row r="875" customFormat="false" ht="12.75" hidden="false" customHeight="false" outlineLevel="0" collapsed="false">
      <c r="I875" s="53"/>
    </row>
    <row r="876" customFormat="false" ht="12.75" hidden="false" customHeight="false" outlineLevel="0" collapsed="false">
      <c r="I876" s="53"/>
    </row>
    <row r="877" customFormat="false" ht="12.75" hidden="false" customHeight="false" outlineLevel="0" collapsed="false">
      <c r="I877" s="53"/>
    </row>
    <row r="878" customFormat="false" ht="12.75" hidden="false" customHeight="false" outlineLevel="0" collapsed="false">
      <c r="I878" s="53"/>
    </row>
    <row r="879" customFormat="false" ht="12.75" hidden="false" customHeight="false" outlineLevel="0" collapsed="false">
      <c r="I879" s="53"/>
    </row>
    <row r="880" customFormat="false" ht="12.75" hidden="false" customHeight="false" outlineLevel="0" collapsed="false">
      <c r="I880" s="53"/>
    </row>
    <row r="881" customFormat="false" ht="12.75" hidden="false" customHeight="false" outlineLevel="0" collapsed="false">
      <c r="I881" s="53"/>
    </row>
    <row r="882" customFormat="false" ht="12.75" hidden="false" customHeight="false" outlineLevel="0" collapsed="false">
      <c r="I882" s="53"/>
    </row>
    <row r="883" customFormat="false" ht="12.75" hidden="false" customHeight="false" outlineLevel="0" collapsed="false">
      <c r="I883" s="53"/>
    </row>
    <row r="884" customFormat="false" ht="12.75" hidden="false" customHeight="false" outlineLevel="0" collapsed="false">
      <c r="I884" s="53"/>
    </row>
    <row r="885" customFormat="false" ht="12.75" hidden="false" customHeight="false" outlineLevel="0" collapsed="false">
      <c r="I885" s="53"/>
    </row>
    <row r="886" customFormat="false" ht="12.75" hidden="false" customHeight="false" outlineLevel="0" collapsed="false">
      <c r="I886" s="53"/>
    </row>
    <row r="887" customFormat="false" ht="12.75" hidden="false" customHeight="false" outlineLevel="0" collapsed="false">
      <c r="I887" s="53"/>
    </row>
    <row r="888" customFormat="false" ht="12.75" hidden="false" customHeight="false" outlineLevel="0" collapsed="false">
      <c r="I888" s="53"/>
    </row>
    <row r="889" customFormat="false" ht="12.75" hidden="false" customHeight="false" outlineLevel="0" collapsed="false">
      <c r="I889" s="53"/>
    </row>
    <row r="890" customFormat="false" ht="12.75" hidden="false" customHeight="false" outlineLevel="0" collapsed="false">
      <c r="I890" s="53"/>
    </row>
    <row r="891" customFormat="false" ht="12.75" hidden="false" customHeight="false" outlineLevel="0" collapsed="false">
      <c r="I891" s="53"/>
    </row>
    <row r="892" customFormat="false" ht="12.75" hidden="false" customHeight="false" outlineLevel="0" collapsed="false">
      <c r="I892" s="53"/>
    </row>
    <row r="893" customFormat="false" ht="12.75" hidden="false" customHeight="false" outlineLevel="0" collapsed="false">
      <c r="I893" s="53"/>
    </row>
    <row r="894" customFormat="false" ht="12.75" hidden="false" customHeight="false" outlineLevel="0" collapsed="false">
      <c r="I894" s="53"/>
    </row>
    <row r="895" customFormat="false" ht="12.75" hidden="false" customHeight="false" outlineLevel="0" collapsed="false">
      <c r="I895" s="53"/>
    </row>
    <row r="896" customFormat="false" ht="12.75" hidden="false" customHeight="false" outlineLevel="0" collapsed="false">
      <c r="I896" s="53"/>
    </row>
    <row r="897" customFormat="false" ht="12.75" hidden="false" customHeight="false" outlineLevel="0" collapsed="false">
      <c r="I897" s="53"/>
    </row>
    <row r="898" customFormat="false" ht="12.75" hidden="false" customHeight="false" outlineLevel="0" collapsed="false">
      <c r="I898" s="53"/>
    </row>
    <row r="899" customFormat="false" ht="12.75" hidden="false" customHeight="false" outlineLevel="0" collapsed="false">
      <c r="I899" s="53"/>
    </row>
    <row r="900" customFormat="false" ht="12.75" hidden="false" customHeight="false" outlineLevel="0" collapsed="false">
      <c r="I900" s="53"/>
    </row>
    <row r="901" customFormat="false" ht="12.75" hidden="false" customHeight="false" outlineLevel="0" collapsed="false">
      <c r="I901" s="53"/>
    </row>
    <row r="902" customFormat="false" ht="12.75" hidden="false" customHeight="false" outlineLevel="0" collapsed="false">
      <c r="I902" s="53"/>
    </row>
    <row r="903" customFormat="false" ht="12.75" hidden="false" customHeight="false" outlineLevel="0" collapsed="false">
      <c r="I903" s="53"/>
    </row>
    <row r="904" customFormat="false" ht="12.75" hidden="false" customHeight="false" outlineLevel="0" collapsed="false">
      <c r="I904" s="53"/>
    </row>
    <row r="905" customFormat="false" ht="12.75" hidden="false" customHeight="false" outlineLevel="0" collapsed="false">
      <c r="I905" s="53"/>
    </row>
    <row r="906" customFormat="false" ht="12.75" hidden="false" customHeight="false" outlineLevel="0" collapsed="false">
      <c r="I906" s="53"/>
    </row>
    <row r="907" customFormat="false" ht="12.75" hidden="false" customHeight="false" outlineLevel="0" collapsed="false">
      <c r="I907" s="53"/>
    </row>
    <row r="908" customFormat="false" ht="12.75" hidden="false" customHeight="false" outlineLevel="0" collapsed="false">
      <c r="I908" s="53"/>
    </row>
    <row r="909" customFormat="false" ht="12.75" hidden="false" customHeight="false" outlineLevel="0" collapsed="false">
      <c r="I909" s="53"/>
    </row>
    <row r="910" customFormat="false" ht="12.75" hidden="false" customHeight="false" outlineLevel="0" collapsed="false">
      <c r="I910" s="53"/>
    </row>
    <row r="911" customFormat="false" ht="12.75" hidden="false" customHeight="false" outlineLevel="0" collapsed="false">
      <c r="I911" s="53"/>
    </row>
    <row r="912" customFormat="false" ht="12.75" hidden="false" customHeight="false" outlineLevel="0" collapsed="false">
      <c r="I912" s="53"/>
    </row>
    <row r="913" customFormat="false" ht="12.75" hidden="false" customHeight="false" outlineLevel="0" collapsed="false">
      <c r="I913" s="53"/>
    </row>
    <row r="914" customFormat="false" ht="12.75" hidden="false" customHeight="false" outlineLevel="0" collapsed="false">
      <c r="I914" s="53"/>
    </row>
    <row r="915" customFormat="false" ht="12.75" hidden="false" customHeight="false" outlineLevel="0" collapsed="false">
      <c r="I915" s="53"/>
    </row>
    <row r="916" customFormat="false" ht="12.75" hidden="false" customHeight="false" outlineLevel="0" collapsed="false">
      <c r="I916" s="53"/>
    </row>
    <row r="917" customFormat="false" ht="12.75" hidden="false" customHeight="false" outlineLevel="0" collapsed="false">
      <c r="I917" s="53"/>
    </row>
    <row r="918" customFormat="false" ht="12.75" hidden="false" customHeight="false" outlineLevel="0" collapsed="false">
      <c r="I918" s="53"/>
    </row>
    <row r="919" customFormat="false" ht="12.75" hidden="false" customHeight="false" outlineLevel="0" collapsed="false">
      <c r="I919" s="53"/>
    </row>
    <row r="920" customFormat="false" ht="12.75" hidden="false" customHeight="false" outlineLevel="0" collapsed="false">
      <c r="I920" s="53"/>
    </row>
    <row r="921" customFormat="false" ht="12.75" hidden="false" customHeight="false" outlineLevel="0" collapsed="false">
      <c r="I921" s="53"/>
    </row>
    <row r="922" customFormat="false" ht="12.75" hidden="false" customHeight="false" outlineLevel="0" collapsed="false">
      <c r="I922" s="53"/>
    </row>
    <row r="923" customFormat="false" ht="12.75" hidden="false" customHeight="false" outlineLevel="0" collapsed="false">
      <c r="I923" s="53"/>
    </row>
    <row r="924" customFormat="false" ht="12.75" hidden="false" customHeight="false" outlineLevel="0" collapsed="false">
      <c r="I924" s="53"/>
    </row>
    <row r="925" customFormat="false" ht="12.75" hidden="false" customHeight="false" outlineLevel="0" collapsed="false">
      <c r="I925" s="53"/>
    </row>
    <row r="926" customFormat="false" ht="12.75" hidden="false" customHeight="false" outlineLevel="0" collapsed="false">
      <c r="I926" s="53"/>
    </row>
    <row r="927" customFormat="false" ht="12.75" hidden="false" customHeight="false" outlineLevel="0" collapsed="false">
      <c r="I927" s="53"/>
    </row>
    <row r="928" customFormat="false" ht="12.75" hidden="false" customHeight="false" outlineLevel="0" collapsed="false">
      <c r="I928" s="53"/>
    </row>
    <row r="929" customFormat="false" ht="12.75" hidden="false" customHeight="false" outlineLevel="0" collapsed="false">
      <c r="I929" s="53"/>
    </row>
    <row r="930" customFormat="false" ht="12.75" hidden="false" customHeight="false" outlineLevel="0" collapsed="false">
      <c r="I930" s="53"/>
    </row>
    <row r="931" customFormat="false" ht="12.75" hidden="false" customHeight="false" outlineLevel="0" collapsed="false">
      <c r="I931" s="53"/>
    </row>
    <row r="932" customFormat="false" ht="12.75" hidden="false" customHeight="false" outlineLevel="0" collapsed="false">
      <c r="I932" s="53"/>
    </row>
    <row r="933" customFormat="false" ht="12.75" hidden="false" customHeight="false" outlineLevel="0" collapsed="false">
      <c r="I933" s="53"/>
    </row>
    <row r="934" customFormat="false" ht="12.75" hidden="false" customHeight="false" outlineLevel="0" collapsed="false">
      <c r="I934" s="53"/>
    </row>
    <row r="935" customFormat="false" ht="12.75" hidden="false" customHeight="false" outlineLevel="0" collapsed="false">
      <c r="I935" s="53"/>
    </row>
    <row r="936" customFormat="false" ht="12.75" hidden="false" customHeight="false" outlineLevel="0" collapsed="false">
      <c r="I936" s="53"/>
    </row>
    <row r="937" customFormat="false" ht="12.75" hidden="false" customHeight="false" outlineLevel="0" collapsed="false">
      <c r="I937" s="53"/>
    </row>
    <row r="938" customFormat="false" ht="12.75" hidden="false" customHeight="false" outlineLevel="0" collapsed="false">
      <c r="I938" s="53"/>
    </row>
    <row r="939" customFormat="false" ht="12.75" hidden="false" customHeight="false" outlineLevel="0" collapsed="false">
      <c r="I939" s="53"/>
    </row>
    <row r="940" customFormat="false" ht="12.75" hidden="false" customHeight="false" outlineLevel="0" collapsed="false">
      <c r="I940" s="53"/>
    </row>
    <row r="941" customFormat="false" ht="12.75" hidden="false" customHeight="false" outlineLevel="0" collapsed="false">
      <c r="I941" s="53"/>
    </row>
    <row r="942" customFormat="false" ht="12.75" hidden="false" customHeight="false" outlineLevel="0" collapsed="false">
      <c r="I942" s="53"/>
    </row>
    <row r="943" customFormat="false" ht="12.75" hidden="false" customHeight="false" outlineLevel="0" collapsed="false">
      <c r="I943" s="53"/>
    </row>
    <row r="944" customFormat="false" ht="12.75" hidden="false" customHeight="false" outlineLevel="0" collapsed="false">
      <c r="I944" s="53"/>
    </row>
    <row r="945" customFormat="false" ht="12.75" hidden="false" customHeight="false" outlineLevel="0" collapsed="false">
      <c r="I945" s="53"/>
    </row>
    <row r="946" customFormat="false" ht="12.75" hidden="false" customHeight="false" outlineLevel="0" collapsed="false">
      <c r="I946" s="53"/>
    </row>
    <row r="947" customFormat="false" ht="12.75" hidden="false" customHeight="false" outlineLevel="0" collapsed="false">
      <c r="I947" s="53"/>
    </row>
    <row r="948" customFormat="false" ht="12.75" hidden="false" customHeight="false" outlineLevel="0" collapsed="false">
      <c r="I948" s="53"/>
    </row>
    <row r="949" customFormat="false" ht="12.75" hidden="false" customHeight="false" outlineLevel="0" collapsed="false">
      <c r="I949" s="53"/>
    </row>
    <row r="950" customFormat="false" ht="12.75" hidden="false" customHeight="false" outlineLevel="0" collapsed="false">
      <c r="I950" s="53"/>
    </row>
    <row r="951" customFormat="false" ht="12.75" hidden="false" customHeight="false" outlineLevel="0" collapsed="false">
      <c r="I951" s="53"/>
    </row>
    <row r="952" customFormat="false" ht="12.75" hidden="false" customHeight="false" outlineLevel="0" collapsed="false">
      <c r="I952" s="53"/>
    </row>
    <row r="953" customFormat="false" ht="12.75" hidden="false" customHeight="false" outlineLevel="0" collapsed="false">
      <c r="I953" s="53"/>
    </row>
    <row r="954" customFormat="false" ht="12.75" hidden="false" customHeight="false" outlineLevel="0" collapsed="false">
      <c r="I954" s="53"/>
    </row>
    <row r="955" customFormat="false" ht="12.75" hidden="false" customHeight="false" outlineLevel="0" collapsed="false">
      <c r="I955" s="53"/>
    </row>
    <row r="956" customFormat="false" ht="12.75" hidden="false" customHeight="false" outlineLevel="0" collapsed="false">
      <c r="I956" s="53"/>
    </row>
    <row r="957" customFormat="false" ht="12.75" hidden="false" customHeight="false" outlineLevel="0" collapsed="false">
      <c r="I957" s="53"/>
    </row>
    <row r="958" customFormat="false" ht="12.75" hidden="false" customHeight="false" outlineLevel="0" collapsed="false">
      <c r="I958" s="53"/>
    </row>
    <row r="959" customFormat="false" ht="12.75" hidden="false" customHeight="false" outlineLevel="0" collapsed="false">
      <c r="I959" s="53"/>
    </row>
    <row r="960" customFormat="false" ht="12.75" hidden="false" customHeight="false" outlineLevel="0" collapsed="false">
      <c r="I960" s="53"/>
    </row>
    <row r="961" customFormat="false" ht="12.75" hidden="false" customHeight="false" outlineLevel="0" collapsed="false">
      <c r="I961" s="53"/>
    </row>
    <row r="962" customFormat="false" ht="12.75" hidden="false" customHeight="false" outlineLevel="0" collapsed="false">
      <c r="I962" s="53"/>
    </row>
    <row r="963" customFormat="false" ht="12.75" hidden="false" customHeight="false" outlineLevel="0" collapsed="false">
      <c r="I963" s="53"/>
    </row>
    <row r="964" customFormat="false" ht="12.75" hidden="false" customHeight="false" outlineLevel="0" collapsed="false">
      <c r="I964" s="53"/>
    </row>
    <row r="965" customFormat="false" ht="12.75" hidden="false" customHeight="false" outlineLevel="0" collapsed="false">
      <c r="I965" s="53"/>
    </row>
    <row r="966" customFormat="false" ht="12.75" hidden="false" customHeight="false" outlineLevel="0" collapsed="false">
      <c r="I966" s="53"/>
    </row>
    <row r="967" customFormat="false" ht="12.75" hidden="false" customHeight="false" outlineLevel="0" collapsed="false">
      <c r="I967" s="53"/>
    </row>
    <row r="968" customFormat="false" ht="12.75" hidden="false" customHeight="false" outlineLevel="0" collapsed="false">
      <c r="I968" s="53"/>
    </row>
    <row r="969" customFormat="false" ht="12.75" hidden="false" customHeight="false" outlineLevel="0" collapsed="false">
      <c r="I969" s="53"/>
    </row>
    <row r="970" customFormat="false" ht="12.75" hidden="false" customHeight="false" outlineLevel="0" collapsed="false">
      <c r="I970" s="53"/>
    </row>
    <row r="971" customFormat="false" ht="12.75" hidden="false" customHeight="false" outlineLevel="0" collapsed="false">
      <c r="I971" s="53"/>
    </row>
    <row r="972" customFormat="false" ht="12.75" hidden="false" customHeight="false" outlineLevel="0" collapsed="false">
      <c r="I972" s="53"/>
    </row>
    <row r="973" customFormat="false" ht="12.75" hidden="false" customHeight="false" outlineLevel="0" collapsed="false">
      <c r="I973" s="53"/>
    </row>
    <row r="974" customFormat="false" ht="12.75" hidden="false" customHeight="false" outlineLevel="0" collapsed="false">
      <c r="I974" s="53"/>
    </row>
    <row r="975" customFormat="false" ht="12.75" hidden="false" customHeight="false" outlineLevel="0" collapsed="false">
      <c r="I975" s="53"/>
    </row>
    <row r="976" customFormat="false" ht="12.75" hidden="false" customHeight="false" outlineLevel="0" collapsed="false">
      <c r="I976" s="53"/>
    </row>
    <row r="977" customFormat="false" ht="12.75" hidden="false" customHeight="false" outlineLevel="0" collapsed="false">
      <c r="I977" s="53"/>
    </row>
    <row r="978" customFormat="false" ht="12.75" hidden="false" customHeight="false" outlineLevel="0" collapsed="false">
      <c r="I978" s="53"/>
    </row>
    <row r="979" customFormat="false" ht="12.75" hidden="false" customHeight="false" outlineLevel="0" collapsed="false">
      <c r="I979" s="53"/>
    </row>
    <row r="980" customFormat="false" ht="12.75" hidden="false" customHeight="false" outlineLevel="0" collapsed="false">
      <c r="I980" s="53"/>
    </row>
    <row r="981" customFormat="false" ht="12.75" hidden="false" customHeight="false" outlineLevel="0" collapsed="false">
      <c r="I981" s="53"/>
    </row>
    <row r="982" customFormat="false" ht="12.75" hidden="false" customHeight="false" outlineLevel="0" collapsed="false">
      <c r="I982" s="53"/>
    </row>
    <row r="983" customFormat="false" ht="12.75" hidden="false" customHeight="false" outlineLevel="0" collapsed="false">
      <c r="I983" s="53"/>
    </row>
    <row r="984" customFormat="false" ht="12.75" hidden="false" customHeight="false" outlineLevel="0" collapsed="false">
      <c r="I984" s="53"/>
    </row>
    <row r="985" customFormat="false" ht="12.75" hidden="false" customHeight="false" outlineLevel="0" collapsed="false">
      <c r="I985" s="53"/>
    </row>
    <row r="986" customFormat="false" ht="12.75" hidden="false" customHeight="false" outlineLevel="0" collapsed="false">
      <c r="I986" s="53"/>
    </row>
    <row r="987" customFormat="false" ht="12.75" hidden="false" customHeight="false" outlineLevel="0" collapsed="false">
      <c r="I987" s="53"/>
    </row>
    <row r="988" customFormat="false" ht="12.75" hidden="false" customHeight="false" outlineLevel="0" collapsed="false">
      <c r="I988" s="53"/>
    </row>
    <row r="989" customFormat="false" ht="12.75" hidden="false" customHeight="false" outlineLevel="0" collapsed="false">
      <c r="I989" s="53"/>
    </row>
    <row r="990" customFormat="false" ht="12.75" hidden="false" customHeight="false" outlineLevel="0" collapsed="false">
      <c r="I990" s="53"/>
    </row>
    <row r="991" customFormat="false" ht="12.75" hidden="false" customHeight="false" outlineLevel="0" collapsed="false">
      <c r="I991" s="53"/>
    </row>
    <row r="992" customFormat="false" ht="12.75" hidden="false" customHeight="false" outlineLevel="0" collapsed="false">
      <c r="I992" s="53"/>
    </row>
    <row r="993" customFormat="false" ht="12.75" hidden="false" customHeight="false" outlineLevel="0" collapsed="false">
      <c r="I993" s="53"/>
    </row>
    <row r="994" customFormat="false" ht="12.75" hidden="false" customHeight="false" outlineLevel="0" collapsed="false">
      <c r="I994" s="53"/>
    </row>
    <row r="995" customFormat="false" ht="12.75" hidden="false" customHeight="false" outlineLevel="0" collapsed="false">
      <c r="I995" s="53"/>
    </row>
    <row r="996" customFormat="false" ht="12.75" hidden="false" customHeight="false" outlineLevel="0" collapsed="false">
      <c r="I996" s="53"/>
    </row>
    <row r="997" customFormat="false" ht="12.75" hidden="false" customHeight="false" outlineLevel="0" collapsed="false">
      <c r="I997" s="53"/>
    </row>
    <row r="998" customFormat="false" ht="12.75" hidden="false" customHeight="false" outlineLevel="0" collapsed="false">
      <c r="I998" s="53"/>
    </row>
    <row r="999" customFormat="false" ht="12.75" hidden="false" customHeight="false" outlineLevel="0" collapsed="false">
      <c r="I999" s="53"/>
    </row>
    <row r="1000" customFormat="false" ht="12.75" hidden="false" customHeight="false" outlineLevel="0" collapsed="false">
      <c r="I1000" s="53"/>
    </row>
    <row r="1001" customFormat="false" ht="12.75" hidden="false" customHeight="false" outlineLevel="0" collapsed="false">
      <c r="I1001" s="53"/>
    </row>
    <row r="1002" customFormat="false" ht="12.75" hidden="false" customHeight="false" outlineLevel="0" collapsed="false">
      <c r="I1002" s="53"/>
    </row>
    <row r="1003" customFormat="false" ht="12.75" hidden="false" customHeight="false" outlineLevel="0" collapsed="false">
      <c r="I1003" s="53"/>
    </row>
    <row r="1004" customFormat="false" ht="12.75" hidden="false" customHeight="false" outlineLevel="0" collapsed="false">
      <c r="I1004" s="53"/>
    </row>
    <row r="1005" customFormat="false" ht="12.75" hidden="false" customHeight="false" outlineLevel="0" collapsed="false">
      <c r="I1005" s="53"/>
    </row>
    <row r="1006" customFormat="false" ht="12.75" hidden="false" customHeight="false" outlineLevel="0" collapsed="false">
      <c r="I1006" s="53"/>
    </row>
    <row r="1007" customFormat="false" ht="12.75" hidden="false" customHeight="false" outlineLevel="0" collapsed="false">
      <c r="I1007" s="53"/>
    </row>
    <row r="1008" customFormat="false" ht="12.75" hidden="false" customHeight="false" outlineLevel="0" collapsed="false">
      <c r="I1008" s="53"/>
    </row>
    <row r="1009" customFormat="false" ht="12.75" hidden="false" customHeight="false" outlineLevel="0" collapsed="false">
      <c r="I1009" s="53"/>
    </row>
    <row r="1010" customFormat="false" ht="12.75" hidden="false" customHeight="false" outlineLevel="0" collapsed="false">
      <c r="I1010" s="53"/>
    </row>
    <row r="1011" customFormat="false" ht="12.75" hidden="false" customHeight="false" outlineLevel="0" collapsed="false">
      <c r="I1011" s="53"/>
    </row>
    <row r="1012" customFormat="false" ht="12.75" hidden="false" customHeight="false" outlineLevel="0" collapsed="false">
      <c r="I1012" s="53"/>
    </row>
    <row r="1013" customFormat="false" ht="12.75" hidden="false" customHeight="false" outlineLevel="0" collapsed="false">
      <c r="I1013" s="53"/>
    </row>
    <row r="1014" customFormat="false" ht="12.75" hidden="false" customHeight="false" outlineLevel="0" collapsed="false">
      <c r="I1014" s="53"/>
    </row>
    <row r="1015" customFormat="false" ht="12.75" hidden="false" customHeight="false" outlineLevel="0" collapsed="false">
      <c r="I1015" s="53"/>
    </row>
    <row r="1016" customFormat="false" ht="12.75" hidden="false" customHeight="false" outlineLevel="0" collapsed="false">
      <c r="I1016" s="53"/>
    </row>
    <row r="1017" customFormat="false" ht="12.75" hidden="false" customHeight="false" outlineLevel="0" collapsed="false">
      <c r="I1017" s="53"/>
    </row>
    <row r="1018" customFormat="false" ht="12.75" hidden="false" customHeight="false" outlineLevel="0" collapsed="false">
      <c r="I1018" s="53"/>
    </row>
    <row r="1019" customFormat="false" ht="12.75" hidden="false" customHeight="false" outlineLevel="0" collapsed="false">
      <c r="I1019" s="53"/>
    </row>
    <row r="1020" customFormat="false" ht="12.75" hidden="false" customHeight="false" outlineLevel="0" collapsed="false">
      <c r="I1020" s="53"/>
    </row>
    <row r="1021" customFormat="false" ht="12.75" hidden="false" customHeight="false" outlineLevel="0" collapsed="false">
      <c r="I1021" s="53"/>
    </row>
    <row r="1022" customFormat="false" ht="12.75" hidden="false" customHeight="false" outlineLevel="0" collapsed="false">
      <c r="I1022" s="53"/>
    </row>
    <row r="1023" customFormat="false" ht="12.75" hidden="false" customHeight="false" outlineLevel="0" collapsed="false">
      <c r="I1023" s="53"/>
    </row>
    <row r="1024" customFormat="false" ht="12.75" hidden="false" customHeight="false" outlineLevel="0" collapsed="false">
      <c r="I1024" s="53"/>
    </row>
    <row r="1025" customFormat="false" ht="12.75" hidden="false" customHeight="false" outlineLevel="0" collapsed="false">
      <c r="I1025" s="53"/>
    </row>
    <row r="1026" customFormat="false" ht="12.75" hidden="false" customHeight="false" outlineLevel="0" collapsed="false">
      <c r="I1026" s="53"/>
    </row>
    <row r="1027" customFormat="false" ht="12.75" hidden="false" customHeight="false" outlineLevel="0" collapsed="false">
      <c r="I1027" s="53"/>
    </row>
    <row r="1028" customFormat="false" ht="12.75" hidden="false" customHeight="false" outlineLevel="0" collapsed="false">
      <c r="I1028" s="53"/>
    </row>
    <row r="1029" customFormat="false" ht="12.75" hidden="false" customHeight="false" outlineLevel="0" collapsed="false">
      <c r="I1029" s="53"/>
    </row>
    <row r="1030" customFormat="false" ht="12.75" hidden="false" customHeight="false" outlineLevel="0" collapsed="false">
      <c r="I1030" s="53"/>
    </row>
    <row r="1031" customFormat="false" ht="12.75" hidden="false" customHeight="false" outlineLevel="0" collapsed="false">
      <c r="I1031" s="53"/>
    </row>
    <row r="1032" customFormat="false" ht="12.75" hidden="false" customHeight="false" outlineLevel="0" collapsed="false">
      <c r="I1032" s="53"/>
    </row>
    <row r="1033" customFormat="false" ht="12.75" hidden="false" customHeight="false" outlineLevel="0" collapsed="false">
      <c r="I1033" s="53"/>
    </row>
    <row r="1034" customFormat="false" ht="12.75" hidden="false" customHeight="false" outlineLevel="0" collapsed="false">
      <c r="I1034" s="53"/>
    </row>
    <row r="1035" customFormat="false" ht="12.75" hidden="false" customHeight="false" outlineLevel="0" collapsed="false">
      <c r="I1035" s="53"/>
    </row>
    <row r="1036" customFormat="false" ht="12.75" hidden="false" customHeight="false" outlineLevel="0" collapsed="false">
      <c r="I1036" s="53"/>
    </row>
    <row r="1037" customFormat="false" ht="12.75" hidden="false" customHeight="false" outlineLevel="0" collapsed="false">
      <c r="I1037" s="53"/>
    </row>
    <row r="1038" customFormat="false" ht="12.75" hidden="false" customHeight="false" outlineLevel="0" collapsed="false">
      <c r="I1038" s="53"/>
    </row>
    <row r="1039" customFormat="false" ht="12.75" hidden="false" customHeight="false" outlineLevel="0" collapsed="false">
      <c r="I1039" s="53"/>
    </row>
    <row r="1040" customFormat="false" ht="12.75" hidden="false" customHeight="false" outlineLevel="0" collapsed="false">
      <c r="I1040" s="53"/>
    </row>
    <row r="1041" customFormat="false" ht="12.75" hidden="false" customHeight="false" outlineLevel="0" collapsed="false">
      <c r="I1041" s="53"/>
    </row>
    <row r="1042" customFormat="false" ht="12.75" hidden="false" customHeight="false" outlineLevel="0" collapsed="false">
      <c r="I1042" s="53"/>
    </row>
    <row r="1043" customFormat="false" ht="12.75" hidden="false" customHeight="false" outlineLevel="0" collapsed="false">
      <c r="I1043" s="53"/>
    </row>
    <row r="1044" customFormat="false" ht="12.75" hidden="false" customHeight="false" outlineLevel="0" collapsed="false">
      <c r="I1044" s="53"/>
    </row>
    <row r="1045" customFormat="false" ht="12.75" hidden="false" customHeight="false" outlineLevel="0" collapsed="false">
      <c r="I1045" s="53"/>
    </row>
    <row r="1046" customFormat="false" ht="12.75" hidden="false" customHeight="false" outlineLevel="0" collapsed="false">
      <c r="I1046" s="53"/>
    </row>
    <row r="1047" customFormat="false" ht="12.75" hidden="false" customHeight="false" outlineLevel="0" collapsed="false">
      <c r="I1047" s="53"/>
    </row>
    <row r="1048" customFormat="false" ht="12.75" hidden="false" customHeight="false" outlineLevel="0" collapsed="false">
      <c r="I1048" s="53"/>
    </row>
    <row r="1049" customFormat="false" ht="12.75" hidden="false" customHeight="false" outlineLevel="0" collapsed="false">
      <c r="I1049" s="53"/>
    </row>
    <row r="1050" customFormat="false" ht="12.75" hidden="false" customHeight="false" outlineLevel="0" collapsed="false">
      <c r="I1050" s="53"/>
    </row>
    <row r="1051" customFormat="false" ht="12.75" hidden="false" customHeight="false" outlineLevel="0" collapsed="false">
      <c r="I1051" s="53"/>
    </row>
    <row r="1052" customFormat="false" ht="12.75" hidden="false" customHeight="false" outlineLevel="0" collapsed="false">
      <c r="I1052" s="53"/>
    </row>
    <row r="1053" customFormat="false" ht="12.75" hidden="false" customHeight="false" outlineLevel="0" collapsed="false">
      <c r="I1053" s="53"/>
    </row>
    <row r="1054" customFormat="false" ht="12.75" hidden="false" customHeight="false" outlineLevel="0" collapsed="false">
      <c r="I1054" s="53"/>
    </row>
    <row r="1055" customFormat="false" ht="12.75" hidden="false" customHeight="false" outlineLevel="0" collapsed="false">
      <c r="I1055" s="53"/>
    </row>
    <row r="1056" customFormat="false" ht="12.75" hidden="false" customHeight="false" outlineLevel="0" collapsed="false">
      <c r="I1056" s="53"/>
    </row>
    <row r="1057" customFormat="false" ht="12.75" hidden="false" customHeight="false" outlineLevel="0" collapsed="false">
      <c r="I1057" s="53"/>
    </row>
    <row r="1058" customFormat="false" ht="12.75" hidden="false" customHeight="false" outlineLevel="0" collapsed="false">
      <c r="I1058" s="53"/>
    </row>
    <row r="1059" customFormat="false" ht="12.75" hidden="false" customHeight="false" outlineLevel="0" collapsed="false">
      <c r="I1059" s="53"/>
    </row>
    <row r="1060" customFormat="false" ht="12.75" hidden="false" customHeight="false" outlineLevel="0" collapsed="false">
      <c r="I1060" s="53"/>
    </row>
    <row r="1061" customFormat="false" ht="12.75" hidden="false" customHeight="false" outlineLevel="0" collapsed="false">
      <c r="I1061" s="53"/>
    </row>
    <row r="1062" customFormat="false" ht="12.75" hidden="false" customHeight="false" outlineLevel="0" collapsed="false">
      <c r="I1062" s="53"/>
    </row>
    <row r="1063" customFormat="false" ht="12.75" hidden="false" customHeight="false" outlineLevel="0" collapsed="false">
      <c r="I1063" s="53"/>
    </row>
    <row r="1064" customFormat="false" ht="12.75" hidden="false" customHeight="false" outlineLevel="0" collapsed="false">
      <c r="I1064" s="53"/>
    </row>
    <row r="1065" customFormat="false" ht="12.75" hidden="false" customHeight="false" outlineLevel="0" collapsed="false">
      <c r="I1065" s="53"/>
    </row>
    <row r="1066" customFormat="false" ht="12.75" hidden="false" customHeight="false" outlineLevel="0" collapsed="false">
      <c r="I1066" s="53"/>
    </row>
    <row r="1067" customFormat="false" ht="12.75" hidden="false" customHeight="false" outlineLevel="0" collapsed="false">
      <c r="I1067" s="53"/>
    </row>
  </sheetData>
  <mergeCells count="4">
    <mergeCell ref="A1:O1"/>
    <mergeCell ref="A2:O2"/>
    <mergeCell ref="A3:O3"/>
    <mergeCell ref="A4:O4"/>
  </mergeCells>
  <printOptions headings="false" gridLines="false" gridLinesSet="true" horizontalCentered="true" verticalCentered="false"/>
  <pageMargins left="0.747916666666667" right="0.747916666666667" top="0.75" bottom="0.5" header="0.511811023622047" footer="0.511811023622047"/>
  <pageSetup paperSize="1" scale="58"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63"/>
  <sheetViews>
    <sheetView showFormulas="false" showGridLines="true" showRowColHeaders="true" showZeros="true" rightToLeft="false" tabSelected="false" showOutlineSymbols="true" defaultGridColor="true" view="normal" topLeftCell="A16" colorId="64" zoomScale="80" zoomScaleNormal="80" zoomScalePageLayoutView="100" workbookViewId="0">
      <selection pane="topLeft" activeCell="E23" activeCellId="0" sqref="E23"/>
    </sheetView>
  </sheetViews>
  <sheetFormatPr defaultColWidth="12.70703125" defaultRowHeight="12.75" customHeight="true" zeroHeight="false" outlineLevelRow="0" outlineLevelCol="0"/>
  <cols>
    <col collapsed="false" customWidth="true" hidden="false" outlineLevel="0" max="1" min="1" style="61" width="14.28"/>
    <col collapsed="false" customWidth="true" hidden="false" outlineLevel="0" max="2" min="2" style="62" width="10.71"/>
    <col collapsed="false" customWidth="true" hidden="false" outlineLevel="0" max="3" min="3" style="33" width="1.7"/>
    <col collapsed="false" customWidth="true" hidden="false" outlineLevel="0" max="4" min="4" style="63" width="14.28"/>
    <col collapsed="false" customWidth="true" hidden="false" outlineLevel="0" max="5" min="5" style="62" width="10.71"/>
    <col collapsed="false" customWidth="true" hidden="false" outlineLevel="0" max="6" min="6" style="64" width="4.56"/>
    <col collapsed="false" customWidth="true" hidden="false" outlineLevel="0" max="7" min="7" style="65" width="18.28"/>
    <col collapsed="false" customWidth="true" hidden="false" outlineLevel="0" max="8" min="8" style="66" width="18.28"/>
    <col collapsed="false" customWidth="true" hidden="false" outlineLevel="0" max="9" min="9" style="64" width="18.28"/>
    <col collapsed="false" customWidth="true" hidden="true" outlineLevel="0" max="10" min="10" style="64" width="17.28"/>
    <col collapsed="false" customWidth="true" hidden="true" outlineLevel="0" max="11" min="11" style="67" width="16.42"/>
    <col collapsed="false" customWidth="true" hidden="true" outlineLevel="0" max="12" min="12" style="64" width="16.42"/>
    <col collapsed="false" customWidth="true" hidden="true" outlineLevel="0" max="13" min="13" style="64" width="15.99"/>
    <col collapsed="false" customWidth="true" hidden="true" outlineLevel="0" max="14" min="14" style="68" width="16.84"/>
    <col collapsed="false" customWidth="true" hidden="true" outlineLevel="0" max="15" min="15" style="68" width="17.28"/>
    <col collapsed="false" customWidth="true" hidden="false" outlineLevel="0" max="16" min="16" style="68" width="2.28"/>
    <col collapsed="false" customWidth="true" hidden="false" outlineLevel="0" max="17" min="17" style="69" width="16.56"/>
    <col collapsed="false" customWidth="true" hidden="true" outlineLevel="0" max="18" min="18" style="68" width="16.7"/>
    <col collapsed="false" customWidth="true" hidden="true" outlineLevel="0" max="19" min="19" style="68" width="15.13"/>
    <col collapsed="false" customWidth="true" hidden="true" outlineLevel="0" max="20" min="20" style="64" width="15.56"/>
    <col collapsed="false" customWidth="true" hidden="true" outlineLevel="0" max="24" min="21" style="64" width="12.42"/>
    <col collapsed="false" customWidth="true" hidden="true" outlineLevel="0" max="25" min="25" style="70" width="14.7"/>
    <col collapsed="false" customWidth="true" hidden="true" outlineLevel="0" max="27" min="26" style="71" width="14.7"/>
    <col collapsed="false" customWidth="true" hidden="true" outlineLevel="0" max="28" min="28" style="72" width="2.7"/>
    <col collapsed="false" customWidth="true" hidden="true" outlineLevel="0" max="29" min="29" style="73" width="14.7"/>
    <col collapsed="false" customWidth="false" hidden="false" outlineLevel="0" max="257" min="30" style="74" width="12.7"/>
  </cols>
  <sheetData>
    <row r="1" customFormat="false" ht="12" hidden="false" customHeight="true" outlineLevel="0" collapsed="false">
      <c r="A1" s="75" t="s">
        <v>111</v>
      </c>
      <c r="F1" s="76"/>
      <c r="V1" s="76"/>
      <c r="W1" s="76"/>
      <c r="X1" s="76"/>
      <c r="AC1" s="0"/>
    </row>
    <row r="2" customFormat="false" ht="12" hidden="false" customHeight="true" outlineLevel="0" collapsed="false">
      <c r="A2" s="75" t="s">
        <v>112</v>
      </c>
      <c r="F2" s="76"/>
      <c r="V2" s="76"/>
      <c r="W2" s="76"/>
      <c r="X2" s="76"/>
    </row>
    <row r="3" customFormat="false" ht="12" hidden="false" customHeight="true" outlineLevel="0" collapsed="false">
      <c r="A3" s="75"/>
      <c r="Q3" s="77" t="s">
        <v>113</v>
      </c>
    </row>
    <row r="4" customFormat="false" ht="12" hidden="false" customHeight="true" outlineLevel="0" collapsed="false">
      <c r="V4" s="78"/>
      <c r="Z4" s="79"/>
      <c r="AA4" s="79"/>
      <c r="AB4" s="80"/>
      <c r="AC4" s="81"/>
    </row>
    <row r="5" customFormat="false" ht="12" hidden="false" customHeight="true" outlineLevel="0" collapsed="false">
      <c r="A5" s="82"/>
      <c r="B5" s="83"/>
      <c r="V5" s="78"/>
      <c r="Z5" s="79"/>
      <c r="AA5" s="79"/>
      <c r="AB5" s="80"/>
      <c r="AC5" s="81"/>
    </row>
    <row r="6" customFormat="false" ht="12" hidden="false" customHeight="true" outlineLevel="0" collapsed="false"/>
    <row r="7" customFormat="false" ht="12" hidden="false" customHeight="true" outlineLevel="0" collapsed="false">
      <c r="A7" s="84" t="s">
        <v>114</v>
      </c>
      <c r="B7" s="84"/>
      <c r="D7" s="84" t="s">
        <v>115</v>
      </c>
      <c r="E7" s="84"/>
      <c r="G7" s="85" t="s">
        <v>116</v>
      </c>
      <c r="H7" s="86" t="s">
        <v>117</v>
      </c>
      <c r="I7" s="87" t="s">
        <v>118</v>
      </c>
      <c r="J7" s="87" t="s">
        <v>119</v>
      </c>
      <c r="K7" s="88" t="s">
        <v>120</v>
      </c>
      <c r="L7" s="87" t="s">
        <v>121</v>
      </c>
      <c r="M7" s="87" t="s">
        <v>122</v>
      </c>
      <c r="N7" s="88" t="s">
        <v>123</v>
      </c>
      <c r="O7" s="88" t="s">
        <v>124</v>
      </c>
      <c r="P7" s="89"/>
      <c r="Q7" s="90" t="s">
        <v>125</v>
      </c>
      <c r="R7" s="88" t="s">
        <v>126</v>
      </c>
      <c r="S7" s="88" t="s">
        <v>127</v>
      </c>
      <c r="T7" s="91" t="s">
        <v>128</v>
      </c>
      <c r="U7" s="91" t="s">
        <v>129</v>
      </c>
      <c r="V7" s="92" t="s">
        <v>130</v>
      </c>
      <c r="W7" s="92" t="s">
        <v>131</v>
      </c>
      <c r="X7" s="92" t="s">
        <v>132</v>
      </c>
      <c r="Y7" s="92" t="s">
        <v>133</v>
      </c>
      <c r="Z7" s="92" t="s">
        <v>134</v>
      </c>
      <c r="AA7" s="92" t="s">
        <v>135</v>
      </c>
      <c r="AC7" s="92" t="s">
        <v>136</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c r="HV7" s="73"/>
      <c r="HW7" s="73"/>
      <c r="HX7" s="73"/>
      <c r="HY7" s="73"/>
      <c r="HZ7" s="73"/>
      <c r="IA7" s="73"/>
      <c r="IB7" s="73"/>
      <c r="IC7" s="73"/>
      <c r="ID7" s="73"/>
      <c r="IE7" s="73"/>
      <c r="IF7" s="73"/>
      <c r="IG7" s="73"/>
      <c r="IH7" s="73"/>
      <c r="II7" s="73"/>
      <c r="IJ7" s="73"/>
      <c r="IK7" s="73"/>
      <c r="IL7" s="73"/>
      <c r="IM7" s="73"/>
      <c r="IN7" s="73"/>
      <c r="IO7" s="73"/>
      <c r="IP7" s="73"/>
      <c r="IQ7" s="73"/>
      <c r="IR7" s="73"/>
      <c r="IS7" s="73"/>
      <c r="IT7" s="73"/>
      <c r="IU7" s="73"/>
      <c r="IV7" s="73"/>
      <c r="IW7" s="73"/>
    </row>
    <row r="8" customFormat="false" ht="12" hidden="false" customHeight="true" outlineLevel="0" collapsed="false">
      <c r="A8" s="93"/>
      <c r="D8" s="94"/>
      <c r="E8" s="95"/>
      <c r="F8" s="96"/>
      <c r="G8" s="97"/>
      <c r="H8" s="67"/>
      <c r="I8" s="67"/>
      <c r="J8" s="96"/>
      <c r="L8" s="98"/>
      <c r="M8" s="68"/>
      <c r="Q8" s="99"/>
      <c r="T8" s="100"/>
      <c r="U8" s="100"/>
      <c r="V8" s="101"/>
      <c r="W8" s="101"/>
      <c r="X8" s="101"/>
      <c r="Y8" s="101"/>
      <c r="Z8" s="101"/>
      <c r="AA8" s="101"/>
      <c r="AB8" s="100"/>
      <c r="AC8" s="101"/>
    </row>
    <row r="9" customFormat="false" ht="12" hidden="false" customHeight="true" outlineLevel="0" collapsed="false">
      <c r="A9" s="93" t="s">
        <v>137</v>
      </c>
      <c r="B9" s="83" t="s">
        <v>138</v>
      </c>
      <c r="D9" s="93" t="s">
        <v>137</v>
      </c>
      <c r="E9" s="83" t="s">
        <v>139</v>
      </c>
      <c r="F9" s="96"/>
      <c r="G9" s="97" t="n">
        <v>1960757</v>
      </c>
      <c r="H9" s="67" t="n">
        <v>-2324631</v>
      </c>
      <c r="I9" s="67" t="n">
        <v>-1404263</v>
      </c>
      <c r="J9" s="67" t="n">
        <v>-1624662</v>
      </c>
      <c r="L9" s="98"/>
      <c r="M9" s="68"/>
      <c r="Q9" s="99" t="n">
        <v>-417341</v>
      </c>
      <c r="T9" s="100"/>
      <c r="U9" s="100"/>
      <c r="V9" s="101"/>
      <c r="W9" s="101"/>
      <c r="X9" s="101"/>
      <c r="Y9" s="101"/>
      <c r="Z9" s="101"/>
      <c r="AA9" s="101"/>
      <c r="AB9" s="100"/>
      <c r="AC9" s="101"/>
    </row>
    <row r="10" customFormat="false" ht="12" hidden="false" customHeight="true" outlineLevel="0" collapsed="false">
      <c r="A10" s="93" t="s">
        <v>137</v>
      </c>
      <c r="B10" s="83" t="s">
        <v>140</v>
      </c>
      <c r="D10" s="93" t="s">
        <v>137</v>
      </c>
      <c r="E10" s="83" t="s">
        <v>141</v>
      </c>
      <c r="F10" s="96"/>
      <c r="G10" s="97" t="n">
        <v>1124135</v>
      </c>
      <c r="H10" s="67" t="n">
        <v>1299612</v>
      </c>
      <c r="I10" s="67" t="n">
        <v>1564014</v>
      </c>
      <c r="J10" s="67" t="n">
        <v>498708</v>
      </c>
      <c r="L10" s="98"/>
      <c r="M10" s="68"/>
      <c r="Q10" s="99"/>
      <c r="T10" s="102"/>
      <c r="U10" s="102"/>
      <c r="V10" s="101"/>
      <c r="W10" s="101"/>
      <c r="X10" s="101"/>
      <c r="Y10" s="101"/>
      <c r="Z10" s="101"/>
      <c r="AA10" s="101"/>
      <c r="AB10" s="103"/>
      <c r="AC10" s="101"/>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c r="IK10" s="104"/>
      <c r="IL10" s="104"/>
      <c r="IM10" s="104"/>
      <c r="IN10" s="104"/>
      <c r="IO10" s="104"/>
      <c r="IP10" s="104"/>
      <c r="IQ10" s="104"/>
      <c r="IR10" s="104"/>
      <c r="IS10" s="104"/>
      <c r="IT10" s="104"/>
      <c r="IU10" s="104"/>
      <c r="IV10" s="104"/>
      <c r="IW10" s="104"/>
    </row>
    <row r="11" customFormat="false" ht="12" hidden="false" customHeight="true" outlineLevel="0" collapsed="false">
      <c r="A11" s="93" t="s">
        <v>137</v>
      </c>
      <c r="B11" s="83" t="s">
        <v>141</v>
      </c>
      <c r="D11" s="93" t="s">
        <v>137</v>
      </c>
      <c r="E11" s="83" t="s">
        <v>142</v>
      </c>
      <c r="F11" s="96"/>
      <c r="G11" s="97" t="n">
        <v>-1762171</v>
      </c>
      <c r="H11" s="67" t="n">
        <v>4780779</v>
      </c>
      <c r="I11" s="67" t="n">
        <v>4335495</v>
      </c>
      <c r="J11" s="67" t="n">
        <v>-334065</v>
      </c>
      <c r="L11" s="98"/>
      <c r="M11" s="68"/>
      <c r="Q11" s="99"/>
      <c r="T11" s="102"/>
      <c r="U11" s="102"/>
      <c r="V11" s="101"/>
      <c r="W11" s="101"/>
      <c r="X11" s="101"/>
      <c r="Y11" s="101"/>
      <c r="Z11" s="101"/>
      <c r="AA11" s="101"/>
      <c r="AB11" s="103"/>
      <c r="AC11" s="101"/>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c r="FL11" s="104"/>
      <c r="FM11" s="104"/>
      <c r="FN11" s="104"/>
      <c r="FO11" s="104"/>
      <c r="FP11" s="104"/>
      <c r="FQ11" s="104"/>
      <c r="FR11" s="104"/>
      <c r="FS11" s="104"/>
      <c r="FT11" s="104"/>
      <c r="FU11" s="104"/>
      <c r="FV11" s="104"/>
      <c r="FW11" s="104"/>
      <c r="FX11" s="104"/>
      <c r="FY11" s="104"/>
      <c r="FZ11" s="104"/>
      <c r="GA11" s="104"/>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c r="HB11" s="104"/>
      <c r="HC11" s="104"/>
      <c r="HD11" s="104"/>
      <c r="HE11" s="104"/>
      <c r="HF11" s="104"/>
      <c r="HG11" s="104"/>
      <c r="HH11" s="104"/>
      <c r="HI11" s="104"/>
      <c r="HJ11" s="104"/>
      <c r="HK11" s="104"/>
      <c r="HL11" s="104"/>
      <c r="HM11" s="104"/>
      <c r="HN11" s="104"/>
      <c r="HO11" s="104"/>
      <c r="HP11" s="104"/>
      <c r="HQ11" s="104"/>
      <c r="HR11" s="104"/>
      <c r="HS11" s="104"/>
      <c r="HT11" s="104"/>
      <c r="HU11" s="104"/>
      <c r="HV11" s="104"/>
      <c r="HW11" s="104"/>
      <c r="HX11" s="104"/>
      <c r="HY11" s="104"/>
      <c r="HZ11" s="104"/>
      <c r="IA11" s="104"/>
      <c r="IB11" s="104"/>
      <c r="IC11" s="104"/>
      <c r="ID11" s="104"/>
      <c r="IE11" s="104"/>
      <c r="IF11" s="104"/>
      <c r="IG11" s="104"/>
      <c r="IH11" s="104"/>
      <c r="II11" s="104"/>
      <c r="IJ11" s="104"/>
      <c r="IK11" s="104"/>
      <c r="IL11" s="104"/>
      <c r="IM11" s="104"/>
      <c r="IN11" s="104"/>
      <c r="IO11" s="104"/>
      <c r="IP11" s="104"/>
      <c r="IQ11" s="104"/>
      <c r="IR11" s="104"/>
      <c r="IS11" s="104"/>
      <c r="IT11" s="104"/>
      <c r="IU11" s="104"/>
      <c r="IV11" s="104"/>
      <c r="IW11" s="104"/>
    </row>
    <row r="12" customFormat="false" ht="12" hidden="false" customHeight="true" outlineLevel="0" collapsed="false">
      <c r="A12" s="93"/>
      <c r="B12" s="83"/>
      <c r="D12" s="93"/>
      <c r="E12" s="83"/>
      <c r="F12" s="96"/>
      <c r="G12" s="97"/>
      <c r="H12" s="67"/>
      <c r="I12" s="67"/>
      <c r="J12" s="67"/>
      <c r="L12" s="98"/>
      <c r="M12" s="68"/>
      <c r="Q12" s="99"/>
      <c r="T12" s="102"/>
      <c r="U12" s="102"/>
      <c r="V12" s="101"/>
      <c r="W12" s="101"/>
      <c r="X12" s="101"/>
      <c r="Y12" s="101"/>
      <c r="Z12" s="101"/>
      <c r="AA12" s="101"/>
      <c r="AB12" s="103"/>
      <c r="AC12" s="101"/>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c r="FL12" s="104"/>
      <c r="FM12" s="104"/>
      <c r="FN12" s="104"/>
      <c r="FO12" s="104"/>
      <c r="FP12" s="104"/>
      <c r="FQ12" s="104"/>
      <c r="FR12" s="104"/>
      <c r="FS12" s="104"/>
      <c r="FT12" s="104"/>
      <c r="FU12" s="104"/>
      <c r="FV12" s="104"/>
      <c r="FW12" s="104"/>
      <c r="FX12" s="104"/>
      <c r="FY12" s="104"/>
      <c r="FZ12" s="104"/>
      <c r="GA12" s="104"/>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4"/>
      <c r="HG12" s="104"/>
      <c r="HH12" s="104"/>
      <c r="HI12" s="104"/>
      <c r="HJ12" s="104"/>
      <c r="HK12" s="104"/>
      <c r="HL12" s="104"/>
      <c r="HM12" s="104"/>
      <c r="HN12" s="104"/>
      <c r="HO12" s="104"/>
      <c r="HP12" s="104"/>
      <c r="HQ12" s="104"/>
      <c r="HR12" s="104"/>
      <c r="HS12" s="104"/>
      <c r="HT12" s="104"/>
      <c r="HU12" s="104"/>
      <c r="HV12" s="104"/>
      <c r="HW12" s="104"/>
      <c r="HX12" s="104"/>
      <c r="HY12" s="104"/>
      <c r="HZ12" s="104"/>
      <c r="IA12" s="104"/>
      <c r="IB12" s="104"/>
      <c r="IC12" s="104"/>
      <c r="ID12" s="104"/>
      <c r="IE12" s="104"/>
      <c r="IF12" s="104"/>
      <c r="IG12" s="104"/>
      <c r="IH12" s="104"/>
      <c r="II12" s="104"/>
      <c r="IJ12" s="104"/>
      <c r="IK12" s="104"/>
      <c r="IL12" s="104"/>
      <c r="IM12" s="104"/>
      <c r="IN12" s="104"/>
      <c r="IO12" s="104"/>
      <c r="IP12" s="104"/>
      <c r="IQ12" s="104"/>
      <c r="IR12" s="104"/>
      <c r="IS12" s="104"/>
      <c r="IT12" s="104"/>
      <c r="IU12" s="104"/>
      <c r="IV12" s="104"/>
      <c r="IW12" s="104"/>
    </row>
    <row r="13" customFormat="false" ht="12" hidden="false" customHeight="true" outlineLevel="0" collapsed="false">
      <c r="A13" s="93" t="s">
        <v>137</v>
      </c>
      <c r="B13" s="83" t="s">
        <v>143</v>
      </c>
      <c r="D13" s="78" t="s">
        <v>144</v>
      </c>
      <c r="E13" s="62" t="s">
        <v>145</v>
      </c>
      <c r="F13" s="96"/>
      <c r="G13" s="97" t="n">
        <v>-3192885</v>
      </c>
      <c r="H13" s="67"/>
      <c r="I13" s="67"/>
      <c r="J13" s="67"/>
      <c r="L13" s="98"/>
      <c r="M13" s="68"/>
      <c r="Q13" s="99"/>
      <c r="T13" s="102"/>
      <c r="U13" s="102"/>
      <c r="V13" s="101"/>
      <c r="W13" s="101"/>
      <c r="X13" s="101"/>
      <c r="Y13" s="101"/>
      <c r="Z13" s="101"/>
      <c r="AA13" s="101"/>
      <c r="AB13" s="103"/>
      <c r="AC13" s="101"/>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row>
    <row r="14" customFormat="false" ht="12" hidden="false" customHeight="true" outlineLevel="0" collapsed="false">
      <c r="A14" s="93" t="s">
        <v>137</v>
      </c>
      <c r="B14" s="83" t="s">
        <v>146</v>
      </c>
      <c r="D14" s="78" t="s">
        <v>144</v>
      </c>
      <c r="E14" s="62" t="s">
        <v>147</v>
      </c>
      <c r="F14" s="96"/>
      <c r="G14" s="97" t="n">
        <v>-29363756</v>
      </c>
      <c r="H14" s="67"/>
      <c r="I14" s="67" t="n">
        <v>6429</v>
      </c>
      <c r="J14" s="67"/>
      <c r="L14" s="98"/>
      <c r="M14" s="68"/>
      <c r="Q14" s="99" t="n">
        <v>-71766</v>
      </c>
      <c r="T14" s="102"/>
      <c r="U14" s="102"/>
      <c r="V14" s="101"/>
      <c r="W14" s="101"/>
      <c r="X14" s="101"/>
      <c r="Y14" s="101"/>
      <c r="Z14" s="101"/>
      <c r="AA14" s="101"/>
      <c r="AB14" s="103"/>
      <c r="AC14" s="101"/>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row>
    <row r="15" customFormat="false" ht="12" hidden="false" customHeight="true" outlineLevel="0" collapsed="false">
      <c r="A15" s="93" t="s">
        <v>137</v>
      </c>
      <c r="B15" s="83" t="s">
        <v>146</v>
      </c>
      <c r="D15" s="78" t="s">
        <v>144</v>
      </c>
      <c r="E15" s="62" t="s">
        <v>148</v>
      </c>
      <c r="F15" s="96"/>
      <c r="G15" s="97" t="n">
        <v>12699662</v>
      </c>
      <c r="H15" s="67"/>
      <c r="I15" s="67"/>
      <c r="J15" s="67"/>
      <c r="L15" s="98"/>
      <c r="M15" s="68"/>
      <c r="Q15" s="99"/>
      <c r="T15" s="102"/>
      <c r="U15" s="102"/>
      <c r="V15" s="101"/>
      <c r="W15" s="101"/>
      <c r="X15" s="101"/>
      <c r="Y15" s="101"/>
      <c r="Z15" s="101"/>
      <c r="AA15" s="101"/>
      <c r="AB15" s="103"/>
      <c r="AC15" s="101"/>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row>
    <row r="16" customFormat="false" ht="12" hidden="false" customHeight="true" outlineLevel="0" collapsed="false">
      <c r="A16" s="93" t="s">
        <v>137</v>
      </c>
      <c r="B16" s="83" t="s">
        <v>146</v>
      </c>
      <c r="D16" s="78" t="s">
        <v>144</v>
      </c>
      <c r="E16" s="62" t="s">
        <v>149</v>
      </c>
      <c r="F16" s="96"/>
      <c r="G16" s="97" t="n">
        <v>7899756</v>
      </c>
      <c r="H16" s="67"/>
      <c r="I16" s="67"/>
      <c r="J16" s="67"/>
      <c r="L16" s="98"/>
      <c r="M16" s="68"/>
      <c r="Q16" s="99" t="n">
        <v>7770477</v>
      </c>
      <c r="T16" s="102"/>
      <c r="U16" s="102"/>
      <c r="V16" s="101"/>
      <c r="W16" s="101"/>
      <c r="X16" s="101"/>
      <c r="Y16" s="101"/>
      <c r="Z16" s="101"/>
      <c r="AA16" s="101"/>
      <c r="AB16" s="103"/>
      <c r="AC16" s="101"/>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c r="IK16" s="104"/>
      <c r="IL16" s="104"/>
      <c r="IM16" s="104"/>
      <c r="IN16" s="104"/>
      <c r="IO16" s="104"/>
      <c r="IP16" s="104"/>
      <c r="IQ16" s="104"/>
      <c r="IR16" s="104"/>
      <c r="IS16" s="104"/>
      <c r="IT16" s="104"/>
      <c r="IU16" s="104"/>
      <c r="IV16" s="104"/>
      <c r="IW16" s="104"/>
    </row>
    <row r="17" customFormat="false" ht="12" hidden="false" customHeight="true" outlineLevel="0" collapsed="false">
      <c r="A17" s="93" t="s">
        <v>137</v>
      </c>
      <c r="B17" s="83" t="s">
        <v>150</v>
      </c>
      <c r="D17" s="78" t="s">
        <v>144</v>
      </c>
      <c r="E17" s="62" t="s">
        <v>151</v>
      </c>
      <c r="F17" s="96"/>
      <c r="G17" s="97" t="n">
        <v>-10958595</v>
      </c>
      <c r="H17" s="67"/>
      <c r="I17" s="67" t="n">
        <v>70097</v>
      </c>
      <c r="J17" s="67"/>
      <c r="L17" s="98"/>
      <c r="M17" s="68"/>
      <c r="Q17" s="99"/>
      <c r="T17" s="102"/>
      <c r="U17" s="102"/>
      <c r="V17" s="101"/>
      <c r="W17" s="101"/>
      <c r="X17" s="101"/>
      <c r="Y17" s="101"/>
      <c r="Z17" s="101"/>
      <c r="AA17" s="101"/>
      <c r="AB17" s="103"/>
      <c r="AC17" s="101"/>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c r="IK17" s="104"/>
      <c r="IL17" s="104"/>
      <c r="IM17" s="104"/>
      <c r="IN17" s="104"/>
      <c r="IO17" s="104"/>
      <c r="IP17" s="104"/>
      <c r="IQ17" s="104"/>
      <c r="IR17" s="104"/>
      <c r="IS17" s="104"/>
      <c r="IT17" s="104"/>
      <c r="IU17" s="104"/>
      <c r="IV17" s="104"/>
      <c r="IW17" s="104"/>
    </row>
    <row r="18" customFormat="false" ht="12" hidden="false" customHeight="true" outlineLevel="0" collapsed="false">
      <c r="A18" s="93" t="s">
        <v>137</v>
      </c>
      <c r="B18" s="83" t="s">
        <v>152</v>
      </c>
      <c r="D18" s="78" t="s">
        <v>144</v>
      </c>
      <c r="E18" s="62" t="s">
        <v>145</v>
      </c>
      <c r="G18" s="97" t="n">
        <v>-14991383</v>
      </c>
      <c r="H18" s="67"/>
      <c r="I18" s="67"/>
      <c r="J18" s="67"/>
      <c r="L18" s="105"/>
      <c r="M18" s="68"/>
      <c r="T18" s="106"/>
      <c r="U18" s="106"/>
      <c r="V18" s="71"/>
      <c r="W18" s="71"/>
      <c r="X18" s="71"/>
      <c r="Y18" s="71"/>
      <c r="AB18" s="7"/>
      <c r="AC18" s="71"/>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row>
    <row r="19" customFormat="false" ht="12" hidden="false" customHeight="true" outlineLevel="0" collapsed="false">
      <c r="A19" s="93" t="s">
        <v>137</v>
      </c>
      <c r="B19" s="83" t="s">
        <v>152</v>
      </c>
      <c r="D19" s="78" t="s">
        <v>144</v>
      </c>
      <c r="E19" s="62" t="s">
        <v>153</v>
      </c>
      <c r="G19" s="97" t="n">
        <v>14980312</v>
      </c>
      <c r="H19" s="67"/>
      <c r="I19" s="67"/>
      <c r="J19" s="67"/>
      <c r="L19" s="105"/>
      <c r="M19" s="68"/>
      <c r="T19" s="106"/>
      <c r="U19" s="106"/>
      <c r="V19" s="71"/>
      <c r="W19" s="71"/>
      <c r="X19" s="71"/>
      <c r="Y19" s="71"/>
      <c r="AB19" s="7"/>
      <c r="AC19" s="71"/>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row>
    <row r="20" customFormat="false" ht="12" hidden="false" customHeight="true" outlineLevel="0" collapsed="false">
      <c r="A20" s="93" t="s">
        <v>137</v>
      </c>
      <c r="B20" s="83" t="s">
        <v>152</v>
      </c>
      <c r="D20" s="78" t="s">
        <v>144</v>
      </c>
      <c r="E20" s="62" t="s">
        <v>151</v>
      </c>
      <c r="G20" s="97" t="n">
        <v>-25926524</v>
      </c>
      <c r="H20" s="67"/>
      <c r="I20" s="67"/>
      <c r="J20" s="67"/>
      <c r="L20" s="105"/>
      <c r="M20" s="68"/>
      <c r="T20" s="106"/>
      <c r="U20" s="106"/>
      <c r="V20" s="71"/>
      <c r="W20" s="71"/>
      <c r="X20" s="71"/>
      <c r="Y20" s="71"/>
      <c r="AB20" s="7"/>
      <c r="AC20" s="71"/>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row>
    <row r="21" customFormat="false" ht="12" hidden="false" customHeight="true" outlineLevel="0" collapsed="false">
      <c r="A21" s="93"/>
      <c r="D21" s="107"/>
      <c r="F21" s="96"/>
      <c r="G21" s="97"/>
      <c r="H21" s="67"/>
      <c r="I21" s="67"/>
      <c r="J21" s="67"/>
      <c r="L21" s="98"/>
      <c r="M21" s="68"/>
      <c r="Q21" s="99"/>
      <c r="T21" s="102"/>
      <c r="U21" s="102"/>
      <c r="V21" s="101"/>
      <c r="W21" s="101"/>
      <c r="X21" s="101"/>
      <c r="Y21" s="101"/>
      <c r="Z21" s="101"/>
      <c r="AA21" s="101"/>
      <c r="AB21" s="103"/>
      <c r="AC21" s="101"/>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c r="IW21" s="104"/>
    </row>
    <row r="22" customFormat="false" ht="12" hidden="false" customHeight="true" outlineLevel="0" collapsed="false">
      <c r="A22" s="93" t="s">
        <v>137</v>
      </c>
      <c r="B22" s="62" t="s">
        <v>138</v>
      </c>
      <c r="D22" s="78" t="s">
        <v>71</v>
      </c>
      <c r="E22" s="62" t="s">
        <v>154</v>
      </c>
      <c r="G22" s="97" t="n">
        <v>9636687</v>
      </c>
      <c r="H22" s="67" t="n">
        <v>10132514</v>
      </c>
      <c r="I22" s="67" t="n">
        <v>8735619</v>
      </c>
      <c r="J22" s="67" t="n">
        <v>8992998</v>
      </c>
      <c r="K22" s="67" t="n">
        <v>8196550</v>
      </c>
      <c r="L22" s="105" t="n">
        <v>9426693</v>
      </c>
      <c r="M22" s="68" t="n">
        <v>9122783</v>
      </c>
      <c r="N22" s="68" t="n">
        <v>10589749</v>
      </c>
      <c r="O22" s="68" t="n">
        <v>7293097</v>
      </c>
      <c r="Q22" s="69" t="n">
        <v>8263085</v>
      </c>
      <c r="R22" s="68" t="n">
        <v>5996011</v>
      </c>
      <c r="S22" s="68" t="n">
        <v>2082838</v>
      </c>
      <c r="T22" s="106" t="n">
        <v>572851</v>
      </c>
      <c r="U22" s="106" t="n">
        <v>-1860365</v>
      </c>
      <c r="V22" s="71"/>
      <c r="W22" s="71"/>
      <c r="X22" s="71"/>
      <c r="Y22" s="71"/>
      <c r="AC22" s="71"/>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row>
    <row r="23" customFormat="false" ht="12" hidden="false" customHeight="true" outlineLevel="0" collapsed="false">
      <c r="A23" s="93"/>
      <c r="D23" s="78"/>
      <c r="G23" s="97"/>
      <c r="H23" s="67"/>
      <c r="I23" s="67"/>
      <c r="J23" s="67"/>
      <c r="L23" s="105"/>
      <c r="M23" s="68"/>
      <c r="T23" s="106"/>
      <c r="U23" s="106"/>
      <c r="V23" s="71"/>
      <c r="W23" s="71"/>
      <c r="X23" s="71"/>
      <c r="Y23" s="71"/>
      <c r="AC23" s="71"/>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row>
    <row r="24" customFormat="false" ht="12" hidden="false" customHeight="true" outlineLevel="0" collapsed="false">
      <c r="A24" s="93" t="s">
        <v>137</v>
      </c>
      <c r="B24" s="62" t="s">
        <v>155</v>
      </c>
      <c r="D24" s="78" t="s">
        <v>73</v>
      </c>
      <c r="E24" s="62" t="s">
        <v>156</v>
      </c>
      <c r="G24" s="97" t="n">
        <v>1481792</v>
      </c>
      <c r="H24" s="67" t="n">
        <v>489178</v>
      </c>
      <c r="I24" s="67" t="n">
        <v>514953</v>
      </c>
      <c r="J24" s="67"/>
      <c r="L24" s="105"/>
      <c r="M24" s="68"/>
      <c r="Q24" s="69" t="n">
        <v>-70254</v>
      </c>
      <c r="T24" s="106"/>
      <c r="U24" s="106"/>
      <c r="V24" s="71"/>
      <c r="W24" s="71"/>
      <c r="X24" s="71"/>
      <c r="Y24" s="71"/>
      <c r="AC24" s="71"/>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row>
    <row r="25" customFormat="false" ht="12" hidden="false" customHeight="true" outlineLevel="0" collapsed="false">
      <c r="A25" s="93"/>
      <c r="D25" s="78"/>
      <c r="G25" s="97"/>
      <c r="H25" s="67"/>
      <c r="I25" s="67"/>
      <c r="J25" s="67"/>
      <c r="L25" s="105"/>
      <c r="M25" s="68"/>
      <c r="T25" s="106"/>
      <c r="U25" s="106"/>
      <c r="V25" s="71"/>
      <c r="W25" s="71"/>
      <c r="X25" s="71"/>
      <c r="Y25" s="71"/>
      <c r="AC25" s="71"/>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row>
    <row r="26" customFormat="false" ht="12" hidden="false" customHeight="true" outlineLevel="0" collapsed="false">
      <c r="A26" s="93" t="s">
        <v>144</v>
      </c>
      <c r="B26" s="62" t="s">
        <v>157</v>
      </c>
      <c r="D26" s="78" t="s">
        <v>144</v>
      </c>
      <c r="E26" s="62" t="s">
        <v>158</v>
      </c>
      <c r="G26" s="97" t="n">
        <v>2961293</v>
      </c>
      <c r="H26" s="67"/>
      <c r="I26" s="67" t="n">
        <v>-48478</v>
      </c>
      <c r="J26" s="67"/>
      <c r="L26" s="105"/>
      <c r="M26" s="68"/>
      <c r="Q26" s="69" t="n">
        <v>-265</v>
      </c>
      <c r="T26" s="106"/>
      <c r="U26" s="106"/>
      <c r="V26" s="71"/>
      <c r="W26" s="71"/>
      <c r="X26" s="71"/>
      <c r="Y26" s="71"/>
      <c r="AC26" s="71"/>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row>
    <row r="27" customFormat="false" ht="12" hidden="false" customHeight="true" outlineLevel="0" collapsed="false">
      <c r="A27" s="78" t="s">
        <v>144</v>
      </c>
      <c r="B27" s="62" t="s">
        <v>159</v>
      </c>
      <c r="D27" s="78" t="s">
        <v>144</v>
      </c>
      <c r="E27" s="62" t="s">
        <v>160</v>
      </c>
      <c r="G27" s="97" t="n">
        <v>8098311</v>
      </c>
      <c r="H27" s="67"/>
      <c r="I27" s="67"/>
      <c r="J27" s="67"/>
      <c r="L27" s="105"/>
      <c r="M27" s="68"/>
      <c r="T27" s="106"/>
      <c r="U27" s="106"/>
      <c r="V27" s="71"/>
      <c r="W27" s="71"/>
      <c r="X27" s="71"/>
      <c r="Y27" s="71"/>
      <c r="AC27" s="71"/>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row>
    <row r="28" customFormat="false" ht="12" hidden="false" customHeight="true" outlineLevel="0" collapsed="false">
      <c r="A28" s="78" t="s">
        <v>144</v>
      </c>
      <c r="B28" s="62" t="s">
        <v>159</v>
      </c>
      <c r="D28" s="78" t="s">
        <v>144</v>
      </c>
      <c r="E28" s="62" t="s">
        <v>161</v>
      </c>
      <c r="G28" s="97" t="n">
        <v>80135106</v>
      </c>
      <c r="H28" s="67"/>
      <c r="I28" s="67"/>
      <c r="J28" s="67"/>
      <c r="L28" s="105"/>
      <c r="M28" s="68"/>
      <c r="T28" s="106"/>
      <c r="U28" s="106"/>
      <c r="V28" s="71"/>
      <c r="W28" s="71"/>
      <c r="X28" s="71"/>
      <c r="Y28" s="71"/>
      <c r="AC28" s="71"/>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row>
    <row r="29" customFormat="false" ht="12" hidden="false" customHeight="true" outlineLevel="0" collapsed="false">
      <c r="A29" s="78" t="s">
        <v>144</v>
      </c>
      <c r="B29" s="62" t="s">
        <v>159</v>
      </c>
      <c r="D29" s="78" t="s">
        <v>144</v>
      </c>
      <c r="E29" s="62" t="s">
        <v>162</v>
      </c>
      <c r="G29" s="97" t="n">
        <v>61384023</v>
      </c>
      <c r="H29" s="67"/>
      <c r="I29" s="67"/>
      <c r="J29" s="67"/>
      <c r="L29" s="105"/>
      <c r="M29" s="68"/>
      <c r="T29" s="106"/>
      <c r="U29" s="106"/>
      <c r="V29" s="71"/>
      <c r="W29" s="71"/>
      <c r="X29" s="71"/>
      <c r="Y29" s="71"/>
      <c r="AC29" s="71"/>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row>
    <row r="30" customFormat="false" ht="12" hidden="false" customHeight="true" outlineLevel="0" collapsed="false">
      <c r="A30" s="78" t="s">
        <v>144</v>
      </c>
      <c r="B30" s="62" t="s">
        <v>163</v>
      </c>
      <c r="D30" s="78" t="s">
        <v>144</v>
      </c>
      <c r="E30" s="62" t="s">
        <v>149</v>
      </c>
      <c r="G30" s="97" t="n">
        <v>-2158047</v>
      </c>
      <c r="H30" s="67"/>
      <c r="I30" s="67"/>
      <c r="J30" s="67"/>
      <c r="L30" s="105"/>
      <c r="M30" s="68"/>
      <c r="T30" s="106"/>
      <c r="U30" s="106"/>
      <c r="V30" s="71"/>
      <c r="W30" s="71"/>
      <c r="X30" s="71"/>
      <c r="Y30" s="71"/>
      <c r="AC30" s="71"/>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row>
    <row r="31" customFormat="false" ht="12" hidden="false" customHeight="true" outlineLevel="0" collapsed="false">
      <c r="A31" s="78" t="s">
        <v>144</v>
      </c>
      <c r="B31" s="62" t="s">
        <v>164</v>
      </c>
      <c r="D31" s="78" t="s">
        <v>144</v>
      </c>
      <c r="E31" s="62" t="s">
        <v>153</v>
      </c>
      <c r="G31" s="97" t="n">
        <v>2089106</v>
      </c>
      <c r="H31" s="67"/>
      <c r="I31" s="67"/>
      <c r="J31" s="67"/>
      <c r="L31" s="105"/>
      <c r="M31" s="68"/>
      <c r="T31" s="106"/>
      <c r="U31" s="106"/>
      <c r="V31" s="71"/>
      <c r="W31" s="71"/>
      <c r="X31" s="71"/>
      <c r="Y31" s="71"/>
      <c r="AC31" s="71"/>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row>
    <row r="32" customFormat="false" ht="12" hidden="false" customHeight="true" outlineLevel="0" collapsed="false">
      <c r="A32" s="78" t="s">
        <v>144</v>
      </c>
      <c r="B32" s="62" t="s">
        <v>164</v>
      </c>
      <c r="D32" s="78" t="s">
        <v>144</v>
      </c>
      <c r="E32" s="62" t="s">
        <v>165</v>
      </c>
      <c r="G32" s="97" t="n">
        <f aca="false">-2800538-2085673</f>
        <v>-4886211</v>
      </c>
      <c r="H32" s="67"/>
      <c r="I32" s="67"/>
      <c r="J32" s="67"/>
      <c r="L32" s="105"/>
      <c r="M32" s="68"/>
      <c r="T32" s="106"/>
      <c r="U32" s="106"/>
      <c r="V32" s="71"/>
      <c r="W32" s="71"/>
      <c r="X32" s="71"/>
      <c r="Y32" s="71"/>
      <c r="AC32" s="71"/>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row>
    <row r="33" customFormat="false" ht="12" hidden="false" customHeight="true" outlineLevel="0" collapsed="false">
      <c r="A33" s="78" t="s">
        <v>144</v>
      </c>
      <c r="B33" s="62" t="s">
        <v>164</v>
      </c>
      <c r="D33" s="78" t="s">
        <v>144</v>
      </c>
      <c r="E33" s="62" t="s">
        <v>166</v>
      </c>
      <c r="G33" s="97" t="n">
        <v>2800538</v>
      </c>
      <c r="H33" s="67"/>
      <c r="I33" s="67"/>
      <c r="J33" s="67"/>
      <c r="L33" s="105"/>
      <c r="M33" s="68"/>
      <c r="T33" s="106"/>
      <c r="U33" s="106"/>
      <c r="V33" s="71"/>
      <c r="W33" s="71"/>
      <c r="X33" s="71"/>
      <c r="Y33" s="71"/>
      <c r="AC33" s="71"/>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row>
    <row r="34" customFormat="false" ht="12" hidden="false" customHeight="true" outlineLevel="0" collapsed="false">
      <c r="A34" s="78" t="s">
        <v>144</v>
      </c>
      <c r="B34" s="62" t="s">
        <v>145</v>
      </c>
      <c r="D34" s="78" t="s">
        <v>144</v>
      </c>
      <c r="E34" s="62" t="s">
        <v>153</v>
      </c>
      <c r="G34" s="97" t="n">
        <v>-243683369</v>
      </c>
      <c r="H34" s="67"/>
      <c r="I34" s="67"/>
      <c r="J34" s="67"/>
      <c r="L34" s="105"/>
      <c r="M34" s="68"/>
      <c r="T34" s="106"/>
      <c r="U34" s="106"/>
      <c r="V34" s="71"/>
      <c r="W34" s="71"/>
      <c r="X34" s="71"/>
      <c r="Y34" s="71"/>
      <c r="AC34" s="71"/>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row>
    <row r="35" customFormat="false" ht="12" hidden="false" customHeight="true" outlineLevel="0" collapsed="false">
      <c r="A35" s="78" t="s">
        <v>144</v>
      </c>
      <c r="B35" s="62" t="s">
        <v>145</v>
      </c>
      <c r="D35" s="78" t="s">
        <v>144</v>
      </c>
      <c r="E35" s="62" t="s">
        <v>167</v>
      </c>
      <c r="G35" s="97" t="n">
        <v>-1727280</v>
      </c>
      <c r="H35" s="67"/>
      <c r="I35" s="67"/>
      <c r="J35" s="67"/>
      <c r="L35" s="105"/>
      <c r="M35" s="68"/>
      <c r="T35" s="106"/>
      <c r="U35" s="106"/>
      <c r="V35" s="71"/>
      <c r="W35" s="71"/>
      <c r="X35" s="71"/>
      <c r="Y35" s="71"/>
      <c r="AC35" s="71"/>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row>
    <row r="36" customFormat="false" ht="12" hidden="false" customHeight="true" outlineLevel="0" collapsed="false">
      <c r="A36" s="78" t="s">
        <v>144</v>
      </c>
      <c r="B36" s="62" t="s">
        <v>145</v>
      </c>
      <c r="D36" s="78" t="s">
        <v>144</v>
      </c>
      <c r="E36" s="62" t="s">
        <v>168</v>
      </c>
      <c r="G36" s="97" t="n">
        <v>-136212288</v>
      </c>
      <c r="H36" s="67"/>
      <c r="I36" s="67"/>
      <c r="J36" s="67"/>
      <c r="L36" s="105"/>
      <c r="M36" s="68"/>
      <c r="T36" s="106"/>
      <c r="U36" s="106"/>
      <c r="V36" s="71"/>
      <c r="W36" s="71"/>
      <c r="X36" s="71"/>
      <c r="Y36" s="71"/>
      <c r="AC36" s="71"/>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row>
    <row r="37" customFormat="false" ht="12" hidden="false" customHeight="true" outlineLevel="0" collapsed="false">
      <c r="A37" s="78" t="s">
        <v>144</v>
      </c>
      <c r="B37" s="62" t="s">
        <v>145</v>
      </c>
      <c r="D37" s="78" t="s">
        <v>144</v>
      </c>
      <c r="E37" s="62" t="s">
        <v>169</v>
      </c>
      <c r="G37" s="97" t="n">
        <v>1035185</v>
      </c>
      <c r="H37" s="67"/>
      <c r="I37" s="67"/>
      <c r="J37" s="67"/>
      <c r="L37" s="105"/>
      <c r="M37" s="68"/>
      <c r="T37" s="106"/>
      <c r="U37" s="106"/>
      <c r="V37" s="71"/>
      <c r="W37" s="71"/>
      <c r="X37" s="71"/>
      <c r="Y37" s="71"/>
      <c r="AC37" s="71"/>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row>
    <row r="38" customFormat="false" ht="12" hidden="false" customHeight="true" outlineLevel="0" collapsed="false">
      <c r="A38" s="78" t="s">
        <v>144</v>
      </c>
      <c r="B38" s="62" t="s">
        <v>145</v>
      </c>
      <c r="D38" s="78" t="s">
        <v>144</v>
      </c>
      <c r="E38" s="62" t="s">
        <v>170</v>
      </c>
      <c r="G38" s="97" t="n">
        <v>30550517</v>
      </c>
      <c r="H38" s="67"/>
      <c r="I38" s="67"/>
      <c r="J38" s="67"/>
      <c r="L38" s="105"/>
      <c r="M38" s="68"/>
      <c r="T38" s="106"/>
      <c r="U38" s="106"/>
      <c r="V38" s="71"/>
      <c r="W38" s="71"/>
      <c r="X38" s="71"/>
      <c r="Y38" s="71"/>
      <c r="AC38" s="71"/>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row>
    <row r="39" customFormat="false" ht="12" hidden="false" customHeight="true" outlineLevel="0" collapsed="false">
      <c r="A39" s="78" t="s">
        <v>144</v>
      </c>
      <c r="B39" s="62" t="s">
        <v>153</v>
      </c>
      <c r="D39" s="78" t="s">
        <v>144</v>
      </c>
      <c r="E39" s="62" t="s">
        <v>171</v>
      </c>
      <c r="G39" s="97" t="n">
        <v>-1265498</v>
      </c>
      <c r="H39" s="67"/>
      <c r="I39" s="67"/>
      <c r="J39" s="67"/>
      <c r="L39" s="105"/>
      <c r="M39" s="68"/>
      <c r="T39" s="106"/>
      <c r="U39" s="106"/>
      <c r="V39" s="71"/>
      <c r="W39" s="71"/>
      <c r="X39" s="71"/>
      <c r="Y39" s="71"/>
      <c r="AC39" s="71"/>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row>
    <row r="40" customFormat="false" ht="12" hidden="false" customHeight="true" outlineLevel="0" collapsed="false">
      <c r="A40" s="78" t="s">
        <v>144</v>
      </c>
      <c r="B40" s="62" t="s">
        <v>153</v>
      </c>
      <c r="D40" s="78" t="s">
        <v>144</v>
      </c>
      <c r="E40" s="62" t="s">
        <v>172</v>
      </c>
      <c r="G40" s="97" t="n">
        <v>-28764653</v>
      </c>
      <c r="H40" s="67"/>
      <c r="I40" s="67"/>
      <c r="J40" s="67"/>
      <c r="L40" s="105"/>
      <c r="M40" s="68"/>
      <c r="T40" s="106"/>
      <c r="U40" s="106"/>
      <c r="V40" s="71"/>
      <c r="W40" s="71"/>
      <c r="X40" s="71"/>
      <c r="Y40" s="71"/>
      <c r="AC40" s="71"/>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customFormat="false" ht="12" hidden="false" customHeight="true" outlineLevel="0" collapsed="false">
      <c r="A41" s="78" t="s">
        <v>144</v>
      </c>
      <c r="B41" s="62" t="s">
        <v>153</v>
      </c>
      <c r="D41" s="78" t="s">
        <v>144</v>
      </c>
      <c r="E41" s="62" t="s">
        <v>173</v>
      </c>
      <c r="G41" s="97" t="n">
        <v>-205021921</v>
      </c>
      <c r="H41" s="67"/>
      <c r="I41" s="67"/>
      <c r="J41" s="67"/>
      <c r="L41" s="105"/>
      <c r="M41" s="68"/>
      <c r="T41" s="106"/>
      <c r="U41" s="106"/>
      <c r="V41" s="71"/>
      <c r="W41" s="71"/>
      <c r="X41" s="71"/>
      <c r="Y41" s="71"/>
      <c r="AC41" s="71"/>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customFormat="false" ht="12" hidden="false" customHeight="true" outlineLevel="0" collapsed="false">
      <c r="A42" s="78" t="s">
        <v>144</v>
      </c>
      <c r="B42" s="62" t="s">
        <v>153</v>
      </c>
      <c r="D42" s="78" t="s">
        <v>144</v>
      </c>
      <c r="E42" s="62" t="s">
        <v>174</v>
      </c>
      <c r="G42" s="97" t="n">
        <v>1171831</v>
      </c>
      <c r="H42" s="67"/>
      <c r="I42" s="67"/>
      <c r="J42" s="67"/>
      <c r="L42" s="105"/>
      <c r="M42" s="68"/>
      <c r="T42" s="106"/>
      <c r="U42" s="106"/>
      <c r="V42" s="71"/>
      <c r="W42" s="71"/>
      <c r="X42" s="71"/>
      <c r="Y42" s="71"/>
      <c r="AC42" s="71"/>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customFormat="false" ht="12" hidden="false" customHeight="true" outlineLevel="0" collapsed="false">
      <c r="A43" s="78" t="s">
        <v>144</v>
      </c>
      <c r="B43" s="62" t="s">
        <v>153</v>
      </c>
      <c r="D43" s="78" t="s">
        <v>144</v>
      </c>
      <c r="E43" s="62" t="s">
        <v>175</v>
      </c>
      <c r="G43" s="97" t="n">
        <v>-53170768</v>
      </c>
      <c r="H43" s="67"/>
      <c r="I43" s="67"/>
      <c r="J43" s="67"/>
      <c r="L43" s="105"/>
      <c r="M43" s="68"/>
      <c r="T43" s="106"/>
      <c r="U43" s="106"/>
      <c r="V43" s="71"/>
      <c r="W43" s="71"/>
      <c r="X43" s="71"/>
      <c r="Y43" s="71"/>
      <c r="AC43" s="71"/>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row>
    <row r="44" customFormat="false" ht="12" hidden="false" customHeight="true" outlineLevel="0" collapsed="false">
      <c r="A44" s="78" t="s">
        <v>144</v>
      </c>
      <c r="B44" s="62" t="s">
        <v>153</v>
      </c>
      <c r="D44" s="78" t="s">
        <v>144</v>
      </c>
      <c r="E44" s="62" t="s">
        <v>148</v>
      </c>
      <c r="G44" s="97" t="n">
        <v>-2809322</v>
      </c>
      <c r="H44" s="67"/>
      <c r="I44" s="67"/>
      <c r="J44" s="67"/>
      <c r="L44" s="105"/>
      <c r="M44" s="68"/>
      <c r="T44" s="106"/>
      <c r="U44" s="106"/>
      <c r="V44" s="71"/>
      <c r="W44" s="71"/>
      <c r="X44" s="71"/>
      <c r="Y44" s="71"/>
      <c r="AC44" s="71"/>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row>
    <row r="45" customFormat="false" ht="12" hidden="false" customHeight="true" outlineLevel="0" collapsed="false">
      <c r="A45" s="78" t="s">
        <v>144</v>
      </c>
      <c r="B45" s="62" t="s">
        <v>153</v>
      </c>
      <c r="D45" s="78" t="s">
        <v>144</v>
      </c>
      <c r="E45" s="62" t="s">
        <v>176</v>
      </c>
      <c r="G45" s="97" t="n">
        <v>3457423</v>
      </c>
      <c r="H45" s="67"/>
      <c r="I45" s="67"/>
      <c r="J45" s="67"/>
      <c r="L45" s="105"/>
      <c r="M45" s="68"/>
      <c r="T45" s="106"/>
      <c r="U45" s="106"/>
      <c r="V45" s="71"/>
      <c r="W45" s="71"/>
      <c r="X45" s="71"/>
      <c r="Y45" s="71"/>
      <c r="AC45" s="71"/>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customFormat="false" ht="12" hidden="false" customHeight="true" outlineLevel="0" collapsed="false">
      <c r="A46" s="78" t="s">
        <v>144</v>
      </c>
      <c r="B46" s="62" t="s">
        <v>153</v>
      </c>
      <c r="D46" s="78" t="s">
        <v>144</v>
      </c>
      <c r="E46" s="62" t="s">
        <v>177</v>
      </c>
      <c r="G46" s="97" t="n">
        <v>-1976611</v>
      </c>
      <c r="H46" s="67"/>
      <c r="I46" s="67"/>
      <c r="J46" s="67"/>
      <c r="L46" s="105"/>
      <c r="M46" s="68"/>
      <c r="T46" s="106"/>
      <c r="U46" s="106"/>
      <c r="V46" s="71"/>
      <c r="W46" s="71"/>
      <c r="X46" s="71"/>
      <c r="Y46" s="71"/>
      <c r="AC46" s="71"/>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row>
    <row r="47" customFormat="false" ht="12" hidden="false" customHeight="true" outlineLevel="0" collapsed="false">
      <c r="A47" s="78" t="s">
        <v>144</v>
      </c>
      <c r="B47" s="62" t="s">
        <v>153</v>
      </c>
      <c r="D47" s="93" t="s">
        <v>144</v>
      </c>
      <c r="E47" s="62" t="s">
        <v>178</v>
      </c>
      <c r="G47" s="97" t="n">
        <v>-175426667</v>
      </c>
      <c r="H47" s="67"/>
      <c r="I47" s="67"/>
      <c r="J47" s="67"/>
      <c r="L47" s="105"/>
      <c r="M47" s="68"/>
      <c r="T47" s="106"/>
      <c r="U47" s="106"/>
      <c r="V47" s="71"/>
      <c r="W47" s="71"/>
      <c r="X47" s="71"/>
      <c r="Y47" s="71"/>
      <c r="AC47" s="71"/>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row>
    <row r="48" customFormat="false" ht="12" hidden="false" customHeight="true" outlineLevel="0" collapsed="false">
      <c r="A48" s="78" t="s">
        <v>144</v>
      </c>
      <c r="B48" s="62" t="s">
        <v>153</v>
      </c>
      <c r="D48" s="78" t="s">
        <v>144</v>
      </c>
      <c r="E48" s="62" t="s">
        <v>168</v>
      </c>
      <c r="G48" s="97" t="n">
        <f aca="false">162308954+193495556</f>
        <v>355804510</v>
      </c>
      <c r="H48" s="67"/>
      <c r="I48" s="67"/>
      <c r="J48" s="67"/>
      <c r="L48" s="105"/>
      <c r="M48" s="68"/>
      <c r="T48" s="106"/>
      <c r="U48" s="106"/>
      <c r="V48" s="71"/>
      <c r="W48" s="71"/>
      <c r="X48" s="71"/>
      <c r="Y48" s="71"/>
      <c r="AC48" s="71"/>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row>
    <row r="49" customFormat="false" ht="12" hidden="false" customHeight="true" outlineLevel="0" collapsed="false">
      <c r="A49" s="78" t="s">
        <v>144</v>
      </c>
      <c r="B49" s="62" t="s">
        <v>153</v>
      </c>
      <c r="D49" s="78" t="s">
        <v>144</v>
      </c>
      <c r="E49" s="62" t="s">
        <v>169</v>
      </c>
      <c r="G49" s="97" t="n">
        <v>-1494903</v>
      </c>
      <c r="H49" s="67"/>
      <c r="I49" s="67"/>
      <c r="J49" s="67"/>
      <c r="L49" s="105"/>
      <c r="M49" s="68"/>
      <c r="T49" s="106"/>
      <c r="U49" s="106"/>
      <c r="V49" s="71"/>
      <c r="W49" s="71"/>
      <c r="X49" s="71"/>
      <c r="Y49" s="71"/>
      <c r="AC49" s="71"/>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row>
    <row r="50" customFormat="false" ht="12" hidden="false" customHeight="true" outlineLevel="0" collapsed="false">
      <c r="A50" s="78" t="s">
        <v>144</v>
      </c>
      <c r="B50" s="62" t="s">
        <v>153</v>
      </c>
      <c r="D50" s="78" t="s">
        <v>144</v>
      </c>
      <c r="E50" s="62" t="s">
        <v>151</v>
      </c>
      <c r="G50" s="97" t="n">
        <v>-5040618</v>
      </c>
      <c r="H50" s="67"/>
      <c r="I50" s="67"/>
      <c r="J50" s="67"/>
      <c r="L50" s="105"/>
      <c r="M50" s="68"/>
      <c r="T50" s="106"/>
      <c r="U50" s="106"/>
      <c r="V50" s="71"/>
      <c r="W50" s="71"/>
      <c r="X50" s="71"/>
      <c r="Y50" s="71"/>
      <c r="AC50" s="71"/>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row>
    <row r="51" customFormat="false" ht="12" hidden="false" customHeight="true" outlineLevel="0" collapsed="false">
      <c r="A51" s="78" t="s">
        <v>144</v>
      </c>
      <c r="B51" s="62" t="s">
        <v>153</v>
      </c>
      <c r="D51" s="78" t="s">
        <v>144</v>
      </c>
      <c r="E51" s="62" t="s">
        <v>179</v>
      </c>
      <c r="G51" s="97" t="n">
        <v>17687405</v>
      </c>
      <c r="H51" s="67"/>
      <c r="I51" s="67"/>
      <c r="J51" s="67"/>
      <c r="L51" s="105"/>
      <c r="M51" s="68"/>
      <c r="T51" s="106"/>
      <c r="U51" s="106"/>
      <c r="V51" s="71"/>
      <c r="W51" s="71"/>
      <c r="X51" s="71"/>
      <c r="Y51" s="71"/>
      <c r="AC51" s="71"/>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row>
    <row r="52" customFormat="false" ht="12" hidden="false" customHeight="true" outlineLevel="0" collapsed="false">
      <c r="A52" s="78" t="s">
        <v>144</v>
      </c>
      <c r="B52" s="62" t="s">
        <v>153</v>
      </c>
      <c r="D52" s="78" t="s">
        <v>144</v>
      </c>
      <c r="E52" s="62" t="s">
        <v>180</v>
      </c>
      <c r="G52" s="97" t="n">
        <v>-60224545</v>
      </c>
      <c r="H52" s="67"/>
      <c r="I52" s="67"/>
      <c r="J52" s="67"/>
      <c r="L52" s="105"/>
      <c r="M52" s="68"/>
      <c r="T52" s="106"/>
      <c r="U52" s="106"/>
      <c r="V52" s="71"/>
      <c r="W52" s="71"/>
      <c r="X52" s="71"/>
      <c r="Y52" s="71"/>
      <c r="AC52" s="71"/>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row>
    <row r="53" customFormat="false" ht="12" hidden="false" customHeight="true" outlineLevel="0" collapsed="false">
      <c r="A53" s="78" t="s">
        <v>144</v>
      </c>
      <c r="B53" s="62" t="s">
        <v>153</v>
      </c>
      <c r="D53" s="78" t="s">
        <v>144</v>
      </c>
      <c r="E53" s="62" t="s">
        <v>181</v>
      </c>
      <c r="G53" s="97" t="n">
        <f aca="false">3173246+17831930</f>
        <v>21005176</v>
      </c>
      <c r="H53" s="67"/>
      <c r="I53" s="67"/>
      <c r="J53" s="67"/>
      <c r="L53" s="105"/>
      <c r="M53" s="68"/>
      <c r="T53" s="106"/>
      <c r="U53" s="106"/>
      <c r="V53" s="71"/>
      <c r="W53" s="71"/>
      <c r="X53" s="71"/>
      <c r="Y53" s="71"/>
      <c r="AC53" s="71"/>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row>
    <row r="54" customFormat="false" ht="12" hidden="false" customHeight="true" outlineLevel="0" collapsed="false">
      <c r="A54" s="78" t="s">
        <v>144</v>
      </c>
      <c r="B54" s="62" t="s">
        <v>153</v>
      </c>
      <c r="D54" s="78" t="s">
        <v>144</v>
      </c>
      <c r="E54" s="62" t="s">
        <v>182</v>
      </c>
      <c r="G54" s="97" t="n">
        <v>-1162407</v>
      </c>
      <c r="H54" s="67"/>
      <c r="I54" s="67"/>
      <c r="J54" s="67"/>
      <c r="L54" s="105"/>
      <c r="M54" s="68"/>
      <c r="T54" s="106"/>
      <c r="U54" s="106"/>
      <c r="V54" s="71"/>
      <c r="W54" s="71"/>
      <c r="X54" s="71"/>
      <c r="Y54" s="71"/>
      <c r="AC54" s="71"/>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row>
    <row r="55" customFormat="false" ht="12" hidden="false" customHeight="true" outlineLevel="0" collapsed="false">
      <c r="A55" s="78" t="s">
        <v>144</v>
      </c>
      <c r="B55" s="62" t="s">
        <v>153</v>
      </c>
      <c r="D55" s="78" t="s">
        <v>144</v>
      </c>
      <c r="E55" s="62" t="s">
        <v>183</v>
      </c>
      <c r="G55" s="97" t="n">
        <v>-44142676</v>
      </c>
      <c r="H55" s="67"/>
      <c r="I55" s="67"/>
      <c r="J55" s="67"/>
      <c r="L55" s="105"/>
      <c r="M55" s="68"/>
      <c r="T55" s="106"/>
      <c r="U55" s="106"/>
      <c r="V55" s="71"/>
      <c r="W55" s="71"/>
      <c r="X55" s="71"/>
      <c r="Y55" s="71"/>
      <c r="AC55" s="71"/>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row>
    <row r="56" customFormat="false" ht="12" hidden="false" customHeight="true" outlineLevel="0" collapsed="false">
      <c r="A56" s="78" t="s">
        <v>144</v>
      </c>
      <c r="B56" s="62" t="s">
        <v>153</v>
      </c>
      <c r="D56" s="78" t="s">
        <v>144</v>
      </c>
      <c r="E56" s="62" t="s">
        <v>184</v>
      </c>
      <c r="G56" s="97" t="n">
        <v>512723725</v>
      </c>
      <c r="H56" s="67"/>
      <c r="I56" s="67"/>
      <c r="J56" s="67"/>
      <c r="L56" s="105"/>
      <c r="M56" s="68"/>
      <c r="T56" s="106"/>
      <c r="U56" s="106"/>
      <c r="V56" s="71"/>
      <c r="W56" s="71"/>
      <c r="X56" s="71"/>
      <c r="Y56" s="71"/>
      <c r="AC56" s="71"/>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row>
    <row r="57" customFormat="false" ht="12" hidden="false" customHeight="true" outlineLevel="0" collapsed="false">
      <c r="A57" s="78" t="s">
        <v>144</v>
      </c>
      <c r="B57" s="62" t="s">
        <v>153</v>
      </c>
      <c r="D57" s="78" t="s">
        <v>144</v>
      </c>
      <c r="E57" s="62" t="s">
        <v>185</v>
      </c>
      <c r="G57" s="97" t="n">
        <v>-34510176</v>
      </c>
      <c r="H57" s="67"/>
      <c r="I57" s="67"/>
      <c r="J57" s="67"/>
      <c r="L57" s="105"/>
      <c r="M57" s="68"/>
      <c r="T57" s="106"/>
      <c r="U57" s="106"/>
      <c r="V57" s="71"/>
      <c r="W57" s="71"/>
      <c r="X57" s="71"/>
      <c r="Y57" s="71"/>
      <c r="AC57" s="71"/>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row>
    <row r="58" customFormat="false" ht="12" hidden="false" customHeight="true" outlineLevel="0" collapsed="false">
      <c r="A58" s="78" t="s">
        <v>144</v>
      </c>
      <c r="B58" s="62" t="s">
        <v>153</v>
      </c>
      <c r="D58" s="78" t="s">
        <v>144</v>
      </c>
      <c r="E58" s="62" t="s">
        <v>186</v>
      </c>
      <c r="G58" s="97" t="n">
        <v>-150233064</v>
      </c>
      <c r="H58" s="67"/>
      <c r="I58" s="67"/>
      <c r="J58" s="67"/>
      <c r="L58" s="105"/>
      <c r="M58" s="68"/>
      <c r="T58" s="106"/>
      <c r="U58" s="106"/>
      <c r="V58" s="71"/>
      <c r="W58" s="71"/>
      <c r="X58" s="71"/>
      <c r="Y58" s="71"/>
      <c r="AC58" s="71"/>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row>
    <row r="59" customFormat="false" ht="12" hidden="false" customHeight="true" outlineLevel="0" collapsed="false">
      <c r="A59" s="78" t="s">
        <v>144</v>
      </c>
      <c r="B59" s="62" t="s">
        <v>153</v>
      </c>
      <c r="D59" s="78" t="s">
        <v>144</v>
      </c>
      <c r="E59" s="62" t="s">
        <v>165</v>
      </c>
      <c r="G59" s="97" t="n">
        <v>-25106076</v>
      </c>
      <c r="H59" s="67"/>
      <c r="I59" s="67"/>
      <c r="J59" s="67"/>
      <c r="L59" s="105"/>
      <c r="M59" s="68"/>
      <c r="T59" s="106"/>
      <c r="U59" s="106"/>
      <c r="V59" s="71"/>
      <c r="W59" s="71"/>
      <c r="X59" s="71"/>
      <c r="Y59" s="71"/>
      <c r="AC59" s="71"/>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row>
    <row r="60" customFormat="false" ht="12" hidden="false" customHeight="true" outlineLevel="0" collapsed="false">
      <c r="A60" s="78" t="s">
        <v>144</v>
      </c>
      <c r="B60" s="62" t="s">
        <v>153</v>
      </c>
      <c r="D60" s="78" t="s">
        <v>144</v>
      </c>
      <c r="E60" s="62" t="s">
        <v>166</v>
      </c>
      <c r="G60" s="97" t="n">
        <v>-2979364</v>
      </c>
      <c r="H60" s="67"/>
      <c r="I60" s="67"/>
      <c r="J60" s="67"/>
      <c r="L60" s="105"/>
      <c r="M60" s="68"/>
      <c r="T60" s="106"/>
      <c r="U60" s="106"/>
      <c r="V60" s="71"/>
      <c r="W60" s="71"/>
      <c r="X60" s="71"/>
      <c r="Y60" s="71"/>
      <c r="AC60" s="71"/>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row>
    <row r="61" customFormat="false" ht="12" hidden="false" customHeight="true" outlineLevel="0" collapsed="false">
      <c r="A61" s="78" t="s">
        <v>144</v>
      </c>
      <c r="B61" s="62" t="s">
        <v>171</v>
      </c>
      <c r="D61" s="78" t="s">
        <v>144</v>
      </c>
      <c r="E61" s="62" t="s">
        <v>187</v>
      </c>
      <c r="G61" s="97" t="n">
        <v>1116557</v>
      </c>
      <c r="H61" s="67"/>
      <c r="I61" s="67"/>
      <c r="J61" s="67"/>
      <c r="L61" s="105"/>
      <c r="M61" s="68"/>
      <c r="T61" s="106"/>
      <c r="U61" s="106"/>
      <c r="V61" s="71"/>
      <c r="W61" s="71"/>
      <c r="X61" s="71"/>
      <c r="Y61" s="71"/>
      <c r="AC61" s="71"/>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row>
    <row r="62" customFormat="false" ht="12" hidden="false" customHeight="true" outlineLevel="0" collapsed="false">
      <c r="A62" s="78" t="s">
        <v>144</v>
      </c>
      <c r="B62" s="62" t="s">
        <v>172</v>
      </c>
      <c r="D62" s="78" t="s">
        <v>144</v>
      </c>
      <c r="E62" s="62" t="s">
        <v>180</v>
      </c>
      <c r="G62" s="97" t="n">
        <v>28587098</v>
      </c>
      <c r="H62" s="67"/>
      <c r="I62" s="67"/>
      <c r="J62" s="67"/>
      <c r="L62" s="105"/>
      <c r="M62" s="68"/>
      <c r="T62" s="106"/>
      <c r="U62" s="106"/>
      <c r="V62" s="71"/>
      <c r="W62" s="71"/>
      <c r="X62" s="71"/>
      <c r="Y62" s="71"/>
      <c r="AC62" s="71"/>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row>
    <row r="63" customFormat="false" ht="12" hidden="false" customHeight="true" outlineLevel="0" collapsed="false">
      <c r="A63" s="78" t="s">
        <v>144</v>
      </c>
      <c r="B63" s="62" t="s">
        <v>173</v>
      </c>
      <c r="D63" s="78" t="s">
        <v>144</v>
      </c>
      <c r="E63" s="62" t="s">
        <v>175</v>
      </c>
      <c r="G63" s="97" t="n">
        <v>-24717322</v>
      </c>
      <c r="H63" s="67"/>
      <c r="I63" s="67"/>
      <c r="J63" s="67"/>
      <c r="L63" s="105"/>
      <c r="M63" s="68"/>
      <c r="T63" s="106"/>
      <c r="U63" s="106"/>
      <c r="V63" s="71"/>
      <c r="W63" s="71"/>
      <c r="X63" s="71"/>
      <c r="Y63" s="71"/>
      <c r="AC63" s="71"/>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row>
    <row r="64" customFormat="false" ht="12" hidden="false" customHeight="true" outlineLevel="0" collapsed="false">
      <c r="A64" s="78" t="s">
        <v>144</v>
      </c>
      <c r="B64" s="62" t="s">
        <v>188</v>
      </c>
      <c r="D64" s="78" t="s">
        <v>144</v>
      </c>
      <c r="E64" s="62" t="s">
        <v>149</v>
      </c>
      <c r="G64" s="97" t="n">
        <v>-8156793</v>
      </c>
      <c r="H64" s="67"/>
      <c r="I64" s="67"/>
      <c r="J64" s="67"/>
      <c r="L64" s="105"/>
      <c r="M64" s="68"/>
      <c r="T64" s="106"/>
      <c r="U64" s="106"/>
      <c r="V64" s="71"/>
      <c r="W64" s="71"/>
      <c r="X64" s="71"/>
      <c r="Y64" s="71"/>
      <c r="AC64" s="71"/>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row>
    <row r="65" customFormat="false" ht="12" hidden="false" customHeight="true" outlineLevel="0" collapsed="false">
      <c r="A65" s="78" t="s">
        <v>144</v>
      </c>
      <c r="B65" s="62" t="s">
        <v>188</v>
      </c>
      <c r="D65" s="78" t="s">
        <v>144</v>
      </c>
      <c r="E65" s="62" t="s">
        <v>149</v>
      </c>
      <c r="G65" s="97" t="n">
        <v>8156793</v>
      </c>
      <c r="H65" s="67"/>
      <c r="I65" s="67"/>
      <c r="J65" s="67"/>
      <c r="L65" s="105"/>
      <c r="M65" s="68"/>
      <c r="T65" s="106"/>
      <c r="U65" s="106"/>
      <c r="V65" s="71"/>
      <c r="W65" s="71"/>
      <c r="X65" s="71"/>
      <c r="Y65" s="71"/>
      <c r="AC65" s="71"/>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row>
    <row r="66" customFormat="false" ht="12" hidden="false" customHeight="true" outlineLevel="0" collapsed="false">
      <c r="A66" s="78" t="s">
        <v>144</v>
      </c>
      <c r="B66" s="62" t="s">
        <v>189</v>
      </c>
      <c r="D66" s="78" t="s">
        <v>144</v>
      </c>
      <c r="E66" s="62" t="s">
        <v>149</v>
      </c>
      <c r="G66" s="97" t="n">
        <v>1539255</v>
      </c>
      <c r="H66" s="67"/>
      <c r="I66" s="67"/>
      <c r="J66" s="67"/>
      <c r="L66" s="105"/>
      <c r="M66" s="68"/>
      <c r="T66" s="106"/>
      <c r="U66" s="106"/>
      <c r="V66" s="71"/>
      <c r="W66" s="71"/>
      <c r="X66" s="71"/>
      <c r="Y66" s="71"/>
      <c r="AC66" s="71"/>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row>
    <row r="67" customFormat="false" ht="12" hidden="false" customHeight="true" outlineLevel="0" collapsed="false">
      <c r="A67" s="78" t="s">
        <v>144</v>
      </c>
      <c r="B67" s="62" t="s">
        <v>174</v>
      </c>
      <c r="D67" s="78" t="s">
        <v>144</v>
      </c>
      <c r="E67" s="62" t="s">
        <v>168</v>
      </c>
      <c r="G67" s="97" t="n">
        <v>-53416050</v>
      </c>
      <c r="H67" s="67"/>
      <c r="I67" s="67"/>
      <c r="J67" s="67"/>
      <c r="L67" s="105"/>
      <c r="M67" s="68"/>
      <c r="T67" s="106"/>
      <c r="U67" s="106"/>
      <c r="V67" s="71"/>
      <c r="W67" s="71"/>
      <c r="X67" s="71"/>
      <c r="Y67" s="71"/>
      <c r="AC67" s="71"/>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c r="IW67" s="7"/>
    </row>
    <row r="68" customFormat="false" ht="12" hidden="false" customHeight="true" outlineLevel="0" collapsed="false">
      <c r="A68" s="78" t="s">
        <v>144</v>
      </c>
      <c r="B68" s="62" t="s">
        <v>167</v>
      </c>
      <c r="D68" s="78" t="s">
        <v>144</v>
      </c>
      <c r="E68" s="62" t="s">
        <v>151</v>
      </c>
      <c r="G68" s="97" t="n">
        <v>1122017</v>
      </c>
      <c r="H68" s="67" t="n">
        <v>-1</v>
      </c>
      <c r="I68" s="67" t="n">
        <v>-57819</v>
      </c>
      <c r="J68" s="67"/>
      <c r="L68" s="105"/>
      <c r="M68" s="68"/>
      <c r="Q68" s="69" t="n">
        <v>370614</v>
      </c>
      <c r="T68" s="106"/>
      <c r="U68" s="106"/>
      <c r="V68" s="71"/>
      <c r="W68" s="71"/>
      <c r="X68" s="71"/>
      <c r="Y68" s="71"/>
      <c r="AC68" s="71"/>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c r="IW68" s="7"/>
    </row>
    <row r="69" customFormat="false" ht="12" hidden="false" customHeight="true" outlineLevel="0" collapsed="false">
      <c r="A69" s="78" t="s">
        <v>144</v>
      </c>
      <c r="B69" s="62" t="s">
        <v>167</v>
      </c>
      <c r="D69" s="78" t="s">
        <v>144</v>
      </c>
      <c r="E69" s="62" t="s">
        <v>149</v>
      </c>
      <c r="G69" s="97" t="n">
        <v>1863000</v>
      </c>
      <c r="H69" s="67" t="n">
        <v>148</v>
      </c>
      <c r="I69" s="67" t="n">
        <v>65</v>
      </c>
      <c r="J69" s="67"/>
      <c r="L69" s="105"/>
      <c r="M69" s="68"/>
      <c r="Q69" s="69" t="n">
        <v>-133</v>
      </c>
      <c r="T69" s="106"/>
      <c r="U69" s="106"/>
      <c r="V69" s="71"/>
      <c r="W69" s="71"/>
      <c r="X69" s="71"/>
      <c r="Y69" s="71"/>
      <c r="AC69" s="71"/>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row>
    <row r="70" customFormat="false" ht="12" hidden="false" customHeight="true" outlineLevel="0" collapsed="false">
      <c r="A70" s="78" t="s">
        <v>144</v>
      </c>
      <c r="B70" s="62" t="s">
        <v>167</v>
      </c>
      <c r="D70" s="78" t="s">
        <v>144</v>
      </c>
      <c r="E70" s="62" t="s">
        <v>170</v>
      </c>
      <c r="G70" s="97" t="n">
        <v>-1848462</v>
      </c>
      <c r="H70" s="67"/>
      <c r="I70" s="67"/>
      <c r="J70" s="67"/>
      <c r="L70" s="105"/>
      <c r="M70" s="68"/>
      <c r="T70" s="106"/>
      <c r="U70" s="106"/>
      <c r="V70" s="71"/>
      <c r="W70" s="71"/>
      <c r="X70" s="71"/>
      <c r="Y70" s="71"/>
      <c r="AC70" s="71"/>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row>
    <row r="71" customFormat="false" ht="12" hidden="false" customHeight="true" outlineLevel="0" collapsed="false">
      <c r="A71" s="78" t="s">
        <v>144</v>
      </c>
      <c r="B71" s="62" t="s">
        <v>147</v>
      </c>
      <c r="D71" s="78" t="s">
        <v>144</v>
      </c>
      <c r="E71" s="62" t="s">
        <v>148</v>
      </c>
      <c r="G71" s="97" t="n">
        <v>16393600</v>
      </c>
      <c r="H71" s="67"/>
      <c r="I71" s="67"/>
      <c r="J71" s="67"/>
      <c r="L71" s="105"/>
      <c r="M71" s="68"/>
      <c r="T71" s="106"/>
      <c r="U71" s="106"/>
      <c r="V71" s="71"/>
      <c r="W71" s="71"/>
      <c r="X71" s="71"/>
      <c r="Y71" s="71"/>
      <c r="AC71" s="71"/>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row>
    <row r="72" customFormat="false" ht="12" hidden="false" customHeight="true" outlineLevel="0" collapsed="false">
      <c r="A72" s="78" t="s">
        <v>144</v>
      </c>
      <c r="B72" s="62" t="s">
        <v>147</v>
      </c>
      <c r="D72" s="78" t="s">
        <v>144</v>
      </c>
      <c r="E72" s="62" t="s">
        <v>190</v>
      </c>
      <c r="G72" s="97" t="n">
        <v>-1561179</v>
      </c>
      <c r="H72" s="67"/>
      <c r="I72" s="67"/>
      <c r="J72" s="67"/>
      <c r="L72" s="105"/>
      <c r="M72" s="68"/>
      <c r="T72" s="106"/>
      <c r="U72" s="106"/>
      <c r="V72" s="71"/>
      <c r="W72" s="71"/>
      <c r="X72" s="71"/>
      <c r="Y72" s="71"/>
      <c r="AC72" s="71"/>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c r="IW72" s="7"/>
    </row>
    <row r="73" customFormat="false" ht="12" hidden="false" customHeight="true" outlineLevel="0" collapsed="false">
      <c r="A73" s="78" t="s">
        <v>144</v>
      </c>
      <c r="B73" s="62" t="s">
        <v>147</v>
      </c>
      <c r="D73" s="78" t="s">
        <v>144</v>
      </c>
      <c r="E73" s="62" t="s">
        <v>191</v>
      </c>
      <c r="G73" s="97" t="n">
        <v>1806484</v>
      </c>
      <c r="H73" s="67"/>
      <c r="I73" s="67"/>
      <c r="J73" s="67"/>
      <c r="L73" s="105"/>
      <c r="M73" s="68"/>
      <c r="T73" s="106"/>
      <c r="U73" s="106"/>
      <c r="V73" s="71"/>
      <c r="W73" s="71"/>
      <c r="X73" s="71"/>
      <c r="Y73" s="71"/>
      <c r="AC73" s="71"/>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c r="IW73" s="7"/>
    </row>
    <row r="74" customFormat="false" ht="12" hidden="false" customHeight="true" outlineLevel="0" collapsed="false">
      <c r="A74" s="78" t="s">
        <v>144</v>
      </c>
      <c r="B74" s="62" t="s">
        <v>147</v>
      </c>
      <c r="D74" s="78" t="s">
        <v>144</v>
      </c>
      <c r="E74" s="62" t="s">
        <v>161</v>
      </c>
      <c r="G74" s="97" t="n">
        <v>-76288970</v>
      </c>
      <c r="H74" s="67"/>
      <c r="I74" s="67"/>
      <c r="J74" s="67"/>
      <c r="L74" s="105"/>
      <c r="M74" s="68"/>
      <c r="T74" s="106"/>
      <c r="U74" s="106"/>
      <c r="V74" s="71"/>
      <c r="W74" s="71"/>
      <c r="X74" s="71"/>
      <c r="Y74" s="71"/>
      <c r="AC74" s="71"/>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row>
    <row r="75" customFormat="false" ht="12" hidden="false" customHeight="true" outlineLevel="0" collapsed="false">
      <c r="A75" s="78" t="s">
        <v>144</v>
      </c>
      <c r="B75" s="62" t="s">
        <v>148</v>
      </c>
      <c r="D75" s="78" t="s">
        <v>144</v>
      </c>
      <c r="E75" s="62" t="s">
        <v>168</v>
      </c>
      <c r="G75" s="97" t="n">
        <v>2777559</v>
      </c>
      <c r="H75" s="67"/>
      <c r="I75" s="67"/>
      <c r="J75" s="67"/>
      <c r="L75" s="105"/>
      <c r="M75" s="68"/>
      <c r="T75" s="106"/>
      <c r="U75" s="106"/>
      <c r="V75" s="71"/>
      <c r="W75" s="71"/>
      <c r="X75" s="71"/>
      <c r="Y75" s="71"/>
      <c r="AC75" s="71"/>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row>
    <row r="76" customFormat="false" ht="12" hidden="false" customHeight="true" outlineLevel="0" collapsed="false">
      <c r="A76" s="78" t="s">
        <v>144</v>
      </c>
      <c r="B76" s="62" t="s">
        <v>148</v>
      </c>
      <c r="D76" s="78" t="s">
        <v>144</v>
      </c>
      <c r="E76" s="62" t="s">
        <v>149</v>
      </c>
      <c r="G76" s="97" t="n">
        <v>-2329861</v>
      </c>
      <c r="H76" s="67"/>
      <c r="I76" s="67"/>
      <c r="J76" s="67"/>
      <c r="L76" s="105"/>
      <c r="M76" s="68"/>
      <c r="T76" s="106"/>
      <c r="U76" s="106"/>
      <c r="V76" s="71"/>
      <c r="W76" s="71"/>
      <c r="X76" s="71"/>
      <c r="Y76" s="71"/>
      <c r="AC76" s="71"/>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c r="IW76" s="7"/>
    </row>
    <row r="77" customFormat="false" ht="12" hidden="false" customHeight="true" outlineLevel="0" collapsed="false">
      <c r="A77" s="78" t="s">
        <v>144</v>
      </c>
      <c r="B77" s="62" t="s">
        <v>148</v>
      </c>
      <c r="D77" s="78" t="s">
        <v>144</v>
      </c>
      <c r="E77" s="62" t="s">
        <v>192</v>
      </c>
      <c r="G77" s="97" t="n">
        <v>-1405473</v>
      </c>
      <c r="H77" s="67"/>
      <c r="I77" s="67"/>
      <c r="J77" s="67"/>
      <c r="L77" s="105"/>
      <c r="M77" s="68"/>
      <c r="T77" s="106"/>
      <c r="U77" s="106"/>
      <c r="V77" s="71"/>
      <c r="W77" s="71"/>
      <c r="X77" s="71"/>
      <c r="Y77" s="71"/>
      <c r="AC77" s="71"/>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c r="IW77" s="7"/>
    </row>
    <row r="78" customFormat="false" ht="12" hidden="false" customHeight="true" outlineLevel="0" collapsed="false">
      <c r="A78" s="78" t="s">
        <v>144</v>
      </c>
      <c r="B78" s="62" t="s">
        <v>193</v>
      </c>
      <c r="D78" s="78" t="s">
        <v>144</v>
      </c>
      <c r="E78" s="62" t="s">
        <v>194</v>
      </c>
      <c r="G78" s="97" t="n">
        <v>10983994</v>
      </c>
      <c r="H78" s="67"/>
      <c r="I78" s="67"/>
      <c r="J78" s="67"/>
      <c r="L78" s="105"/>
      <c r="M78" s="68"/>
      <c r="T78" s="106"/>
      <c r="U78" s="106"/>
      <c r="V78" s="71"/>
      <c r="W78" s="71"/>
      <c r="X78" s="71"/>
      <c r="Y78" s="71"/>
      <c r="AC78" s="71"/>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c r="IW78" s="7"/>
    </row>
    <row r="79" customFormat="false" ht="12" hidden="false" customHeight="true" outlineLevel="0" collapsed="false">
      <c r="A79" s="78" t="s">
        <v>144</v>
      </c>
      <c r="B79" s="62" t="s">
        <v>193</v>
      </c>
      <c r="D79" s="78" t="s">
        <v>144</v>
      </c>
      <c r="E79" s="62" t="s">
        <v>182</v>
      </c>
      <c r="G79" s="97" t="n">
        <v>2888083</v>
      </c>
      <c r="H79" s="67"/>
      <c r="I79" s="67"/>
      <c r="J79" s="67"/>
      <c r="L79" s="105"/>
      <c r="M79" s="68"/>
      <c r="T79" s="106"/>
      <c r="U79" s="106"/>
      <c r="V79" s="71"/>
      <c r="W79" s="71"/>
      <c r="X79" s="71"/>
      <c r="Y79" s="71"/>
      <c r="AC79" s="71"/>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c r="IW79" s="7"/>
    </row>
    <row r="80" customFormat="false" ht="12" hidden="false" customHeight="true" outlineLevel="0" collapsed="false">
      <c r="A80" s="78" t="s">
        <v>144</v>
      </c>
      <c r="B80" s="62" t="s">
        <v>195</v>
      </c>
      <c r="D80" s="78" t="s">
        <v>144</v>
      </c>
      <c r="E80" s="62" t="s">
        <v>151</v>
      </c>
      <c r="G80" s="97" t="n">
        <v>1837628</v>
      </c>
      <c r="H80" s="67"/>
      <c r="I80" s="67"/>
      <c r="J80" s="67"/>
      <c r="L80" s="105"/>
      <c r="M80" s="68"/>
      <c r="T80" s="106"/>
      <c r="U80" s="106"/>
      <c r="V80" s="71"/>
      <c r="W80" s="71"/>
      <c r="X80" s="71"/>
      <c r="Y80" s="71"/>
      <c r="AC80" s="71"/>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c r="IW80" s="7"/>
    </row>
    <row r="81" customFormat="false" ht="12" hidden="false" customHeight="true" outlineLevel="0" collapsed="false">
      <c r="A81" s="78" t="s">
        <v>144</v>
      </c>
      <c r="B81" s="62" t="s">
        <v>168</v>
      </c>
      <c r="D81" s="78" t="s">
        <v>144</v>
      </c>
      <c r="E81" s="62" t="s">
        <v>169</v>
      </c>
      <c r="G81" s="97" t="n">
        <v>-11613886</v>
      </c>
      <c r="H81" s="67"/>
      <c r="I81" s="67"/>
      <c r="J81" s="67"/>
      <c r="L81" s="105"/>
      <c r="M81" s="68"/>
      <c r="T81" s="106"/>
      <c r="U81" s="106"/>
      <c r="V81" s="71"/>
      <c r="W81" s="71"/>
      <c r="X81" s="71"/>
      <c r="Y81" s="71"/>
      <c r="AC81" s="71"/>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c r="IW81" s="7"/>
    </row>
    <row r="82" customFormat="false" ht="12" hidden="false" customHeight="true" outlineLevel="0" collapsed="false">
      <c r="A82" s="78" t="s">
        <v>144</v>
      </c>
      <c r="B82" s="62" t="s">
        <v>168</v>
      </c>
      <c r="D82" s="78" t="s">
        <v>144</v>
      </c>
      <c r="E82" s="62" t="s">
        <v>196</v>
      </c>
      <c r="G82" s="97" t="n">
        <v>-1049072</v>
      </c>
      <c r="H82" s="67"/>
      <c r="I82" s="67"/>
      <c r="J82" s="67"/>
      <c r="L82" s="105"/>
      <c r="M82" s="68"/>
      <c r="T82" s="106"/>
      <c r="U82" s="106"/>
      <c r="V82" s="71"/>
      <c r="W82" s="71"/>
      <c r="X82" s="71"/>
      <c r="Y82" s="71"/>
      <c r="AC82" s="71"/>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c r="IW82" s="7"/>
    </row>
    <row r="83" customFormat="false" ht="12" hidden="false" customHeight="true" outlineLevel="0" collapsed="false">
      <c r="A83" s="78" t="s">
        <v>144</v>
      </c>
      <c r="B83" s="62" t="s">
        <v>168</v>
      </c>
      <c r="D83" s="78" t="s">
        <v>144</v>
      </c>
      <c r="E83" s="62" t="s">
        <v>182</v>
      </c>
      <c r="G83" s="97" t="n">
        <v>-6237713</v>
      </c>
      <c r="H83" s="67"/>
      <c r="I83" s="67"/>
      <c r="J83" s="67"/>
      <c r="L83" s="105"/>
      <c r="M83" s="68"/>
      <c r="T83" s="106"/>
      <c r="U83" s="106"/>
      <c r="V83" s="71"/>
      <c r="W83" s="71"/>
      <c r="X83" s="71"/>
      <c r="Y83" s="71"/>
      <c r="AC83" s="71"/>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c r="IR83" s="7"/>
      <c r="IS83" s="7"/>
      <c r="IT83" s="7"/>
      <c r="IU83" s="7"/>
      <c r="IV83" s="7"/>
      <c r="IW83" s="7"/>
    </row>
    <row r="84" customFormat="false" ht="12" hidden="false" customHeight="true" outlineLevel="0" collapsed="false">
      <c r="A84" s="78" t="s">
        <v>144</v>
      </c>
      <c r="B84" s="62" t="s">
        <v>168</v>
      </c>
      <c r="D84" s="78" t="s">
        <v>144</v>
      </c>
      <c r="E84" s="62" t="s">
        <v>183</v>
      </c>
      <c r="G84" s="97" t="n">
        <v>-1721115</v>
      </c>
      <c r="H84" s="67"/>
      <c r="I84" s="67"/>
      <c r="J84" s="67"/>
      <c r="L84" s="105"/>
      <c r="M84" s="68"/>
      <c r="T84" s="106"/>
      <c r="U84" s="106"/>
      <c r="V84" s="71"/>
      <c r="W84" s="71"/>
      <c r="X84" s="71"/>
      <c r="Y84" s="71"/>
      <c r="AC84" s="71"/>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c r="IW84" s="7"/>
    </row>
    <row r="85" customFormat="false" ht="12" hidden="false" customHeight="true" outlineLevel="0" collapsed="false">
      <c r="A85" s="78" t="s">
        <v>144</v>
      </c>
      <c r="B85" s="62" t="s">
        <v>169</v>
      </c>
      <c r="D85" s="78" t="s">
        <v>144</v>
      </c>
      <c r="E85" s="62" t="s">
        <v>185</v>
      </c>
      <c r="G85" s="97" t="n">
        <v>10201325</v>
      </c>
      <c r="H85" s="67"/>
      <c r="I85" s="67"/>
      <c r="J85" s="67"/>
      <c r="L85" s="105"/>
      <c r="M85" s="68"/>
      <c r="T85" s="106"/>
      <c r="U85" s="106"/>
      <c r="V85" s="71"/>
      <c r="W85" s="71"/>
      <c r="X85" s="71"/>
      <c r="Y85" s="71"/>
      <c r="AC85" s="71"/>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c r="IW85" s="7"/>
    </row>
    <row r="86" customFormat="false" ht="12" hidden="false" customHeight="true" outlineLevel="0" collapsed="false">
      <c r="A86" s="78" t="s">
        <v>144</v>
      </c>
      <c r="B86" s="62" t="s">
        <v>151</v>
      </c>
      <c r="D86" s="78" t="s">
        <v>144</v>
      </c>
      <c r="E86" s="62" t="s">
        <v>196</v>
      </c>
      <c r="G86" s="97" t="n">
        <v>1367999</v>
      </c>
      <c r="H86" s="67" t="n">
        <v>-46103</v>
      </c>
      <c r="I86" s="67" t="n">
        <v>7710</v>
      </c>
      <c r="J86" s="67"/>
      <c r="L86" s="105"/>
      <c r="M86" s="68"/>
      <c r="T86" s="106"/>
      <c r="U86" s="106"/>
      <c r="V86" s="71"/>
      <c r="W86" s="71"/>
      <c r="X86" s="71"/>
      <c r="Y86" s="71"/>
      <c r="AC86" s="71"/>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c r="IW86" s="7"/>
    </row>
    <row r="87" customFormat="false" ht="12" hidden="false" customHeight="true" outlineLevel="0" collapsed="false">
      <c r="A87" s="78" t="s">
        <v>144</v>
      </c>
      <c r="B87" s="62" t="s">
        <v>151</v>
      </c>
      <c r="D87" s="78" t="s">
        <v>144</v>
      </c>
      <c r="E87" s="62" t="s">
        <v>184</v>
      </c>
      <c r="G87" s="97" t="n">
        <v>312313106</v>
      </c>
      <c r="H87" s="67" t="n">
        <v>-3</v>
      </c>
      <c r="I87" s="67" t="n">
        <v>3636005</v>
      </c>
      <c r="J87" s="67"/>
      <c r="L87" s="105"/>
      <c r="M87" s="68"/>
      <c r="T87" s="106"/>
      <c r="U87" s="106"/>
      <c r="V87" s="71"/>
      <c r="W87" s="71"/>
      <c r="X87" s="71"/>
      <c r="Y87" s="71"/>
      <c r="AC87" s="71"/>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c r="IW87" s="7"/>
    </row>
    <row r="88" customFormat="false" ht="12" hidden="false" customHeight="true" outlineLevel="0" collapsed="false">
      <c r="A88" s="78" t="s">
        <v>144</v>
      </c>
      <c r="B88" s="62" t="s">
        <v>151</v>
      </c>
      <c r="D88" s="78" t="s">
        <v>144</v>
      </c>
      <c r="E88" s="62" t="s">
        <v>162</v>
      </c>
      <c r="G88" s="97" t="n">
        <v>-60857872</v>
      </c>
      <c r="H88" s="67"/>
      <c r="I88" s="67"/>
      <c r="J88" s="67"/>
      <c r="L88" s="105"/>
      <c r="M88" s="68"/>
      <c r="T88" s="106"/>
      <c r="U88" s="106"/>
      <c r="V88" s="71"/>
      <c r="W88" s="71"/>
      <c r="X88" s="71"/>
      <c r="Y88" s="71"/>
      <c r="AC88" s="71"/>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c r="IW88" s="7"/>
    </row>
    <row r="89" customFormat="false" ht="12" hidden="false" customHeight="true" outlineLevel="0" collapsed="false">
      <c r="A89" s="78" t="s">
        <v>144</v>
      </c>
      <c r="B89" s="62" t="s">
        <v>151</v>
      </c>
      <c r="D89" s="78" t="s">
        <v>144</v>
      </c>
      <c r="E89" s="62" t="s">
        <v>166</v>
      </c>
      <c r="G89" s="97" t="n">
        <v>-2622036</v>
      </c>
      <c r="H89" s="67"/>
      <c r="I89" s="67"/>
      <c r="J89" s="67"/>
      <c r="L89" s="105"/>
      <c r="M89" s="68"/>
      <c r="T89" s="106"/>
      <c r="U89" s="106"/>
      <c r="V89" s="71"/>
      <c r="W89" s="71"/>
      <c r="X89" s="71"/>
      <c r="Y89" s="71"/>
      <c r="AC89" s="71"/>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c r="IW89" s="7"/>
    </row>
    <row r="90" customFormat="false" ht="12" hidden="false" customHeight="true" outlineLevel="0" collapsed="false">
      <c r="A90" s="78" t="s">
        <v>144</v>
      </c>
      <c r="B90" s="62" t="s">
        <v>179</v>
      </c>
      <c r="D90" s="78" t="s">
        <v>144</v>
      </c>
      <c r="E90" s="62" t="s">
        <v>181</v>
      </c>
      <c r="G90" s="97" t="n">
        <v>-17831897</v>
      </c>
      <c r="H90" s="67"/>
      <c r="I90" s="67"/>
      <c r="J90" s="67"/>
      <c r="L90" s="105"/>
      <c r="M90" s="68"/>
      <c r="T90" s="106"/>
      <c r="U90" s="106"/>
      <c r="V90" s="71"/>
      <c r="W90" s="71"/>
      <c r="X90" s="71"/>
      <c r="Y90" s="71"/>
      <c r="AC90" s="71"/>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c r="IW90" s="7"/>
    </row>
    <row r="91" customFormat="false" ht="12" hidden="false" customHeight="true" outlineLevel="0" collapsed="false">
      <c r="A91" s="78" t="s">
        <v>144</v>
      </c>
      <c r="B91" s="62" t="s">
        <v>194</v>
      </c>
      <c r="D91" s="78" t="s">
        <v>144</v>
      </c>
      <c r="E91" s="62" t="s">
        <v>182</v>
      </c>
      <c r="G91" s="97" t="n">
        <v>2961501</v>
      </c>
      <c r="H91" s="67"/>
      <c r="I91" s="67"/>
      <c r="J91" s="67"/>
      <c r="L91" s="105"/>
      <c r="M91" s="68"/>
      <c r="T91" s="106"/>
      <c r="U91" s="106"/>
      <c r="V91" s="71"/>
      <c r="W91" s="71"/>
      <c r="X91" s="71"/>
      <c r="Y91" s="71"/>
      <c r="AC91" s="71"/>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c r="IW91" s="7"/>
    </row>
    <row r="92" customFormat="false" ht="12" hidden="false" customHeight="true" outlineLevel="0" collapsed="false">
      <c r="A92" s="78" t="s">
        <v>144</v>
      </c>
      <c r="B92" s="62" t="s">
        <v>194</v>
      </c>
      <c r="D92" s="78" t="s">
        <v>144</v>
      </c>
      <c r="E92" s="62" t="s">
        <v>197</v>
      </c>
      <c r="G92" s="97" t="n">
        <v>-15747827</v>
      </c>
      <c r="H92" s="67"/>
      <c r="I92" s="67"/>
      <c r="J92" s="67"/>
      <c r="L92" s="105"/>
      <c r="M92" s="68"/>
      <c r="T92" s="106"/>
      <c r="U92" s="106"/>
      <c r="V92" s="71"/>
      <c r="W92" s="71"/>
      <c r="X92" s="71"/>
      <c r="Y92" s="71"/>
      <c r="AC92" s="71"/>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row>
    <row r="93" customFormat="false" ht="12" hidden="false" customHeight="true" outlineLevel="0" collapsed="false">
      <c r="A93" s="78" t="s">
        <v>144</v>
      </c>
      <c r="B93" s="62" t="s">
        <v>158</v>
      </c>
      <c r="D93" s="78" t="s">
        <v>144</v>
      </c>
      <c r="E93" s="62" t="s">
        <v>165</v>
      </c>
      <c r="G93" s="97" t="n">
        <v>-1707384</v>
      </c>
      <c r="H93" s="67"/>
      <c r="I93" s="67"/>
      <c r="J93" s="67"/>
      <c r="L93" s="105"/>
      <c r="M93" s="68"/>
      <c r="T93" s="106"/>
      <c r="U93" s="106"/>
      <c r="V93" s="71"/>
      <c r="W93" s="71"/>
      <c r="X93" s="71"/>
      <c r="Y93" s="71"/>
      <c r="AC93" s="71"/>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c r="IW93" s="7"/>
    </row>
    <row r="94" customFormat="false" ht="12" hidden="false" customHeight="true" outlineLevel="0" collapsed="false">
      <c r="A94" s="78" t="s">
        <v>144</v>
      </c>
      <c r="B94" s="62" t="s">
        <v>158</v>
      </c>
      <c r="D94" s="78" t="s">
        <v>144</v>
      </c>
      <c r="E94" s="62" t="s">
        <v>166</v>
      </c>
      <c r="G94" s="97" t="n">
        <v>1707384</v>
      </c>
      <c r="H94" s="67"/>
      <c r="I94" s="67"/>
      <c r="J94" s="67"/>
      <c r="L94" s="105"/>
      <c r="M94" s="68"/>
      <c r="T94" s="106"/>
      <c r="U94" s="106"/>
      <c r="V94" s="71"/>
      <c r="W94" s="71"/>
      <c r="X94" s="71"/>
      <c r="Y94" s="71"/>
      <c r="AC94" s="71"/>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c r="IW94" s="7"/>
    </row>
    <row r="95" customFormat="false" ht="12" hidden="false" customHeight="true" outlineLevel="0" collapsed="false">
      <c r="A95" s="78" t="s">
        <v>144</v>
      </c>
      <c r="B95" s="62" t="s">
        <v>158</v>
      </c>
      <c r="D95" s="78" t="s">
        <v>144</v>
      </c>
      <c r="E95" s="62" t="s">
        <v>149</v>
      </c>
      <c r="G95" s="97" t="n">
        <v>2779214</v>
      </c>
      <c r="H95" s="67"/>
      <c r="I95" s="67"/>
      <c r="J95" s="67"/>
      <c r="L95" s="105"/>
      <c r="M95" s="68"/>
      <c r="T95" s="106"/>
      <c r="U95" s="106"/>
      <c r="V95" s="71"/>
      <c r="W95" s="71"/>
      <c r="X95" s="71"/>
      <c r="Y95" s="71"/>
      <c r="AC95" s="71"/>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c r="IW95" s="7"/>
    </row>
    <row r="96" customFormat="false" ht="12" hidden="false" customHeight="true" outlineLevel="0" collapsed="false">
      <c r="A96" s="78" t="s">
        <v>144</v>
      </c>
      <c r="B96" s="62" t="s">
        <v>158</v>
      </c>
      <c r="D96" s="78" t="s">
        <v>144</v>
      </c>
      <c r="E96" s="62" t="s">
        <v>170</v>
      </c>
      <c r="G96" s="97" t="n">
        <v>-3129338</v>
      </c>
      <c r="H96" s="67"/>
      <c r="I96" s="67"/>
      <c r="J96" s="67"/>
      <c r="L96" s="105"/>
      <c r="M96" s="68"/>
      <c r="T96" s="106"/>
      <c r="U96" s="106"/>
      <c r="V96" s="71"/>
      <c r="W96" s="71"/>
      <c r="X96" s="71"/>
      <c r="Y96" s="71"/>
      <c r="AC96" s="71"/>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c r="IW96" s="7"/>
    </row>
    <row r="97" customFormat="false" ht="12" hidden="false" customHeight="true" outlineLevel="0" collapsed="false">
      <c r="A97" s="78" t="s">
        <v>144</v>
      </c>
      <c r="B97" s="62" t="s">
        <v>198</v>
      </c>
      <c r="D97" s="78" t="s">
        <v>144</v>
      </c>
      <c r="E97" s="62" t="s">
        <v>199</v>
      </c>
      <c r="G97" s="97" t="n">
        <v>-112722974</v>
      </c>
      <c r="H97" s="67"/>
      <c r="I97" s="67"/>
      <c r="J97" s="67"/>
      <c r="L97" s="105"/>
      <c r="M97" s="68"/>
      <c r="T97" s="106"/>
      <c r="U97" s="106"/>
      <c r="V97" s="71"/>
      <c r="W97" s="71"/>
      <c r="X97" s="71"/>
      <c r="Y97" s="71"/>
      <c r="AC97" s="71"/>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row>
    <row r="98" customFormat="false" ht="12" hidden="false" customHeight="true" outlineLevel="0" collapsed="false">
      <c r="A98" s="78" t="s">
        <v>144</v>
      </c>
      <c r="B98" s="62" t="s">
        <v>198</v>
      </c>
      <c r="D98" s="78" t="s">
        <v>144</v>
      </c>
      <c r="E98" s="62" t="s">
        <v>200</v>
      </c>
      <c r="G98" s="97" t="n">
        <v>116126372</v>
      </c>
      <c r="H98" s="67"/>
      <c r="I98" s="67"/>
      <c r="J98" s="67"/>
      <c r="L98" s="105"/>
      <c r="M98" s="68"/>
      <c r="T98" s="106"/>
      <c r="U98" s="106"/>
      <c r="V98" s="71"/>
      <c r="W98" s="71"/>
      <c r="X98" s="71"/>
      <c r="Y98" s="71"/>
      <c r="AC98" s="71"/>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c r="IW98" s="7"/>
    </row>
    <row r="99" customFormat="false" ht="12" hidden="false" customHeight="true" outlineLevel="0" collapsed="false">
      <c r="A99" s="78" t="s">
        <v>144</v>
      </c>
      <c r="B99" s="62" t="s">
        <v>201</v>
      </c>
      <c r="D99" s="78" t="s">
        <v>144</v>
      </c>
      <c r="E99" s="62" t="s">
        <v>149</v>
      </c>
      <c r="G99" s="97" t="n">
        <v>-10144522</v>
      </c>
      <c r="H99" s="67" t="n">
        <v>13</v>
      </c>
      <c r="I99" s="67"/>
      <c r="J99" s="67"/>
      <c r="L99" s="105"/>
      <c r="M99" s="68"/>
      <c r="T99" s="106"/>
      <c r="U99" s="106"/>
      <c r="V99" s="71"/>
      <c r="W99" s="71"/>
      <c r="X99" s="71"/>
      <c r="Y99" s="71"/>
      <c r="AC99" s="71"/>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c r="IW99" s="7"/>
    </row>
    <row r="100" customFormat="false" ht="12" hidden="false" customHeight="true" outlineLevel="0" collapsed="false">
      <c r="A100" s="78" t="s">
        <v>144</v>
      </c>
      <c r="B100" s="62" t="s">
        <v>184</v>
      </c>
      <c r="D100" s="78" t="s">
        <v>144</v>
      </c>
      <c r="E100" s="62" t="s">
        <v>197</v>
      </c>
      <c r="G100" s="97" t="n">
        <v>99729000</v>
      </c>
      <c r="H100" s="67"/>
      <c r="I100" s="67"/>
      <c r="J100" s="67"/>
      <c r="L100" s="105"/>
      <c r="M100" s="68"/>
      <c r="T100" s="106"/>
      <c r="U100" s="106"/>
      <c r="V100" s="71"/>
      <c r="W100" s="71"/>
      <c r="X100" s="71"/>
      <c r="Y100" s="71"/>
      <c r="AC100" s="71"/>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row>
    <row r="101" customFormat="false" ht="12" hidden="false" customHeight="true" outlineLevel="0" collapsed="false">
      <c r="A101" s="78" t="s">
        <v>144</v>
      </c>
      <c r="B101" s="62" t="s">
        <v>165</v>
      </c>
      <c r="D101" s="78" t="s">
        <v>144</v>
      </c>
      <c r="E101" s="62" t="s">
        <v>166</v>
      </c>
      <c r="G101" s="97" t="n">
        <v>-26219418</v>
      </c>
      <c r="H101" s="67"/>
      <c r="I101" s="67"/>
      <c r="J101" s="67"/>
      <c r="L101" s="105"/>
      <c r="M101" s="68"/>
      <c r="T101" s="106"/>
      <c r="U101" s="106"/>
      <c r="V101" s="71"/>
      <c r="W101" s="71"/>
      <c r="X101" s="71"/>
      <c r="Y101" s="71"/>
      <c r="AC101" s="71"/>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c r="IW101" s="7"/>
    </row>
    <row r="102" customFormat="false" ht="12" hidden="false" customHeight="true" outlineLevel="0" collapsed="false">
      <c r="A102" s="78" t="s">
        <v>144</v>
      </c>
      <c r="B102" s="62" t="s">
        <v>165</v>
      </c>
      <c r="D102" s="78" t="s">
        <v>144</v>
      </c>
      <c r="E102" s="62" t="s">
        <v>149</v>
      </c>
      <c r="G102" s="97" t="n">
        <v>1090548</v>
      </c>
      <c r="H102" s="67"/>
      <c r="I102" s="67"/>
      <c r="J102" s="67"/>
      <c r="L102" s="105"/>
      <c r="M102" s="68"/>
      <c r="T102" s="106"/>
      <c r="U102" s="106"/>
      <c r="V102" s="71"/>
      <c r="W102" s="71"/>
      <c r="X102" s="71"/>
      <c r="Y102" s="71"/>
      <c r="AC102" s="71"/>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c r="IW102" s="7"/>
    </row>
    <row r="103" customFormat="false" ht="12" hidden="false" customHeight="true" outlineLevel="0" collapsed="false">
      <c r="A103" s="78" t="s">
        <v>144</v>
      </c>
      <c r="B103" s="62" t="s">
        <v>165</v>
      </c>
      <c r="D103" s="78" t="s">
        <v>144</v>
      </c>
      <c r="E103" s="62" t="s">
        <v>170</v>
      </c>
      <c r="G103" s="97" t="n">
        <v>132543882</v>
      </c>
      <c r="H103" s="67"/>
      <c r="I103" s="67"/>
      <c r="J103" s="67"/>
      <c r="L103" s="105"/>
      <c r="M103" s="68"/>
      <c r="T103" s="106"/>
      <c r="U103" s="106"/>
      <c r="V103" s="71"/>
      <c r="W103" s="71"/>
      <c r="X103" s="71"/>
      <c r="Y103" s="71"/>
      <c r="AC103" s="71"/>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c r="IW103" s="7"/>
    </row>
    <row r="104" customFormat="false" ht="12" hidden="false" customHeight="true" outlineLevel="0" collapsed="false">
      <c r="A104" s="78" t="s">
        <v>144</v>
      </c>
      <c r="B104" s="62" t="s">
        <v>202</v>
      </c>
      <c r="D104" s="78" t="s">
        <v>144</v>
      </c>
      <c r="E104" s="62" t="s">
        <v>203</v>
      </c>
      <c r="G104" s="97" t="n">
        <v>65138814</v>
      </c>
      <c r="H104" s="67"/>
      <c r="I104" s="67"/>
      <c r="J104" s="67"/>
      <c r="L104" s="105"/>
      <c r="M104" s="68"/>
      <c r="T104" s="106"/>
      <c r="U104" s="106"/>
      <c r="V104" s="71"/>
      <c r="W104" s="71"/>
      <c r="X104" s="71"/>
      <c r="Y104" s="71"/>
      <c r="AC104" s="71"/>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c r="IW104" s="7"/>
    </row>
    <row r="105" customFormat="false" ht="12" hidden="false" customHeight="true" outlineLevel="0" collapsed="false">
      <c r="A105" s="78" t="s">
        <v>144</v>
      </c>
      <c r="B105" s="62" t="s">
        <v>149</v>
      </c>
      <c r="D105" s="78" t="s">
        <v>144</v>
      </c>
      <c r="E105" s="62" t="s">
        <v>170</v>
      </c>
      <c r="G105" s="97" t="n">
        <v>-85241846</v>
      </c>
      <c r="H105" s="67"/>
      <c r="I105" s="67"/>
      <c r="J105" s="67"/>
      <c r="L105" s="105"/>
      <c r="M105" s="68"/>
      <c r="T105" s="106"/>
      <c r="U105" s="106"/>
      <c r="V105" s="71"/>
      <c r="W105" s="71"/>
      <c r="X105" s="71"/>
      <c r="Y105" s="71"/>
      <c r="AC105" s="71"/>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c r="IW105" s="7"/>
    </row>
    <row r="106" customFormat="false" ht="12" hidden="false" customHeight="true" outlineLevel="0" collapsed="false">
      <c r="A106" s="93"/>
      <c r="D106" s="78"/>
      <c r="G106" s="97"/>
      <c r="H106" s="67"/>
      <c r="I106" s="67"/>
      <c r="J106" s="67"/>
      <c r="L106" s="105"/>
      <c r="M106" s="68"/>
      <c r="T106" s="106"/>
      <c r="U106" s="106"/>
      <c r="V106" s="71"/>
      <c r="W106" s="71"/>
      <c r="X106" s="71"/>
      <c r="Y106" s="71"/>
      <c r="AC106" s="71"/>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c r="IW106" s="7"/>
    </row>
    <row r="107" customFormat="false" ht="12" hidden="false" customHeight="true" outlineLevel="0" collapsed="false">
      <c r="A107" s="78" t="s">
        <v>144</v>
      </c>
      <c r="B107" s="62" t="s">
        <v>167</v>
      </c>
      <c r="D107" s="78" t="s">
        <v>204</v>
      </c>
      <c r="E107" s="62" t="s">
        <v>205</v>
      </c>
      <c r="G107" s="97" t="n">
        <v>3840461</v>
      </c>
      <c r="H107" s="67" t="n">
        <v>3840461</v>
      </c>
      <c r="I107" s="67"/>
      <c r="J107" s="67"/>
      <c r="L107" s="105"/>
      <c r="M107" s="68"/>
      <c r="T107" s="106"/>
      <c r="U107" s="106"/>
      <c r="V107" s="71"/>
      <c r="W107" s="71"/>
      <c r="X107" s="71"/>
      <c r="Y107" s="71"/>
      <c r="AC107" s="71"/>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c r="IW107" s="7"/>
    </row>
    <row r="108" customFormat="false" ht="12" hidden="false" customHeight="true" outlineLevel="0" collapsed="false">
      <c r="A108" s="78"/>
      <c r="D108" s="78"/>
      <c r="G108" s="97"/>
      <c r="H108" s="67"/>
      <c r="I108" s="67"/>
      <c r="J108" s="67"/>
      <c r="L108" s="105"/>
      <c r="M108" s="68"/>
      <c r="T108" s="106"/>
      <c r="U108" s="106"/>
      <c r="V108" s="71"/>
      <c r="W108" s="71"/>
      <c r="X108" s="71"/>
      <c r="Y108" s="71"/>
      <c r="AC108" s="71"/>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c r="IW108" s="7"/>
    </row>
    <row r="109" customFormat="false" ht="12" hidden="false" customHeight="true" outlineLevel="0" collapsed="false">
      <c r="A109" s="78" t="s">
        <v>144</v>
      </c>
      <c r="B109" s="62" t="s">
        <v>168</v>
      </c>
      <c r="D109" s="78" t="s">
        <v>63</v>
      </c>
      <c r="E109" s="62" t="s">
        <v>206</v>
      </c>
      <c r="G109" s="97" t="n">
        <v>-1306023</v>
      </c>
      <c r="H109" s="67"/>
      <c r="I109" s="67"/>
      <c r="J109" s="67"/>
      <c r="L109" s="105"/>
      <c r="M109" s="68"/>
      <c r="T109" s="106"/>
      <c r="U109" s="106"/>
      <c r="V109" s="71"/>
      <c r="W109" s="71"/>
      <c r="X109" s="71"/>
      <c r="Y109" s="71"/>
      <c r="AC109" s="71"/>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c r="IW109" s="7"/>
    </row>
    <row r="110" customFormat="false" ht="12" hidden="false" customHeight="true" outlineLevel="0" collapsed="false">
      <c r="A110" s="78" t="s">
        <v>144</v>
      </c>
      <c r="B110" s="62" t="s">
        <v>151</v>
      </c>
      <c r="D110" s="78" t="s">
        <v>63</v>
      </c>
      <c r="E110" s="62" t="s">
        <v>206</v>
      </c>
      <c r="G110" s="97" t="n">
        <v>1227502</v>
      </c>
      <c r="H110" s="67" t="n">
        <v>21337</v>
      </c>
      <c r="I110" s="67" t="n">
        <v>1702850</v>
      </c>
      <c r="J110" s="67"/>
      <c r="L110" s="105"/>
      <c r="M110" s="68"/>
      <c r="Q110" s="69" t="n">
        <v>1218730</v>
      </c>
      <c r="T110" s="106"/>
      <c r="U110" s="106"/>
      <c r="V110" s="71"/>
      <c r="W110" s="71"/>
      <c r="X110" s="71"/>
      <c r="Y110" s="71"/>
      <c r="AC110" s="71"/>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c r="IR110" s="7"/>
      <c r="IS110" s="7"/>
      <c r="IT110" s="7"/>
      <c r="IU110" s="7"/>
      <c r="IV110" s="7"/>
      <c r="IW110" s="7"/>
    </row>
    <row r="111" customFormat="false" ht="12" hidden="false" customHeight="true" outlineLevel="0" collapsed="false">
      <c r="A111" s="78" t="s">
        <v>144</v>
      </c>
      <c r="B111" s="62" t="s">
        <v>151</v>
      </c>
      <c r="D111" s="78" t="s">
        <v>63</v>
      </c>
      <c r="E111" s="62" t="s">
        <v>207</v>
      </c>
      <c r="G111" s="97" t="n">
        <v>-7518819</v>
      </c>
      <c r="H111" s="67" t="n">
        <v>-325424</v>
      </c>
      <c r="I111" s="67" t="n">
        <v>519590</v>
      </c>
      <c r="J111" s="67"/>
      <c r="L111" s="105"/>
      <c r="M111" s="68"/>
      <c r="T111" s="106"/>
      <c r="U111" s="106"/>
      <c r="V111" s="71"/>
      <c r="W111" s="71"/>
      <c r="X111" s="71"/>
      <c r="Y111" s="71"/>
      <c r="AC111" s="71"/>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c r="IW111" s="7"/>
    </row>
    <row r="112" customFormat="false" ht="12" hidden="false" customHeight="true" outlineLevel="0" collapsed="false">
      <c r="A112" s="93"/>
      <c r="D112" s="78"/>
      <c r="G112" s="97"/>
      <c r="H112" s="67"/>
      <c r="I112" s="67"/>
      <c r="J112" s="67"/>
      <c r="L112" s="105"/>
      <c r="M112" s="68"/>
      <c r="T112" s="106"/>
      <c r="U112" s="106"/>
      <c r="V112" s="71"/>
      <c r="W112" s="71"/>
      <c r="X112" s="71"/>
      <c r="Y112" s="71"/>
      <c r="AC112" s="71"/>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c r="IW112" s="7"/>
    </row>
    <row r="113" customFormat="false" ht="12" hidden="false" customHeight="true" outlineLevel="0" collapsed="false">
      <c r="A113" s="78" t="s">
        <v>144</v>
      </c>
      <c r="B113" s="62" t="s">
        <v>159</v>
      </c>
      <c r="D113" s="93" t="s">
        <v>208</v>
      </c>
      <c r="E113" s="62" t="s">
        <v>209</v>
      </c>
      <c r="G113" s="97" t="n">
        <v>-61488182</v>
      </c>
      <c r="H113" s="67" t="n">
        <v>-63776</v>
      </c>
      <c r="I113" s="67"/>
      <c r="J113" s="67"/>
      <c r="L113" s="105"/>
      <c r="M113" s="68"/>
      <c r="T113" s="106"/>
      <c r="U113" s="106"/>
      <c r="V113" s="71"/>
      <c r="W113" s="71"/>
      <c r="X113" s="71"/>
      <c r="Y113" s="71"/>
      <c r="AC113" s="71"/>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c r="IW113" s="7"/>
    </row>
    <row r="114" customFormat="false" ht="12" hidden="false" customHeight="true" outlineLevel="0" collapsed="false">
      <c r="A114" s="78" t="s">
        <v>144</v>
      </c>
      <c r="B114" s="62" t="s">
        <v>153</v>
      </c>
      <c r="D114" s="93" t="s">
        <v>208</v>
      </c>
      <c r="E114" s="62" t="s">
        <v>210</v>
      </c>
      <c r="G114" s="97" t="n">
        <v>-293248177</v>
      </c>
      <c r="H114" s="67"/>
      <c r="I114" s="67"/>
      <c r="J114" s="67"/>
      <c r="L114" s="105"/>
      <c r="M114" s="68"/>
      <c r="T114" s="106"/>
      <c r="U114" s="106"/>
      <c r="V114" s="71"/>
      <c r="W114" s="71"/>
      <c r="X114" s="71"/>
      <c r="Y114" s="71"/>
      <c r="AC114" s="71"/>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c r="IW114" s="7"/>
    </row>
    <row r="115" customFormat="false" ht="12" hidden="false" customHeight="true" outlineLevel="0" collapsed="false">
      <c r="A115" s="78" t="s">
        <v>144</v>
      </c>
      <c r="B115" s="62" t="s">
        <v>147</v>
      </c>
      <c r="D115" s="93" t="s">
        <v>208</v>
      </c>
      <c r="E115" s="62" t="s">
        <v>211</v>
      </c>
      <c r="G115" s="97" t="n">
        <v>-1559051</v>
      </c>
      <c r="H115" s="67"/>
      <c r="I115" s="67"/>
      <c r="J115" s="67"/>
      <c r="L115" s="105"/>
      <c r="M115" s="68"/>
      <c r="T115" s="106"/>
      <c r="U115" s="106"/>
      <c r="V115" s="71"/>
      <c r="W115" s="71"/>
      <c r="X115" s="71"/>
      <c r="Y115" s="71"/>
      <c r="AC115" s="71"/>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c r="IW115" s="7"/>
    </row>
    <row r="116" customFormat="false" ht="12" hidden="false" customHeight="true" outlineLevel="0" collapsed="false">
      <c r="A116" s="78" t="s">
        <v>144</v>
      </c>
      <c r="B116" s="62" t="s">
        <v>168</v>
      </c>
      <c r="D116" s="93" t="s">
        <v>208</v>
      </c>
      <c r="E116" s="62" t="s">
        <v>212</v>
      </c>
      <c r="G116" s="97" t="n">
        <v>2790832</v>
      </c>
      <c r="H116" s="67"/>
      <c r="I116" s="67"/>
      <c r="J116" s="67"/>
      <c r="L116" s="105"/>
      <c r="M116" s="68"/>
      <c r="T116" s="106"/>
      <c r="U116" s="106"/>
      <c r="V116" s="71"/>
      <c r="W116" s="71"/>
      <c r="X116" s="71"/>
      <c r="Y116" s="71"/>
      <c r="AC116" s="71"/>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c r="IW116" s="7"/>
    </row>
    <row r="117" customFormat="false" ht="12" hidden="false" customHeight="true" outlineLevel="0" collapsed="false">
      <c r="A117" s="78" t="s">
        <v>144</v>
      </c>
      <c r="B117" s="62" t="s">
        <v>151</v>
      </c>
      <c r="D117" s="93" t="s">
        <v>208</v>
      </c>
      <c r="E117" s="62" t="s">
        <v>209</v>
      </c>
      <c r="G117" s="97" t="n">
        <v>11575000</v>
      </c>
      <c r="H117" s="67" t="n">
        <v>11575000</v>
      </c>
      <c r="I117" s="67" t="n">
        <v>9575000</v>
      </c>
      <c r="J117" s="67"/>
      <c r="L117" s="105"/>
      <c r="M117" s="68"/>
      <c r="T117" s="106"/>
      <c r="U117" s="106"/>
      <c r="V117" s="71"/>
      <c r="W117" s="71"/>
      <c r="X117" s="71"/>
      <c r="Y117" s="71"/>
      <c r="AC117" s="71"/>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c r="IW117" s="7"/>
    </row>
    <row r="118" customFormat="false" ht="12" hidden="false" customHeight="true" outlineLevel="0" collapsed="false">
      <c r="A118" s="78" t="s">
        <v>144</v>
      </c>
      <c r="B118" s="62" t="s">
        <v>151</v>
      </c>
      <c r="D118" s="93" t="s">
        <v>208</v>
      </c>
      <c r="E118" s="62" t="s">
        <v>210</v>
      </c>
      <c r="G118" s="97" t="n">
        <v>333932344</v>
      </c>
      <c r="H118" s="67" t="n">
        <v>16111694</v>
      </c>
      <c r="I118" s="67" t="n">
        <v>-614399</v>
      </c>
      <c r="J118" s="67"/>
      <c r="L118" s="105"/>
      <c r="M118" s="68"/>
      <c r="T118" s="106"/>
      <c r="U118" s="106"/>
      <c r="V118" s="71"/>
      <c r="W118" s="71"/>
      <c r="X118" s="71"/>
      <c r="Y118" s="71"/>
      <c r="AC118" s="71"/>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c r="IW118" s="7"/>
    </row>
    <row r="119" customFormat="false" ht="12" hidden="false" customHeight="true" outlineLevel="0" collapsed="false">
      <c r="A119" s="78" t="s">
        <v>144</v>
      </c>
      <c r="B119" s="62" t="s">
        <v>161</v>
      </c>
      <c r="D119" s="93" t="s">
        <v>208</v>
      </c>
      <c r="E119" s="62" t="s">
        <v>209</v>
      </c>
      <c r="G119" s="97" t="n">
        <v>-11074825</v>
      </c>
      <c r="H119" s="67" t="n">
        <v>-10865449</v>
      </c>
      <c r="I119" s="67"/>
      <c r="J119" s="67"/>
      <c r="L119" s="105"/>
      <c r="M119" s="68"/>
      <c r="T119" s="106"/>
      <c r="U119" s="106"/>
      <c r="V119" s="71"/>
      <c r="W119" s="71"/>
      <c r="X119" s="71"/>
      <c r="Y119" s="71"/>
      <c r="AC119" s="71"/>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c r="IW119" s="7"/>
    </row>
    <row r="120" customFormat="false" ht="12" hidden="false" customHeight="true" outlineLevel="0" collapsed="false">
      <c r="A120" s="78" t="s">
        <v>144</v>
      </c>
      <c r="B120" s="62" t="s">
        <v>187</v>
      </c>
      <c r="D120" s="93" t="s">
        <v>208</v>
      </c>
      <c r="E120" s="62" t="s">
        <v>213</v>
      </c>
      <c r="G120" s="97" t="n">
        <v>1111045</v>
      </c>
      <c r="H120" s="67" t="n">
        <v>1111045</v>
      </c>
      <c r="I120" s="67" t="n">
        <v>1111045</v>
      </c>
      <c r="J120" s="67"/>
      <c r="L120" s="105"/>
      <c r="M120" s="68"/>
      <c r="T120" s="106"/>
      <c r="U120" s="106"/>
      <c r="V120" s="71"/>
      <c r="W120" s="71"/>
      <c r="X120" s="71"/>
      <c r="Y120" s="71"/>
      <c r="AB120" s="7"/>
      <c r="AC120" s="71"/>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c r="IW120" s="7"/>
    </row>
    <row r="121" customFormat="false" ht="12" hidden="false" customHeight="true" outlineLevel="0" collapsed="false">
      <c r="A121" s="78" t="s">
        <v>144</v>
      </c>
      <c r="B121" s="62" t="s">
        <v>187</v>
      </c>
      <c r="D121" s="93" t="s">
        <v>208</v>
      </c>
      <c r="E121" s="62" t="s">
        <v>214</v>
      </c>
      <c r="G121" s="97" t="n">
        <v>-1115592</v>
      </c>
      <c r="H121" s="67"/>
      <c r="I121" s="67"/>
      <c r="J121" s="67"/>
      <c r="L121" s="105"/>
      <c r="M121" s="68"/>
      <c r="T121" s="106"/>
      <c r="U121" s="106"/>
      <c r="V121" s="71"/>
      <c r="W121" s="71"/>
      <c r="X121" s="71"/>
      <c r="Y121" s="71"/>
      <c r="AB121" s="7"/>
      <c r="AC121" s="71"/>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c r="IW121" s="7"/>
    </row>
    <row r="122" customFormat="false" ht="12" hidden="false" customHeight="true" outlineLevel="0" collapsed="false">
      <c r="A122" s="78" t="s">
        <v>144</v>
      </c>
      <c r="B122" s="62" t="s">
        <v>203</v>
      </c>
      <c r="D122" s="93" t="s">
        <v>208</v>
      </c>
      <c r="E122" s="62" t="s">
        <v>210</v>
      </c>
      <c r="G122" s="97" t="n">
        <v>-26339673</v>
      </c>
      <c r="H122" s="67"/>
      <c r="I122" s="67"/>
      <c r="J122" s="67"/>
      <c r="L122" s="105"/>
      <c r="M122" s="68"/>
      <c r="T122" s="106"/>
      <c r="U122" s="106"/>
      <c r="V122" s="71"/>
      <c r="W122" s="71"/>
      <c r="X122" s="71"/>
      <c r="Y122" s="71"/>
      <c r="AB122" s="7"/>
      <c r="AC122" s="71"/>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c r="IW122" s="7"/>
    </row>
    <row r="123" customFormat="false" ht="12" hidden="false" customHeight="true" outlineLevel="0" collapsed="false">
      <c r="A123" s="78" t="s">
        <v>144</v>
      </c>
      <c r="B123" s="62" t="s">
        <v>203</v>
      </c>
      <c r="D123" s="93" t="s">
        <v>208</v>
      </c>
      <c r="E123" s="62" t="s">
        <v>212</v>
      </c>
      <c r="G123" s="97" t="n">
        <v>1263412</v>
      </c>
      <c r="H123" s="67"/>
      <c r="I123" s="67" t="n">
        <v>1263412</v>
      </c>
      <c r="J123" s="67"/>
      <c r="L123" s="105"/>
      <c r="M123" s="68"/>
      <c r="T123" s="106"/>
      <c r="U123" s="106"/>
      <c r="V123" s="71"/>
      <c r="W123" s="71"/>
      <c r="X123" s="71"/>
      <c r="Y123" s="71"/>
      <c r="AB123" s="7"/>
      <c r="AC123" s="71"/>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c r="IW123" s="7"/>
    </row>
    <row r="124" customFormat="false" ht="12" hidden="false" customHeight="true" outlineLevel="0" collapsed="false">
      <c r="A124" s="78" t="s">
        <v>144</v>
      </c>
      <c r="B124" s="62" t="s">
        <v>203</v>
      </c>
      <c r="D124" s="93" t="s">
        <v>208</v>
      </c>
      <c r="E124" s="62" t="s">
        <v>214</v>
      </c>
      <c r="G124" s="97" t="n">
        <v>-1268583</v>
      </c>
      <c r="H124" s="67"/>
      <c r="I124" s="67"/>
      <c r="J124" s="67"/>
      <c r="L124" s="105"/>
      <c r="M124" s="68"/>
      <c r="T124" s="106"/>
      <c r="U124" s="106"/>
      <c r="V124" s="71"/>
      <c r="W124" s="71"/>
      <c r="X124" s="71"/>
      <c r="Y124" s="71"/>
      <c r="AB124" s="7"/>
      <c r="AC124" s="71"/>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c r="IM124" s="7"/>
      <c r="IN124" s="7"/>
      <c r="IO124" s="7"/>
      <c r="IP124" s="7"/>
      <c r="IQ124" s="7"/>
      <c r="IR124" s="7"/>
      <c r="IS124" s="7"/>
      <c r="IT124" s="7"/>
      <c r="IU124" s="7"/>
      <c r="IV124" s="7"/>
      <c r="IW124" s="7"/>
    </row>
    <row r="125" customFormat="false" ht="12" hidden="false" customHeight="true" outlineLevel="0" collapsed="false">
      <c r="A125" s="78"/>
      <c r="D125" s="93"/>
      <c r="G125" s="97"/>
      <c r="H125" s="67"/>
      <c r="I125" s="67"/>
      <c r="J125" s="67"/>
      <c r="L125" s="105"/>
      <c r="M125" s="68"/>
      <c r="T125" s="106"/>
      <c r="U125" s="106"/>
      <c r="V125" s="71"/>
      <c r="W125" s="71"/>
      <c r="X125" s="71"/>
      <c r="Y125" s="71"/>
      <c r="AB125" s="7"/>
      <c r="AC125" s="71"/>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c r="IW125" s="7"/>
    </row>
    <row r="126" customFormat="false" ht="12" hidden="false" customHeight="true" outlineLevel="0" collapsed="false">
      <c r="A126" s="78" t="s">
        <v>144</v>
      </c>
      <c r="B126" s="62" t="s">
        <v>215</v>
      </c>
      <c r="D126" s="93" t="s">
        <v>65</v>
      </c>
      <c r="E126" s="62" t="s">
        <v>216</v>
      </c>
      <c r="G126" s="97" t="n">
        <v>-1213957</v>
      </c>
      <c r="H126" s="67" t="n">
        <v>5577</v>
      </c>
      <c r="I126" s="67" t="n">
        <v>5577</v>
      </c>
      <c r="J126" s="67"/>
      <c r="L126" s="105"/>
      <c r="M126" s="68"/>
      <c r="Q126" s="69" t="n">
        <v>-839</v>
      </c>
      <c r="T126" s="106"/>
      <c r="U126" s="106"/>
      <c r="V126" s="71"/>
      <c r="W126" s="71"/>
      <c r="X126" s="71"/>
      <c r="Y126" s="71"/>
      <c r="AB126" s="7"/>
      <c r="AC126" s="71"/>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c r="IW126" s="7"/>
    </row>
    <row r="127" customFormat="false" ht="12" hidden="false" customHeight="true" outlineLevel="0" collapsed="false">
      <c r="A127" s="78"/>
      <c r="D127" s="93"/>
      <c r="G127" s="97"/>
      <c r="H127" s="67"/>
      <c r="I127" s="67"/>
      <c r="J127" s="67"/>
      <c r="L127" s="105"/>
      <c r="M127" s="68"/>
      <c r="T127" s="106"/>
      <c r="U127" s="106"/>
      <c r="V127" s="71"/>
      <c r="W127" s="71"/>
      <c r="X127" s="71"/>
      <c r="Y127" s="71"/>
      <c r="AB127" s="7"/>
      <c r="AC127" s="71"/>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c r="IW127" s="7"/>
    </row>
    <row r="128" customFormat="false" ht="12" hidden="false" customHeight="true" outlineLevel="0" collapsed="false">
      <c r="A128" s="78" t="s">
        <v>144</v>
      </c>
      <c r="B128" s="62" t="s">
        <v>153</v>
      </c>
      <c r="D128" s="78" t="s">
        <v>47</v>
      </c>
      <c r="E128" s="62" t="s">
        <v>217</v>
      </c>
      <c r="G128" s="97" t="n">
        <v>13552177</v>
      </c>
      <c r="H128" s="67"/>
      <c r="I128" s="67"/>
      <c r="J128" s="67"/>
      <c r="L128" s="105"/>
      <c r="M128" s="68"/>
      <c r="T128" s="106"/>
      <c r="U128" s="106"/>
      <c r="V128" s="71"/>
      <c r="W128" s="71"/>
      <c r="X128" s="71"/>
      <c r="Y128" s="71"/>
      <c r="AC128" s="71"/>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c r="IS128" s="7"/>
      <c r="IT128" s="7"/>
      <c r="IU128" s="7"/>
      <c r="IV128" s="7"/>
      <c r="IW128" s="7"/>
    </row>
    <row r="129" customFormat="false" ht="12" hidden="false" customHeight="true" outlineLevel="0" collapsed="false">
      <c r="A129" s="78" t="s">
        <v>144</v>
      </c>
      <c r="B129" s="62" t="s">
        <v>153</v>
      </c>
      <c r="D129" s="93" t="s">
        <v>47</v>
      </c>
      <c r="E129" s="62" t="s">
        <v>218</v>
      </c>
      <c r="G129" s="97" t="n">
        <v>-12384722</v>
      </c>
      <c r="H129" s="67"/>
      <c r="I129" s="67"/>
      <c r="J129" s="67"/>
      <c r="L129" s="105"/>
      <c r="M129" s="68"/>
      <c r="T129" s="106"/>
      <c r="U129" s="106"/>
      <c r="V129" s="71"/>
      <c r="W129" s="71"/>
      <c r="X129" s="71"/>
      <c r="Y129" s="71"/>
      <c r="AB129" s="7"/>
      <c r="AC129" s="71"/>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c r="IP129" s="7"/>
      <c r="IQ129" s="7"/>
      <c r="IR129" s="7"/>
      <c r="IS129" s="7"/>
      <c r="IT129" s="7"/>
      <c r="IU129" s="7"/>
      <c r="IV129" s="7"/>
      <c r="IW129" s="7"/>
    </row>
    <row r="130" customFormat="false" ht="12" hidden="false" customHeight="true" outlineLevel="0" collapsed="false">
      <c r="A130" s="78"/>
      <c r="D130" s="93"/>
      <c r="G130" s="97"/>
      <c r="H130" s="67"/>
      <c r="I130" s="67"/>
      <c r="J130" s="67"/>
      <c r="L130" s="105"/>
      <c r="M130" s="68"/>
      <c r="T130" s="106"/>
      <c r="U130" s="106"/>
      <c r="V130" s="71"/>
      <c r="W130" s="71"/>
      <c r="X130" s="71"/>
      <c r="Y130" s="71"/>
      <c r="AB130" s="7"/>
      <c r="AC130" s="71"/>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c r="IP130" s="7"/>
      <c r="IQ130" s="7"/>
      <c r="IR130" s="7"/>
      <c r="IS130" s="7"/>
      <c r="IT130" s="7"/>
      <c r="IU130" s="7"/>
      <c r="IV130" s="7"/>
      <c r="IW130" s="7"/>
    </row>
    <row r="131" customFormat="false" ht="12" hidden="false" customHeight="true" outlineLevel="0" collapsed="false">
      <c r="A131" s="78" t="s">
        <v>144</v>
      </c>
      <c r="B131" s="62" t="s">
        <v>219</v>
      </c>
      <c r="D131" s="93" t="s">
        <v>68</v>
      </c>
      <c r="E131" s="62" t="s">
        <v>220</v>
      </c>
      <c r="G131" s="97" t="n">
        <v>1382109</v>
      </c>
      <c r="H131" s="67" t="n">
        <v>-2912808</v>
      </c>
      <c r="I131" s="67"/>
      <c r="J131" s="67"/>
      <c r="L131" s="105"/>
      <c r="M131" s="68"/>
      <c r="Q131" s="69" t="n">
        <v>224359</v>
      </c>
      <c r="T131" s="106"/>
      <c r="U131" s="106"/>
      <c r="V131" s="71"/>
      <c r="W131" s="71"/>
      <c r="X131" s="71"/>
      <c r="Y131" s="71"/>
      <c r="AB131" s="7"/>
      <c r="AC131" s="71"/>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c r="IP131" s="7"/>
      <c r="IQ131" s="7"/>
      <c r="IR131" s="7"/>
      <c r="IS131" s="7"/>
      <c r="IT131" s="7"/>
      <c r="IU131" s="7"/>
      <c r="IV131" s="7"/>
      <c r="IW131" s="7"/>
    </row>
    <row r="132" customFormat="false" ht="12" hidden="false" customHeight="true" outlineLevel="0" collapsed="false">
      <c r="A132" s="78"/>
      <c r="D132" s="93"/>
      <c r="G132" s="97"/>
      <c r="H132" s="67"/>
      <c r="I132" s="67"/>
      <c r="J132" s="67"/>
      <c r="L132" s="105"/>
      <c r="M132" s="68"/>
      <c r="T132" s="106"/>
      <c r="U132" s="106"/>
      <c r="V132" s="71"/>
      <c r="W132" s="71"/>
      <c r="X132" s="71"/>
      <c r="Y132" s="71"/>
      <c r="AB132" s="7"/>
      <c r="AC132" s="71"/>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c r="IW132" s="7"/>
    </row>
    <row r="133" customFormat="false" ht="12" hidden="false" customHeight="true" outlineLevel="0" collapsed="false">
      <c r="A133" s="78" t="s">
        <v>144</v>
      </c>
      <c r="B133" s="62" t="s">
        <v>159</v>
      </c>
      <c r="D133" s="93" t="s">
        <v>73</v>
      </c>
      <c r="E133" s="62" t="s">
        <v>156</v>
      </c>
      <c r="G133" s="97" t="n">
        <v>-12566214</v>
      </c>
      <c r="H133" s="67"/>
      <c r="I133" s="67"/>
      <c r="J133" s="67"/>
      <c r="L133" s="105"/>
      <c r="M133" s="68"/>
      <c r="T133" s="106"/>
      <c r="U133" s="106"/>
      <c r="V133" s="71"/>
      <c r="W133" s="71"/>
      <c r="X133" s="71"/>
      <c r="Y133" s="71"/>
      <c r="AB133" s="7"/>
      <c r="AC133" s="71"/>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c r="IM133" s="7"/>
      <c r="IN133" s="7"/>
      <c r="IO133" s="7"/>
      <c r="IP133" s="7"/>
      <c r="IQ133" s="7"/>
      <c r="IR133" s="7"/>
      <c r="IS133" s="7"/>
      <c r="IT133" s="7"/>
      <c r="IU133" s="7"/>
      <c r="IV133" s="7"/>
      <c r="IW133" s="7"/>
    </row>
    <row r="134" customFormat="false" ht="12" hidden="false" customHeight="true" outlineLevel="0" collapsed="false">
      <c r="A134" s="78" t="s">
        <v>144</v>
      </c>
      <c r="B134" s="62" t="s">
        <v>153</v>
      </c>
      <c r="D134" s="93" t="s">
        <v>73</v>
      </c>
      <c r="E134" s="62" t="s">
        <v>156</v>
      </c>
      <c r="G134" s="97" t="n">
        <v>-9188140</v>
      </c>
      <c r="H134" s="67"/>
      <c r="I134" s="67"/>
      <c r="J134" s="67"/>
      <c r="L134" s="105"/>
      <c r="M134" s="68"/>
      <c r="T134" s="106"/>
      <c r="U134" s="106"/>
      <c r="V134" s="71"/>
      <c r="W134" s="71"/>
      <c r="X134" s="71"/>
      <c r="Y134" s="71"/>
      <c r="AB134" s="7"/>
      <c r="AC134" s="71"/>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c r="IW134" s="7"/>
    </row>
    <row r="135" customFormat="false" ht="12" hidden="false" customHeight="true" outlineLevel="0" collapsed="false">
      <c r="A135" s="78" t="s">
        <v>144</v>
      </c>
      <c r="B135" s="62" t="s">
        <v>153</v>
      </c>
      <c r="D135" s="93" t="s">
        <v>73</v>
      </c>
      <c r="E135" s="62" t="s">
        <v>221</v>
      </c>
      <c r="G135" s="97" t="n">
        <v>1645000</v>
      </c>
      <c r="H135" s="67"/>
      <c r="I135" s="67"/>
      <c r="J135" s="67"/>
      <c r="L135" s="105"/>
      <c r="M135" s="68"/>
      <c r="T135" s="106"/>
      <c r="U135" s="106"/>
      <c r="V135" s="71"/>
      <c r="W135" s="71"/>
      <c r="X135" s="71"/>
      <c r="Y135" s="71"/>
      <c r="AB135" s="7"/>
      <c r="AC135" s="71"/>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c r="IR135" s="7"/>
      <c r="IS135" s="7"/>
      <c r="IT135" s="7"/>
      <c r="IU135" s="7"/>
      <c r="IV135" s="7"/>
      <c r="IW135" s="7"/>
    </row>
    <row r="136" customFormat="false" ht="12" hidden="false" customHeight="true" outlineLevel="0" collapsed="false">
      <c r="A136" s="78" t="s">
        <v>144</v>
      </c>
      <c r="B136" s="62" t="s">
        <v>222</v>
      </c>
      <c r="D136" s="93" t="s">
        <v>73</v>
      </c>
      <c r="E136" s="62" t="s">
        <v>156</v>
      </c>
      <c r="G136" s="97" t="n">
        <v>-23066973</v>
      </c>
      <c r="H136" s="67"/>
      <c r="I136" s="67"/>
      <c r="J136" s="67"/>
      <c r="L136" s="105"/>
      <c r="M136" s="68"/>
      <c r="T136" s="106"/>
      <c r="U136" s="106"/>
      <c r="V136" s="71"/>
      <c r="W136" s="71"/>
      <c r="X136" s="71"/>
      <c r="Y136" s="71"/>
      <c r="AB136" s="7"/>
      <c r="AC136" s="71"/>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c r="IS136" s="7"/>
      <c r="IT136" s="7"/>
      <c r="IU136" s="7"/>
      <c r="IV136" s="7"/>
      <c r="IW136" s="7"/>
    </row>
    <row r="137" customFormat="false" ht="12" hidden="false" customHeight="true" outlineLevel="0" collapsed="false">
      <c r="A137" s="78" t="s">
        <v>144</v>
      </c>
      <c r="B137" s="62" t="s">
        <v>203</v>
      </c>
      <c r="D137" s="93" t="s">
        <v>73</v>
      </c>
      <c r="E137" s="62" t="s">
        <v>156</v>
      </c>
      <c r="G137" s="97" t="n">
        <v>-1309187</v>
      </c>
      <c r="H137" s="67"/>
      <c r="I137" s="67" t="n">
        <v>-6437604</v>
      </c>
      <c r="J137" s="67"/>
      <c r="L137" s="105"/>
      <c r="M137" s="68"/>
      <c r="T137" s="106"/>
      <c r="U137" s="106"/>
      <c r="V137" s="71"/>
      <c r="W137" s="71"/>
      <c r="X137" s="71"/>
      <c r="Y137" s="71"/>
      <c r="AB137" s="7"/>
      <c r="AC137" s="71"/>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c r="IW137" s="7"/>
    </row>
    <row r="138" customFormat="false" ht="12" hidden="false" customHeight="true" outlineLevel="0" collapsed="false">
      <c r="A138" s="78"/>
      <c r="D138" s="93"/>
      <c r="G138" s="97"/>
      <c r="H138" s="67"/>
      <c r="I138" s="67"/>
      <c r="J138" s="67"/>
      <c r="L138" s="105"/>
      <c r="M138" s="68"/>
      <c r="T138" s="106"/>
      <c r="U138" s="106"/>
      <c r="V138" s="71"/>
      <c r="W138" s="71"/>
      <c r="X138" s="71"/>
      <c r="Y138" s="71"/>
      <c r="AB138" s="7"/>
      <c r="AC138" s="71"/>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c r="IW138" s="7"/>
    </row>
    <row r="139" customFormat="false" ht="12" hidden="false" customHeight="true" outlineLevel="0" collapsed="false">
      <c r="A139" s="78" t="s">
        <v>223</v>
      </c>
      <c r="B139" s="62" t="s">
        <v>224</v>
      </c>
      <c r="D139" s="78" t="s">
        <v>223</v>
      </c>
      <c r="E139" s="62" t="s">
        <v>225</v>
      </c>
      <c r="G139" s="97" t="n">
        <v>1440759</v>
      </c>
      <c r="H139" s="67"/>
      <c r="I139" s="67" t="n">
        <v>-34909</v>
      </c>
      <c r="J139" s="67"/>
      <c r="L139" s="105"/>
      <c r="M139" s="68"/>
      <c r="Q139" s="69" t="n">
        <v>119603</v>
      </c>
      <c r="T139" s="106"/>
      <c r="U139" s="106"/>
      <c r="V139" s="71"/>
      <c r="W139" s="71"/>
      <c r="X139" s="71"/>
      <c r="Y139" s="71"/>
      <c r="AC139" s="71"/>
    </row>
    <row r="140" customFormat="false" ht="12" hidden="false" customHeight="true" outlineLevel="0" collapsed="false">
      <c r="A140" s="78"/>
      <c r="D140" s="78"/>
      <c r="G140" s="97"/>
      <c r="H140" s="67"/>
      <c r="I140" s="67"/>
      <c r="J140" s="67"/>
      <c r="L140" s="105"/>
      <c r="M140" s="68"/>
      <c r="T140" s="106"/>
      <c r="U140" s="106"/>
      <c r="V140" s="71"/>
      <c r="W140" s="71"/>
      <c r="X140" s="71"/>
      <c r="Y140" s="71"/>
      <c r="AC140" s="71"/>
    </row>
    <row r="141" customFormat="false" ht="12" hidden="false" customHeight="true" outlineLevel="0" collapsed="false">
      <c r="A141" s="78" t="s">
        <v>223</v>
      </c>
      <c r="B141" s="62" t="s">
        <v>226</v>
      </c>
      <c r="D141" s="93" t="s">
        <v>208</v>
      </c>
      <c r="E141" s="62" t="s">
        <v>210</v>
      </c>
      <c r="G141" s="97" t="n">
        <v>14865911</v>
      </c>
      <c r="H141" s="67"/>
      <c r="I141" s="67"/>
      <c r="J141" s="67"/>
      <c r="L141" s="105"/>
      <c r="M141" s="68"/>
      <c r="T141" s="106"/>
      <c r="U141" s="106"/>
      <c r="V141" s="71"/>
      <c r="W141" s="71"/>
      <c r="X141" s="71"/>
      <c r="Y141" s="71"/>
      <c r="AC141" s="71"/>
    </row>
    <row r="142" customFormat="false" ht="12" hidden="false" customHeight="true" outlineLevel="0" collapsed="false">
      <c r="A142" s="93"/>
      <c r="D142" s="78"/>
      <c r="G142" s="97"/>
      <c r="H142" s="67"/>
      <c r="I142" s="67"/>
      <c r="J142" s="67"/>
      <c r="L142" s="105"/>
      <c r="M142" s="68"/>
      <c r="T142" s="106"/>
      <c r="U142" s="106"/>
      <c r="V142" s="71"/>
      <c r="W142" s="71"/>
      <c r="X142" s="71"/>
      <c r="Y142" s="71"/>
      <c r="AC142" s="71"/>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c r="IP142" s="7"/>
      <c r="IQ142" s="7"/>
      <c r="IR142" s="7"/>
      <c r="IS142" s="7"/>
      <c r="IT142" s="7"/>
      <c r="IU142" s="7"/>
      <c r="IV142" s="7"/>
      <c r="IW142" s="7"/>
    </row>
    <row r="143" customFormat="false" ht="12" hidden="false" customHeight="true" outlineLevel="0" collapsed="false">
      <c r="A143" s="93" t="s">
        <v>204</v>
      </c>
      <c r="B143" s="62" t="s">
        <v>227</v>
      </c>
      <c r="D143" s="93" t="s">
        <v>208</v>
      </c>
      <c r="E143" s="62" t="s">
        <v>228</v>
      </c>
      <c r="G143" s="97" t="n">
        <v>-1530095</v>
      </c>
      <c r="H143" s="67"/>
      <c r="I143" s="67"/>
      <c r="J143" s="67"/>
      <c r="L143" s="105"/>
      <c r="M143" s="68"/>
      <c r="T143" s="106"/>
      <c r="U143" s="106"/>
      <c r="V143" s="71"/>
      <c r="W143" s="71"/>
      <c r="X143" s="71"/>
      <c r="Y143" s="71"/>
      <c r="AC143" s="71"/>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c r="IM143" s="7"/>
      <c r="IN143" s="7"/>
      <c r="IO143" s="7"/>
      <c r="IP143" s="7"/>
      <c r="IQ143" s="7"/>
      <c r="IR143" s="7"/>
      <c r="IS143" s="7"/>
      <c r="IT143" s="7"/>
      <c r="IU143" s="7"/>
      <c r="IV143" s="7"/>
      <c r="IW143" s="7"/>
    </row>
    <row r="144" customFormat="false" ht="12" hidden="false" customHeight="true" outlineLevel="0" collapsed="false">
      <c r="A144" s="93" t="s">
        <v>204</v>
      </c>
      <c r="B144" s="62" t="s">
        <v>229</v>
      </c>
      <c r="D144" s="93" t="s">
        <v>208</v>
      </c>
      <c r="E144" s="62" t="s">
        <v>209</v>
      </c>
      <c r="G144" s="97" t="n">
        <v>-2390120</v>
      </c>
      <c r="H144" s="67"/>
      <c r="I144" s="67"/>
      <c r="J144" s="67"/>
      <c r="L144" s="105"/>
      <c r="M144" s="68"/>
      <c r="T144" s="106"/>
      <c r="U144" s="106"/>
      <c r="V144" s="71"/>
      <c r="W144" s="71"/>
      <c r="X144" s="71"/>
      <c r="Y144" s="71"/>
      <c r="AC144" s="71"/>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c r="IP144" s="7"/>
      <c r="IQ144" s="7"/>
      <c r="IR144" s="7"/>
      <c r="IS144" s="7"/>
      <c r="IT144" s="7"/>
      <c r="IU144" s="7"/>
      <c r="IV144" s="7"/>
      <c r="IW144" s="7"/>
    </row>
    <row r="145" customFormat="false" ht="12" hidden="false" customHeight="true" outlineLevel="0" collapsed="false">
      <c r="A145" s="93"/>
      <c r="D145" s="78"/>
      <c r="G145" s="97"/>
      <c r="H145" s="67"/>
      <c r="I145" s="67"/>
      <c r="J145" s="67"/>
      <c r="L145" s="105"/>
      <c r="M145" s="68"/>
      <c r="T145" s="106"/>
      <c r="U145" s="106"/>
      <c r="V145" s="71"/>
      <c r="W145" s="71"/>
      <c r="X145" s="71"/>
      <c r="Y145" s="71"/>
      <c r="AC145" s="71"/>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c r="IS145" s="7"/>
      <c r="IT145" s="7"/>
      <c r="IU145" s="7"/>
      <c r="IV145" s="7"/>
      <c r="IW145" s="7"/>
    </row>
    <row r="146" customFormat="false" ht="12" hidden="false" customHeight="true" outlineLevel="0" collapsed="false">
      <c r="A146" s="78" t="s">
        <v>63</v>
      </c>
      <c r="B146" s="62" t="s">
        <v>230</v>
      </c>
      <c r="D146" s="78" t="s">
        <v>63</v>
      </c>
      <c r="E146" s="62" t="s">
        <v>231</v>
      </c>
      <c r="G146" s="97" t="n">
        <v>-7103715</v>
      </c>
      <c r="H146" s="67"/>
      <c r="I146" s="67"/>
      <c r="J146" s="67"/>
      <c r="L146" s="105"/>
      <c r="M146" s="68"/>
      <c r="T146" s="106"/>
      <c r="U146" s="106"/>
      <c r="V146" s="71"/>
      <c r="W146" s="71"/>
      <c r="X146" s="71"/>
      <c r="Y146" s="71"/>
      <c r="AC146" s="71"/>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c r="IS146" s="7"/>
      <c r="IT146" s="7"/>
      <c r="IU146" s="7"/>
      <c r="IV146" s="7"/>
      <c r="IW146" s="7"/>
    </row>
    <row r="147" customFormat="false" ht="12" hidden="false" customHeight="true" outlineLevel="0" collapsed="false">
      <c r="A147" s="78" t="s">
        <v>63</v>
      </c>
      <c r="B147" s="62" t="s">
        <v>230</v>
      </c>
      <c r="D147" s="78" t="s">
        <v>63</v>
      </c>
      <c r="E147" s="62" t="s">
        <v>232</v>
      </c>
      <c r="G147" s="97" t="n">
        <v>-2810657</v>
      </c>
      <c r="H147" s="67"/>
      <c r="I147" s="67"/>
      <c r="J147" s="67"/>
      <c r="L147" s="105"/>
      <c r="M147" s="68"/>
      <c r="T147" s="106"/>
      <c r="U147" s="106"/>
      <c r="V147" s="71"/>
      <c r="W147" s="71"/>
      <c r="X147" s="71"/>
      <c r="Y147" s="71"/>
      <c r="AC147" s="71"/>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c r="IS147" s="7"/>
      <c r="IT147" s="7"/>
      <c r="IU147" s="7"/>
      <c r="IV147" s="7"/>
      <c r="IW147" s="7"/>
    </row>
    <row r="148" customFormat="false" ht="12" hidden="false" customHeight="true" outlineLevel="0" collapsed="false">
      <c r="A148" s="93"/>
      <c r="D148" s="78"/>
      <c r="G148" s="97"/>
      <c r="H148" s="67"/>
      <c r="I148" s="67"/>
      <c r="J148" s="67"/>
      <c r="L148" s="105"/>
      <c r="M148" s="68"/>
      <c r="T148" s="106"/>
      <c r="U148" s="106"/>
      <c r="V148" s="71"/>
      <c r="W148" s="71"/>
      <c r="X148" s="71"/>
      <c r="Y148" s="71"/>
      <c r="AC148" s="71"/>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c r="IR148" s="7"/>
      <c r="IS148" s="7"/>
      <c r="IT148" s="7"/>
      <c r="IU148" s="7"/>
      <c r="IV148" s="7"/>
      <c r="IW148" s="7"/>
    </row>
    <row r="149" customFormat="false" ht="12" hidden="false" customHeight="true" outlineLevel="0" collapsed="false">
      <c r="A149" s="78" t="s">
        <v>63</v>
      </c>
      <c r="B149" s="62" t="s">
        <v>233</v>
      </c>
      <c r="D149" s="93" t="s">
        <v>73</v>
      </c>
      <c r="E149" s="62" t="s">
        <v>156</v>
      </c>
      <c r="G149" s="97" t="n">
        <v>1066340</v>
      </c>
      <c r="H149" s="67" t="n">
        <v>-354325</v>
      </c>
      <c r="I149" s="67" t="n">
        <v>329735</v>
      </c>
      <c r="J149" s="67"/>
      <c r="L149" s="105"/>
      <c r="M149" s="68"/>
      <c r="Q149" s="69" t="n">
        <v>2800</v>
      </c>
      <c r="T149" s="106"/>
      <c r="U149" s="106"/>
      <c r="V149" s="71"/>
      <c r="W149" s="71"/>
      <c r="X149" s="71"/>
      <c r="Y149" s="71"/>
      <c r="AB149" s="7"/>
      <c r="AC149" s="71"/>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c r="IP149" s="7"/>
      <c r="IQ149" s="7"/>
      <c r="IR149" s="7"/>
      <c r="IS149" s="7"/>
      <c r="IT149" s="7"/>
      <c r="IU149" s="7"/>
      <c r="IV149" s="7"/>
      <c r="IW149" s="7"/>
    </row>
    <row r="150" customFormat="false" ht="12" hidden="false" customHeight="true" outlineLevel="0" collapsed="false">
      <c r="A150" s="93"/>
      <c r="D150" s="78"/>
      <c r="G150" s="97"/>
      <c r="H150" s="67"/>
      <c r="I150" s="67"/>
      <c r="J150" s="67"/>
      <c r="L150" s="105"/>
      <c r="M150" s="68"/>
      <c r="T150" s="106"/>
      <c r="U150" s="106"/>
      <c r="V150" s="71"/>
      <c r="W150" s="71"/>
      <c r="X150" s="71"/>
      <c r="Y150" s="71"/>
      <c r="AC150" s="71"/>
    </row>
    <row r="151" customFormat="false" ht="12" hidden="false" customHeight="true" outlineLevel="0" collapsed="false">
      <c r="A151" s="93" t="s">
        <v>208</v>
      </c>
      <c r="B151" s="62" t="s">
        <v>234</v>
      </c>
      <c r="D151" s="93" t="s">
        <v>208</v>
      </c>
      <c r="E151" s="62" t="s">
        <v>212</v>
      </c>
      <c r="G151" s="97" t="n">
        <v>-2019549</v>
      </c>
      <c r="H151" s="67"/>
      <c r="I151" s="67"/>
      <c r="J151" s="67"/>
      <c r="L151" s="105"/>
      <c r="M151" s="68"/>
      <c r="T151" s="106"/>
      <c r="U151" s="106"/>
      <c r="V151" s="71"/>
      <c r="W151" s="71"/>
      <c r="X151" s="71"/>
      <c r="Y151" s="71"/>
      <c r="AC151" s="71"/>
    </row>
    <row r="152" customFormat="false" ht="12" hidden="false" customHeight="true" outlineLevel="0" collapsed="false">
      <c r="A152" s="93"/>
      <c r="D152" s="93"/>
      <c r="G152" s="97"/>
      <c r="H152" s="67"/>
      <c r="I152" s="67"/>
      <c r="J152" s="67"/>
      <c r="L152" s="105"/>
      <c r="M152" s="68"/>
      <c r="T152" s="106"/>
      <c r="U152" s="106"/>
      <c r="V152" s="71"/>
      <c r="W152" s="71"/>
      <c r="X152" s="71"/>
      <c r="Y152" s="71"/>
      <c r="AB152" s="7"/>
      <c r="AC152" s="71"/>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c r="IP152" s="7"/>
      <c r="IQ152" s="7"/>
      <c r="IR152" s="7"/>
      <c r="IS152" s="7"/>
      <c r="IT152" s="7"/>
      <c r="IU152" s="7"/>
      <c r="IV152" s="7"/>
      <c r="IW152" s="7"/>
    </row>
    <row r="153" customFormat="false" ht="12" hidden="false" customHeight="true" outlineLevel="0" collapsed="false">
      <c r="A153" s="93" t="s">
        <v>208</v>
      </c>
      <c r="B153" s="62" t="s">
        <v>212</v>
      </c>
      <c r="D153" s="78" t="s">
        <v>73</v>
      </c>
      <c r="E153" s="62" t="s">
        <v>156</v>
      </c>
      <c r="G153" s="97" t="n">
        <v>-3507063</v>
      </c>
      <c r="H153" s="67" t="n">
        <v>-2818005</v>
      </c>
      <c r="I153" s="67" t="n">
        <v>-2104635</v>
      </c>
      <c r="J153" s="67" t="n">
        <v>-2648322</v>
      </c>
      <c r="L153" s="105" t="n">
        <v>-8084</v>
      </c>
      <c r="M153" s="68"/>
      <c r="Q153" s="108"/>
      <c r="T153" s="106"/>
      <c r="U153" s="106"/>
      <c r="V153" s="71"/>
      <c r="W153" s="71"/>
      <c r="X153" s="71"/>
      <c r="Y153" s="71"/>
      <c r="AB153" s="7"/>
      <c r="AC153" s="71"/>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c r="IS153" s="7"/>
      <c r="IT153" s="7"/>
      <c r="IU153" s="7"/>
      <c r="IV153" s="7"/>
      <c r="IW153" s="7"/>
    </row>
    <row r="154" customFormat="false" ht="12" hidden="false" customHeight="true" outlineLevel="0" collapsed="false">
      <c r="A154" s="93"/>
      <c r="D154" s="78"/>
      <c r="G154" s="97"/>
      <c r="H154" s="67"/>
      <c r="I154" s="67"/>
      <c r="J154" s="67"/>
      <c r="L154" s="105"/>
      <c r="M154" s="68"/>
      <c r="Q154" s="108"/>
      <c r="T154" s="106"/>
      <c r="U154" s="106"/>
      <c r="V154" s="71"/>
      <c r="W154" s="71"/>
      <c r="X154" s="71"/>
      <c r="Y154" s="71"/>
      <c r="AB154" s="7"/>
      <c r="AC154" s="71"/>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c r="IR154" s="7"/>
      <c r="IS154" s="7"/>
      <c r="IT154" s="7"/>
      <c r="IU154" s="7"/>
      <c r="IV154" s="7"/>
      <c r="IW154" s="7"/>
    </row>
    <row r="155" customFormat="false" ht="12" hidden="false" customHeight="true" outlineLevel="0" collapsed="false">
      <c r="A155" s="93" t="s">
        <v>65</v>
      </c>
      <c r="B155" s="62" t="s">
        <v>235</v>
      </c>
      <c r="D155" s="78" t="s">
        <v>73</v>
      </c>
      <c r="E155" s="62" t="s">
        <v>156</v>
      </c>
      <c r="G155" s="97" t="n">
        <v>-2151629</v>
      </c>
      <c r="H155" s="67" t="n">
        <v>-288225</v>
      </c>
      <c r="I155" s="67" t="n">
        <v>-296972</v>
      </c>
      <c r="J155" s="67"/>
      <c r="L155" s="105"/>
      <c r="M155" s="68"/>
      <c r="Q155" s="108" t="n">
        <v>2131678</v>
      </c>
      <c r="T155" s="106"/>
      <c r="U155" s="106"/>
      <c r="V155" s="71"/>
      <c r="W155" s="71"/>
      <c r="X155" s="71"/>
      <c r="Y155" s="71"/>
      <c r="AB155" s="7"/>
      <c r="AC155" s="71"/>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c r="IP155" s="7"/>
      <c r="IQ155" s="7"/>
      <c r="IR155" s="7"/>
      <c r="IS155" s="7"/>
      <c r="IT155" s="7"/>
      <c r="IU155" s="7"/>
      <c r="IV155" s="7"/>
      <c r="IW155" s="7"/>
    </row>
    <row r="156" customFormat="false" ht="12" hidden="false" customHeight="true" outlineLevel="0" collapsed="false">
      <c r="A156" s="93"/>
      <c r="D156" s="78"/>
      <c r="G156" s="97"/>
      <c r="H156" s="67"/>
      <c r="I156" s="67"/>
      <c r="J156" s="67"/>
      <c r="L156" s="105"/>
      <c r="M156" s="68"/>
      <c r="Q156" s="108"/>
      <c r="T156" s="106"/>
      <c r="U156" s="106"/>
      <c r="V156" s="71"/>
      <c r="W156" s="71"/>
      <c r="X156" s="71"/>
      <c r="Y156" s="71"/>
      <c r="AB156" s="7"/>
      <c r="AC156" s="71"/>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c r="IM156" s="7"/>
      <c r="IN156" s="7"/>
      <c r="IO156" s="7"/>
      <c r="IP156" s="7"/>
      <c r="IQ156" s="7"/>
      <c r="IR156" s="7"/>
      <c r="IS156" s="7"/>
      <c r="IT156" s="7"/>
      <c r="IU156" s="7"/>
      <c r="IV156" s="7"/>
      <c r="IW156" s="7"/>
    </row>
    <row r="157" customFormat="false" ht="12" hidden="false" customHeight="true" outlineLevel="0" collapsed="false">
      <c r="A157" s="93" t="s">
        <v>67</v>
      </c>
      <c r="B157" s="62" t="s">
        <v>236</v>
      </c>
      <c r="D157" s="78" t="s">
        <v>67</v>
      </c>
      <c r="E157" s="62" t="s">
        <v>237</v>
      </c>
      <c r="G157" s="97" t="n">
        <v>-5671139</v>
      </c>
      <c r="H157" s="67" t="n">
        <v>-5671139</v>
      </c>
      <c r="I157" s="67" t="n">
        <v>-5671139</v>
      </c>
      <c r="J157" s="67"/>
      <c r="L157" s="105"/>
      <c r="M157" s="68"/>
      <c r="Q157" s="108"/>
      <c r="T157" s="106"/>
      <c r="U157" s="106"/>
      <c r="V157" s="71"/>
      <c r="W157" s="71"/>
      <c r="X157" s="71"/>
      <c r="Y157" s="71"/>
      <c r="AB157" s="7"/>
      <c r="AC157" s="71"/>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c r="IP157" s="7"/>
      <c r="IQ157" s="7"/>
      <c r="IR157" s="7"/>
      <c r="IS157" s="7"/>
      <c r="IT157" s="7"/>
      <c r="IU157" s="7"/>
      <c r="IV157" s="7"/>
      <c r="IW157" s="7"/>
    </row>
    <row r="158" customFormat="false" ht="12" hidden="false" customHeight="true" outlineLevel="0" collapsed="false">
      <c r="A158" s="93" t="s">
        <v>67</v>
      </c>
      <c r="B158" s="62" t="s">
        <v>238</v>
      </c>
      <c r="D158" s="78" t="s">
        <v>67</v>
      </c>
      <c r="E158" s="62" t="s">
        <v>239</v>
      </c>
      <c r="G158" s="97" t="n">
        <v>7657052</v>
      </c>
      <c r="H158" s="67" t="n">
        <v>7657052</v>
      </c>
      <c r="I158" s="67" t="n">
        <v>9386196</v>
      </c>
      <c r="J158" s="67"/>
      <c r="L158" s="105"/>
      <c r="M158" s="68"/>
      <c r="Q158" s="108"/>
      <c r="T158" s="106"/>
      <c r="U158" s="106"/>
      <c r="V158" s="71"/>
      <c r="W158" s="71"/>
      <c r="X158" s="71"/>
      <c r="Y158" s="71"/>
      <c r="AB158" s="7"/>
      <c r="AC158" s="71"/>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c r="IP158" s="7"/>
      <c r="IQ158" s="7"/>
      <c r="IR158" s="7"/>
      <c r="IS158" s="7"/>
      <c r="IT158" s="7"/>
      <c r="IU158" s="7"/>
      <c r="IV158" s="7"/>
      <c r="IW158" s="7"/>
    </row>
    <row r="159" customFormat="false" ht="12" hidden="false" customHeight="true" outlineLevel="0" collapsed="false">
      <c r="A159" s="93"/>
      <c r="D159" s="78"/>
      <c r="G159" s="97"/>
      <c r="H159" s="67"/>
      <c r="I159" s="67"/>
      <c r="J159" s="67"/>
      <c r="L159" s="105"/>
      <c r="M159" s="68"/>
      <c r="Q159" s="108"/>
      <c r="T159" s="106"/>
      <c r="U159" s="106"/>
      <c r="V159" s="71"/>
      <c r="W159" s="71"/>
      <c r="X159" s="71"/>
      <c r="Y159" s="71"/>
      <c r="AB159" s="7"/>
      <c r="AC159" s="71"/>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c r="IP159" s="7"/>
      <c r="IQ159" s="7"/>
      <c r="IR159" s="7"/>
      <c r="IS159" s="7"/>
      <c r="IT159" s="7"/>
      <c r="IU159" s="7"/>
      <c r="IV159" s="7"/>
      <c r="IW159" s="7"/>
    </row>
    <row r="160" customFormat="false" ht="12" hidden="false" customHeight="true" outlineLevel="0" collapsed="false">
      <c r="A160" s="93" t="s">
        <v>71</v>
      </c>
      <c r="B160" s="62" t="s">
        <v>240</v>
      </c>
      <c r="D160" s="78" t="s">
        <v>71</v>
      </c>
      <c r="E160" s="62" t="s">
        <v>241</v>
      </c>
      <c r="G160" s="97" t="n">
        <v>6440166</v>
      </c>
      <c r="H160" s="67" t="n">
        <v>5474592</v>
      </c>
      <c r="I160" s="67"/>
      <c r="J160" s="67"/>
      <c r="L160" s="105"/>
      <c r="M160" s="68"/>
      <c r="Q160" s="108"/>
      <c r="T160" s="106"/>
      <c r="U160" s="106"/>
      <c r="V160" s="71"/>
      <c r="W160" s="71"/>
      <c r="X160" s="71"/>
      <c r="Y160" s="71"/>
      <c r="AB160" s="7"/>
      <c r="AC160" s="71"/>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c r="IP160" s="7"/>
      <c r="IQ160" s="7"/>
      <c r="IR160" s="7"/>
      <c r="IS160" s="7"/>
      <c r="IT160" s="7"/>
      <c r="IU160" s="7"/>
      <c r="IV160" s="7"/>
      <c r="IW160" s="7"/>
    </row>
    <row r="161" customFormat="false" ht="12" hidden="false" customHeight="true" outlineLevel="0" collapsed="false">
      <c r="A161" s="93"/>
      <c r="D161" s="78"/>
      <c r="G161" s="97"/>
      <c r="H161" s="67"/>
      <c r="I161" s="67"/>
      <c r="J161" s="67"/>
      <c r="L161" s="105"/>
      <c r="M161" s="68"/>
      <c r="Q161" s="108"/>
      <c r="T161" s="106"/>
      <c r="U161" s="106"/>
      <c r="V161" s="71"/>
      <c r="W161" s="71"/>
      <c r="X161" s="71"/>
      <c r="Y161" s="71"/>
      <c r="AB161" s="7"/>
      <c r="AC161" s="71"/>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c r="IW161" s="7"/>
    </row>
    <row r="162" customFormat="false" ht="12" hidden="false" customHeight="true" outlineLevel="0" collapsed="false">
      <c r="A162" s="93" t="s">
        <v>71</v>
      </c>
      <c r="B162" s="62" t="s">
        <v>242</v>
      </c>
      <c r="D162" s="78" t="s">
        <v>73</v>
      </c>
      <c r="E162" s="62" t="s">
        <v>221</v>
      </c>
      <c r="G162" s="97" t="n">
        <v>-1700000</v>
      </c>
      <c r="H162" s="67"/>
      <c r="I162" s="67" t="n">
        <v>-2100000</v>
      </c>
      <c r="J162" s="67"/>
      <c r="L162" s="105"/>
      <c r="M162" s="68"/>
      <c r="Q162" s="108"/>
      <c r="T162" s="106"/>
      <c r="U162" s="106"/>
      <c r="V162" s="71"/>
      <c r="W162" s="71"/>
      <c r="X162" s="71"/>
      <c r="Y162" s="71"/>
      <c r="AB162" s="7"/>
      <c r="AC162" s="71"/>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c r="IW162" s="7"/>
    </row>
    <row r="163" customFormat="false" ht="12" hidden="false" customHeight="true" outlineLevel="0" collapsed="false">
      <c r="A163" s="93"/>
      <c r="D163" s="78"/>
      <c r="G163" s="97"/>
      <c r="H163" s="67"/>
      <c r="I163" s="67"/>
      <c r="J163" s="67"/>
      <c r="L163" s="105"/>
      <c r="M163" s="68"/>
      <c r="Q163" s="108"/>
      <c r="T163" s="106"/>
      <c r="U163" s="106"/>
      <c r="V163" s="71"/>
      <c r="W163" s="71"/>
      <c r="X163" s="71"/>
      <c r="Y163" s="71"/>
      <c r="AB163" s="7"/>
      <c r="AC163" s="71"/>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c r="IW163" s="7"/>
    </row>
    <row r="164" customFormat="false" ht="12" hidden="false" customHeight="true" outlineLevel="0" collapsed="false">
      <c r="A164" s="93"/>
      <c r="B164" s="109" t="s">
        <v>243</v>
      </c>
      <c r="D164" s="110"/>
      <c r="E164" s="95"/>
      <c r="G164" s="111"/>
      <c r="H164" s="112" t="n">
        <f aca="false">SUM(H8:H163)</f>
        <v>36829113</v>
      </c>
      <c r="I164" s="113" t="n">
        <f aca="false">SUM(I8:I163)</f>
        <v>23993574</v>
      </c>
      <c r="J164" s="114" t="n">
        <f aca="false">SUM(J8:J163)</f>
        <v>4884657</v>
      </c>
      <c r="K164" s="114" t="n">
        <f aca="false">SUM(K8:K163)</f>
        <v>8196550</v>
      </c>
      <c r="L164" s="114" t="n">
        <f aca="false">SUM(L8:L163)</f>
        <v>9418609</v>
      </c>
      <c r="M164" s="114" t="n">
        <f aca="false">SUM(M8:M163)</f>
        <v>9122783</v>
      </c>
      <c r="N164" s="114" t="n">
        <f aca="false">SUM(N8:N163)</f>
        <v>10589749</v>
      </c>
      <c r="O164" s="114" t="n">
        <f aca="false">SUM(O8:O163)</f>
        <v>7293097</v>
      </c>
      <c r="P164" s="114"/>
      <c r="Q164" s="114" t="n">
        <f aca="false">SUM(Q8:Q163)</f>
        <v>19540748</v>
      </c>
      <c r="R164" s="114" t="n">
        <f aca="false">SUM(R8:R163)</f>
        <v>5996011</v>
      </c>
      <c r="S164" s="114" t="n">
        <f aca="false">SUM(S10:S163)</f>
        <v>2082838</v>
      </c>
      <c r="T164" s="114" t="n">
        <f aca="false">SUM(T10:T163)</f>
        <v>572851</v>
      </c>
      <c r="U164" s="114" t="n">
        <f aca="false">SUM(U10:U163)</f>
        <v>-1860365</v>
      </c>
      <c r="V164" s="71" t="n">
        <f aca="false">SUM(V10:V163)</f>
        <v>0</v>
      </c>
      <c r="W164" s="71" t="n">
        <f aca="false">SUM(W10:W163)</f>
        <v>0</v>
      </c>
      <c r="X164" s="71" t="n">
        <f aca="false">SUM(X10:X163)</f>
        <v>0</v>
      </c>
      <c r="Y164" s="71" t="n">
        <f aca="false">SUM(Y10:Y163)</f>
        <v>0</v>
      </c>
      <c r="Z164" s="71" t="n">
        <f aca="false">SUM(Z10:Z163)</f>
        <v>0</v>
      </c>
      <c r="AA164" s="71" t="n">
        <f aca="false">SUM(AA10:AA163)</f>
        <v>0</v>
      </c>
      <c r="AB164" s="71"/>
      <c r="AC164" s="71" t="n">
        <f aca="false">SUM(AC10:AC163)</f>
        <v>0</v>
      </c>
    </row>
    <row r="165" customFormat="false" ht="12" hidden="false" customHeight="true" outlineLevel="0" collapsed="false">
      <c r="A165" s="93"/>
      <c r="B165" s="109" t="s">
        <v>244</v>
      </c>
      <c r="D165" s="110"/>
      <c r="E165" s="95"/>
      <c r="G165" s="115"/>
      <c r="H165" s="106" t="n">
        <f aca="false">H166-H164</f>
        <v>-1553950</v>
      </c>
      <c r="I165" s="72" t="n">
        <f aca="false">I166-I164</f>
        <v>10480987</v>
      </c>
      <c r="J165" s="71" t="n">
        <f aca="false">J166-J164</f>
        <v>8743924</v>
      </c>
      <c r="K165" s="71" t="n">
        <f aca="false">K166-K164</f>
        <v>14923725</v>
      </c>
      <c r="L165" s="71" t="n">
        <f aca="false">L166-L164</f>
        <v>-1017808</v>
      </c>
      <c r="M165" s="71" t="n">
        <f aca="false">M166-M164</f>
        <v>35848870</v>
      </c>
      <c r="N165" s="71" t="n">
        <f aca="false">N166-N164</f>
        <v>84905211</v>
      </c>
      <c r="O165" s="71" t="n">
        <f aca="false">O166-O164</f>
        <v>22819703</v>
      </c>
      <c r="P165" s="71"/>
      <c r="Q165" s="71" t="n">
        <f aca="false">Q166-Q164</f>
        <v>-4909588</v>
      </c>
      <c r="R165" s="71" t="n">
        <f aca="false">R166-R164</f>
        <v>3597830</v>
      </c>
      <c r="S165" s="71" t="n">
        <f aca="false">S166-S164</f>
        <v>-20673749</v>
      </c>
      <c r="T165" s="71" t="n">
        <f aca="false">T166-T164</f>
        <v>18040724</v>
      </c>
      <c r="U165" s="71" t="n">
        <f aca="false">U166-U164</f>
        <v>-20657400</v>
      </c>
      <c r="V165" s="71" t="n">
        <f aca="false">V166-V164</f>
        <v>14376030</v>
      </c>
      <c r="W165" s="71" t="n">
        <f aca="false">W166-W164</f>
        <v>-23526409</v>
      </c>
      <c r="X165" s="71" t="n">
        <f aca="false">X166-X164</f>
        <v>41205522</v>
      </c>
      <c r="Y165" s="71" t="n">
        <f aca="false">Y166-Y164</f>
        <v>52612095</v>
      </c>
      <c r="Z165" s="71" t="n">
        <f aca="false">Z166-Z164</f>
        <v>55212763</v>
      </c>
      <c r="AA165" s="71" t="n">
        <f aca="false">AA166-AA164</f>
        <v>-29344993</v>
      </c>
      <c r="AB165" s="71"/>
      <c r="AC165" s="71" t="n">
        <f aca="false">AC166-AC164</f>
        <v>9609506</v>
      </c>
    </row>
    <row r="166" customFormat="false" ht="18" hidden="false" customHeight="true" outlineLevel="0" collapsed="false">
      <c r="A166" s="93"/>
      <c r="E166" s="73" t="s">
        <v>245</v>
      </c>
      <c r="G166" s="116" t="n">
        <f aca="false">SUM(G8:G163)</f>
        <v>91213700</v>
      </c>
      <c r="H166" s="117" t="n">
        <v>35275163</v>
      </c>
      <c r="I166" s="117" t="n">
        <v>34474561</v>
      </c>
      <c r="J166" s="117" t="n">
        <v>13628581</v>
      </c>
      <c r="K166" s="117" t="n">
        <v>23120275</v>
      </c>
      <c r="L166" s="118" t="n">
        <v>8400801</v>
      </c>
      <c r="M166" s="118" t="n">
        <v>44971653</v>
      </c>
      <c r="N166" s="118" t="n">
        <v>95494960</v>
      </c>
      <c r="O166" s="118" t="n">
        <v>30112800</v>
      </c>
      <c r="P166" s="118"/>
      <c r="Q166" s="118" t="n">
        <v>14631160</v>
      </c>
      <c r="R166" s="118" t="n">
        <f aca="false">-32868159+42462000</f>
        <v>9593841</v>
      </c>
      <c r="S166" s="118" t="n">
        <v>-18590911</v>
      </c>
      <c r="T166" s="113" t="n">
        <v>18613575</v>
      </c>
      <c r="U166" s="113" t="n">
        <v>-22517765</v>
      </c>
      <c r="V166" s="114" t="n">
        <v>14376030</v>
      </c>
      <c r="W166" s="114" t="n">
        <v>-23526409</v>
      </c>
      <c r="X166" s="114" t="n">
        <v>41205522</v>
      </c>
      <c r="Y166" s="114" t="n">
        <v>52612095</v>
      </c>
      <c r="Z166" s="114" t="n">
        <v>55212763</v>
      </c>
      <c r="AA166" s="114" t="n">
        <v>-29344993</v>
      </c>
      <c r="AC166" s="114" t="n">
        <v>9609506</v>
      </c>
    </row>
    <row r="167" customFormat="false" ht="18" hidden="false" customHeight="true" outlineLevel="0" collapsed="false">
      <c r="A167" s="93"/>
      <c r="D167" s="119"/>
      <c r="E167" s="73" t="s">
        <v>246</v>
      </c>
      <c r="G167" s="97" t="n">
        <f aca="false">G168-G166</f>
        <v>23853883</v>
      </c>
      <c r="H167" s="67" t="n">
        <f aca="false">H168-H166</f>
        <v>-8077272</v>
      </c>
      <c r="I167" s="67" t="n">
        <f aca="false">I168-I166</f>
        <v>10171276</v>
      </c>
      <c r="J167" s="67" t="n">
        <f aca="false">J168-J166</f>
        <v>12840265</v>
      </c>
      <c r="K167" s="67" t="n">
        <f aca="false">K168-K166</f>
        <v>13146707</v>
      </c>
      <c r="L167" s="68" t="n">
        <f aca="false">L168-L166</f>
        <v>12598799</v>
      </c>
      <c r="M167" s="68" t="n">
        <f aca="false">M168-M166</f>
        <v>6341315</v>
      </c>
      <c r="N167" s="68" t="n">
        <f aca="false">N168-N166</f>
        <v>12253392</v>
      </c>
      <c r="O167" s="68" t="n">
        <f aca="false">O168-O166</f>
        <v>18652587</v>
      </c>
      <c r="Q167" s="68" t="n">
        <f aca="false">Q168-Q166</f>
        <v>13172674</v>
      </c>
      <c r="R167" s="68" t="n">
        <f aca="false">R168-R166</f>
        <v>14908402</v>
      </c>
      <c r="S167" s="68" t="n">
        <f aca="false">S168-S166</f>
        <v>11199699</v>
      </c>
      <c r="T167" s="72" t="n">
        <f aca="false">T168-T166</f>
        <v>21704127</v>
      </c>
      <c r="U167" s="72" t="n">
        <f aca="false">U168-U166</f>
        <v>9658530</v>
      </c>
      <c r="V167" s="71" t="n">
        <f aca="false">V168-V166</f>
        <v>10019877</v>
      </c>
      <c r="W167" s="71" t="n">
        <f aca="false">W168-W166</f>
        <v>16150098</v>
      </c>
      <c r="X167" s="71" t="n">
        <f aca="false">X168-X166</f>
        <v>11772078</v>
      </c>
      <c r="Y167" s="71" t="n">
        <f aca="false">Y168-Y166</f>
        <v>19845964</v>
      </c>
      <c r="Z167" s="71" t="n">
        <f aca="false">Z168-Z166</f>
        <v>20394957</v>
      </c>
      <c r="AA167" s="71" t="n">
        <f aca="false">AA168-AA166</f>
        <v>8841665</v>
      </c>
      <c r="AC167" s="71" t="n">
        <f aca="false">AC168-AC166</f>
        <v>-6959727</v>
      </c>
    </row>
    <row r="168" customFormat="false" ht="18" hidden="false" customHeight="true" outlineLevel="0" collapsed="false">
      <c r="A168" s="93"/>
      <c r="B168" s="120"/>
      <c r="D168" s="121"/>
      <c r="E168" s="122" t="s">
        <v>247</v>
      </c>
      <c r="F168" s="65" t="s">
        <v>248</v>
      </c>
      <c r="G168" s="123" t="n">
        <f aca="false">G180</f>
        <v>115067583</v>
      </c>
      <c r="H168" s="124" t="n">
        <v>27197891</v>
      </c>
      <c r="I168" s="124" t="n">
        <v>44645837</v>
      </c>
      <c r="J168" s="124" t="n">
        <v>26468846</v>
      </c>
      <c r="K168" s="124" t="n">
        <v>36266982</v>
      </c>
      <c r="L168" s="125" t="n">
        <v>20999600</v>
      </c>
      <c r="M168" s="125" t="n">
        <v>51312968</v>
      </c>
      <c r="N168" s="125" t="n">
        <v>107748352</v>
      </c>
      <c r="O168" s="125" t="n">
        <v>48765387</v>
      </c>
      <c r="P168" s="125"/>
      <c r="Q168" s="125" t="n">
        <v>27803834</v>
      </c>
      <c r="R168" s="125" t="n">
        <v>24502243</v>
      </c>
      <c r="S168" s="125" t="n">
        <v>-7391212</v>
      </c>
      <c r="T168" s="126" t="n">
        <v>40317702</v>
      </c>
      <c r="U168" s="126" t="n">
        <v>-12859235</v>
      </c>
      <c r="V168" s="127" t="n">
        <v>24395907</v>
      </c>
      <c r="W168" s="127" t="n">
        <v>-7376311</v>
      </c>
      <c r="X168" s="127" t="n">
        <v>52977600</v>
      </c>
      <c r="Y168" s="127" t="n">
        <v>72458059</v>
      </c>
      <c r="Z168" s="127" t="n">
        <v>75607720</v>
      </c>
      <c r="AA168" s="127" t="n">
        <v>-20503328</v>
      </c>
      <c r="AB168" s="122"/>
      <c r="AC168" s="127" t="n">
        <v>2649779</v>
      </c>
      <c r="AD168" s="128"/>
      <c r="AE168" s="128"/>
      <c r="AF168" s="128"/>
      <c r="AG168" s="128"/>
      <c r="AH168" s="128"/>
      <c r="AI168" s="128"/>
      <c r="AJ168" s="128"/>
      <c r="AK168" s="128"/>
      <c r="AL168" s="128"/>
      <c r="AM168" s="128"/>
      <c r="AN168" s="128"/>
      <c r="AO168" s="128"/>
      <c r="AP168" s="128"/>
      <c r="AQ168" s="128"/>
      <c r="AR168" s="128"/>
      <c r="AS168" s="128"/>
      <c r="AT168" s="128"/>
      <c r="AU168" s="128"/>
      <c r="AV168" s="128"/>
      <c r="AW168" s="128"/>
      <c r="AX168" s="128"/>
      <c r="AY168" s="128"/>
      <c r="AZ168" s="128"/>
      <c r="BA168" s="128"/>
      <c r="BB168" s="128"/>
      <c r="BC168" s="128"/>
      <c r="BD168" s="128"/>
      <c r="BE168" s="128"/>
      <c r="BF168" s="128"/>
      <c r="BG168" s="128"/>
      <c r="BH168" s="128"/>
      <c r="BI168" s="128"/>
      <c r="BJ168" s="128"/>
      <c r="BK168" s="128"/>
      <c r="BL168" s="128"/>
      <c r="BM168" s="128"/>
      <c r="BN168" s="128"/>
      <c r="BO168" s="128"/>
      <c r="BP168" s="128"/>
      <c r="BQ168" s="128"/>
      <c r="BR168" s="128"/>
      <c r="BS168" s="128"/>
      <c r="BT168" s="128"/>
      <c r="BU168" s="128"/>
      <c r="BV168" s="128"/>
      <c r="BW168" s="128"/>
      <c r="BX168" s="128"/>
      <c r="BY168" s="128"/>
      <c r="BZ168" s="128"/>
      <c r="CA168" s="128"/>
      <c r="CB168" s="128"/>
      <c r="CC168" s="128"/>
      <c r="CD168" s="128"/>
      <c r="CE168" s="128"/>
      <c r="CF168" s="128"/>
      <c r="CG168" s="128"/>
      <c r="CH168" s="128"/>
      <c r="CI168" s="128"/>
      <c r="CJ168" s="128"/>
      <c r="CK168" s="128"/>
      <c r="CL168" s="128"/>
      <c r="CM168" s="128"/>
      <c r="CN168" s="128"/>
      <c r="CO168" s="128"/>
      <c r="CP168" s="128"/>
      <c r="CQ168" s="128"/>
      <c r="CR168" s="128"/>
      <c r="CS168" s="128"/>
      <c r="CT168" s="128"/>
      <c r="CU168" s="128"/>
      <c r="CV168" s="128"/>
      <c r="CW168" s="128"/>
      <c r="CX168" s="128"/>
      <c r="CY168" s="128"/>
      <c r="CZ168" s="128"/>
      <c r="DA168" s="128"/>
      <c r="DB168" s="128"/>
      <c r="DC168" s="128"/>
      <c r="DD168" s="128"/>
      <c r="DE168" s="128"/>
      <c r="DF168" s="128"/>
      <c r="DG168" s="128"/>
      <c r="DH168" s="128"/>
      <c r="DI168" s="128"/>
      <c r="DJ168" s="128"/>
      <c r="DK168" s="128"/>
      <c r="DL168" s="128"/>
      <c r="DM168" s="128"/>
      <c r="DN168" s="128"/>
      <c r="DO168" s="128"/>
      <c r="DP168" s="128"/>
      <c r="DQ168" s="128"/>
      <c r="DR168" s="128"/>
      <c r="DS168" s="128"/>
      <c r="DT168" s="128"/>
      <c r="DU168" s="128"/>
      <c r="DV168" s="128"/>
      <c r="DW168" s="128"/>
      <c r="DX168" s="128"/>
      <c r="DY168" s="128"/>
      <c r="DZ168" s="128"/>
      <c r="EA168" s="128"/>
      <c r="EB168" s="128"/>
      <c r="EC168" s="128"/>
      <c r="ED168" s="128"/>
      <c r="EE168" s="128"/>
      <c r="EF168" s="128"/>
      <c r="EG168" s="128"/>
      <c r="EH168" s="128"/>
      <c r="EI168" s="128"/>
      <c r="EJ168" s="128"/>
      <c r="EK168" s="128"/>
      <c r="EL168" s="128"/>
      <c r="EM168" s="128"/>
      <c r="EN168" s="128"/>
      <c r="EO168" s="128"/>
      <c r="EP168" s="128"/>
      <c r="EQ168" s="128"/>
      <c r="ER168" s="128"/>
      <c r="ES168" s="128"/>
      <c r="ET168" s="128"/>
      <c r="EU168" s="128"/>
      <c r="EV168" s="128"/>
      <c r="EW168" s="128"/>
      <c r="EX168" s="128"/>
      <c r="EY168" s="128"/>
      <c r="EZ168" s="128"/>
      <c r="FA168" s="128"/>
      <c r="FB168" s="128"/>
      <c r="FC168" s="128"/>
      <c r="FD168" s="128"/>
      <c r="FE168" s="128"/>
      <c r="FF168" s="128"/>
      <c r="FG168" s="128"/>
      <c r="FH168" s="128"/>
      <c r="FI168" s="128"/>
      <c r="FJ168" s="128"/>
      <c r="FK168" s="128"/>
      <c r="FL168" s="128"/>
      <c r="FM168" s="128"/>
      <c r="FN168" s="128"/>
      <c r="FO168" s="128"/>
      <c r="FP168" s="128"/>
      <c r="FQ168" s="128"/>
      <c r="FR168" s="128"/>
      <c r="FS168" s="128"/>
      <c r="FT168" s="128"/>
      <c r="FU168" s="128"/>
      <c r="FV168" s="128"/>
      <c r="FW168" s="128"/>
      <c r="FX168" s="128"/>
      <c r="FY168" s="128"/>
      <c r="FZ168" s="128"/>
      <c r="GA168" s="128"/>
      <c r="GB168" s="128"/>
      <c r="GC168" s="128"/>
      <c r="GD168" s="128"/>
      <c r="GE168" s="128"/>
      <c r="GF168" s="128"/>
      <c r="GG168" s="128"/>
      <c r="GH168" s="128"/>
      <c r="GI168" s="128"/>
      <c r="GJ168" s="128"/>
      <c r="GK168" s="128"/>
      <c r="GL168" s="128"/>
      <c r="GM168" s="128"/>
      <c r="GN168" s="128"/>
      <c r="GO168" s="128"/>
      <c r="GP168" s="128"/>
      <c r="GQ168" s="128"/>
      <c r="GR168" s="128"/>
      <c r="GS168" s="128"/>
      <c r="GT168" s="128"/>
      <c r="GU168" s="128"/>
      <c r="GV168" s="128"/>
      <c r="GW168" s="128"/>
      <c r="GX168" s="128"/>
      <c r="GY168" s="128"/>
      <c r="GZ168" s="128"/>
      <c r="HA168" s="128"/>
      <c r="HB168" s="128"/>
      <c r="HC168" s="128"/>
      <c r="HD168" s="128"/>
      <c r="HE168" s="128"/>
      <c r="HF168" s="128"/>
      <c r="HG168" s="128"/>
      <c r="HH168" s="128"/>
      <c r="HI168" s="128"/>
      <c r="HJ168" s="128"/>
      <c r="HK168" s="128"/>
      <c r="HL168" s="128"/>
      <c r="HM168" s="128"/>
      <c r="HN168" s="128"/>
      <c r="HO168" s="128"/>
      <c r="HP168" s="128"/>
      <c r="HQ168" s="128"/>
      <c r="HR168" s="128"/>
      <c r="HS168" s="128"/>
      <c r="HT168" s="128"/>
      <c r="HU168" s="128"/>
      <c r="HV168" s="128"/>
      <c r="HW168" s="128"/>
      <c r="HX168" s="128"/>
      <c r="HY168" s="128"/>
      <c r="HZ168" s="128"/>
      <c r="IA168" s="128"/>
      <c r="IB168" s="128"/>
      <c r="IC168" s="128"/>
      <c r="ID168" s="128"/>
      <c r="IE168" s="128"/>
      <c r="IF168" s="128"/>
      <c r="IG168" s="128"/>
      <c r="IH168" s="128"/>
      <c r="II168" s="128"/>
      <c r="IJ168" s="128"/>
      <c r="IK168" s="128"/>
      <c r="IL168" s="128"/>
      <c r="IM168" s="128"/>
      <c r="IN168" s="128"/>
      <c r="IO168" s="128"/>
      <c r="IP168" s="128"/>
      <c r="IQ168" s="128"/>
      <c r="IR168" s="128"/>
      <c r="IS168" s="128"/>
      <c r="IT168" s="128"/>
      <c r="IU168" s="128"/>
      <c r="IV168" s="128"/>
      <c r="IW168" s="128"/>
    </row>
    <row r="169" customFormat="false" ht="13.5" hidden="false" customHeight="false" outlineLevel="0" collapsed="false">
      <c r="E169" s="73"/>
      <c r="G169" s="97"/>
      <c r="H169" s="67"/>
      <c r="I169" s="67"/>
      <c r="J169" s="67"/>
      <c r="L169" s="68"/>
      <c r="M169" s="68"/>
      <c r="Q169" s="68"/>
      <c r="T169" s="106"/>
      <c r="U169" s="106"/>
      <c r="V169" s="129"/>
      <c r="W169" s="129"/>
      <c r="X169" s="129"/>
      <c r="Y169" s="129"/>
      <c r="Z169" s="129"/>
      <c r="AA169" s="129"/>
      <c r="AB169" s="122"/>
      <c r="AC169" s="129"/>
    </row>
    <row r="170" customFormat="false" ht="12.75" hidden="false" customHeight="false" outlineLevel="0" collapsed="false">
      <c r="E170" s="73" t="s">
        <v>249</v>
      </c>
      <c r="F170" s="76"/>
      <c r="G170" s="97" t="n">
        <f aca="false">COUNTA(G8:G163)</f>
        <v>132</v>
      </c>
      <c r="H170" s="67" t="n">
        <v>27</v>
      </c>
      <c r="I170" s="67" t="n">
        <v>35</v>
      </c>
      <c r="J170" s="67" t="n">
        <v>16</v>
      </c>
      <c r="K170" s="67" t="n">
        <v>14</v>
      </c>
      <c r="L170" s="68" t="n">
        <v>17</v>
      </c>
      <c r="M170" s="68" t="n">
        <v>30</v>
      </c>
      <c r="N170" s="68" t="n">
        <v>36</v>
      </c>
      <c r="O170" s="68" t="n">
        <v>63</v>
      </c>
      <c r="Q170" s="68" t="n">
        <v>27</v>
      </c>
      <c r="R170" s="68" t="n">
        <v>55</v>
      </c>
      <c r="S170" s="68" t="n">
        <v>43</v>
      </c>
      <c r="T170" s="130" t="n">
        <v>45</v>
      </c>
      <c r="U170" s="130" t="n">
        <v>56</v>
      </c>
      <c r="V170" s="131" t="n">
        <v>54</v>
      </c>
      <c r="W170" s="131" t="n">
        <v>56</v>
      </c>
      <c r="X170" s="131" t="n">
        <v>59</v>
      </c>
      <c r="Y170" s="131" t="n">
        <v>97</v>
      </c>
      <c r="Z170" s="131" t="n">
        <v>58</v>
      </c>
      <c r="AA170" s="131" t="n">
        <v>74</v>
      </c>
      <c r="AB170" s="61"/>
      <c r="AC170" s="131" t="n">
        <v>30</v>
      </c>
    </row>
    <row r="171" customFormat="false" ht="12.75" hidden="false" customHeight="false" outlineLevel="0" collapsed="false">
      <c r="A171" s="0"/>
      <c r="G171" s="97"/>
      <c r="H171" s="67"/>
      <c r="I171" s="67"/>
      <c r="J171" s="67"/>
      <c r="Y171" s="71"/>
    </row>
    <row r="172" customFormat="false" ht="12.75" hidden="false" customHeight="false" outlineLevel="0" collapsed="false">
      <c r="A172" s="132" t="s">
        <v>250</v>
      </c>
      <c r="G172" s="133"/>
      <c r="H172" s="68"/>
      <c r="I172" s="68"/>
      <c r="J172" s="68" t="n">
        <f aca="false">-J179</f>
        <v>-41135645</v>
      </c>
      <c r="K172" s="68" t="n">
        <f aca="false">-K179</f>
        <v>-42692095</v>
      </c>
      <c r="L172" s="68" t="n">
        <f aca="false">-L179</f>
        <v>-44311525</v>
      </c>
      <c r="M172" s="68" t="n">
        <f aca="false">-M179</f>
        <v>-45991425</v>
      </c>
      <c r="N172" s="68" t="n">
        <f aca="false">-N179</f>
        <v>-48129650</v>
      </c>
      <c r="O172" s="68" t="n">
        <f aca="false">-O179</f>
        <v>-50438930</v>
      </c>
      <c r="Q172" s="69" t="n">
        <f aca="false">-Q179</f>
        <v>-53465440</v>
      </c>
      <c r="R172" s="69" t="n">
        <f aca="false">-R179</f>
        <v>-42462000</v>
      </c>
      <c r="Y172" s="72"/>
      <c r="Z172" s="72"/>
      <c r="AA172" s="72"/>
    </row>
    <row r="173" customFormat="false" ht="12.75" hidden="false" customHeight="false" outlineLevel="0" collapsed="false">
      <c r="A173" s="132"/>
      <c r="J173" s="67"/>
      <c r="Y173" s="72"/>
      <c r="Z173" s="72"/>
      <c r="AA173" s="72"/>
    </row>
    <row r="174" customFormat="false" ht="12.75" hidden="false" customHeight="false" outlineLevel="0" collapsed="false">
      <c r="A174" s="132" t="s">
        <v>251</v>
      </c>
      <c r="J174" s="67"/>
      <c r="Y174" s="71"/>
    </row>
    <row r="175" customFormat="false" ht="12.75" hidden="false" customHeight="false" outlineLevel="0" collapsed="false">
      <c r="J175" s="67"/>
      <c r="R175" s="68" t="n">
        <v>-10657158</v>
      </c>
      <c r="S175" s="68" t="n">
        <v>-26424741</v>
      </c>
      <c r="Y175" s="129"/>
      <c r="Z175" s="129"/>
      <c r="AA175" s="129"/>
    </row>
    <row r="176" customFormat="false" ht="12.75" hidden="false" customHeight="false" outlineLevel="0" collapsed="false">
      <c r="A176" s="68"/>
      <c r="B176" s="68"/>
      <c r="C176" s="37"/>
      <c r="D176" s="133"/>
      <c r="E176" s="68"/>
      <c r="F176" s="68" t="s">
        <v>25</v>
      </c>
      <c r="G176" s="134" t="n">
        <v>28198368</v>
      </c>
      <c r="H176" s="135" t="n">
        <v>47361040</v>
      </c>
      <c r="I176" s="135" t="n">
        <v>45349725</v>
      </c>
      <c r="J176" s="135" t="n">
        <v>-20378333</v>
      </c>
      <c r="K176" s="135" t="n">
        <v>-2815183</v>
      </c>
      <c r="L176" s="136" t="n">
        <v>-39861865</v>
      </c>
      <c r="M176" s="136" t="n">
        <v>744307</v>
      </c>
      <c r="N176" s="136" t="n">
        <v>25979835</v>
      </c>
      <c r="O176" s="68" t="n">
        <v>6624004</v>
      </c>
      <c r="Q176" s="136" t="n">
        <v>-6358869</v>
      </c>
      <c r="R176" s="68" t="n">
        <v>-10189452</v>
      </c>
      <c r="S176" s="68" t="n">
        <v>-26203200</v>
      </c>
      <c r="T176" s="68" t="n">
        <v>14979939</v>
      </c>
      <c r="U176" s="68" t="n">
        <v>-12406056</v>
      </c>
      <c r="V176" s="68" t="n">
        <v>17202701</v>
      </c>
      <c r="W176" s="68" t="n">
        <v>36342769</v>
      </c>
      <c r="X176" s="68" t="n">
        <v>40827600</v>
      </c>
      <c r="Y176" s="137" t="n">
        <v>47565983</v>
      </c>
      <c r="Z176" s="137" t="n">
        <v>58421213</v>
      </c>
      <c r="AA176" s="137"/>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c r="DA176" s="68"/>
      <c r="DB176" s="68"/>
      <c r="DC176" s="68"/>
      <c r="DD176" s="68"/>
      <c r="DE176" s="68"/>
      <c r="DF176" s="68"/>
      <c r="DG176" s="68"/>
      <c r="DH176" s="68"/>
      <c r="DI176" s="68"/>
      <c r="DJ176" s="68"/>
      <c r="DK176" s="68"/>
      <c r="DL176" s="68"/>
      <c r="DM176" s="68"/>
      <c r="DN176" s="68"/>
      <c r="DO176" s="68"/>
      <c r="DP176" s="68"/>
      <c r="DQ176" s="68"/>
      <c r="DR176" s="68"/>
      <c r="DS176" s="68"/>
      <c r="DT176" s="68"/>
      <c r="DU176" s="68"/>
      <c r="DV176" s="68"/>
      <c r="DW176" s="68"/>
      <c r="DX176" s="68"/>
      <c r="DY176" s="68"/>
      <c r="DZ176" s="68"/>
      <c r="EA176" s="68"/>
      <c r="EB176" s="68"/>
      <c r="EC176" s="68"/>
      <c r="ED176" s="68"/>
      <c r="EE176" s="68"/>
      <c r="EF176" s="68"/>
      <c r="EG176" s="68"/>
      <c r="EH176" s="68"/>
      <c r="EI176" s="68"/>
      <c r="EJ176" s="68"/>
      <c r="EK176" s="68"/>
      <c r="EL176" s="68"/>
      <c r="EM176" s="68"/>
      <c r="EN176" s="68"/>
      <c r="EO176" s="68"/>
      <c r="EP176" s="68"/>
      <c r="EQ176" s="68"/>
      <c r="ER176" s="68"/>
      <c r="ES176" s="68"/>
      <c r="ET176" s="68"/>
      <c r="EU176" s="68"/>
      <c r="EV176" s="68"/>
      <c r="EW176" s="68"/>
      <c r="EX176" s="68"/>
      <c r="EY176" s="68"/>
      <c r="EZ176" s="68"/>
      <c r="FA176" s="68"/>
      <c r="FB176" s="68"/>
      <c r="FC176" s="68"/>
      <c r="FD176" s="68"/>
      <c r="FE176" s="68"/>
      <c r="FF176" s="68"/>
      <c r="FG176" s="68"/>
      <c r="FH176" s="68"/>
      <c r="FI176" s="68"/>
      <c r="FJ176" s="68"/>
      <c r="FK176" s="68"/>
      <c r="FL176" s="68"/>
      <c r="FM176" s="68"/>
      <c r="FN176" s="68"/>
      <c r="FO176" s="68"/>
      <c r="FP176" s="68"/>
      <c r="FQ176" s="68"/>
      <c r="FR176" s="68"/>
      <c r="FS176" s="68"/>
      <c r="FT176" s="68"/>
      <c r="FU176" s="68"/>
      <c r="FV176" s="68"/>
      <c r="FW176" s="68"/>
      <c r="FX176" s="68"/>
      <c r="FY176" s="68"/>
      <c r="FZ176" s="68"/>
      <c r="GA176" s="68"/>
      <c r="GB176" s="68"/>
      <c r="GC176" s="68"/>
      <c r="GD176" s="68"/>
      <c r="GE176" s="68"/>
      <c r="GF176" s="68"/>
      <c r="GG176" s="68"/>
      <c r="GH176" s="68"/>
      <c r="GI176" s="68"/>
      <c r="GJ176" s="68"/>
      <c r="GK176" s="68"/>
      <c r="GL176" s="68"/>
      <c r="GM176" s="68"/>
      <c r="GN176" s="68"/>
      <c r="GO176" s="68"/>
      <c r="GP176" s="68"/>
      <c r="GQ176" s="68"/>
      <c r="GR176" s="68"/>
      <c r="GS176" s="68"/>
      <c r="GT176" s="68"/>
      <c r="GU176" s="68"/>
      <c r="GV176" s="68"/>
      <c r="GW176" s="68"/>
      <c r="GX176" s="68"/>
      <c r="GY176" s="68"/>
      <c r="GZ176" s="68"/>
      <c r="HA176" s="68"/>
      <c r="HB176" s="68"/>
      <c r="HC176" s="68"/>
      <c r="HD176" s="68"/>
      <c r="HE176" s="68"/>
      <c r="HF176" s="68"/>
      <c r="HG176" s="68"/>
      <c r="HH176" s="68"/>
      <c r="HI176" s="68"/>
      <c r="HJ176" s="68"/>
      <c r="HK176" s="68"/>
      <c r="HL176" s="68"/>
      <c r="HM176" s="68"/>
      <c r="HN176" s="68"/>
      <c r="HO176" s="68"/>
      <c r="HP176" s="68"/>
      <c r="HQ176" s="68"/>
      <c r="HR176" s="68"/>
      <c r="HS176" s="68"/>
      <c r="HT176" s="68"/>
      <c r="HU176" s="68"/>
      <c r="HV176" s="68"/>
      <c r="HW176" s="68"/>
      <c r="HX176" s="68"/>
      <c r="HY176" s="68"/>
      <c r="HZ176" s="68"/>
      <c r="IA176" s="68"/>
      <c r="IB176" s="68"/>
      <c r="IC176" s="68"/>
      <c r="ID176" s="68"/>
      <c r="IE176" s="68"/>
      <c r="IF176" s="68"/>
      <c r="IG176" s="68"/>
      <c r="IH176" s="68"/>
      <c r="II176" s="68"/>
      <c r="IJ176" s="68"/>
      <c r="IK176" s="68"/>
      <c r="IL176" s="68"/>
      <c r="IM176" s="68"/>
      <c r="IN176" s="68"/>
      <c r="IO176" s="68"/>
      <c r="IP176" s="68"/>
      <c r="IQ176" s="68"/>
      <c r="IR176" s="68"/>
      <c r="IS176" s="68"/>
      <c r="IT176" s="68"/>
      <c r="IU176" s="68"/>
      <c r="IV176" s="68"/>
      <c r="IW176" s="68"/>
    </row>
    <row r="177" customFormat="false" ht="12.75" hidden="false" customHeight="false" outlineLevel="0" collapsed="false">
      <c r="A177" s="68"/>
      <c r="B177" s="68"/>
      <c r="C177" s="37"/>
      <c r="D177" s="133"/>
      <c r="E177" s="68"/>
      <c r="F177" s="68" t="s">
        <v>26</v>
      </c>
      <c r="G177" s="134" t="n">
        <v>86869215</v>
      </c>
      <c r="H177" s="135" t="n">
        <v>-20163149</v>
      </c>
      <c r="I177" s="135" t="n">
        <v>-703888</v>
      </c>
      <c r="J177" s="135" t="n">
        <v>5711534</v>
      </c>
      <c r="K177" s="135" t="n">
        <v>-3609930</v>
      </c>
      <c r="L177" s="136" t="n">
        <v>16549940</v>
      </c>
      <c r="M177" s="136" t="n">
        <v>4577236</v>
      </c>
      <c r="N177" s="136" t="n">
        <v>33638867</v>
      </c>
      <c r="O177" s="68" t="n">
        <v>-8297547</v>
      </c>
      <c r="Q177" s="136" t="n">
        <v>-7967297</v>
      </c>
      <c r="R177" s="68" t="n">
        <v>-7770305</v>
      </c>
      <c r="S177" s="68" t="n">
        <v>18811988</v>
      </c>
      <c r="T177" s="138" t="n">
        <v>25971638</v>
      </c>
      <c r="U177" s="138" t="n">
        <v>17280557</v>
      </c>
      <c r="V177" s="138" t="n">
        <v>-5073058</v>
      </c>
      <c r="W177" s="138" t="n">
        <v>-42750117</v>
      </c>
      <c r="X177" s="138" t="n">
        <v>12150924</v>
      </c>
      <c r="Y177" s="139" t="n">
        <v>24892076</v>
      </c>
      <c r="Z177" s="139" t="n">
        <v>17186507</v>
      </c>
      <c r="AA177" s="137"/>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c r="BI177" s="68"/>
      <c r="BJ177" s="68"/>
      <c r="BK177" s="68"/>
      <c r="BL177" s="68"/>
      <c r="BM177" s="68"/>
      <c r="BN177" s="68"/>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c r="DA177" s="68"/>
      <c r="DB177" s="68"/>
      <c r="DC177" s="68"/>
      <c r="DD177" s="68"/>
      <c r="DE177" s="68"/>
      <c r="DF177" s="68"/>
      <c r="DG177" s="68"/>
      <c r="DH177" s="68"/>
      <c r="DI177" s="68"/>
      <c r="DJ177" s="68"/>
      <c r="DK177" s="68"/>
      <c r="DL177" s="68"/>
      <c r="DM177" s="68"/>
      <c r="DN177" s="68"/>
      <c r="DO177" s="68"/>
      <c r="DP177" s="68"/>
      <c r="DQ177" s="68"/>
      <c r="DR177" s="68"/>
      <c r="DS177" s="68"/>
      <c r="DT177" s="68"/>
      <c r="DU177" s="68"/>
      <c r="DV177" s="68"/>
      <c r="DW177" s="68"/>
      <c r="DX177" s="68"/>
      <c r="DY177" s="68"/>
      <c r="DZ177" s="68"/>
      <c r="EA177" s="68"/>
      <c r="EB177" s="68"/>
      <c r="EC177" s="68"/>
      <c r="ED177" s="68"/>
      <c r="EE177" s="68"/>
      <c r="EF177" s="68"/>
      <c r="EG177" s="68"/>
      <c r="EH177" s="68"/>
      <c r="EI177" s="68"/>
      <c r="EJ177" s="68"/>
      <c r="EK177" s="68"/>
      <c r="EL177" s="68"/>
      <c r="EM177" s="68"/>
      <c r="EN177" s="68"/>
      <c r="EO177" s="68"/>
      <c r="EP177" s="68"/>
      <c r="EQ177" s="68"/>
      <c r="ER177" s="68"/>
      <c r="ES177" s="68"/>
      <c r="ET177" s="68"/>
      <c r="EU177" s="68"/>
      <c r="EV177" s="68"/>
      <c r="EW177" s="68"/>
      <c r="EX177" s="68"/>
      <c r="EY177" s="68"/>
      <c r="EZ177" s="68"/>
      <c r="FA177" s="68"/>
      <c r="FB177" s="68"/>
      <c r="FC177" s="68"/>
      <c r="FD177" s="68"/>
      <c r="FE177" s="68"/>
      <c r="FF177" s="68"/>
      <c r="FG177" s="68"/>
      <c r="FH177" s="68"/>
      <c r="FI177" s="68"/>
      <c r="FJ177" s="68"/>
      <c r="FK177" s="68"/>
      <c r="FL177" s="68"/>
      <c r="FM177" s="68"/>
      <c r="FN177" s="68"/>
      <c r="FO177" s="68"/>
      <c r="FP177" s="68"/>
      <c r="FQ177" s="68"/>
      <c r="FR177" s="68"/>
      <c r="FS177" s="68"/>
      <c r="FT177" s="68"/>
      <c r="FU177" s="68"/>
      <c r="FV177" s="68"/>
      <c r="FW177" s="68"/>
      <c r="FX177" s="68"/>
      <c r="FY177" s="68"/>
      <c r="FZ177" s="68"/>
      <c r="GA177" s="68"/>
      <c r="GB177" s="68"/>
      <c r="GC177" s="68"/>
      <c r="GD177" s="68"/>
      <c r="GE177" s="68"/>
      <c r="GF177" s="68"/>
      <c r="GG177" s="68"/>
      <c r="GH177" s="68"/>
      <c r="GI177" s="68"/>
      <c r="GJ177" s="68"/>
      <c r="GK177" s="68"/>
      <c r="GL177" s="68"/>
      <c r="GM177" s="68"/>
      <c r="GN177" s="68"/>
      <c r="GO177" s="68"/>
      <c r="GP177" s="68"/>
      <c r="GQ177" s="68"/>
      <c r="GR177" s="68"/>
      <c r="GS177" s="68"/>
      <c r="GT177" s="68"/>
      <c r="GU177" s="68"/>
      <c r="GV177" s="68"/>
      <c r="GW177" s="68"/>
      <c r="GX177" s="68"/>
      <c r="GY177" s="68"/>
      <c r="GZ177" s="68"/>
      <c r="HA177" s="68"/>
      <c r="HB177" s="68"/>
      <c r="HC177" s="68"/>
      <c r="HD177" s="68"/>
      <c r="HE177" s="68"/>
      <c r="HF177" s="68"/>
      <c r="HG177" s="68"/>
      <c r="HH177" s="68"/>
      <c r="HI177" s="68"/>
      <c r="HJ177" s="68"/>
      <c r="HK177" s="68"/>
      <c r="HL177" s="68"/>
      <c r="HM177" s="68"/>
      <c r="HN177" s="68"/>
      <c r="HO177" s="68"/>
      <c r="HP177" s="68"/>
      <c r="HQ177" s="68"/>
      <c r="HR177" s="68"/>
      <c r="HS177" s="68"/>
      <c r="HT177" s="68"/>
      <c r="HU177" s="68"/>
      <c r="HV177" s="68"/>
      <c r="HW177" s="68"/>
      <c r="HX177" s="68"/>
      <c r="HY177" s="68"/>
      <c r="HZ177" s="68"/>
      <c r="IA177" s="68"/>
      <c r="IB177" s="68"/>
      <c r="IC177" s="68"/>
      <c r="ID177" s="68"/>
      <c r="IE177" s="68"/>
      <c r="IF177" s="68"/>
      <c r="IG177" s="68"/>
      <c r="IH177" s="68"/>
      <c r="II177" s="68"/>
      <c r="IJ177" s="68"/>
      <c r="IK177" s="68"/>
      <c r="IL177" s="68"/>
      <c r="IM177" s="68"/>
      <c r="IN177" s="68"/>
      <c r="IO177" s="68"/>
      <c r="IP177" s="68"/>
      <c r="IQ177" s="68"/>
      <c r="IR177" s="68"/>
      <c r="IS177" s="68"/>
      <c r="IT177" s="68"/>
      <c r="IU177" s="68"/>
      <c r="IV177" s="68"/>
      <c r="IW177" s="68"/>
    </row>
    <row r="178" customFormat="false" ht="12.75" hidden="false" customHeight="false" outlineLevel="0" collapsed="false">
      <c r="A178" s="68"/>
      <c r="B178" s="68"/>
      <c r="C178" s="37"/>
      <c r="D178" s="133"/>
      <c r="E178" s="68"/>
      <c r="F178" s="140" t="s">
        <v>252</v>
      </c>
      <c r="G178" s="141" t="n">
        <f aca="false">SUM(G176:G177)</f>
        <v>115067583</v>
      </c>
      <c r="H178" s="118" t="n">
        <f aca="false">SUM(H176:H177)</f>
        <v>27197891</v>
      </c>
      <c r="I178" s="118" t="n">
        <f aca="false">SUM(I176:I177)</f>
        <v>44645837</v>
      </c>
      <c r="J178" s="118" t="n">
        <f aca="false">SUM(J176:J177)</f>
        <v>-14666799</v>
      </c>
      <c r="K178" s="118" t="n">
        <f aca="false">SUM(K176:K177)</f>
        <v>-6425113</v>
      </c>
      <c r="L178" s="118" t="n">
        <f aca="false">SUM(L176:L177)</f>
        <v>-23311925</v>
      </c>
      <c r="M178" s="118" t="n">
        <f aca="false">SUM(M176:M177)</f>
        <v>5321543</v>
      </c>
      <c r="N178" s="118" t="n">
        <f aca="false">SUM(N176:N177)</f>
        <v>59618702</v>
      </c>
      <c r="O178" s="118" t="n">
        <f aca="false">SUM(O176:O177)</f>
        <v>-1673543</v>
      </c>
      <c r="P178" s="118"/>
      <c r="Q178" s="118" t="n">
        <f aca="false">SUM(Q176:Q177)</f>
        <v>-14326166</v>
      </c>
      <c r="R178" s="118" t="n">
        <f aca="false">SUM(R176:R177)</f>
        <v>-17959757</v>
      </c>
      <c r="S178" s="118" t="n">
        <f aca="false">SUM(S176:S177)</f>
        <v>-7391212</v>
      </c>
      <c r="T178" s="68" t="n">
        <f aca="false">SUM(T176:T177)</f>
        <v>40951577</v>
      </c>
      <c r="U178" s="68" t="n">
        <f aca="false">SUM(U176:U177)</f>
        <v>4874501</v>
      </c>
      <c r="V178" s="68" t="n">
        <f aca="false">SUM(V176:V177)</f>
        <v>12129643</v>
      </c>
      <c r="W178" s="68" t="n">
        <f aca="false">SUM(W176:W177)</f>
        <v>-6407348</v>
      </c>
      <c r="X178" s="68" t="n">
        <f aca="false">SUM(X176:X177)</f>
        <v>52978524</v>
      </c>
      <c r="Y178" s="68" t="n">
        <f aca="false">SUM(Y176:Y177)</f>
        <v>72458059</v>
      </c>
      <c r="Z178" s="68" t="n">
        <f aca="false">SUM(Z176:Z177)</f>
        <v>75607720</v>
      </c>
      <c r="AA178" s="137"/>
      <c r="AB178" s="68"/>
      <c r="AC178" s="137"/>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c r="DA178" s="68"/>
      <c r="DB178" s="68"/>
      <c r="DC178" s="68"/>
      <c r="DD178" s="68"/>
      <c r="DE178" s="68"/>
      <c r="DF178" s="68"/>
      <c r="DG178" s="68"/>
      <c r="DH178" s="68"/>
      <c r="DI178" s="68"/>
      <c r="DJ178" s="68"/>
      <c r="DK178" s="68"/>
      <c r="DL178" s="68"/>
      <c r="DM178" s="68"/>
      <c r="DN178" s="68"/>
      <c r="DO178" s="68"/>
      <c r="DP178" s="68"/>
      <c r="DQ178" s="68"/>
      <c r="DR178" s="68"/>
      <c r="DS178" s="68"/>
      <c r="DT178" s="68"/>
      <c r="DU178" s="68"/>
      <c r="DV178" s="68"/>
      <c r="DW178" s="68"/>
      <c r="DX178" s="68"/>
      <c r="DY178" s="68"/>
      <c r="DZ178" s="68"/>
      <c r="EA178" s="68"/>
      <c r="EB178" s="68"/>
      <c r="EC178" s="68"/>
      <c r="ED178" s="68"/>
      <c r="EE178" s="68"/>
      <c r="EF178" s="68"/>
      <c r="EG178" s="68"/>
      <c r="EH178" s="68"/>
      <c r="EI178" s="68"/>
      <c r="EJ178" s="68"/>
      <c r="EK178" s="68"/>
      <c r="EL178" s="68"/>
      <c r="EM178" s="68"/>
      <c r="EN178" s="68"/>
      <c r="EO178" s="68"/>
      <c r="EP178" s="68"/>
      <c r="EQ178" s="68"/>
      <c r="ER178" s="68"/>
      <c r="ES178" s="68"/>
      <c r="ET178" s="68"/>
      <c r="EU178" s="68"/>
      <c r="EV178" s="68"/>
      <c r="EW178" s="68"/>
      <c r="EX178" s="68"/>
      <c r="EY178" s="68"/>
      <c r="EZ178" s="68"/>
      <c r="FA178" s="68"/>
      <c r="FB178" s="68"/>
      <c r="FC178" s="68"/>
      <c r="FD178" s="68"/>
      <c r="FE178" s="68"/>
      <c r="FF178" s="68"/>
      <c r="FG178" s="68"/>
      <c r="FH178" s="68"/>
      <c r="FI178" s="68"/>
      <c r="FJ178" s="68"/>
      <c r="FK178" s="68"/>
      <c r="FL178" s="68"/>
      <c r="FM178" s="68"/>
      <c r="FN178" s="68"/>
      <c r="FO178" s="68"/>
      <c r="FP178" s="68"/>
      <c r="FQ178" s="68"/>
      <c r="FR178" s="68"/>
      <c r="FS178" s="68"/>
      <c r="FT178" s="68"/>
      <c r="FU178" s="68"/>
      <c r="FV178" s="68"/>
      <c r="FW178" s="68"/>
      <c r="FX178" s="68"/>
      <c r="FY178" s="68"/>
      <c r="FZ178" s="68"/>
      <c r="GA178" s="68"/>
      <c r="GB178" s="68"/>
      <c r="GC178" s="68"/>
      <c r="GD178" s="68"/>
      <c r="GE178" s="68"/>
      <c r="GF178" s="68"/>
      <c r="GG178" s="68"/>
      <c r="GH178" s="68"/>
      <c r="GI178" s="68"/>
      <c r="GJ178" s="68"/>
      <c r="GK178" s="68"/>
      <c r="GL178" s="68"/>
      <c r="GM178" s="68"/>
      <c r="GN178" s="68"/>
      <c r="GO178" s="68"/>
      <c r="GP178" s="68"/>
      <c r="GQ178" s="68"/>
      <c r="GR178" s="68"/>
      <c r="GS178" s="68"/>
      <c r="GT178" s="68"/>
      <c r="GU178" s="68"/>
      <c r="GV178" s="68"/>
      <c r="GW178" s="68"/>
      <c r="GX178" s="68"/>
      <c r="GY178" s="68"/>
      <c r="GZ178" s="68"/>
      <c r="HA178" s="68"/>
      <c r="HB178" s="68"/>
      <c r="HC178" s="68"/>
      <c r="HD178" s="68"/>
      <c r="HE178" s="68"/>
      <c r="HF178" s="68"/>
      <c r="HG178" s="68"/>
      <c r="HH178" s="68"/>
      <c r="HI178" s="68"/>
      <c r="HJ178" s="68"/>
      <c r="HK178" s="68"/>
      <c r="HL178" s="68"/>
      <c r="HM178" s="68"/>
      <c r="HN178" s="68"/>
      <c r="HO178" s="68"/>
      <c r="HP178" s="68"/>
      <c r="HQ178" s="68"/>
      <c r="HR178" s="68"/>
      <c r="HS178" s="68"/>
      <c r="HT178" s="68"/>
      <c r="HU178" s="68"/>
      <c r="HV178" s="68"/>
      <c r="HW178" s="68"/>
      <c r="HX178" s="68"/>
      <c r="HY178" s="68"/>
      <c r="HZ178" s="68"/>
      <c r="IA178" s="68"/>
      <c r="IB178" s="68"/>
      <c r="IC178" s="68"/>
      <c r="ID178" s="68"/>
      <c r="IE178" s="68"/>
      <c r="IF178" s="68"/>
      <c r="IG178" s="68"/>
      <c r="IH178" s="68"/>
      <c r="II178" s="68"/>
      <c r="IJ178" s="68"/>
      <c r="IK178" s="68"/>
      <c r="IL178" s="68"/>
      <c r="IM178" s="68"/>
      <c r="IN178" s="68"/>
      <c r="IO178" s="68"/>
      <c r="IP178" s="68"/>
      <c r="IQ178" s="68"/>
      <c r="IR178" s="68"/>
      <c r="IS178" s="68"/>
      <c r="IT178" s="68"/>
      <c r="IU178" s="68"/>
      <c r="IV178" s="68"/>
      <c r="IW178" s="68"/>
    </row>
    <row r="179" customFormat="false" ht="12.75" hidden="false" customHeight="false" outlineLevel="0" collapsed="false">
      <c r="A179" s="68"/>
      <c r="B179" s="68"/>
      <c r="C179" s="37"/>
      <c r="D179" s="133"/>
      <c r="E179" s="68"/>
      <c r="F179" s="140" t="s">
        <v>253</v>
      </c>
      <c r="G179" s="134"/>
      <c r="H179" s="135"/>
      <c r="I179" s="135"/>
      <c r="J179" s="135" t="n">
        <v>41135645</v>
      </c>
      <c r="K179" s="135" t="n">
        <v>42692095</v>
      </c>
      <c r="L179" s="142" t="n">
        <v>44311525</v>
      </c>
      <c r="M179" s="142" t="n">
        <v>45991425</v>
      </c>
      <c r="N179" s="143" t="n">
        <v>48129650</v>
      </c>
      <c r="O179" s="138" t="n">
        <v>50438930</v>
      </c>
      <c r="P179" s="138"/>
      <c r="Q179" s="143" t="n">
        <v>53465440</v>
      </c>
      <c r="R179" s="138" t="n">
        <v>42462000</v>
      </c>
      <c r="T179" s="68"/>
      <c r="U179" s="68"/>
      <c r="V179" s="68"/>
      <c r="W179" s="68"/>
      <c r="X179" s="68"/>
      <c r="Y179" s="68"/>
      <c r="Z179" s="68"/>
      <c r="AA179" s="137"/>
      <c r="AB179" s="68"/>
      <c r="AC179" s="137"/>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c r="BI179" s="68"/>
      <c r="BJ179" s="68"/>
      <c r="BK179" s="68"/>
      <c r="BL179" s="68"/>
      <c r="BM179" s="68"/>
      <c r="BN179" s="68"/>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c r="DA179" s="68"/>
      <c r="DB179" s="68"/>
      <c r="DC179" s="68"/>
      <c r="DD179" s="68"/>
      <c r="DE179" s="68"/>
      <c r="DF179" s="68"/>
      <c r="DG179" s="68"/>
      <c r="DH179" s="68"/>
      <c r="DI179" s="68"/>
      <c r="DJ179" s="68"/>
      <c r="DK179" s="68"/>
      <c r="DL179" s="68"/>
      <c r="DM179" s="68"/>
      <c r="DN179" s="68"/>
      <c r="DO179" s="68"/>
      <c r="DP179" s="68"/>
      <c r="DQ179" s="68"/>
      <c r="DR179" s="68"/>
      <c r="DS179" s="68"/>
      <c r="DT179" s="68"/>
      <c r="DU179" s="68"/>
      <c r="DV179" s="68"/>
      <c r="DW179" s="68"/>
      <c r="DX179" s="68"/>
      <c r="DY179" s="68"/>
      <c r="DZ179" s="68"/>
      <c r="EA179" s="68"/>
      <c r="EB179" s="68"/>
      <c r="EC179" s="68"/>
      <c r="ED179" s="68"/>
      <c r="EE179" s="68"/>
      <c r="EF179" s="68"/>
      <c r="EG179" s="68"/>
      <c r="EH179" s="68"/>
      <c r="EI179" s="68"/>
      <c r="EJ179" s="68"/>
      <c r="EK179" s="68"/>
      <c r="EL179" s="68"/>
      <c r="EM179" s="68"/>
      <c r="EN179" s="68"/>
      <c r="EO179" s="68"/>
      <c r="EP179" s="68"/>
      <c r="EQ179" s="68"/>
      <c r="ER179" s="68"/>
      <c r="ES179" s="68"/>
      <c r="ET179" s="68"/>
      <c r="EU179" s="68"/>
      <c r="EV179" s="68"/>
      <c r="EW179" s="68"/>
      <c r="EX179" s="68"/>
      <c r="EY179" s="68"/>
      <c r="EZ179" s="68"/>
      <c r="FA179" s="68"/>
      <c r="FB179" s="68"/>
      <c r="FC179" s="68"/>
      <c r="FD179" s="68"/>
      <c r="FE179" s="68"/>
      <c r="FF179" s="68"/>
      <c r="FG179" s="68"/>
      <c r="FH179" s="68"/>
      <c r="FI179" s="68"/>
      <c r="FJ179" s="68"/>
      <c r="FK179" s="68"/>
      <c r="FL179" s="68"/>
      <c r="FM179" s="68"/>
      <c r="FN179" s="68"/>
      <c r="FO179" s="68"/>
      <c r="FP179" s="68"/>
      <c r="FQ179" s="68"/>
      <c r="FR179" s="68"/>
      <c r="FS179" s="68"/>
      <c r="FT179" s="68"/>
      <c r="FU179" s="68"/>
      <c r="FV179" s="68"/>
      <c r="FW179" s="68"/>
      <c r="FX179" s="68"/>
      <c r="FY179" s="68"/>
      <c r="FZ179" s="68"/>
      <c r="GA179" s="68"/>
      <c r="GB179" s="68"/>
      <c r="GC179" s="68"/>
      <c r="GD179" s="68"/>
      <c r="GE179" s="68"/>
      <c r="GF179" s="68"/>
      <c r="GG179" s="68"/>
      <c r="GH179" s="68"/>
      <c r="GI179" s="68"/>
      <c r="GJ179" s="68"/>
      <c r="GK179" s="68"/>
      <c r="GL179" s="68"/>
      <c r="GM179" s="68"/>
      <c r="GN179" s="68"/>
      <c r="GO179" s="68"/>
      <c r="GP179" s="68"/>
      <c r="GQ179" s="68"/>
      <c r="GR179" s="68"/>
      <c r="GS179" s="68"/>
      <c r="GT179" s="68"/>
      <c r="GU179" s="68"/>
      <c r="GV179" s="68"/>
      <c r="GW179" s="68"/>
      <c r="GX179" s="68"/>
      <c r="GY179" s="68"/>
      <c r="GZ179" s="68"/>
      <c r="HA179" s="68"/>
      <c r="HB179" s="68"/>
      <c r="HC179" s="68"/>
      <c r="HD179" s="68"/>
      <c r="HE179" s="68"/>
      <c r="HF179" s="68"/>
      <c r="HG179" s="68"/>
      <c r="HH179" s="68"/>
      <c r="HI179" s="68"/>
      <c r="HJ179" s="68"/>
      <c r="HK179" s="68"/>
      <c r="HL179" s="68"/>
      <c r="HM179" s="68"/>
      <c r="HN179" s="68"/>
      <c r="HO179" s="68"/>
      <c r="HP179" s="68"/>
      <c r="HQ179" s="68"/>
      <c r="HR179" s="68"/>
      <c r="HS179" s="68"/>
      <c r="HT179" s="68"/>
      <c r="HU179" s="68"/>
      <c r="HV179" s="68"/>
      <c r="HW179" s="68"/>
      <c r="HX179" s="68"/>
      <c r="HY179" s="68"/>
      <c r="HZ179" s="68"/>
      <c r="IA179" s="68"/>
      <c r="IB179" s="68"/>
      <c r="IC179" s="68"/>
      <c r="ID179" s="68"/>
      <c r="IE179" s="68"/>
      <c r="IF179" s="68"/>
      <c r="IG179" s="68"/>
      <c r="IH179" s="68"/>
      <c r="II179" s="68"/>
      <c r="IJ179" s="68"/>
      <c r="IK179" s="68"/>
      <c r="IL179" s="68"/>
      <c r="IM179" s="68"/>
      <c r="IN179" s="68"/>
      <c r="IO179" s="68"/>
      <c r="IP179" s="68"/>
      <c r="IQ179" s="68"/>
      <c r="IR179" s="68"/>
      <c r="IS179" s="68"/>
      <c r="IT179" s="68"/>
      <c r="IU179" s="68"/>
      <c r="IV179" s="68"/>
      <c r="IW179" s="68"/>
    </row>
    <row r="180" customFormat="false" ht="12.75" hidden="false" customHeight="false" outlineLevel="0" collapsed="false">
      <c r="A180" s="68"/>
      <c r="B180" s="68"/>
      <c r="C180" s="37"/>
      <c r="D180" s="133"/>
      <c r="E180" s="68"/>
      <c r="F180" s="140" t="s">
        <v>85</v>
      </c>
      <c r="G180" s="141" t="n">
        <f aca="false">SUM(G178:G179)</f>
        <v>115067583</v>
      </c>
      <c r="H180" s="118" t="n">
        <f aca="false">SUM(H178:H179)</f>
        <v>27197891</v>
      </c>
      <c r="I180" s="118" t="n">
        <f aca="false">SUM(I178:I179)</f>
        <v>44645837</v>
      </c>
      <c r="J180" s="118" t="n">
        <f aca="false">SUM(J178:J179)</f>
        <v>26468846</v>
      </c>
      <c r="K180" s="118" t="n">
        <f aca="false">SUM(K178:K179)</f>
        <v>36266982</v>
      </c>
      <c r="L180" s="118" t="n">
        <f aca="false">SUM(L178:L179)</f>
        <v>20999600</v>
      </c>
      <c r="M180" s="118" t="n">
        <f aca="false">SUM(M178:M179)</f>
        <v>51312968</v>
      </c>
      <c r="N180" s="68" t="n">
        <f aca="false">SUM(N178:N179)</f>
        <v>107748352</v>
      </c>
      <c r="O180" s="68" t="n">
        <f aca="false">SUM(O178:O179)</f>
        <v>48765387</v>
      </c>
      <c r="Q180" s="68" t="n">
        <f aca="false">SUM(Q178:Q179)</f>
        <v>39139274</v>
      </c>
      <c r="R180" s="68" t="n">
        <f aca="false">SUM(R178:R179)</f>
        <v>24502243</v>
      </c>
      <c r="T180" s="68"/>
      <c r="U180" s="68"/>
      <c r="V180" s="68"/>
      <c r="W180" s="68"/>
      <c r="X180" s="68"/>
      <c r="Y180" s="137"/>
      <c r="Z180" s="137"/>
      <c r="AA180" s="137"/>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c r="DA180" s="68"/>
      <c r="DB180" s="68"/>
      <c r="DC180" s="68"/>
      <c r="DD180" s="68"/>
      <c r="DE180" s="68"/>
      <c r="DF180" s="68"/>
      <c r="DG180" s="68"/>
      <c r="DH180" s="68"/>
      <c r="DI180" s="68"/>
      <c r="DJ180" s="68"/>
      <c r="DK180" s="68"/>
      <c r="DL180" s="68"/>
      <c r="DM180" s="68"/>
      <c r="DN180" s="68"/>
      <c r="DO180" s="68"/>
      <c r="DP180" s="68"/>
      <c r="DQ180" s="68"/>
      <c r="DR180" s="68"/>
      <c r="DS180" s="68"/>
      <c r="DT180" s="68"/>
      <c r="DU180" s="68"/>
      <c r="DV180" s="68"/>
      <c r="DW180" s="68"/>
      <c r="DX180" s="68"/>
      <c r="DY180" s="68"/>
      <c r="DZ180" s="68"/>
      <c r="EA180" s="68"/>
      <c r="EB180" s="68"/>
      <c r="EC180" s="68"/>
      <c r="ED180" s="68"/>
      <c r="EE180" s="68"/>
      <c r="EF180" s="68"/>
      <c r="EG180" s="68"/>
      <c r="EH180" s="68"/>
      <c r="EI180" s="68"/>
      <c r="EJ180" s="68"/>
      <c r="EK180" s="68"/>
      <c r="EL180" s="68"/>
      <c r="EM180" s="68"/>
      <c r="EN180" s="68"/>
      <c r="EO180" s="68"/>
      <c r="EP180" s="68"/>
      <c r="EQ180" s="68"/>
      <c r="ER180" s="68"/>
      <c r="ES180" s="68"/>
      <c r="ET180" s="68"/>
      <c r="EU180" s="68"/>
      <c r="EV180" s="68"/>
      <c r="EW180" s="68"/>
      <c r="EX180" s="68"/>
      <c r="EY180" s="68"/>
      <c r="EZ180" s="68"/>
      <c r="FA180" s="68"/>
      <c r="FB180" s="68"/>
      <c r="FC180" s="68"/>
      <c r="FD180" s="68"/>
      <c r="FE180" s="68"/>
      <c r="FF180" s="68"/>
      <c r="FG180" s="68"/>
      <c r="FH180" s="68"/>
      <c r="FI180" s="68"/>
      <c r="FJ180" s="68"/>
      <c r="FK180" s="68"/>
      <c r="FL180" s="68"/>
      <c r="FM180" s="68"/>
      <c r="FN180" s="68"/>
      <c r="FO180" s="68"/>
      <c r="FP180" s="68"/>
      <c r="FQ180" s="68"/>
      <c r="FR180" s="68"/>
      <c r="FS180" s="68"/>
      <c r="FT180" s="68"/>
      <c r="FU180" s="68"/>
      <c r="FV180" s="68"/>
      <c r="FW180" s="68"/>
      <c r="FX180" s="68"/>
      <c r="FY180" s="68"/>
      <c r="FZ180" s="68"/>
      <c r="GA180" s="68"/>
      <c r="GB180" s="68"/>
      <c r="GC180" s="68"/>
      <c r="GD180" s="68"/>
      <c r="GE180" s="68"/>
      <c r="GF180" s="68"/>
      <c r="GG180" s="68"/>
      <c r="GH180" s="68"/>
      <c r="GI180" s="68"/>
      <c r="GJ180" s="68"/>
      <c r="GK180" s="68"/>
      <c r="GL180" s="68"/>
      <c r="GM180" s="68"/>
      <c r="GN180" s="68"/>
      <c r="GO180" s="68"/>
      <c r="GP180" s="68"/>
      <c r="GQ180" s="68"/>
      <c r="GR180" s="68"/>
      <c r="GS180" s="68"/>
      <c r="GT180" s="68"/>
      <c r="GU180" s="68"/>
      <c r="GV180" s="68"/>
      <c r="GW180" s="68"/>
      <c r="GX180" s="68"/>
      <c r="GY180" s="68"/>
      <c r="GZ180" s="68"/>
      <c r="HA180" s="68"/>
      <c r="HB180" s="68"/>
      <c r="HC180" s="68"/>
      <c r="HD180" s="68"/>
      <c r="HE180" s="68"/>
      <c r="HF180" s="68"/>
      <c r="HG180" s="68"/>
      <c r="HH180" s="68"/>
      <c r="HI180" s="68"/>
      <c r="HJ180" s="68"/>
      <c r="HK180" s="68"/>
      <c r="HL180" s="68"/>
      <c r="HM180" s="68"/>
      <c r="HN180" s="68"/>
      <c r="HO180" s="68"/>
      <c r="HP180" s="68"/>
      <c r="HQ180" s="68"/>
      <c r="HR180" s="68"/>
      <c r="HS180" s="68"/>
      <c r="HT180" s="68"/>
      <c r="HU180" s="68"/>
      <c r="HV180" s="68"/>
      <c r="HW180" s="68"/>
      <c r="HX180" s="68"/>
      <c r="HY180" s="68"/>
      <c r="HZ180" s="68"/>
      <c r="IA180" s="68"/>
      <c r="IB180" s="68"/>
      <c r="IC180" s="68"/>
      <c r="ID180" s="68"/>
      <c r="IE180" s="68"/>
      <c r="IF180" s="68"/>
      <c r="IG180" s="68"/>
      <c r="IH180" s="68"/>
      <c r="II180" s="68"/>
      <c r="IJ180" s="68"/>
      <c r="IK180" s="68"/>
      <c r="IL180" s="68"/>
      <c r="IM180" s="68"/>
      <c r="IN180" s="68"/>
      <c r="IO180" s="68"/>
      <c r="IP180" s="68"/>
      <c r="IQ180" s="68"/>
      <c r="IR180" s="68"/>
      <c r="IS180" s="68"/>
      <c r="IT180" s="68"/>
      <c r="IU180" s="68"/>
      <c r="IV180" s="68"/>
      <c r="IW180" s="68"/>
    </row>
    <row r="181" customFormat="false" ht="12.75" hidden="false" customHeight="false" outlineLevel="0" collapsed="false">
      <c r="A181" s="68"/>
      <c r="B181" s="68"/>
      <c r="C181" s="37"/>
      <c r="D181" s="133"/>
      <c r="E181" s="68"/>
      <c r="F181" s="68"/>
      <c r="G181" s="97"/>
      <c r="H181" s="67"/>
      <c r="I181" s="67"/>
      <c r="J181" s="67"/>
      <c r="L181" s="68"/>
      <c r="M181" s="68"/>
      <c r="Q181" s="68"/>
      <c r="R181" s="68" t="n">
        <v>-17959757</v>
      </c>
      <c r="S181" s="68" t="n">
        <v>-7391212</v>
      </c>
      <c r="T181" s="68" t="n">
        <v>40951577</v>
      </c>
      <c r="U181" s="68" t="n">
        <v>4874501</v>
      </c>
      <c r="V181" s="68" t="n">
        <v>12129643</v>
      </c>
      <c r="W181" s="68" t="n">
        <v>-6407348</v>
      </c>
      <c r="X181" s="68" t="n">
        <v>52978524</v>
      </c>
      <c r="Y181" s="68" t="n">
        <v>72458059</v>
      </c>
      <c r="Z181" s="137"/>
      <c r="AA181" s="137"/>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8"/>
      <c r="BI181" s="68"/>
      <c r="BJ181" s="68"/>
      <c r="BK181" s="68"/>
      <c r="BL181" s="68"/>
      <c r="BM181" s="68"/>
      <c r="BN181" s="68"/>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c r="DA181" s="68"/>
      <c r="DB181" s="68"/>
      <c r="DC181" s="68"/>
      <c r="DD181" s="68"/>
      <c r="DE181" s="68"/>
      <c r="DF181" s="68"/>
      <c r="DG181" s="68"/>
      <c r="DH181" s="68"/>
      <c r="DI181" s="68"/>
      <c r="DJ181" s="68"/>
      <c r="DK181" s="68"/>
      <c r="DL181" s="68"/>
      <c r="DM181" s="68"/>
      <c r="DN181" s="68"/>
      <c r="DO181" s="68"/>
      <c r="DP181" s="68"/>
      <c r="DQ181" s="68"/>
      <c r="DR181" s="68"/>
      <c r="DS181" s="68"/>
      <c r="DT181" s="68"/>
      <c r="DU181" s="68"/>
      <c r="DV181" s="68"/>
      <c r="DW181" s="68"/>
      <c r="DX181" s="68"/>
      <c r="DY181" s="68"/>
      <c r="DZ181" s="68"/>
      <c r="EA181" s="68"/>
      <c r="EB181" s="68"/>
      <c r="EC181" s="68"/>
      <c r="ED181" s="68"/>
      <c r="EE181" s="68"/>
      <c r="EF181" s="68"/>
      <c r="EG181" s="68"/>
      <c r="EH181" s="68"/>
      <c r="EI181" s="68"/>
      <c r="EJ181" s="68"/>
      <c r="EK181" s="68"/>
      <c r="EL181" s="68"/>
      <c r="EM181" s="68"/>
      <c r="EN181" s="68"/>
      <c r="EO181" s="68"/>
      <c r="EP181" s="68"/>
      <c r="EQ181" s="68"/>
      <c r="ER181" s="68"/>
      <c r="ES181" s="68"/>
      <c r="ET181" s="68"/>
      <c r="EU181" s="68"/>
      <c r="EV181" s="68"/>
      <c r="EW181" s="68"/>
      <c r="EX181" s="68"/>
      <c r="EY181" s="68"/>
      <c r="EZ181" s="68"/>
      <c r="FA181" s="68"/>
      <c r="FB181" s="68"/>
      <c r="FC181" s="68"/>
      <c r="FD181" s="68"/>
      <c r="FE181" s="68"/>
      <c r="FF181" s="68"/>
      <c r="FG181" s="68"/>
      <c r="FH181" s="68"/>
      <c r="FI181" s="68"/>
      <c r="FJ181" s="68"/>
      <c r="FK181" s="68"/>
      <c r="FL181" s="68"/>
      <c r="FM181" s="68"/>
      <c r="FN181" s="68"/>
      <c r="FO181" s="68"/>
      <c r="FP181" s="68"/>
      <c r="FQ181" s="68"/>
      <c r="FR181" s="68"/>
      <c r="FS181" s="68"/>
      <c r="FT181" s="68"/>
      <c r="FU181" s="68"/>
      <c r="FV181" s="68"/>
      <c r="FW181" s="68"/>
      <c r="FX181" s="68"/>
      <c r="FY181" s="68"/>
      <c r="FZ181" s="68"/>
      <c r="GA181" s="68"/>
      <c r="GB181" s="68"/>
      <c r="GC181" s="68"/>
      <c r="GD181" s="68"/>
      <c r="GE181" s="68"/>
      <c r="GF181" s="68"/>
      <c r="GG181" s="68"/>
      <c r="GH181" s="68"/>
      <c r="GI181" s="68"/>
      <c r="GJ181" s="68"/>
      <c r="GK181" s="68"/>
      <c r="GL181" s="68"/>
      <c r="GM181" s="68"/>
      <c r="GN181" s="68"/>
      <c r="GO181" s="68"/>
      <c r="GP181" s="68"/>
      <c r="GQ181" s="68"/>
      <c r="GR181" s="68"/>
      <c r="GS181" s="68"/>
      <c r="GT181" s="68"/>
      <c r="GU181" s="68"/>
      <c r="GV181" s="68"/>
      <c r="GW181" s="68"/>
      <c r="GX181" s="68"/>
      <c r="GY181" s="68"/>
      <c r="GZ181" s="68"/>
      <c r="HA181" s="68"/>
      <c r="HB181" s="68"/>
      <c r="HC181" s="68"/>
      <c r="HD181" s="68"/>
      <c r="HE181" s="68"/>
      <c r="HF181" s="68"/>
      <c r="HG181" s="68"/>
      <c r="HH181" s="68"/>
      <c r="HI181" s="68"/>
      <c r="HJ181" s="68"/>
      <c r="HK181" s="68"/>
      <c r="HL181" s="68"/>
      <c r="HM181" s="68"/>
      <c r="HN181" s="68"/>
      <c r="HO181" s="68"/>
      <c r="HP181" s="68"/>
      <c r="HQ181" s="68"/>
      <c r="HR181" s="68"/>
      <c r="HS181" s="68"/>
      <c r="HT181" s="68"/>
      <c r="HU181" s="68"/>
      <c r="HV181" s="68"/>
      <c r="HW181" s="68"/>
      <c r="HX181" s="68"/>
      <c r="HY181" s="68"/>
      <c r="HZ181" s="68"/>
      <c r="IA181" s="68"/>
      <c r="IB181" s="68"/>
      <c r="IC181" s="68"/>
      <c r="ID181" s="68"/>
      <c r="IE181" s="68"/>
      <c r="IF181" s="68"/>
      <c r="IG181" s="68"/>
      <c r="IH181" s="68"/>
      <c r="II181" s="68"/>
      <c r="IJ181" s="68"/>
      <c r="IK181" s="68"/>
      <c r="IL181" s="68"/>
      <c r="IM181" s="68"/>
      <c r="IN181" s="68"/>
      <c r="IO181" s="68"/>
      <c r="IP181" s="68"/>
      <c r="IQ181" s="68"/>
      <c r="IR181" s="68"/>
      <c r="IS181" s="68"/>
      <c r="IT181" s="68"/>
      <c r="IU181" s="68"/>
      <c r="IV181" s="68"/>
      <c r="IW181" s="68"/>
    </row>
    <row r="182" customFormat="false" ht="12.75" hidden="false" customHeight="false" outlineLevel="0" collapsed="false">
      <c r="A182" s="68"/>
      <c r="B182" s="68"/>
      <c r="C182" s="37"/>
      <c r="D182" s="133"/>
      <c r="E182" s="68"/>
      <c r="F182" s="68"/>
      <c r="G182" s="144" t="s">
        <v>113</v>
      </c>
      <c r="H182" s="144" t="s">
        <v>254</v>
      </c>
      <c r="I182" s="144" t="s">
        <v>255</v>
      </c>
      <c r="J182" s="144" t="s">
        <v>256</v>
      </c>
      <c r="K182" s="144" t="s">
        <v>257</v>
      </c>
      <c r="L182" s="144" t="s">
        <v>258</v>
      </c>
      <c r="M182" s="144" t="s">
        <v>259</v>
      </c>
      <c r="N182" s="144" t="s">
        <v>260</v>
      </c>
      <c r="O182" s="144" t="s">
        <v>261</v>
      </c>
      <c r="P182" s="144"/>
      <c r="Q182" s="144" t="s">
        <v>262</v>
      </c>
      <c r="R182" s="144" t="s">
        <v>263</v>
      </c>
      <c r="S182" s="144" t="s">
        <v>264</v>
      </c>
      <c r="T182" s="144" t="s">
        <v>265</v>
      </c>
      <c r="U182" s="144" t="s">
        <v>266</v>
      </c>
      <c r="V182" s="68"/>
      <c r="W182" s="68"/>
      <c r="X182" s="68"/>
      <c r="Y182" s="137"/>
      <c r="Z182" s="137"/>
      <c r="AA182" s="137"/>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c r="BP182" s="68"/>
      <c r="BQ182" s="68"/>
      <c r="BR182" s="68"/>
      <c r="BS182" s="68"/>
      <c r="BT182" s="68"/>
      <c r="BU182" s="68"/>
      <c r="BV182" s="68"/>
      <c r="BW182" s="68"/>
      <c r="BX182" s="68"/>
      <c r="BY182" s="68"/>
      <c r="BZ182" s="68"/>
      <c r="CA182" s="68"/>
      <c r="CB182" s="68"/>
      <c r="CC182" s="68"/>
      <c r="CD182" s="68"/>
      <c r="CE182" s="68"/>
      <c r="CF182" s="68"/>
      <c r="CG182" s="68"/>
      <c r="CH182" s="68"/>
      <c r="CI182" s="68"/>
      <c r="CJ182" s="68"/>
      <c r="CK182" s="68"/>
      <c r="CL182" s="68"/>
      <c r="CM182" s="68"/>
      <c r="CN182" s="68"/>
      <c r="CO182" s="68"/>
      <c r="CP182" s="68"/>
      <c r="CQ182" s="68"/>
      <c r="CR182" s="68"/>
      <c r="CS182" s="68"/>
      <c r="CT182" s="68"/>
      <c r="CU182" s="68"/>
      <c r="CV182" s="68"/>
      <c r="CW182" s="68"/>
      <c r="CX182" s="68"/>
      <c r="CY182" s="68"/>
      <c r="CZ182" s="68"/>
      <c r="DA182" s="68"/>
      <c r="DB182" s="68"/>
      <c r="DC182" s="68"/>
      <c r="DD182" s="68"/>
      <c r="DE182" s="68"/>
      <c r="DF182" s="68"/>
      <c r="DG182" s="68"/>
      <c r="DH182" s="68"/>
      <c r="DI182" s="68"/>
      <c r="DJ182" s="68"/>
      <c r="DK182" s="68"/>
      <c r="DL182" s="68"/>
      <c r="DM182" s="68"/>
      <c r="DN182" s="68"/>
      <c r="DO182" s="68"/>
      <c r="DP182" s="68"/>
      <c r="DQ182" s="68"/>
      <c r="DR182" s="68"/>
      <c r="DS182" s="68"/>
      <c r="DT182" s="68"/>
      <c r="DU182" s="68"/>
      <c r="DV182" s="68"/>
      <c r="DW182" s="68"/>
      <c r="DX182" s="68"/>
      <c r="DY182" s="68"/>
      <c r="DZ182" s="68"/>
      <c r="EA182" s="68"/>
      <c r="EB182" s="68"/>
      <c r="EC182" s="68"/>
      <c r="ED182" s="68"/>
      <c r="EE182" s="68"/>
      <c r="EF182" s="68"/>
      <c r="EG182" s="68"/>
      <c r="EH182" s="68"/>
      <c r="EI182" s="68"/>
      <c r="EJ182" s="68"/>
      <c r="EK182" s="68"/>
      <c r="EL182" s="68"/>
      <c r="EM182" s="68"/>
      <c r="EN182" s="68"/>
      <c r="EO182" s="68"/>
      <c r="EP182" s="68"/>
      <c r="EQ182" s="68"/>
      <c r="ER182" s="68"/>
      <c r="ES182" s="68"/>
      <c r="ET182" s="68"/>
      <c r="EU182" s="68"/>
      <c r="EV182" s="68"/>
      <c r="EW182" s="68"/>
      <c r="EX182" s="68"/>
      <c r="EY182" s="68"/>
      <c r="EZ182" s="68"/>
      <c r="FA182" s="68"/>
      <c r="FB182" s="68"/>
      <c r="FC182" s="68"/>
      <c r="FD182" s="68"/>
      <c r="FE182" s="68"/>
      <c r="FF182" s="68"/>
      <c r="FG182" s="68"/>
      <c r="FH182" s="68"/>
      <c r="FI182" s="68"/>
      <c r="FJ182" s="68"/>
      <c r="FK182" s="68"/>
      <c r="FL182" s="68"/>
      <c r="FM182" s="68"/>
      <c r="FN182" s="68"/>
      <c r="FO182" s="68"/>
      <c r="FP182" s="68"/>
      <c r="FQ182" s="68"/>
      <c r="FR182" s="68"/>
      <c r="FS182" s="68"/>
      <c r="FT182" s="68"/>
      <c r="FU182" s="68"/>
      <c r="FV182" s="68"/>
      <c r="FW182" s="68"/>
      <c r="FX182" s="68"/>
      <c r="FY182" s="68"/>
      <c r="FZ182" s="68"/>
      <c r="GA182" s="68"/>
      <c r="GB182" s="68"/>
      <c r="GC182" s="68"/>
      <c r="GD182" s="68"/>
      <c r="GE182" s="68"/>
      <c r="GF182" s="68"/>
      <c r="GG182" s="68"/>
      <c r="GH182" s="68"/>
      <c r="GI182" s="68"/>
      <c r="GJ182" s="68"/>
      <c r="GK182" s="68"/>
      <c r="GL182" s="68"/>
      <c r="GM182" s="68"/>
      <c r="GN182" s="68"/>
      <c r="GO182" s="68"/>
      <c r="GP182" s="68"/>
      <c r="GQ182" s="68"/>
      <c r="GR182" s="68"/>
      <c r="GS182" s="68"/>
      <c r="GT182" s="68"/>
      <c r="GU182" s="68"/>
      <c r="GV182" s="68"/>
      <c r="GW182" s="68"/>
      <c r="GX182" s="68"/>
      <c r="GY182" s="68"/>
      <c r="GZ182" s="68"/>
      <c r="HA182" s="68"/>
      <c r="HB182" s="68"/>
      <c r="HC182" s="68"/>
      <c r="HD182" s="68"/>
      <c r="HE182" s="68"/>
      <c r="HF182" s="68"/>
      <c r="HG182" s="68"/>
      <c r="HH182" s="68"/>
      <c r="HI182" s="68"/>
      <c r="HJ182" s="68"/>
      <c r="HK182" s="68"/>
      <c r="HL182" s="68"/>
      <c r="HM182" s="68"/>
      <c r="HN182" s="68"/>
      <c r="HO182" s="68"/>
      <c r="HP182" s="68"/>
      <c r="HQ182" s="68"/>
      <c r="HR182" s="68"/>
      <c r="HS182" s="68"/>
      <c r="HT182" s="68"/>
      <c r="HU182" s="68"/>
      <c r="HV182" s="68"/>
      <c r="HW182" s="68"/>
      <c r="HX182" s="68"/>
      <c r="HY182" s="68"/>
      <c r="HZ182" s="68"/>
      <c r="IA182" s="68"/>
      <c r="IB182" s="68"/>
      <c r="IC182" s="68"/>
      <c r="ID182" s="68"/>
      <c r="IE182" s="68"/>
      <c r="IF182" s="68"/>
      <c r="IG182" s="68"/>
      <c r="IH182" s="68"/>
      <c r="II182" s="68"/>
      <c r="IJ182" s="68"/>
      <c r="IK182" s="68"/>
      <c r="IL182" s="68"/>
      <c r="IM182" s="68"/>
      <c r="IN182" s="68"/>
      <c r="IO182" s="68"/>
      <c r="IP182" s="68"/>
      <c r="IQ182" s="68"/>
      <c r="IR182" s="68"/>
      <c r="IS182" s="68"/>
      <c r="IT182" s="68"/>
      <c r="IU182" s="68"/>
      <c r="IV182" s="68"/>
      <c r="IW182" s="68"/>
    </row>
    <row r="183" customFormat="false" ht="12.75" hidden="false" customHeight="false" outlineLevel="0" collapsed="false">
      <c r="A183" s="68"/>
      <c r="B183" s="68"/>
      <c r="C183" s="37"/>
      <c r="D183" s="133"/>
      <c r="E183" s="68"/>
      <c r="F183" s="68"/>
      <c r="G183" s="133"/>
      <c r="H183" s="68"/>
      <c r="I183" s="68"/>
      <c r="J183" s="68"/>
      <c r="L183" s="68"/>
      <c r="M183" s="68"/>
      <c r="Q183" s="68"/>
      <c r="T183" s="68"/>
      <c r="U183" s="68"/>
      <c r="V183" s="68"/>
      <c r="W183" s="68"/>
      <c r="X183" s="68"/>
      <c r="Y183" s="137"/>
      <c r="Z183" s="137"/>
      <c r="AA183" s="137"/>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c r="BI183" s="68"/>
      <c r="BJ183" s="68"/>
      <c r="BK183" s="68"/>
      <c r="BL183" s="68"/>
      <c r="BM183" s="68"/>
      <c r="BN183" s="68"/>
      <c r="BO183" s="68"/>
      <c r="BP183" s="68"/>
      <c r="BQ183" s="68"/>
      <c r="BR183" s="68"/>
      <c r="BS183" s="68"/>
      <c r="BT183" s="68"/>
      <c r="BU183" s="68"/>
      <c r="BV183" s="68"/>
      <c r="BW183" s="68"/>
      <c r="BX183" s="68"/>
      <c r="BY183" s="68"/>
      <c r="BZ183" s="68"/>
      <c r="CA183" s="68"/>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c r="DA183" s="68"/>
      <c r="DB183" s="68"/>
      <c r="DC183" s="68"/>
      <c r="DD183" s="68"/>
      <c r="DE183" s="68"/>
      <c r="DF183" s="68"/>
      <c r="DG183" s="68"/>
      <c r="DH183" s="68"/>
      <c r="DI183" s="68"/>
      <c r="DJ183" s="68"/>
      <c r="DK183" s="68"/>
      <c r="DL183" s="68"/>
      <c r="DM183" s="68"/>
      <c r="DN183" s="68"/>
      <c r="DO183" s="68"/>
      <c r="DP183" s="68"/>
      <c r="DQ183" s="68"/>
      <c r="DR183" s="68"/>
      <c r="DS183" s="68"/>
      <c r="DT183" s="68"/>
      <c r="DU183" s="68"/>
      <c r="DV183" s="68"/>
      <c r="DW183" s="68"/>
      <c r="DX183" s="68"/>
      <c r="DY183" s="68"/>
      <c r="DZ183" s="68"/>
      <c r="EA183" s="68"/>
      <c r="EB183" s="68"/>
      <c r="EC183" s="68"/>
      <c r="ED183" s="68"/>
      <c r="EE183" s="68"/>
      <c r="EF183" s="68"/>
      <c r="EG183" s="68"/>
      <c r="EH183" s="68"/>
      <c r="EI183" s="68"/>
      <c r="EJ183" s="68"/>
      <c r="EK183" s="68"/>
      <c r="EL183" s="68"/>
      <c r="EM183" s="68"/>
      <c r="EN183" s="68"/>
      <c r="EO183" s="68"/>
      <c r="EP183" s="68"/>
      <c r="EQ183" s="68"/>
      <c r="ER183" s="68"/>
      <c r="ES183" s="68"/>
      <c r="ET183" s="68"/>
      <c r="EU183" s="68"/>
      <c r="EV183" s="68"/>
      <c r="EW183" s="68"/>
      <c r="EX183" s="68"/>
      <c r="EY183" s="68"/>
      <c r="EZ183" s="68"/>
      <c r="FA183" s="68"/>
      <c r="FB183" s="68"/>
      <c r="FC183" s="68"/>
      <c r="FD183" s="68"/>
      <c r="FE183" s="68"/>
      <c r="FF183" s="68"/>
      <c r="FG183" s="68"/>
      <c r="FH183" s="68"/>
      <c r="FI183" s="68"/>
      <c r="FJ183" s="68"/>
      <c r="FK183" s="68"/>
      <c r="FL183" s="68"/>
      <c r="FM183" s="68"/>
      <c r="FN183" s="68"/>
      <c r="FO183" s="68"/>
      <c r="FP183" s="68"/>
      <c r="FQ183" s="68"/>
      <c r="FR183" s="68"/>
      <c r="FS183" s="68"/>
      <c r="FT183" s="68"/>
      <c r="FU183" s="68"/>
      <c r="FV183" s="68"/>
      <c r="FW183" s="68"/>
      <c r="FX183" s="68"/>
      <c r="FY183" s="68"/>
      <c r="FZ183" s="68"/>
      <c r="GA183" s="68"/>
      <c r="GB183" s="68"/>
      <c r="GC183" s="68"/>
      <c r="GD183" s="68"/>
      <c r="GE183" s="68"/>
      <c r="GF183" s="68"/>
      <c r="GG183" s="68"/>
      <c r="GH183" s="68"/>
      <c r="GI183" s="68"/>
      <c r="GJ183" s="68"/>
      <c r="GK183" s="68"/>
      <c r="GL183" s="68"/>
      <c r="GM183" s="68"/>
      <c r="GN183" s="68"/>
      <c r="GO183" s="68"/>
      <c r="GP183" s="68"/>
      <c r="GQ183" s="68"/>
      <c r="GR183" s="68"/>
      <c r="GS183" s="68"/>
      <c r="GT183" s="68"/>
      <c r="GU183" s="68"/>
      <c r="GV183" s="68"/>
      <c r="GW183" s="68"/>
      <c r="GX183" s="68"/>
      <c r="GY183" s="68"/>
      <c r="GZ183" s="68"/>
      <c r="HA183" s="68"/>
      <c r="HB183" s="68"/>
      <c r="HC183" s="68"/>
      <c r="HD183" s="68"/>
      <c r="HE183" s="68"/>
      <c r="HF183" s="68"/>
      <c r="HG183" s="68"/>
      <c r="HH183" s="68"/>
      <c r="HI183" s="68"/>
      <c r="HJ183" s="68"/>
      <c r="HK183" s="68"/>
      <c r="HL183" s="68"/>
      <c r="HM183" s="68"/>
      <c r="HN183" s="68"/>
      <c r="HO183" s="68"/>
      <c r="HP183" s="68"/>
      <c r="HQ183" s="68"/>
      <c r="HR183" s="68"/>
      <c r="HS183" s="68"/>
      <c r="HT183" s="68"/>
      <c r="HU183" s="68"/>
      <c r="HV183" s="68"/>
      <c r="HW183" s="68"/>
      <c r="HX183" s="68"/>
      <c r="HY183" s="68"/>
      <c r="HZ183" s="68"/>
      <c r="IA183" s="68"/>
      <c r="IB183" s="68"/>
      <c r="IC183" s="68"/>
      <c r="ID183" s="68"/>
      <c r="IE183" s="68"/>
      <c r="IF183" s="68"/>
      <c r="IG183" s="68"/>
      <c r="IH183" s="68"/>
      <c r="II183" s="68"/>
      <c r="IJ183" s="68"/>
      <c r="IK183" s="68"/>
      <c r="IL183" s="68"/>
      <c r="IM183" s="68"/>
      <c r="IN183" s="68"/>
      <c r="IO183" s="68"/>
      <c r="IP183" s="68"/>
      <c r="IQ183" s="68"/>
      <c r="IR183" s="68"/>
      <c r="IS183" s="68"/>
      <c r="IT183" s="68"/>
      <c r="IU183" s="68"/>
      <c r="IV183" s="68"/>
      <c r="IW183" s="68"/>
    </row>
    <row r="184" customFormat="false" ht="12.75" hidden="false" customHeight="false" outlineLevel="0" collapsed="false">
      <c r="A184" s="132"/>
      <c r="B184" s="145"/>
      <c r="C184" s="146"/>
      <c r="D184" s="119"/>
      <c r="E184" s="145"/>
      <c r="F184" s="147"/>
      <c r="G184" s="148"/>
      <c r="H184" s="149"/>
      <c r="I184" s="147"/>
      <c r="J184" s="147"/>
      <c r="L184" s="147"/>
      <c r="M184" s="147"/>
      <c r="T184" s="147"/>
      <c r="U184" s="147"/>
      <c r="V184" s="147"/>
      <c r="W184" s="147"/>
      <c r="X184" s="147"/>
      <c r="Y184" s="150"/>
      <c r="Z184" s="150"/>
      <c r="AA184" s="150"/>
      <c r="AB184" s="151"/>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c r="BT184" s="109"/>
      <c r="BU184" s="109"/>
      <c r="BV184" s="109"/>
      <c r="BW184" s="109"/>
      <c r="BX184" s="109"/>
      <c r="BY184" s="109"/>
      <c r="BZ184" s="109"/>
      <c r="CA184" s="109"/>
      <c r="CB184" s="109"/>
      <c r="CC184" s="109"/>
      <c r="CD184" s="109"/>
      <c r="CE184" s="109"/>
      <c r="CF184" s="109"/>
      <c r="CG184" s="109"/>
      <c r="CH184" s="109"/>
      <c r="CI184" s="109"/>
      <c r="CJ184" s="109"/>
      <c r="CK184" s="109"/>
      <c r="CL184" s="109"/>
      <c r="CM184" s="109"/>
      <c r="CN184" s="109"/>
      <c r="CO184" s="109"/>
      <c r="CP184" s="109"/>
      <c r="CQ184" s="109"/>
      <c r="CR184" s="109"/>
      <c r="CS184" s="109"/>
      <c r="CT184" s="109"/>
      <c r="CU184" s="109"/>
      <c r="CV184" s="109"/>
      <c r="CW184" s="109"/>
      <c r="CX184" s="109"/>
      <c r="CY184" s="109"/>
      <c r="CZ184" s="109"/>
      <c r="DA184" s="109"/>
      <c r="DB184" s="109"/>
      <c r="DC184" s="109"/>
      <c r="DD184" s="109"/>
      <c r="DE184" s="109"/>
      <c r="DF184" s="109"/>
      <c r="DG184" s="109"/>
      <c r="DH184" s="109"/>
      <c r="DI184" s="109"/>
      <c r="DJ184" s="109"/>
      <c r="DK184" s="109"/>
      <c r="DL184" s="109"/>
      <c r="DM184" s="109"/>
      <c r="DN184" s="109"/>
      <c r="DO184" s="109"/>
      <c r="DP184" s="109"/>
      <c r="DQ184" s="109"/>
      <c r="DR184" s="109"/>
      <c r="DS184" s="109"/>
      <c r="DT184" s="109"/>
      <c r="DU184" s="109"/>
      <c r="DV184" s="109"/>
      <c r="DW184" s="109"/>
      <c r="DX184" s="109"/>
      <c r="DY184" s="109"/>
      <c r="DZ184" s="109"/>
      <c r="EA184" s="109"/>
      <c r="EB184" s="109"/>
      <c r="EC184" s="109"/>
      <c r="ED184" s="109"/>
      <c r="EE184" s="109"/>
      <c r="EF184" s="109"/>
      <c r="EG184" s="109"/>
      <c r="EH184" s="109"/>
      <c r="EI184" s="109"/>
      <c r="EJ184" s="109"/>
      <c r="EK184" s="109"/>
      <c r="EL184" s="109"/>
      <c r="EM184" s="109"/>
      <c r="EN184" s="109"/>
      <c r="EO184" s="109"/>
      <c r="EP184" s="109"/>
      <c r="EQ184" s="109"/>
      <c r="ER184" s="109"/>
      <c r="ES184" s="109"/>
      <c r="ET184" s="109"/>
      <c r="EU184" s="109"/>
      <c r="EV184" s="109"/>
      <c r="EW184" s="109"/>
      <c r="EX184" s="109"/>
      <c r="EY184" s="109"/>
      <c r="EZ184" s="109"/>
      <c r="FA184" s="109"/>
      <c r="FB184" s="109"/>
      <c r="FC184" s="109"/>
      <c r="FD184" s="109"/>
      <c r="FE184" s="109"/>
      <c r="FF184" s="109"/>
      <c r="FG184" s="109"/>
      <c r="FH184" s="109"/>
      <c r="FI184" s="109"/>
      <c r="FJ184" s="109"/>
      <c r="FK184" s="109"/>
      <c r="FL184" s="109"/>
      <c r="FM184" s="109"/>
      <c r="FN184" s="109"/>
      <c r="FO184" s="109"/>
      <c r="FP184" s="109"/>
      <c r="FQ184" s="109"/>
      <c r="FR184" s="109"/>
      <c r="FS184" s="109"/>
      <c r="FT184" s="109"/>
      <c r="FU184" s="109"/>
      <c r="FV184" s="109"/>
      <c r="FW184" s="109"/>
      <c r="FX184" s="109"/>
      <c r="FY184" s="109"/>
      <c r="FZ184" s="109"/>
      <c r="GA184" s="109"/>
      <c r="GB184" s="109"/>
      <c r="GC184" s="109"/>
      <c r="GD184" s="109"/>
      <c r="GE184" s="109"/>
      <c r="GF184" s="109"/>
      <c r="GG184" s="109"/>
      <c r="GH184" s="109"/>
      <c r="GI184" s="109"/>
      <c r="GJ184" s="109"/>
      <c r="GK184" s="109"/>
      <c r="GL184" s="109"/>
      <c r="GM184" s="109"/>
      <c r="GN184" s="109"/>
      <c r="GO184" s="109"/>
      <c r="GP184" s="109"/>
      <c r="GQ184" s="109"/>
      <c r="GR184" s="109"/>
      <c r="GS184" s="109"/>
      <c r="GT184" s="109"/>
      <c r="GU184" s="109"/>
      <c r="GV184" s="109"/>
      <c r="GW184" s="109"/>
      <c r="GX184" s="109"/>
      <c r="GY184" s="109"/>
      <c r="GZ184" s="109"/>
      <c r="HA184" s="109"/>
      <c r="HB184" s="109"/>
      <c r="HC184" s="109"/>
      <c r="HD184" s="109"/>
      <c r="HE184" s="109"/>
      <c r="HF184" s="109"/>
      <c r="HG184" s="109"/>
      <c r="HH184" s="109"/>
      <c r="HI184" s="109"/>
      <c r="HJ184" s="109"/>
      <c r="HK184" s="109"/>
      <c r="HL184" s="109"/>
      <c r="HM184" s="109"/>
      <c r="HN184" s="109"/>
      <c r="HO184" s="109"/>
      <c r="HP184" s="109"/>
      <c r="HQ184" s="109"/>
      <c r="HR184" s="109"/>
      <c r="HS184" s="109"/>
      <c r="HT184" s="109"/>
      <c r="HU184" s="109"/>
      <c r="HV184" s="109"/>
      <c r="HW184" s="109"/>
      <c r="HX184" s="109"/>
      <c r="HY184" s="109"/>
      <c r="HZ184" s="109"/>
      <c r="IA184" s="109"/>
      <c r="IB184" s="109"/>
      <c r="IC184" s="109"/>
      <c r="ID184" s="109"/>
      <c r="IE184" s="109"/>
      <c r="IF184" s="109"/>
      <c r="IG184" s="109"/>
      <c r="IH184" s="109"/>
      <c r="II184" s="109"/>
      <c r="IJ184" s="109"/>
      <c r="IK184" s="109"/>
      <c r="IL184" s="109"/>
      <c r="IM184" s="109"/>
      <c r="IN184" s="109"/>
      <c r="IO184" s="109"/>
      <c r="IP184" s="109"/>
      <c r="IQ184" s="109"/>
      <c r="IR184" s="109"/>
      <c r="IS184" s="109"/>
      <c r="IT184" s="109"/>
      <c r="IU184" s="109"/>
      <c r="IV184" s="109"/>
      <c r="IW184" s="109"/>
    </row>
    <row r="185" customFormat="false" ht="12.75" hidden="false" customHeight="false" outlineLevel="0" collapsed="false">
      <c r="A185" s="132"/>
      <c r="B185" s="145"/>
      <c r="C185" s="146"/>
      <c r="D185" s="119"/>
      <c r="E185" s="145"/>
      <c r="F185" s="147"/>
      <c r="G185" s="148"/>
      <c r="H185" s="149"/>
      <c r="I185" s="147"/>
      <c r="J185" s="147"/>
      <c r="L185" s="147"/>
      <c r="M185" s="147"/>
      <c r="T185" s="68"/>
      <c r="U185" s="68"/>
      <c r="V185" s="68"/>
      <c r="W185" s="68"/>
      <c r="X185" s="68"/>
      <c r="Y185" s="68"/>
      <c r="Z185" s="68"/>
      <c r="AA185" s="150"/>
      <c r="AB185" s="151"/>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09"/>
      <c r="BX185" s="109"/>
      <c r="BY185" s="109"/>
      <c r="BZ185" s="109"/>
      <c r="CA185" s="109"/>
      <c r="CB185" s="109"/>
      <c r="CC185" s="109"/>
      <c r="CD185" s="109"/>
      <c r="CE185" s="109"/>
      <c r="CF185" s="109"/>
      <c r="CG185" s="109"/>
      <c r="CH185" s="109"/>
      <c r="CI185" s="109"/>
      <c r="CJ185" s="109"/>
      <c r="CK185" s="109"/>
      <c r="CL185" s="109"/>
      <c r="CM185" s="109"/>
      <c r="CN185" s="109"/>
      <c r="CO185" s="109"/>
      <c r="CP185" s="109"/>
      <c r="CQ185" s="109"/>
      <c r="CR185" s="109"/>
      <c r="CS185" s="109"/>
      <c r="CT185" s="109"/>
      <c r="CU185" s="109"/>
      <c r="CV185" s="109"/>
      <c r="CW185" s="109"/>
      <c r="CX185" s="109"/>
      <c r="CY185" s="109"/>
      <c r="CZ185" s="109"/>
      <c r="DA185" s="109"/>
      <c r="DB185" s="109"/>
      <c r="DC185" s="109"/>
      <c r="DD185" s="109"/>
      <c r="DE185" s="109"/>
      <c r="DF185" s="109"/>
      <c r="DG185" s="109"/>
      <c r="DH185" s="109"/>
      <c r="DI185" s="109"/>
      <c r="DJ185" s="109"/>
      <c r="DK185" s="109"/>
      <c r="DL185" s="109"/>
      <c r="DM185" s="109"/>
      <c r="DN185" s="109"/>
      <c r="DO185" s="109"/>
      <c r="DP185" s="109"/>
      <c r="DQ185" s="109"/>
      <c r="DR185" s="109"/>
      <c r="DS185" s="109"/>
      <c r="DT185" s="109"/>
      <c r="DU185" s="109"/>
      <c r="DV185" s="109"/>
      <c r="DW185" s="109"/>
      <c r="DX185" s="109"/>
      <c r="DY185" s="109"/>
      <c r="DZ185" s="109"/>
      <c r="EA185" s="109"/>
      <c r="EB185" s="109"/>
      <c r="EC185" s="109"/>
      <c r="ED185" s="109"/>
      <c r="EE185" s="109"/>
      <c r="EF185" s="109"/>
      <c r="EG185" s="109"/>
      <c r="EH185" s="109"/>
      <c r="EI185" s="109"/>
      <c r="EJ185" s="109"/>
      <c r="EK185" s="109"/>
      <c r="EL185" s="109"/>
      <c r="EM185" s="109"/>
      <c r="EN185" s="109"/>
      <c r="EO185" s="109"/>
      <c r="EP185" s="109"/>
      <c r="EQ185" s="109"/>
      <c r="ER185" s="109"/>
      <c r="ES185" s="109"/>
      <c r="ET185" s="109"/>
      <c r="EU185" s="109"/>
      <c r="EV185" s="109"/>
      <c r="EW185" s="109"/>
      <c r="EX185" s="109"/>
      <c r="EY185" s="109"/>
      <c r="EZ185" s="109"/>
      <c r="FA185" s="109"/>
      <c r="FB185" s="109"/>
      <c r="FC185" s="109"/>
      <c r="FD185" s="109"/>
      <c r="FE185" s="109"/>
      <c r="FF185" s="109"/>
      <c r="FG185" s="109"/>
      <c r="FH185" s="109"/>
      <c r="FI185" s="109"/>
      <c r="FJ185" s="109"/>
      <c r="FK185" s="109"/>
      <c r="FL185" s="109"/>
      <c r="FM185" s="109"/>
      <c r="FN185" s="109"/>
      <c r="FO185" s="109"/>
      <c r="FP185" s="109"/>
      <c r="FQ185" s="109"/>
      <c r="FR185" s="109"/>
      <c r="FS185" s="109"/>
      <c r="FT185" s="109"/>
      <c r="FU185" s="109"/>
      <c r="FV185" s="109"/>
      <c r="FW185" s="109"/>
      <c r="FX185" s="109"/>
      <c r="FY185" s="109"/>
      <c r="FZ185" s="109"/>
      <c r="GA185" s="109"/>
      <c r="GB185" s="109"/>
      <c r="GC185" s="109"/>
      <c r="GD185" s="109"/>
      <c r="GE185" s="109"/>
      <c r="GF185" s="109"/>
      <c r="GG185" s="109"/>
      <c r="GH185" s="109"/>
      <c r="GI185" s="109"/>
      <c r="GJ185" s="109"/>
      <c r="GK185" s="109"/>
      <c r="GL185" s="109"/>
      <c r="GM185" s="109"/>
      <c r="GN185" s="109"/>
      <c r="GO185" s="109"/>
      <c r="GP185" s="109"/>
      <c r="GQ185" s="109"/>
      <c r="GR185" s="109"/>
      <c r="GS185" s="109"/>
      <c r="GT185" s="109"/>
      <c r="GU185" s="109"/>
      <c r="GV185" s="109"/>
      <c r="GW185" s="109"/>
      <c r="GX185" s="109"/>
      <c r="GY185" s="109"/>
      <c r="GZ185" s="109"/>
      <c r="HA185" s="109"/>
      <c r="HB185" s="109"/>
      <c r="HC185" s="109"/>
      <c r="HD185" s="109"/>
      <c r="HE185" s="109"/>
      <c r="HF185" s="109"/>
      <c r="HG185" s="109"/>
      <c r="HH185" s="109"/>
      <c r="HI185" s="109"/>
      <c r="HJ185" s="109"/>
      <c r="HK185" s="109"/>
      <c r="HL185" s="109"/>
      <c r="HM185" s="109"/>
      <c r="HN185" s="109"/>
      <c r="HO185" s="109"/>
      <c r="HP185" s="109"/>
      <c r="HQ185" s="109"/>
      <c r="HR185" s="109"/>
      <c r="HS185" s="109"/>
      <c r="HT185" s="109"/>
      <c r="HU185" s="109"/>
      <c r="HV185" s="109"/>
      <c r="HW185" s="109"/>
      <c r="HX185" s="109"/>
      <c r="HY185" s="109"/>
      <c r="HZ185" s="109"/>
      <c r="IA185" s="109"/>
      <c r="IB185" s="109"/>
      <c r="IC185" s="109"/>
      <c r="ID185" s="109"/>
      <c r="IE185" s="109"/>
      <c r="IF185" s="109"/>
      <c r="IG185" s="109"/>
      <c r="IH185" s="109"/>
      <c r="II185" s="109"/>
      <c r="IJ185" s="109"/>
      <c r="IK185" s="109"/>
      <c r="IL185" s="109"/>
      <c r="IM185" s="109"/>
      <c r="IN185" s="109"/>
      <c r="IO185" s="109"/>
      <c r="IP185" s="109"/>
      <c r="IQ185" s="109"/>
      <c r="IR185" s="109"/>
      <c r="IS185" s="109"/>
      <c r="IT185" s="109"/>
      <c r="IU185" s="109"/>
      <c r="IV185" s="109"/>
      <c r="IW185" s="109"/>
    </row>
    <row r="186" customFormat="false" ht="12.75" hidden="false" customHeight="false" outlineLevel="0" collapsed="false">
      <c r="A186" s="132"/>
      <c r="B186" s="145"/>
      <c r="C186" s="146"/>
      <c r="D186" s="119"/>
      <c r="E186" s="145"/>
      <c r="F186" s="147"/>
      <c r="G186" s="148"/>
      <c r="H186" s="149"/>
      <c r="I186" s="147"/>
      <c r="J186" s="147"/>
      <c r="L186" s="147"/>
      <c r="M186" s="147"/>
      <c r="T186" s="147"/>
      <c r="U186" s="147"/>
      <c r="V186" s="147"/>
      <c r="W186" s="147"/>
      <c r="X186" s="147"/>
      <c r="Y186" s="150"/>
      <c r="Z186" s="150"/>
      <c r="AA186" s="150"/>
      <c r="AB186" s="151"/>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c r="BC186" s="109"/>
      <c r="BD186" s="109"/>
      <c r="BE186" s="109"/>
      <c r="BF186" s="109"/>
      <c r="BG186" s="109"/>
      <c r="BH186" s="109"/>
      <c r="BI186" s="109"/>
      <c r="BJ186" s="109"/>
      <c r="BK186" s="109"/>
      <c r="BL186" s="109"/>
      <c r="BM186" s="109"/>
      <c r="BN186" s="109"/>
      <c r="BO186" s="109"/>
      <c r="BP186" s="109"/>
      <c r="BQ186" s="109"/>
      <c r="BR186" s="109"/>
      <c r="BS186" s="109"/>
      <c r="BT186" s="109"/>
      <c r="BU186" s="109"/>
      <c r="BV186" s="109"/>
      <c r="BW186" s="109"/>
      <c r="BX186" s="109"/>
      <c r="BY186" s="109"/>
      <c r="BZ186" s="109"/>
      <c r="CA186" s="109"/>
      <c r="CB186" s="109"/>
      <c r="CC186" s="109"/>
      <c r="CD186" s="109"/>
      <c r="CE186" s="109"/>
      <c r="CF186" s="109"/>
      <c r="CG186" s="109"/>
      <c r="CH186" s="109"/>
      <c r="CI186" s="109"/>
      <c r="CJ186" s="109"/>
      <c r="CK186" s="109"/>
      <c r="CL186" s="109"/>
      <c r="CM186" s="109"/>
      <c r="CN186" s="109"/>
      <c r="CO186" s="109"/>
      <c r="CP186" s="109"/>
      <c r="CQ186" s="109"/>
      <c r="CR186" s="109"/>
      <c r="CS186" s="109"/>
      <c r="CT186" s="109"/>
      <c r="CU186" s="109"/>
      <c r="CV186" s="109"/>
      <c r="CW186" s="109"/>
      <c r="CX186" s="109"/>
      <c r="CY186" s="109"/>
      <c r="CZ186" s="109"/>
      <c r="DA186" s="109"/>
      <c r="DB186" s="109"/>
      <c r="DC186" s="109"/>
      <c r="DD186" s="109"/>
      <c r="DE186" s="109"/>
      <c r="DF186" s="109"/>
      <c r="DG186" s="109"/>
      <c r="DH186" s="109"/>
      <c r="DI186" s="109"/>
      <c r="DJ186" s="109"/>
      <c r="DK186" s="109"/>
      <c r="DL186" s="109"/>
      <c r="DM186" s="109"/>
      <c r="DN186" s="109"/>
      <c r="DO186" s="109"/>
      <c r="DP186" s="109"/>
      <c r="DQ186" s="109"/>
      <c r="DR186" s="109"/>
      <c r="DS186" s="109"/>
      <c r="DT186" s="109"/>
      <c r="DU186" s="109"/>
      <c r="DV186" s="109"/>
      <c r="DW186" s="109"/>
      <c r="DX186" s="109"/>
      <c r="DY186" s="109"/>
      <c r="DZ186" s="109"/>
      <c r="EA186" s="109"/>
      <c r="EB186" s="109"/>
      <c r="EC186" s="109"/>
      <c r="ED186" s="109"/>
      <c r="EE186" s="109"/>
      <c r="EF186" s="109"/>
      <c r="EG186" s="109"/>
      <c r="EH186" s="109"/>
      <c r="EI186" s="109"/>
      <c r="EJ186" s="109"/>
      <c r="EK186" s="109"/>
      <c r="EL186" s="109"/>
      <c r="EM186" s="109"/>
      <c r="EN186" s="109"/>
      <c r="EO186" s="109"/>
      <c r="EP186" s="109"/>
      <c r="EQ186" s="109"/>
      <c r="ER186" s="109"/>
      <c r="ES186" s="109"/>
      <c r="ET186" s="109"/>
      <c r="EU186" s="109"/>
      <c r="EV186" s="109"/>
      <c r="EW186" s="109"/>
      <c r="EX186" s="109"/>
      <c r="EY186" s="109"/>
      <c r="EZ186" s="109"/>
      <c r="FA186" s="109"/>
      <c r="FB186" s="109"/>
      <c r="FC186" s="109"/>
      <c r="FD186" s="109"/>
      <c r="FE186" s="109"/>
      <c r="FF186" s="109"/>
      <c r="FG186" s="109"/>
      <c r="FH186" s="109"/>
      <c r="FI186" s="109"/>
      <c r="FJ186" s="109"/>
      <c r="FK186" s="109"/>
      <c r="FL186" s="109"/>
      <c r="FM186" s="109"/>
      <c r="FN186" s="109"/>
      <c r="FO186" s="109"/>
      <c r="FP186" s="109"/>
      <c r="FQ186" s="109"/>
      <c r="FR186" s="109"/>
      <c r="FS186" s="109"/>
      <c r="FT186" s="109"/>
      <c r="FU186" s="109"/>
      <c r="FV186" s="109"/>
      <c r="FW186" s="109"/>
      <c r="FX186" s="109"/>
      <c r="FY186" s="109"/>
      <c r="FZ186" s="109"/>
      <c r="GA186" s="109"/>
      <c r="GB186" s="109"/>
      <c r="GC186" s="109"/>
      <c r="GD186" s="109"/>
      <c r="GE186" s="109"/>
      <c r="GF186" s="109"/>
      <c r="GG186" s="109"/>
      <c r="GH186" s="109"/>
      <c r="GI186" s="109"/>
      <c r="GJ186" s="109"/>
      <c r="GK186" s="109"/>
      <c r="GL186" s="109"/>
      <c r="GM186" s="109"/>
      <c r="GN186" s="109"/>
      <c r="GO186" s="109"/>
      <c r="GP186" s="109"/>
      <c r="GQ186" s="109"/>
      <c r="GR186" s="109"/>
      <c r="GS186" s="109"/>
      <c r="GT186" s="109"/>
      <c r="GU186" s="109"/>
      <c r="GV186" s="109"/>
      <c r="GW186" s="109"/>
      <c r="GX186" s="109"/>
      <c r="GY186" s="109"/>
      <c r="GZ186" s="109"/>
      <c r="HA186" s="109"/>
      <c r="HB186" s="109"/>
      <c r="HC186" s="109"/>
      <c r="HD186" s="109"/>
      <c r="HE186" s="109"/>
      <c r="HF186" s="109"/>
      <c r="HG186" s="109"/>
      <c r="HH186" s="109"/>
      <c r="HI186" s="109"/>
      <c r="HJ186" s="109"/>
      <c r="HK186" s="109"/>
      <c r="HL186" s="109"/>
      <c r="HM186" s="109"/>
      <c r="HN186" s="109"/>
      <c r="HO186" s="109"/>
      <c r="HP186" s="109"/>
      <c r="HQ186" s="109"/>
      <c r="HR186" s="109"/>
      <c r="HS186" s="109"/>
      <c r="HT186" s="109"/>
      <c r="HU186" s="109"/>
      <c r="HV186" s="109"/>
      <c r="HW186" s="109"/>
      <c r="HX186" s="109"/>
      <c r="HY186" s="109"/>
      <c r="HZ186" s="109"/>
      <c r="IA186" s="109"/>
      <c r="IB186" s="109"/>
      <c r="IC186" s="109"/>
      <c r="ID186" s="109"/>
      <c r="IE186" s="109"/>
      <c r="IF186" s="109"/>
      <c r="IG186" s="109"/>
      <c r="IH186" s="109"/>
      <c r="II186" s="109"/>
      <c r="IJ186" s="109"/>
      <c r="IK186" s="109"/>
      <c r="IL186" s="109"/>
      <c r="IM186" s="109"/>
      <c r="IN186" s="109"/>
      <c r="IO186" s="109"/>
      <c r="IP186" s="109"/>
      <c r="IQ186" s="109"/>
      <c r="IR186" s="109"/>
      <c r="IS186" s="109"/>
      <c r="IT186" s="109"/>
      <c r="IU186" s="109"/>
      <c r="IV186" s="109"/>
      <c r="IW186" s="109"/>
    </row>
    <row r="187" customFormat="false" ht="12.75" hidden="false" customHeight="false" outlineLevel="0" collapsed="false">
      <c r="A187" s="132"/>
      <c r="B187" s="145"/>
      <c r="C187" s="146"/>
      <c r="D187" s="119"/>
      <c r="E187" s="145"/>
      <c r="F187" s="147"/>
      <c r="G187" s="148"/>
      <c r="H187" s="149"/>
      <c r="I187" s="147"/>
      <c r="J187" s="147"/>
      <c r="L187" s="147"/>
      <c r="M187" s="147"/>
      <c r="T187" s="68"/>
      <c r="U187" s="68"/>
      <c r="V187" s="68"/>
      <c r="W187" s="68"/>
      <c r="X187" s="147"/>
      <c r="Y187" s="150"/>
      <c r="Z187" s="150"/>
      <c r="AA187" s="150"/>
      <c r="AB187" s="151"/>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c r="BP187" s="109"/>
      <c r="BQ187" s="109"/>
      <c r="BR187" s="109"/>
      <c r="BS187" s="109"/>
      <c r="BT187" s="109"/>
      <c r="BU187" s="109"/>
      <c r="BV187" s="109"/>
      <c r="BW187" s="109"/>
      <c r="BX187" s="109"/>
      <c r="BY187" s="109"/>
      <c r="BZ187" s="109"/>
      <c r="CA187" s="109"/>
      <c r="CB187" s="109"/>
      <c r="CC187" s="109"/>
      <c r="CD187" s="109"/>
      <c r="CE187" s="109"/>
      <c r="CF187" s="109"/>
      <c r="CG187" s="109"/>
      <c r="CH187" s="109"/>
      <c r="CI187" s="109"/>
      <c r="CJ187" s="109"/>
      <c r="CK187" s="109"/>
      <c r="CL187" s="109"/>
      <c r="CM187" s="109"/>
      <c r="CN187" s="109"/>
      <c r="CO187" s="109"/>
      <c r="CP187" s="109"/>
      <c r="CQ187" s="109"/>
      <c r="CR187" s="109"/>
      <c r="CS187" s="109"/>
      <c r="CT187" s="109"/>
      <c r="CU187" s="109"/>
      <c r="CV187" s="109"/>
      <c r="CW187" s="109"/>
      <c r="CX187" s="109"/>
      <c r="CY187" s="109"/>
      <c r="CZ187" s="109"/>
      <c r="DA187" s="109"/>
      <c r="DB187" s="109"/>
      <c r="DC187" s="109"/>
      <c r="DD187" s="109"/>
      <c r="DE187" s="109"/>
      <c r="DF187" s="109"/>
      <c r="DG187" s="109"/>
      <c r="DH187" s="109"/>
      <c r="DI187" s="109"/>
      <c r="DJ187" s="109"/>
      <c r="DK187" s="109"/>
      <c r="DL187" s="109"/>
      <c r="DM187" s="109"/>
      <c r="DN187" s="109"/>
      <c r="DO187" s="109"/>
      <c r="DP187" s="109"/>
      <c r="DQ187" s="109"/>
      <c r="DR187" s="109"/>
      <c r="DS187" s="109"/>
      <c r="DT187" s="109"/>
      <c r="DU187" s="109"/>
      <c r="DV187" s="109"/>
      <c r="DW187" s="109"/>
      <c r="DX187" s="109"/>
      <c r="DY187" s="109"/>
      <c r="DZ187" s="109"/>
      <c r="EA187" s="109"/>
      <c r="EB187" s="109"/>
      <c r="EC187" s="109"/>
      <c r="ED187" s="109"/>
      <c r="EE187" s="109"/>
      <c r="EF187" s="109"/>
      <c r="EG187" s="109"/>
      <c r="EH187" s="109"/>
      <c r="EI187" s="109"/>
      <c r="EJ187" s="109"/>
      <c r="EK187" s="109"/>
      <c r="EL187" s="109"/>
      <c r="EM187" s="109"/>
      <c r="EN187" s="109"/>
      <c r="EO187" s="109"/>
      <c r="EP187" s="109"/>
      <c r="EQ187" s="109"/>
      <c r="ER187" s="109"/>
      <c r="ES187" s="109"/>
      <c r="ET187" s="109"/>
      <c r="EU187" s="109"/>
      <c r="EV187" s="109"/>
      <c r="EW187" s="109"/>
      <c r="EX187" s="109"/>
      <c r="EY187" s="109"/>
      <c r="EZ187" s="109"/>
      <c r="FA187" s="109"/>
      <c r="FB187" s="109"/>
      <c r="FC187" s="109"/>
      <c r="FD187" s="109"/>
      <c r="FE187" s="109"/>
      <c r="FF187" s="109"/>
      <c r="FG187" s="109"/>
      <c r="FH187" s="109"/>
      <c r="FI187" s="109"/>
      <c r="FJ187" s="109"/>
      <c r="FK187" s="109"/>
      <c r="FL187" s="109"/>
      <c r="FM187" s="109"/>
      <c r="FN187" s="109"/>
      <c r="FO187" s="109"/>
      <c r="FP187" s="109"/>
      <c r="FQ187" s="109"/>
      <c r="FR187" s="109"/>
      <c r="FS187" s="109"/>
      <c r="FT187" s="109"/>
      <c r="FU187" s="109"/>
      <c r="FV187" s="109"/>
      <c r="FW187" s="109"/>
      <c r="FX187" s="109"/>
      <c r="FY187" s="109"/>
      <c r="FZ187" s="109"/>
      <c r="GA187" s="109"/>
      <c r="GB187" s="109"/>
      <c r="GC187" s="109"/>
      <c r="GD187" s="109"/>
      <c r="GE187" s="109"/>
      <c r="GF187" s="109"/>
      <c r="GG187" s="109"/>
      <c r="GH187" s="109"/>
      <c r="GI187" s="109"/>
      <c r="GJ187" s="109"/>
      <c r="GK187" s="109"/>
      <c r="GL187" s="109"/>
      <c r="GM187" s="109"/>
      <c r="GN187" s="109"/>
      <c r="GO187" s="109"/>
      <c r="GP187" s="109"/>
      <c r="GQ187" s="109"/>
      <c r="GR187" s="109"/>
      <c r="GS187" s="109"/>
      <c r="GT187" s="109"/>
      <c r="GU187" s="109"/>
      <c r="GV187" s="109"/>
      <c r="GW187" s="109"/>
      <c r="GX187" s="109"/>
      <c r="GY187" s="109"/>
      <c r="GZ187" s="109"/>
      <c r="HA187" s="109"/>
      <c r="HB187" s="109"/>
      <c r="HC187" s="109"/>
      <c r="HD187" s="109"/>
      <c r="HE187" s="109"/>
      <c r="HF187" s="109"/>
      <c r="HG187" s="109"/>
      <c r="HH187" s="109"/>
      <c r="HI187" s="109"/>
      <c r="HJ187" s="109"/>
      <c r="HK187" s="109"/>
      <c r="HL187" s="109"/>
      <c r="HM187" s="109"/>
      <c r="HN187" s="109"/>
      <c r="HO187" s="109"/>
      <c r="HP187" s="109"/>
      <c r="HQ187" s="109"/>
      <c r="HR187" s="109"/>
      <c r="HS187" s="109"/>
      <c r="HT187" s="109"/>
      <c r="HU187" s="109"/>
      <c r="HV187" s="109"/>
      <c r="HW187" s="109"/>
      <c r="HX187" s="109"/>
      <c r="HY187" s="109"/>
      <c r="HZ187" s="109"/>
      <c r="IA187" s="109"/>
      <c r="IB187" s="109"/>
      <c r="IC187" s="109"/>
      <c r="ID187" s="109"/>
      <c r="IE187" s="109"/>
      <c r="IF187" s="109"/>
      <c r="IG187" s="109"/>
      <c r="IH187" s="109"/>
      <c r="II187" s="109"/>
      <c r="IJ187" s="109"/>
      <c r="IK187" s="109"/>
      <c r="IL187" s="109"/>
      <c r="IM187" s="109"/>
      <c r="IN187" s="109"/>
      <c r="IO187" s="109"/>
      <c r="IP187" s="109"/>
      <c r="IQ187" s="109"/>
      <c r="IR187" s="109"/>
      <c r="IS187" s="109"/>
      <c r="IT187" s="109"/>
      <c r="IU187" s="109"/>
      <c r="IV187" s="109"/>
      <c r="IW187" s="109"/>
    </row>
    <row r="188" customFormat="false" ht="12.75" hidden="false" customHeight="false" outlineLevel="0" collapsed="false">
      <c r="A188" s="132"/>
      <c r="B188" s="145"/>
      <c r="C188" s="146"/>
      <c r="D188" s="119"/>
      <c r="E188" s="145"/>
      <c r="F188" s="147"/>
      <c r="G188" s="148"/>
      <c r="H188" s="149"/>
      <c r="I188" s="147"/>
      <c r="J188" s="147"/>
      <c r="L188" s="147"/>
      <c r="M188" s="147"/>
      <c r="T188" s="147"/>
      <c r="U188" s="147"/>
      <c r="V188" s="147"/>
      <c r="W188" s="147"/>
      <c r="X188" s="147"/>
      <c r="Y188" s="150"/>
      <c r="Z188" s="150"/>
      <c r="AA188" s="150"/>
      <c r="AB188" s="151"/>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109"/>
      <c r="BC188" s="109"/>
      <c r="BD188" s="109"/>
      <c r="BE188" s="109"/>
      <c r="BF188" s="109"/>
      <c r="BG188" s="109"/>
      <c r="BH188" s="109"/>
      <c r="BI188" s="109"/>
      <c r="BJ188" s="109"/>
      <c r="BK188" s="109"/>
      <c r="BL188" s="109"/>
      <c r="BM188" s="109"/>
      <c r="BN188" s="109"/>
      <c r="BO188" s="109"/>
      <c r="BP188" s="109"/>
      <c r="BQ188" s="109"/>
      <c r="BR188" s="109"/>
      <c r="BS188" s="109"/>
      <c r="BT188" s="109"/>
      <c r="BU188" s="109"/>
      <c r="BV188" s="109"/>
      <c r="BW188" s="109"/>
      <c r="BX188" s="109"/>
      <c r="BY188" s="109"/>
      <c r="BZ188" s="109"/>
      <c r="CA188" s="109"/>
      <c r="CB188" s="109"/>
      <c r="CC188" s="109"/>
      <c r="CD188" s="109"/>
      <c r="CE188" s="109"/>
      <c r="CF188" s="109"/>
      <c r="CG188" s="109"/>
      <c r="CH188" s="109"/>
      <c r="CI188" s="109"/>
      <c r="CJ188" s="109"/>
      <c r="CK188" s="109"/>
      <c r="CL188" s="109"/>
      <c r="CM188" s="109"/>
      <c r="CN188" s="109"/>
      <c r="CO188" s="109"/>
      <c r="CP188" s="109"/>
      <c r="CQ188" s="109"/>
      <c r="CR188" s="109"/>
      <c r="CS188" s="109"/>
      <c r="CT188" s="109"/>
      <c r="CU188" s="109"/>
      <c r="CV188" s="109"/>
      <c r="CW188" s="109"/>
      <c r="CX188" s="109"/>
      <c r="CY188" s="109"/>
      <c r="CZ188" s="109"/>
      <c r="DA188" s="109"/>
      <c r="DB188" s="109"/>
      <c r="DC188" s="109"/>
      <c r="DD188" s="109"/>
      <c r="DE188" s="109"/>
      <c r="DF188" s="109"/>
      <c r="DG188" s="109"/>
      <c r="DH188" s="109"/>
      <c r="DI188" s="109"/>
      <c r="DJ188" s="109"/>
      <c r="DK188" s="109"/>
      <c r="DL188" s="109"/>
      <c r="DM188" s="109"/>
      <c r="DN188" s="109"/>
      <c r="DO188" s="109"/>
      <c r="DP188" s="109"/>
      <c r="DQ188" s="109"/>
      <c r="DR188" s="109"/>
      <c r="DS188" s="109"/>
      <c r="DT188" s="109"/>
      <c r="DU188" s="109"/>
      <c r="DV188" s="109"/>
      <c r="DW188" s="109"/>
      <c r="DX188" s="109"/>
      <c r="DY188" s="109"/>
      <c r="DZ188" s="109"/>
      <c r="EA188" s="109"/>
      <c r="EB188" s="109"/>
      <c r="EC188" s="109"/>
      <c r="ED188" s="109"/>
      <c r="EE188" s="109"/>
      <c r="EF188" s="109"/>
      <c r="EG188" s="109"/>
      <c r="EH188" s="109"/>
      <c r="EI188" s="109"/>
      <c r="EJ188" s="109"/>
      <c r="EK188" s="109"/>
      <c r="EL188" s="109"/>
      <c r="EM188" s="109"/>
      <c r="EN188" s="109"/>
      <c r="EO188" s="109"/>
      <c r="EP188" s="109"/>
      <c r="EQ188" s="109"/>
      <c r="ER188" s="109"/>
      <c r="ES188" s="109"/>
      <c r="ET188" s="109"/>
      <c r="EU188" s="109"/>
      <c r="EV188" s="109"/>
      <c r="EW188" s="109"/>
      <c r="EX188" s="109"/>
      <c r="EY188" s="109"/>
      <c r="EZ188" s="109"/>
      <c r="FA188" s="109"/>
      <c r="FB188" s="109"/>
      <c r="FC188" s="109"/>
      <c r="FD188" s="109"/>
      <c r="FE188" s="109"/>
      <c r="FF188" s="109"/>
      <c r="FG188" s="109"/>
      <c r="FH188" s="109"/>
      <c r="FI188" s="109"/>
      <c r="FJ188" s="109"/>
      <c r="FK188" s="109"/>
      <c r="FL188" s="109"/>
      <c r="FM188" s="109"/>
      <c r="FN188" s="109"/>
      <c r="FO188" s="109"/>
      <c r="FP188" s="109"/>
      <c r="FQ188" s="109"/>
      <c r="FR188" s="109"/>
      <c r="FS188" s="109"/>
      <c r="FT188" s="109"/>
      <c r="FU188" s="109"/>
      <c r="FV188" s="109"/>
      <c r="FW188" s="109"/>
      <c r="FX188" s="109"/>
      <c r="FY188" s="109"/>
      <c r="FZ188" s="109"/>
      <c r="GA188" s="109"/>
      <c r="GB188" s="109"/>
      <c r="GC188" s="109"/>
      <c r="GD188" s="109"/>
      <c r="GE188" s="109"/>
      <c r="GF188" s="109"/>
      <c r="GG188" s="109"/>
      <c r="GH188" s="109"/>
      <c r="GI188" s="109"/>
      <c r="GJ188" s="109"/>
      <c r="GK188" s="109"/>
      <c r="GL188" s="109"/>
      <c r="GM188" s="109"/>
      <c r="GN188" s="109"/>
      <c r="GO188" s="109"/>
      <c r="GP188" s="109"/>
      <c r="GQ188" s="109"/>
      <c r="GR188" s="109"/>
      <c r="GS188" s="109"/>
      <c r="GT188" s="109"/>
      <c r="GU188" s="109"/>
      <c r="GV188" s="109"/>
      <c r="GW188" s="109"/>
      <c r="GX188" s="109"/>
      <c r="GY188" s="109"/>
      <c r="GZ188" s="109"/>
      <c r="HA188" s="109"/>
      <c r="HB188" s="109"/>
      <c r="HC188" s="109"/>
      <c r="HD188" s="109"/>
      <c r="HE188" s="109"/>
      <c r="HF188" s="109"/>
      <c r="HG188" s="109"/>
      <c r="HH188" s="109"/>
      <c r="HI188" s="109"/>
      <c r="HJ188" s="109"/>
      <c r="HK188" s="109"/>
      <c r="HL188" s="109"/>
      <c r="HM188" s="109"/>
      <c r="HN188" s="109"/>
      <c r="HO188" s="109"/>
      <c r="HP188" s="109"/>
      <c r="HQ188" s="109"/>
      <c r="HR188" s="109"/>
      <c r="HS188" s="109"/>
      <c r="HT188" s="109"/>
      <c r="HU188" s="109"/>
      <c r="HV188" s="109"/>
      <c r="HW188" s="109"/>
      <c r="HX188" s="109"/>
      <c r="HY188" s="109"/>
      <c r="HZ188" s="109"/>
      <c r="IA188" s="109"/>
      <c r="IB188" s="109"/>
      <c r="IC188" s="109"/>
      <c r="ID188" s="109"/>
      <c r="IE188" s="109"/>
      <c r="IF188" s="109"/>
      <c r="IG188" s="109"/>
      <c r="IH188" s="109"/>
      <c r="II188" s="109"/>
      <c r="IJ188" s="109"/>
      <c r="IK188" s="109"/>
      <c r="IL188" s="109"/>
      <c r="IM188" s="109"/>
      <c r="IN188" s="109"/>
      <c r="IO188" s="109"/>
      <c r="IP188" s="109"/>
      <c r="IQ188" s="109"/>
      <c r="IR188" s="109"/>
      <c r="IS188" s="109"/>
      <c r="IT188" s="109"/>
      <c r="IU188" s="109"/>
      <c r="IV188" s="109"/>
      <c r="IW188" s="109"/>
    </row>
    <row r="189" customFormat="false" ht="12.75" hidden="false" customHeight="false" outlineLevel="0" collapsed="false">
      <c r="A189" s="132"/>
      <c r="B189" s="145"/>
      <c r="C189" s="146"/>
      <c r="D189" s="119"/>
      <c r="E189" s="145"/>
      <c r="F189" s="147"/>
      <c r="G189" s="148"/>
      <c r="H189" s="149"/>
      <c r="I189" s="147"/>
      <c r="J189" s="147"/>
      <c r="L189" s="147"/>
      <c r="M189" s="147"/>
      <c r="T189" s="147"/>
      <c r="U189" s="147"/>
      <c r="V189" s="147"/>
      <c r="W189" s="147"/>
      <c r="X189" s="147"/>
      <c r="Y189" s="150"/>
      <c r="Z189" s="150"/>
      <c r="AA189" s="150"/>
      <c r="AB189" s="151"/>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c r="BP189" s="109"/>
      <c r="BQ189" s="109"/>
      <c r="BR189" s="109"/>
      <c r="BS189" s="109"/>
      <c r="BT189" s="109"/>
      <c r="BU189" s="109"/>
      <c r="BV189" s="109"/>
      <c r="BW189" s="109"/>
      <c r="BX189" s="109"/>
      <c r="BY189" s="109"/>
      <c r="BZ189" s="109"/>
      <c r="CA189" s="109"/>
      <c r="CB189" s="109"/>
      <c r="CC189" s="109"/>
      <c r="CD189" s="109"/>
      <c r="CE189" s="109"/>
      <c r="CF189" s="109"/>
      <c r="CG189" s="109"/>
      <c r="CH189" s="109"/>
      <c r="CI189" s="109"/>
      <c r="CJ189" s="109"/>
      <c r="CK189" s="109"/>
      <c r="CL189" s="109"/>
      <c r="CM189" s="109"/>
      <c r="CN189" s="109"/>
      <c r="CO189" s="109"/>
      <c r="CP189" s="109"/>
      <c r="CQ189" s="109"/>
      <c r="CR189" s="109"/>
      <c r="CS189" s="109"/>
      <c r="CT189" s="109"/>
      <c r="CU189" s="109"/>
      <c r="CV189" s="109"/>
      <c r="CW189" s="109"/>
      <c r="CX189" s="109"/>
      <c r="CY189" s="109"/>
      <c r="CZ189" s="109"/>
      <c r="DA189" s="109"/>
      <c r="DB189" s="109"/>
      <c r="DC189" s="109"/>
      <c r="DD189" s="109"/>
      <c r="DE189" s="109"/>
      <c r="DF189" s="109"/>
      <c r="DG189" s="109"/>
      <c r="DH189" s="109"/>
      <c r="DI189" s="109"/>
      <c r="DJ189" s="109"/>
      <c r="DK189" s="109"/>
      <c r="DL189" s="109"/>
      <c r="DM189" s="109"/>
      <c r="DN189" s="109"/>
      <c r="DO189" s="109"/>
      <c r="DP189" s="109"/>
      <c r="DQ189" s="109"/>
      <c r="DR189" s="109"/>
      <c r="DS189" s="109"/>
      <c r="DT189" s="109"/>
      <c r="DU189" s="109"/>
      <c r="DV189" s="109"/>
      <c r="DW189" s="109"/>
      <c r="DX189" s="109"/>
      <c r="DY189" s="109"/>
      <c r="DZ189" s="109"/>
      <c r="EA189" s="109"/>
      <c r="EB189" s="109"/>
      <c r="EC189" s="109"/>
      <c r="ED189" s="109"/>
      <c r="EE189" s="109"/>
      <c r="EF189" s="109"/>
      <c r="EG189" s="109"/>
      <c r="EH189" s="109"/>
      <c r="EI189" s="109"/>
      <c r="EJ189" s="109"/>
      <c r="EK189" s="109"/>
      <c r="EL189" s="109"/>
      <c r="EM189" s="109"/>
      <c r="EN189" s="109"/>
      <c r="EO189" s="109"/>
      <c r="EP189" s="109"/>
      <c r="EQ189" s="109"/>
      <c r="ER189" s="109"/>
      <c r="ES189" s="109"/>
      <c r="ET189" s="109"/>
      <c r="EU189" s="109"/>
      <c r="EV189" s="109"/>
      <c r="EW189" s="109"/>
      <c r="EX189" s="109"/>
      <c r="EY189" s="109"/>
      <c r="EZ189" s="109"/>
      <c r="FA189" s="109"/>
      <c r="FB189" s="109"/>
      <c r="FC189" s="109"/>
      <c r="FD189" s="109"/>
      <c r="FE189" s="109"/>
      <c r="FF189" s="109"/>
      <c r="FG189" s="109"/>
      <c r="FH189" s="109"/>
      <c r="FI189" s="109"/>
      <c r="FJ189" s="109"/>
      <c r="FK189" s="109"/>
      <c r="FL189" s="109"/>
      <c r="FM189" s="109"/>
      <c r="FN189" s="109"/>
      <c r="FO189" s="109"/>
      <c r="FP189" s="109"/>
      <c r="FQ189" s="109"/>
      <c r="FR189" s="109"/>
      <c r="FS189" s="109"/>
      <c r="FT189" s="109"/>
      <c r="FU189" s="109"/>
      <c r="FV189" s="109"/>
      <c r="FW189" s="109"/>
      <c r="FX189" s="109"/>
      <c r="FY189" s="109"/>
      <c r="FZ189" s="109"/>
      <c r="GA189" s="109"/>
      <c r="GB189" s="109"/>
      <c r="GC189" s="109"/>
      <c r="GD189" s="109"/>
      <c r="GE189" s="109"/>
      <c r="GF189" s="109"/>
      <c r="GG189" s="109"/>
      <c r="GH189" s="109"/>
      <c r="GI189" s="109"/>
      <c r="GJ189" s="109"/>
      <c r="GK189" s="109"/>
      <c r="GL189" s="109"/>
      <c r="GM189" s="109"/>
      <c r="GN189" s="109"/>
      <c r="GO189" s="109"/>
      <c r="GP189" s="109"/>
      <c r="GQ189" s="109"/>
      <c r="GR189" s="109"/>
      <c r="GS189" s="109"/>
      <c r="GT189" s="109"/>
      <c r="GU189" s="109"/>
      <c r="GV189" s="109"/>
      <c r="GW189" s="109"/>
      <c r="GX189" s="109"/>
      <c r="GY189" s="109"/>
      <c r="GZ189" s="109"/>
      <c r="HA189" s="109"/>
      <c r="HB189" s="109"/>
      <c r="HC189" s="109"/>
      <c r="HD189" s="109"/>
      <c r="HE189" s="109"/>
      <c r="HF189" s="109"/>
      <c r="HG189" s="109"/>
      <c r="HH189" s="109"/>
      <c r="HI189" s="109"/>
      <c r="HJ189" s="109"/>
      <c r="HK189" s="109"/>
      <c r="HL189" s="109"/>
      <c r="HM189" s="109"/>
      <c r="HN189" s="109"/>
      <c r="HO189" s="109"/>
      <c r="HP189" s="109"/>
      <c r="HQ189" s="109"/>
      <c r="HR189" s="109"/>
      <c r="HS189" s="109"/>
      <c r="HT189" s="109"/>
      <c r="HU189" s="109"/>
      <c r="HV189" s="109"/>
      <c r="HW189" s="109"/>
      <c r="HX189" s="109"/>
      <c r="HY189" s="109"/>
      <c r="HZ189" s="109"/>
      <c r="IA189" s="109"/>
      <c r="IB189" s="109"/>
      <c r="IC189" s="109"/>
      <c r="ID189" s="109"/>
      <c r="IE189" s="109"/>
      <c r="IF189" s="109"/>
      <c r="IG189" s="109"/>
      <c r="IH189" s="109"/>
      <c r="II189" s="109"/>
      <c r="IJ189" s="109"/>
      <c r="IK189" s="109"/>
      <c r="IL189" s="109"/>
      <c r="IM189" s="109"/>
      <c r="IN189" s="109"/>
      <c r="IO189" s="109"/>
      <c r="IP189" s="109"/>
      <c r="IQ189" s="109"/>
      <c r="IR189" s="109"/>
      <c r="IS189" s="109"/>
      <c r="IT189" s="109"/>
      <c r="IU189" s="109"/>
      <c r="IV189" s="109"/>
      <c r="IW189" s="109"/>
    </row>
    <row r="190" customFormat="false" ht="12.75" hidden="false" customHeight="false" outlineLevel="0" collapsed="false">
      <c r="A190" s="132"/>
      <c r="B190" s="145"/>
      <c r="C190" s="146"/>
      <c r="D190" s="119"/>
      <c r="E190" s="145"/>
      <c r="F190" s="147"/>
      <c r="G190" s="148"/>
      <c r="H190" s="149"/>
      <c r="I190" s="147"/>
      <c r="J190" s="147"/>
      <c r="L190" s="147"/>
      <c r="M190" s="147"/>
      <c r="T190" s="147"/>
      <c r="U190" s="147"/>
      <c r="V190" s="147"/>
      <c r="W190" s="147"/>
      <c r="X190" s="147"/>
      <c r="Y190" s="150"/>
      <c r="Z190" s="150"/>
      <c r="AA190" s="150"/>
      <c r="AB190" s="151"/>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09"/>
      <c r="BK190" s="109"/>
      <c r="BL190" s="109"/>
      <c r="BM190" s="109"/>
      <c r="BN190" s="109"/>
      <c r="BO190" s="109"/>
      <c r="BP190" s="109"/>
      <c r="BQ190" s="109"/>
      <c r="BR190" s="109"/>
      <c r="BS190" s="109"/>
      <c r="BT190" s="109"/>
      <c r="BU190" s="109"/>
      <c r="BV190" s="109"/>
      <c r="BW190" s="109"/>
      <c r="BX190" s="109"/>
      <c r="BY190" s="109"/>
      <c r="BZ190" s="109"/>
      <c r="CA190" s="109"/>
      <c r="CB190" s="109"/>
      <c r="CC190" s="109"/>
      <c r="CD190" s="109"/>
      <c r="CE190" s="109"/>
      <c r="CF190" s="109"/>
      <c r="CG190" s="109"/>
      <c r="CH190" s="109"/>
      <c r="CI190" s="109"/>
      <c r="CJ190" s="109"/>
      <c r="CK190" s="109"/>
      <c r="CL190" s="109"/>
      <c r="CM190" s="109"/>
      <c r="CN190" s="109"/>
      <c r="CO190" s="109"/>
      <c r="CP190" s="109"/>
      <c r="CQ190" s="109"/>
      <c r="CR190" s="109"/>
      <c r="CS190" s="109"/>
      <c r="CT190" s="109"/>
      <c r="CU190" s="109"/>
      <c r="CV190" s="109"/>
      <c r="CW190" s="109"/>
      <c r="CX190" s="109"/>
      <c r="CY190" s="109"/>
      <c r="CZ190" s="109"/>
      <c r="DA190" s="109"/>
      <c r="DB190" s="109"/>
      <c r="DC190" s="109"/>
      <c r="DD190" s="109"/>
      <c r="DE190" s="109"/>
      <c r="DF190" s="109"/>
      <c r="DG190" s="109"/>
      <c r="DH190" s="109"/>
      <c r="DI190" s="109"/>
      <c r="DJ190" s="109"/>
      <c r="DK190" s="109"/>
      <c r="DL190" s="109"/>
      <c r="DM190" s="109"/>
      <c r="DN190" s="109"/>
      <c r="DO190" s="109"/>
      <c r="DP190" s="109"/>
      <c r="DQ190" s="109"/>
      <c r="DR190" s="109"/>
      <c r="DS190" s="109"/>
      <c r="DT190" s="109"/>
      <c r="DU190" s="109"/>
      <c r="DV190" s="109"/>
      <c r="DW190" s="109"/>
      <c r="DX190" s="109"/>
      <c r="DY190" s="109"/>
      <c r="DZ190" s="109"/>
      <c r="EA190" s="109"/>
      <c r="EB190" s="109"/>
      <c r="EC190" s="109"/>
      <c r="ED190" s="109"/>
      <c r="EE190" s="109"/>
      <c r="EF190" s="109"/>
      <c r="EG190" s="109"/>
      <c r="EH190" s="109"/>
      <c r="EI190" s="109"/>
      <c r="EJ190" s="109"/>
      <c r="EK190" s="109"/>
      <c r="EL190" s="109"/>
      <c r="EM190" s="109"/>
      <c r="EN190" s="109"/>
      <c r="EO190" s="109"/>
      <c r="EP190" s="109"/>
      <c r="EQ190" s="109"/>
      <c r="ER190" s="109"/>
      <c r="ES190" s="109"/>
      <c r="ET190" s="109"/>
      <c r="EU190" s="109"/>
      <c r="EV190" s="109"/>
      <c r="EW190" s="109"/>
      <c r="EX190" s="109"/>
      <c r="EY190" s="109"/>
      <c r="EZ190" s="109"/>
      <c r="FA190" s="109"/>
      <c r="FB190" s="109"/>
      <c r="FC190" s="109"/>
      <c r="FD190" s="109"/>
      <c r="FE190" s="109"/>
      <c r="FF190" s="109"/>
      <c r="FG190" s="109"/>
      <c r="FH190" s="109"/>
      <c r="FI190" s="109"/>
      <c r="FJ190" s="109"/>
      <c r="FK190" s="109"/>
      <c r="FL190" s="109"/>
      <c r="FM190" s="109"/>
      <c r="FN190" s="109"/>
      <c r="FO190" s="109"/>
      <c r="FP190" s="109"/>
      <c r="FQ190" s="109"/>
      <c r="FR190" s="109"/>
      <c r="FS190" s="109"/>
      <c r="FT190" s="109"/>
      <c r="FU190" s="109"/>
      <c r="FV190" s="109"/>
      <c r="FW190" s="109"/>
      <c r="FX190" s="109"/>
      <c r="FY190" s="109"/>
      <c r="FZ190" s="109"/>
      <c r="GA190" s="109"/>
      <c r="GB190" s="109"/>
      <c r="GC190" s="109"/>
      <c r="GD190" s="109"/>
      <c r="GE190" s="109"/>
      <c r="GF190" s="109"/>
      <c r="GG190" s="109"/>
      <c r="GH190" s="109"/>
      <c r="GI190" s="109"/>
      <c r="GJ190" s="109"/>
      <c r="GK190" s="109"/>
      <c r="GL190" s="109"/>
      <c r="GM190" s="109"/>
      <c r="GN190" s="109"/>
      <c r="GO190" s="109"/>
      <c r="GP190" s="109"/>
      <c r="GQ190" s="109"/>
      <c r="GR190" s="109"/>
      <c r="GS190" s="109"/>
      <c r="GT190" s="109"/>
      <c r="GU190" s="109"/>
      <c r="GV190" s="109"/>
      <c r="GW190" s="109"/>
      <c r="GX190" s="109"/>
      <c r="GY190" s="109"/>
      <c r="GZ190" s="109"/>
      <c r="HA190" s="109"/>
      <c r="HB190" s="109"/>
      <c r="HC190" s="109"/>
      <c r="HD190" s="109"/>
      <c r="HE190" s="109"/>
      <c r="HF190" s="109"/>
      <c r="HG190" s="109"/>
      <c r="HH190" s="109"/>
      <c r="HI190" s="109"/>
      <c r="HJ190" s="109"/>
      <c r="HK190" s="109"/>
      <c r="HL190" s="109"/>
      <c r="HM190" s="109"/>
      <c r="HN190" s="109"/>
      <c r="HO190" s="109"/>
      <c r="HP190" s="109"/>
      <c r="HQ190" s="109"/>
      <c r="HR190" s="109"/>
      <c r="HS190" s="109"/>
      <c r="HT190" s="109"/>
      <c r="HU190" s="109"/>
      <c r="HV190" s="109"/>
      <c r="HW190" s="109"/>
      <c r="HX190" s="109"/>
      <c r="HY190" s="109"/>
      <c r="HZ190" s="109"/>
      <c r="IA190" s="109"/>
      <c r="IB190" s="109"/>
      <c r="IC190" s="109"/>
      <c r="ID190" s="109"/>
      <c r="IE190" s="109"/>
      <c r="IF190" s="109"/>
      <c r="IG190" s="109"/>
      <c r="IH190" s="109"/>
      <c r="II190" s="109"/>
      <c r="IJ190" s="109"/>
      <c r="IK190" s="109"/>
      <c r="IL190" s="109"/>
      <c r="IM190" s="109"/>
      <c r="IN190" s="109"/>
      <c r="IO190" s="109"/>
      <c r="IP190" s="109"/>
      <c r="IQ190" s="109"/>
      <c r="IR190" s="109"/>
      <c r="IS190" s="109"/>
      <c r="IT190" s="109"/>
      <c r="IU190" s="109"/>
      <c r="IV190" s="109"/>
      <c r="IW190" s="109"/>
    </row>
    <row r="191" customFormat="false" ht="12.75" hidden="false" customHeight="false" outlineLevel="0" collapsed="false">
      <c r="A191" s="132"/>
      <c r="B191" s="145"/>
      <c r="C191" s="146"/>
      <c r="D191" s="119"/>
      <c r="E191" s="145"/>
      <c r="F191" s="147"/>
      <c r="G191" s="148"/>
      <c r="H191" s="149"/>
      <c r="I191" s="147"/>
      <c r="J191" s="147"/>
      <c r="L191" s="147"/>
      <c r="M191" s="147"/>
      <c r="T191" s="147"/>
      <c r="U191" s="147"/>
      <c r="V191" s="147"/>
      <c r="W191" s="147"/>
      <c r="X191" s="147"/>
      <c r="Y191" s="150"/>
      <c r="Z191" s="150"/>
      <c r="AA191" s="150"/>
      <c r="AB191" s="151"/>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c r="BP191" s="109"/>
      <c r="BQ191" s="109"/>
      <c r="BR191" s="109"/>
      <c r="BS191" s="109"/>
      <c r="BT191" s="109"/>
      <c r="BU191" s="109"/>
      <c r="BV191" s="109"/>
      <c r="BW191" s="109"/>
      <c r="BX191" s="109"/>
      <c r="BY191" s="109"/>
      <c r="BZ191" s="109"/>
      <c r="CA191" s="109"/>
      <c r="CB191" s="109"/>
      <c r="CC191" s="109"/>
      <c r="CD191" s="109"/>
      <c r="CE191" s="109"/>
      <c r="CF191" s="109"/>
      <c r="CG191" s="109"/>
      <c r="CH191" s="109"/>
      <c r="CI191" s="109"/>
      <c r="CJ191" s="109"/>
      <c r="CK191" s="109"/>
      <c r="CL191" s="109"/>
      <c r="CM191" s="109"/>
      <c r="CN191" s="109"/>
      <c r="CO191" s="109"/>
      <c r="CP191" s="109"/>
      <c r="CQ191" s="109"/>
      <c r="CR191" s="109"/>
      <c r="CS191" s="109"/>
      <c r="CT191" s="109"/>
      <c r="CU191" s="109"/>
      <c r="CV191" s="109"/>
      <c r="CW191" s="109"/>
      <c r="CX191" s="109"/>
      <c r="CY191" s="109"/>
      <c r="CZ191" s="109"/>
      <c r="DA191" s="109"/>
      <c r="DB191" s="109"/>
      <c r="DC191" s="109"/>
      <c r="DD191" s="109"/>
      <c r="DE191" s="109"/>
      <c r="DF191" s="109"/>
      <c r="DG191" s="109"/>
      <c r="DH191" s="109"/>
      <c r="DI191" s="109"/>
      <c r="DJ191" s="109"/>
      <c r="DK191" s="109"/>
      <c r="DL191" s="109"/>
      <c r="DM191" s="109"/>
      <c r="DN191" s="109"/>
      <c r="DO191" s="109"/>
      <c r="DP191" s="109"/>
      <c r="DQ191" s="109"/>
      <c r="DR191" s="109"/>
      <c r="DS191" s="109"/>
      <c r="DT191" s="109"/>
      <c r="DU191" s="109"/>
      <c r="DV191" s="109"/>
      <c r="DW191" s="109"/>
      <c r="DX191" s="109"/>
      <c r="DY191" s="109"/>
      <c r="DZ191" s="109"/>
      <c r="EA191" s="109"/>
      <c r="EB191" s="109"/>
      <c r="EC191" s="109"/>
      <c r="ED191" s="109"/>
      <c r="EE191" s="109"/>
      <c r="EF191" s="109"/>
      <c r="EG191" s="109"/>
      <c r="EH191" s="109"/>
      <c r="EI191" s="109"/>
      <c r="EJ191" s="109"/>
      <c r="EK191" s="109"/>
      <c r="EL191" s="109"/>
      <c r="EM191" s="109"/>
      <c r="EN191" s="109"/>
      <c r="EO191" s="109"/>
      <c r="EP191" s="109"/>
      <c r="EQ191" s="109"/>
      <c r="ER191" s="109"/>
      <c r="ES191" s="109"/>
      <c r="ET191" s="109"/>
      <c r="EU191" s="109"/>
      <c r="EV191" s="109"/>
      <c r="EW191" s="109"/>
      <c r="EX191" s="109"/>
      <c r="EY191" s="109"/>
      <c r="EZ191" s="109"/>
      <c r="FA191" s="109"/>
      <c r="FB191" s="109"/>
      <c r="FC191" s="109"/>
      <c r="FD191" s="109"/>
      <c r="FE191" s="109"/>
      <c r="FF191" s="109"/>
      <c r="FG191" s="109"/>
      <c r="FH191" s="109"/>
      <c r="FI191" s="109"/>
      <c r="FJ191" s="109"/>
      <c r="FK191" s="109"/>
      <c r="FL191" s="109"/>
      <c r="FM191" s="109"/>
      <c r="FN191" s="109"/>
      <c r="FO191" s="109"/>
      <c r="FP191" s="109"/>
      <c r="FQ191" s="109"/>
      <c r="FR191" s="109"/>
      <c r="FS191" s="109"/>
      <c r="FT191" s="109"/>
      <c r="FU191" s="109"/>
      <c r="FV191" s="109"/>
      <c r="FW191" s="109"/>
      <c r="FX191" s="109"/>
      <c r="FY191" s="109"/>
      <c r="FZ191" s="109"/>
      <c r="GA191" s="109"/>
      <c r="GB191" s="109"/>
      <c r="GC191" s="109"/>
      <c r="GD191" s="109"/>
      <c r="GE191" s="109"/>
      <c r="GF191" s="109"/>
      <c r="GG191" s="109"/>
      <c r="GH191" s="109"/>
      <c r="GI191" s="109"/>
      <c r="GJ191" s="109"/>
      <c r="GK191" s="109"/>
      <c r="GL191" s="109"/>
      <c r="GM191" s="109"/>
      <c r="GN191" s="109"/>
      <c r="GO191" s="109"/>
      <c r="GP191" s="109"/>
      <c r="GQ191" s="109"/>
      <c r="GR191" s="109"/>
      <c r="GS191" s="109"/>
      <c r="GT191" s="109"/>
      <c r="GU191" s="109"/>
      <c r="GV191" s="109"/>
      <c r="GW191" s="109"/>
      <c r="GX191" s="109"/>
      <c r="GY191" s="109"/>
      <c r="GZ191" s="109"/>
      <c r="HA191" s="109"/>
      <c r="HB191" s="109"/>
      <c r="HC191" s="109"/>
      <c r="HD191" s="109"/>
      <c r="HE191" s="109"/>
      <c r="HF191" s="109"/>
      <c r="HG191" s="109"/>
      <c r="HH191" s="109"/>
      <c r="HI191" s="109"/>
      <c r="HJ191" s="109"/>
      <c r="HK191" s="109"/>
      <c r="HL191" s="109"/>
      <c r="HM191" s="109"/>
      <c r="HN191" s="109"/>
      <c r="HO191" s="109"/>
      <c r="HP191" s="109"/>
      <c r="HQ191" s="109"/>
      <c r="HR191" s="109"/>
      <c r="HS191" s="109"/>
      <c r="HT191" s="109"/>
      <c r="HU191" s="109"/>
      <c r="HV191" s="109"/>
      <c r="HW191" s="109"/>
      <c r="HX191" s="109"/>
      <c r="HY191" s="109"/>
      <c r="HZ191" s="109"/>
      <c r="IA191" s="109"/>
      <c r="IB191" s="109"/>
      <c r="IC191" s="109"/>
      <c r="ID191" s="109"/>
      <c r="IE191" s="109"/>
      <c r="IF191" s="109"/>
      <c r="IG191" s="109"/>
      <c r="IH191" s="109"/>
      <c r="II191" s="109"/>
      <c r="IJ191" s="109"/>
      <c r="IK191" s="109"/>
      <c r="IL191" s="109"/>
      <c r="IM191" s="109"/>
      <c r="IN191" s="109"/>
      <c r="IO191" s="109"/>
      <c r="IP191" s="109"/>
      <c r="IQ191" s="109"/>
      <c r="IR191" s="109"/>
      <c r="IS191" s="109"/>
      <c r="IT191" s="109"/>
      <c r="IU191" s="109"/>
      <c r="IV191" s="109"/>
      <c r="IW191" s="109"/>
    </row>
    <row r="192" customFormat="false" ht="12.75" hidden="false" customHeight="false" outlineLevel="0" collapsed="false">
      <c r="A192" s="132"/>
      <c r="B192" s="145"/>
      <c r="C192" s="146"/>
      <c r="D192" s="119"/>
      <c r="E192" s="145"/>
      <c r="F192" s="147"/>
      <c r="G192" s="148"/>
      <c r="H192" s="149"/>
      <c r="I192" s="147"/>
      <c r="J192" s="147"/>
      <c r="L192" s="147"/>
      <c r="M192" s="147"/>
      <c r="T192" s="147"/>
      <c r="U192" s="147"/>
      <c r="V192" s="147"/>
      <c r="W192" s="147"/>
      <c r="X192" s="147"/>
      <c r="Y192" s="150"/>
      <c r="Z192" s="150"/>
      <c r="AA192" s="150"/>
      <c r="AB192" s="151"/>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c r="BS192" s="109"/>
      <c r="BT192" s="109"/>
      <c r="BU192" s="109"/>
      <c r="BV192" s="109"/>
      <c r="BW192" s="109"/>
      <c r="BX192" s="109"/>
      <c r="BY192" s="109"/>
      <c r="BZ192" s="109"/>
      <c r="CA192" s="109"/>
      <c r="CB192" s="109"/>
      <c r="CC192" s="109"/>
      <c r="CD192" s="109"/>
      <c r="CE192" s="109"/>
      <c r="CF192" s="109"/>
      <c r="CG192" s="109"/>
      <c r="CH192" s="109"/>
      <c r="CI192" s="109"/>
      <c r="CJ192" s="109"/>
      <c r="CK192" s="109"/>
      <c r="CL192" s="109"/>
      <c r="CM192" s="109"/>
      <c r="CN192" s="109"/>
      <c r="CO192" s="109"/>
      <c r="CP192" s="109"/>
      <c r="CQ192" s="109"/>
      <c r="CR192" s="109"/>
      <c r="CS192" s="109"/>
      <c r="CT192" s="109"/>
      <c r="CU192" s="109"/>
      <c r="CV192" s="109"/>
      <c r="CW192" s="109"/>
      <c r="CX192" s="109"/>
      <c r="CY192" s="109"/>
      <c r="CZ192" s="109"/>
      <c r="DA192" s="109"/>
      <c r="DB192" s="109"/>
      <c r="DC192" s="109"/>
      <c r="DD192" s="109"/>
      <c r="DE192" s="109"/>
      <c r="DF192" s="109"/>
      <c r="DG192" s="109"/>
      <c r="DH192" s="109"/>
      <c r="DI192" s="109"/>
      <c r="DJ192" s="109"/>
      <c r="DK192" s="109"/>
      <c r="DL192" s="109"/>
      <c r="DM192" s="109"/>
      <c r="DN192" s="109"/>
      <c r="DO192" s="109"/>
      <c r="DP192" s="109"/>
      <c r="DQ192" s="109"/>
      <c r="DR192" s="109"/>
      <c r="DS192" s="109"/>
      <c r="DT192" s="109"/>
      <c r="DU192" s="109"/>
      <c r="DV192" s="109"/>
      <c r="DW192" s="109"/>
      <c r="DX192" s="109"/>
      <c r="DY192" s="109"/>
      <c r="DZ192" s="109"/>
      <c r="EA192" s="109"/>
      <c r="EB192" s="109"/>
      <c r="EC192" s="109"/>
      <c r="ED192" s="109"/>
      <c r="EE192" s="109"/>
      <c r="EF192" s="109"/>
      <c r="EG192" s="109"/>
      <c r="EH192" s="109"/>
      <c r="EI192" s="109"/>
      <c r="EJ192" s="109"/>
      <c r="EK192" s="109"/>
      <c r="EL192" s="109"/>
      <c r="EM192" s="109"/>
      <c r="EN192" s="109"/>
      <c r="EO192" s="109"/>
      <c r="EP192" s="109"/>
      <c r="EQ192" s="109"/>
      <c r="ER192" s="109"/>
      <c r="ES192" s="109"/>
      <c r="ET192" s="109"/>
      <c r="EU192" s="109"/>
      <c r="EV192" s="109"/>
      <c r="EW192" s="109"/>
      <c r="EX192" s="109"/>
      <c r="EY192" s="109"/>
      <c r="EZ192" s="109"/>
      <c r="FA192" s="109"/>
      <c r="FB192" s="109"/>
      <c r="FC192" s="109"/>
      <c r="FD192" s="109"/>
      <c r="FE192" s="109"/>
      <c r="FF192" s="109"/>
      <c r="FG192" s="109"/>
      <c r="FH192" s="109"/>
      <c r="FI192" s="109"/>
      <c r="FJ192" s="109"/>
      <c r="FK192" s="109"/>
      <c r="FL192" s="109"/>
      <c r="FM192" s="109"/>
      <c r="FN192" s="109"/>
      <c r="FO192" s="109"/>
      <c r="FP192" s="109"/>
      <c r="FQ192" s="109"/>
      <c r="FR192" s="109"/>
      <c r="FS192" s="109"/>
      <c r="FT192" s="109"/>
      <c r="FU192" s="109"/>
      <c r="FV192" s="109"/>
      <c r="FW192" s="109"/>
      <c r="FX192" s="109"/>
      <c r="FY192" s="109"/>
      <c r="FZ192" s="109"/>
      <c r="GA192" s="109"/>
      <c r="GB192" s="109"/>
      <c r="GC192" s="109"/>
      <c r="GD192" s="109"/>
      <c r="GE192" s="109"/>
      <c r="GF192" s="109"/>
      <c r="GG192" s="109"/>
      <c r="GH192" s="109"/>
      <c r="GI192" s="109"/>
      <c r="GJ192" s="109"/>
      <c r="GK192" s="109"/>
      <c r="GL192" s="109"/>
      <c r="GM192" s="109"/>
      <c r="GN192" s="109"/>
      <c r="GO192" s="109"/>
      <c r="GP192" s="109"/>
      <c r="GQ192" s="109"/>
      <c r="GR192" s="109"/>
      <c r="GS192" s="109"/>
      <c r="GT192" s="109"/>
      <c r="GU192" s="109"/>
      <c r="GV192" s="109"/>
      <c r="GW192" s="109"/>
      <c r="GX192" s="109"/>
      <c r="GY192" s="109"/>
      <c r="GZ192" s="109"/>
      <c r="HA192" s="109"/>
      <c r="HB192" s="109"/>
      <c r="HC192" s="109"/>
      <c r="HD192" s="109"/>
      <c r="HE192" s="109"/>
      <c r="HF192" s="109"/>
      <c r="HG192" s="109"/>
      <c r="HH192" s="109"/>
      <c r="HI192" s="109"/>
      <c r="HJ192" s="109"/>
      <c r="HK192" s="109"/>
      <c r="HL192" s="109"/>
      <c r="HM192" s="109"/>
      <c r="HN192" s="109"/>
      <c r="HO192" s="109"/>
      <c r="HP192" s="109"/>
      <c r="HQ192" s="109"/>
      <c r="HR192" s="109"/>
      <c r="HS192" s="109"/>
      <c r="HT192" s="109"/>
      <c r="HU192" s="109"/>
      <c r="HV192" s="109"/>
      <c r="HW192" s="109"/>
      <c r="HX192" s="109"/>
      <c r="HY192" s="109"/>
      <c r="HZ192" s="109"/>
      <c r="IA192" s="109"/>
      <c r="IB192" s="109"/>
      <c r="IC192" s="109"/>
      <c r="ID192" s="109"/>
      <c r="IE192" s="109"/>
      <c r="IF192" s="109"/>
      <c r="IG192" s="109"/>
      <c r="IH192" s="109"/>
      <c r="II192" s="109"/>
      <c r="IJ192" s="109"/>
      <c r="IK192" s="109"/>
      <c r="IL192" s="109"/>
      <c r="IM192" s="109"/>
      <c r="IN192" s="109"/>
      <c r="IO192" s="109"/>
      <c r="IP192" s="109"/>
      <c r="IQ192" s="109"/>
      <c r="IR192" s="109"/>
      <c r="IS192" s="109"/>
      <c r="IT192" s="109"/>
      <c r="IU192" s="109"/>
      <c r="IV192" s="109"/>
      <c r="IW192" s="109"/>
    </row>
    <row r="193" customFormat="false" ht="12.75" hidden="false" customHeight="false" outlineLevel="0" collapsed="false">
      <c r="A193" s="132"/>
      <c r="B193" s="145"/>
      <c r="C193" s="146"/>
      <c r="D193" s="119"/>
      <c r="E193" s="145"/>
      <c r="F193" s="147"/>
      <c r="G193" s="148"/>
      <c r="H193" s="149"/>
      <c r="I193" s="147"/>
      <c r="J193" s="147"/>
      <c r="L193" s="147"/>
      <c r="M193" s="147"/>
      <c r="T193" s="147"/>
      <c r="U193" s="147"/>
      <c r="V193" s="147"/>
      <c r="W193" s="147"/>
      <c r="X193" s="147"/>
      <c r="Y193" s="150"/>
      <c r="Z193" s="150"/>
      <c r="AA193" s="150"/>
      <c r="AB193" s="151"/>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c r="BP193" s="109"/>
      <c r="BQ193" s="109"/>
      <c r="BR193" s="109"/>
      <c r="BS193" s="109"/>
      <c r="BT193" s="109"/>
      <c r="BU193" s="109"/>
      <c r="BV193" s="109"/>
      <c r="BW193" s="109"/>
      <c r="BX193" s="109"/>
      <c r="BY193" s="109"/>
      <c r="BZ193" s="109"/>
      <c r="CA193" s="109"/>
      <c r="CB193" s="109"/>
      <c r="CC193" s="109"/>
      <c r="CD193" s="109"/>
      <c r="CE193" s="109"/>
      <c r="CF193" s="109"/>
      <c r="CG193" s="109"/>
      <c r="CH193" s="109"/>
      <c r="CI193" s="109"/>
      <c r="CJ193" s="109"/>
      <c r="CK193" s="109"/>
      <c r="CL193" s="109"/>
      <c r="CM193" s="109"/>
      <c r="CN193" s="109"/>
      <c r="CO193" s="109"/>
      <c r="CP193" s="109"/>
      <c r="CQ193" s="109"/>
      <c r="CR193" s="109"/>
      <c r="CS193" s="109"/>
      <c r="CT193" s="109"/>
      <c r="CU193" s="109"/>
      <c r="CV193" s="109"/>
      <c r="CW193" s="109"/>
      <c r="CX193" s="109"/>
      <c r="CY193" s="109"/>
      <c r="CZ193" s="109"/>
      <c r="DA193" s="109"/>
      <c r="DB193" s="109"/>
      <c r="DC193" s="109"/>
      <c r="DD193" s="109"/>
      <c r="DE193" s="109"/>
      <c r="DF193" s="109"/>
      <c r="DG193" s="109"/>
      <c r="DH193" s="109"/>
      <c r="DI193" s="109"/>
      <c r="DJ193" s="109"/>
      <c r="DK193" s="109"/>
      <c r="DL193" s="109"/>
      <c r="DM193" s="109"/>
      <c r="DN193" s="109"/>
      <c r="DO193" s="109"/>
      <c r="DP193" s="109"/>
      <c r="DQ193" s="109"/>
      <c r="DR193" s="109"/>
      <c r="DS193" s="109"/>
      <c r="DT193" s="109"/>
      <c r="DU193" s="109"/>
      <c r="DV193" s="109"/>
      <c r="DW193" s="109"/>
      <c r="DX193" s="109"/>
      <c r="DY193" s="109"/>
      <c r="DZ193" s="109"/>
      <c r="EA193" s="109"/>
      <c r="EB193" s="109"/>
      <c r="EC193" s="109"/>
      <c r="ED193" s="109"/>
      <c r="EE193" s="109"/>
      <c r="EF193" s="109"/>
      <c r="EG193" s="109"/>
      <c r="EH193" s="109"/>
      <c r="EI193" s="109"/>
      <c r="EJ193" s="109"/>
      <c r="EK193" s="109"/>
      <c r="EL193" s="109"/>
      <c r="EM193" s="109"/>
      <c r="EN193" s="109"/>
      <c r="EO193" s="109"/>
      <c r="EP193" s="109"/>
      <c r="EQ193" s="109"/>
      <c r="ER193" s="109"/>
      <c r="ES193" s="109"/>
      <c r="ET193" s="109"/>
      <c r="EU193" s="109"/>
      <c r="EV193" s="109"/>
      <c r="EW193" s="109"/>
      <c r="EX193" s="109"/>
      <c r="EY193" s="109"/>
      <c r="EZ193" s="109"/>
      <c r="FA193" s="109"/>
      <c r="FB193" s="109"/>
      <c r="FC193" s="109"/>
      <c r="FD193" s="109"/>
      <c r="FE193" s="109"/>
      <c r="FF193" s="109"/>
      <c r="FG193" s="109"/>
      <c r="FH193" s="109"/>
      <c r="FI193" s="109"/>
      <c r="FJ193" s="109"/>
      <c r="FK193" s="109"/>
      <c r="FL193" s="109"/>
      <c r="FM193" s="109"/>
      <c r="FN193" s="109"/>
      <c r="FO193" s="109"/>
      <c r="FP193" s="109"/>
      <c r="FQ193" s="109"/>
      <c r="FR193" s="109"/>
      <c r="FS193" s="109"/>
      <c r="FT193" s="109"/>
      <c r="FU193" s="109"/>
      <c r="FV193" s="109"/>
      <c r="FW193" s="109"/>
      <c r="FX193" s="109"/>
      <c r="FY193" s="109"/>
      <c r="FZ193" s="109"/>
      <c r="GA193" s="109"/>
      <c r="GB193" s="109"/>
      <c r="GC193" s="109"/>
      <c r="GD193" s="109"/>
      <c r="GE193" s="109"/>
      <c r="GF193" s="109"/>
      <c r="GG193" s="109"/>
      <c r="GH193" s="109"/>
      <c r="GI193" s="109"/>
      <c r="GJ193" s="109"/>
      <c r="GK193" s="109"/>
      <c r="GL193" s="109"/>
      <c r="GM193" s="109"/>
      <c r="GN193" s="109"/>
      <c r="GO193" s="109"/>
      <c r="GP193" s="109"/>
      <c r="GQ193" s="109"/>
      <c r="GR193" s="109"/>
      <c r="GS193" s="109"/>
      <c r="GT193" s="109"/>
      <c r="GU193" s="109"/>
      <c r="GV193" s="109"/>
      <c r="GW193" s="109"/>
      <c r="GX193" s="109"/>
      <c r="GY193" s="109"/>
      <c r="GZ193" s="109"/>
      <c r="HA193" s="109"/>
      <c r="HB193" s="109"/>
      <c r="HC193" s="109"/>
      <c r="HD193" s="109"/>
      <c r="HE193" s="109"/>
      <c r="HF193" s="109"/>
      <c r="HG193" s="109"/>
      <c r="HH193" s="109"/>
      <c r="HI193" s="109"/>
      <c r="HJ193" s="109"/>
      <c r="HK193" s="109"/>
      <c r="HL193" s="109"/>
      <c r="HM193" s="109"/>
      <c r="HN193" s="109"/>
      <c r="HO193" s="109"/>
      <c r="HP193" s="109"/>
      <c r="HQ193" s="109"/>
      <c r="HR193" s="109"/>
      <c r="HS193" s="109"/>
      <c r="HT193" s="109"/>
      <c r="HU193" s="109"/>
      <c r="HV193" s="109"/>
      <c r="HW193" s="109"/>
      <c r="HX193" s="109"/>
      <c r="HY193" s="109"/>
      <c r="HZ193" s="109"/>
      <c r="IA193" s="109"/>
      <c r="IB193" s="109"/>
      <c r="IC193" s="109"/>
      <c r="ID193" s="109"/>
      <c r="IE193" s="109"/>
      <c r="IF193" s="109"/>
      <c r="IG193" s="109"/>
      <c r="IH193" s="109"/>
      <c r="II193" s="109"/>
      <c r="IJ193" s="109"/>
      <c r="IK193" s="109"/>
      <c r="IL193" s="109"/>
      <c r="IM193" s="109"/>
      <c r="IN193" s="109"/>
      <c r="IO193" s="109"/>
      <c r="IP193" s="109"/>
      <c r="IQ193" s="109"/>
      <c r="IR193" s="109"/>
      <c r="IS193" s="109"/>
      <c r="IT193" s="109"/>
      <c r="IU193" s="109"/>
      <c r="IV193" s="109"/>
      <c r="IW193" s="109"/>
    </row>
    <row r="194" customFormat="false" ht="12.75" hidden="false" customHeight="false" outlineLevel="0" collapsed="false">
      <c r="A194" s="132"/>
      <c r="B194" s="145"/>
      <c r="C194" s="146"/>
      <c r="D194" s="119"/>
      <c r="E194" s="145"/>
      <c r="F194" s="147"/>
      <c r="G194" s="148"/>
      <c r="H194" s="149"/>
      <c r="I194" s="147"/>
      <c r="J194" s="147"/>
      <c r="L194" s="147"/>
      <c r="M194" s="147"/>
      <c r="T194" s="147"/>
      <c r="U194" s="147"/>
      <c r="V194" s="147"/>
      <c r="W194" s="147"/>
      <c r="X194" s="147"/>
      <c r="Y194" s="150"/>
      <c r="Z194" s="150"/>
      <c r="AA194" s="150"/>
      <c r="AB194" s="151"/>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109"/>
      <c r="BI194" s="109"/>
      <c r="BJ194" s="109"/>
      <c r="BK194" s="109"/>
      <c r="BL194" s="109"/>
      <c r="BM194" s="109"/>
      <c r="BN194" s="109"/>
      <c r="BO194" s="109"/>
      <c r="BP194" s="109"/>
      <c r="BQ194" s="109"/>
      <c r="BR194" s="109"/>
      <c r="BS194" s="109"/>
      <c r="BT194" s="109"/>
      <c r="BU194" s="109"/>
      <c r="BV194" s="109"/>
      <c r="BW194" s="109"/>
      <c r="BX194" s="109"/>
      <c r="BY194" s="109"/>
      <c r="BZ194" s="109"/>
      <c r="CA194" s="109"/>
      <c r="CB194" s="109"/>
      <c r="CC194" s="109"/>
      <c r="CD194" s="109"/>
      <c r="CE194" s="109"/>
      <c r="CF194" s="109"/>
      <c r="CG194" s="109"/>
      <c r="CH194" s="109"/>
      <c r="CI194" s="109"/>
      <c r="CJ194" s="109"/>
      <c r="CK194" s="109"/>
      <c r="CL194" s="109"/>
      <c r="CM194" s="109"/>
      <c r="CN194" s="109"/>
      <c r="CO194" s="109"/>
      <c r="CP194" s="109"/>
      <c r="CQ194" s="109"/>
      <c r="CR194" s="109"/>
      <c r="CS194" s="109"/>
      <c r="CT194" s="109"/>
      <c r="CU194" s="109"/>
      <c r="CV194" s="109"/>
      <c r="CW194" s="109"/>
      <c r="CX194" s="109"/>
      <c r="CY194" s="109"/>
      <c r="CZ194" s="109"/>
      <c r="DA194" s="109"/>
      <c r="DB194" s="109"/>
      <c r="DC194" s="109"/>
      <c r="DD194" s="109"/>
      <c r="DE194" s="109"/>
      <c r="DF194" s="109"/>
      <c r="DG194" s="109"/>
      <c r="DH194" s="109"/>
      <c r="DI194" s="109"/>
      <c r="DJ194" s="109"/>
      <c r="DK194" s="109"/>
      <c r="DL194" s="109"/>
      <c r="DM194" s="109"/>
      <c r="DN194" s="109"/>
      <c r="DO194" s="109"/>
      <c r="DP194" s="109"/>
      <c r="DQ194" s="109"/>
      <c r="DR194" s="109"/>
      <c r="DS194" s="109"/>
      <c r="DT194" s="109"/>
      <c r="DU194" s="109"/>
      <c r="DV194" s="109"/>
      <c r="DW194" s="109"/>
      <c r="DX194" s="109"/>
      <c r="DY194" s="109"/>
      <c r="DZ194" s="109"/>
      <c r="EA194" s="109"/>
      <c r="EB194" s="109"/>
      <c r="EC194" s="109"/>
      <c r="ED194" s="109"/>
      <c r="EE194" s="109"/>
      <c r="EF194" s="109"/>
      <c r="EG194" s="109"/>
      <c r="EH194" s="109"/>
      <c r="EI194" s="109"/>
      <c r="EJ194" s="109"/>
      <c r="EK194" s="109"/>
      <c r="EL194" s="109"/>
      <c r="EM194" s="109"/>
      <c r="EN194" s="109"/>
      <c r="EO194" s="109"/>
      <c r="EP194" s="109"/>
      <c r="EQ194" s="109"/>
      <c r="ER194" s="109"/>
      <c r="ES194" s="109"/>
      <c r="ET194" s="109"/>
      <c r="EU194" s="109"/>
      <c r="EV194" s="109"/>
      <c r="EW194" s="109"/>
      <c r="EX194" s="109"/>
      <c r="EY194" s="109"/>
      <c r="EZ194" s="109"/>
      <c r="FA194" s="109"/>
      <c r="FB194" s="109"/>
      <c r="FC194" s="109"/>
      <c r="FD194" s="109"/>
      <c r="FE194" s="109"/>
      <c r="FF194" s="109"/>
      <c r="FG194" s="109"/>
      <c r="FH194" s="109"/>
      <c r="FI194" s="109"/>
      <c r="FJ194" s="109"/>
      <c r="FK194" s="109"/>
      <c r="FL194" s="109"/>
      <c r="FM194" s="109"/>
      <c r="FN194" s="109"/>
      <c r="FO194" s="109"/>
      <c r="FP194" s="109"/>
      <c r="FQ194" s="109"/>
      <c r="FR194" s="109"/>
      <c r="FS194" s="109"/>
      <c r="FT194" s="109"/>
      <c r="FU194" s="109"/>
      <c r="FV194" s="109"/>
      <c r="FW194" s="109"/>
      <c r="FX194" s="109"/>
      <c r="FY194" s="109"/>
      <c r="FZ194" s="109"/>
      <c r="GA194" s="109"/>
      <c r="GB194" s="109"/>
      <c r="GC194" s="109"/>
      <c r="GD194" s="109"/>
      <c r="GE194" s="109"/>
      <c r="GF194" s="109"/>
      <c r="GG194" s="109"/>
      <c r="GH194" s="109"/>
      <c r="GI194" s="109"/>
      <c r="GJ194" s="109"/>
      <c r="GK194" s="109"/>
      <c r="GL194" s="109"/>
      <c r="GM194" s="109"/>
      <c r="GN194" s="109"/>
      <c r="GO194" s="109"/>
      <c r="GP194" s="109"/>
      <c r="GQ194" s="109"/>
      <c r="GR194" s="109"/>
      <c r="GS194" s="109"/>
      <c r="GT194" s="109"/>
      <c r="GU194" s="109"/>
      <c r="GV194" s="109"/>
      <c r="GW194" s="109"/>
      <c r="GX194" s="109"/>
      <c r="GY194" s="109"/>
      <c r="GZ194" s="109"/>
      <c r="HA194" s="109"/>
      <c r="HB194" s="109"/>
      <c r="HC194" s="109"/>
      <c r="HD194" s="109"/>
      <c r="HE194" s="109"/>
      <c r="HF194" s="109"/>
      <c r="HG194" s="109"/>
      <c r="HH194" s="109"/>
      <c r="HI194" s="109"/>
      <c r="HJ194" s="109"/>
      <c r="HK194" s="109"/>
      <c r="HL194" s="109"/>
      <c r="HM194" s="109"/>
      <c r="HN194" s="109"/>
      <c r="HO194" s="109"/>
      <c r="HP194" s="109"/>
      <c r="HQ194" s="109"/>
      <c r="HR194" s="109"/>
      <c r="HS194" s="109"/>
      <c r="HT194" s="109"/>
      <c r="HU194" s="109"/>
      <c r="HV194" s="109"/>
      <c r="HW194" s="109"/>
      <c r="HX194" s="109"/>
      <c r="HY194" s="109"/>
      <c r="HZ194" s="109"/>
      <c r="IA194" s="109"/>
      <c r="IB194" s="109"/>
      <c r="IC194" s="109"/>
      <c r="ID194" s="109"/>
      <c r="IE194" s="109"/>
      <c r="IF194" s="109"/>
      <c r="IG194" s="109"/>
      <c r="IH194" s="109"/>
      <c r="II194" s="109"/>
      <c r="IJ194" s="109"/>
      <c r="IK194" s="109"/>
      <c r="IL194" s="109"/>
      <c r="IM194" s="109"/>
      <c r="IN194" s="109"/>
      <c r="IO194" s="109"/>
      <c r="IP194" s="109"/>
      <c r="IQ194" s="109"/>
      <c r="IR194" s="109"/>
      <c r="IS194" s="109"/>
      <c r="IT194" s="109"/>
      <c r="IU194" s="109"/>
      <c r="IV194" s="109"/>
      <c r="IW194" s="109"/>
    </row>
    <row r="195" customFormat="false" ht="12.75" hidden="false" customHeight="false" outlineLevel="0" collapsed="false">
      <c r="A195" s="132"/>
      <c r="B195" s="145"/>
      <c r="C195" s="146"/>
      <c r="D195" s="119"/>
      <c r="E195" s="145"/>
      <c r="F195" s="147"/>
      <c r="G195" s="148"/>
      <c r="H195" s="149"/>
      <c r="I195" s="147"/>
      <c r="J195" s="147"/>
      <c r="L195" s="147"/>
      <c r="M195" s="147"/>
      <c r="T195" s="147"/>
      <c r="U195" s="147"/>
      <c r="V195" s="147"/>
      <c r="W195" s="147"/>
      <c r="X195" s="147"/>
      <c r="Y195" s="150"/>
      <c r="Z195" s="150"/>
      <c r="AA195" s="150"/>
      <c r="AB195" s="151"/>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c r="BP195" s="109"/>
      <c r="BQ195" s="109"/>
      <c r="BR195" s="109"/>
      <c r="BS195" s="109"/>
      <c r="BT195" s="109"/>
      <c r="BU195" s="109"/>
      <c r="BV195" s="109"/>
      <c r="BW195" s="109"/>
      <c r="BX195" s="109"/>
      <c r="BY195" s="109"/>
      <c r="BZ195" s="109"/>
      <c r="CA195" s="109"/>
      <c r="CB195" s="109"/>
      <c r="CC195" s="109"/>
      <c r="CD195" s="109"/>
      <c r="CE195" s="109"/>
      <c r="CF195" s="109"/>
      <c r="CG195" s="109"/>
      <c r="CH195" s="109"/>
      <c r="CI195" s="109"/>
      <c r="CJ195" s="109"/>
      <c r="CK195" s="109"/>
      <c r="CL195" s="109"/>
      <c r="CM195" s="109"/>
      <c r="CN195" s="109"/>
      <c r="CO195" s="109"/>
      <c r="CP195" s="109"/>
      <c r="CQ195" s="109"/>
      <c r="CR195" s="109"/>
      <c r="CS195" s="109"/>
      <c r="CT195" s="109"/>
      <c r="CU195" s="109"/>
      <c r="CV195" s="109"/>
      <c r="CW195" s="109"/>
      <c r="CX195" s="109"/>
      <c r="CY195" s="109"/>
      <c r="CZ195" s="109"/>
      <c r="DA195" s="109"/>
      <c r="DB195" s="109"/>
      <c r="DC195" s="109"/>
      <c r="DD195" s="109"/>
      <c r="DE195" s="109"/>
      <c r="DF195" s="109"/>
      <c r="DG195" s="109"/>
      <c r="DH195" s="109"/>
      <c r="DI195" s="109"/>
      <c r="DJ195" s="109"/>
      <c r="DK195" s="109"/>
      <c r="DL195" s="109"/>
      <c r="DM195" s="109"/>
      <c r="DN195" s="109"/>
      <c r="DO195" s="109"/>
      <c r="DP195" s="109"/>
      <c r="DQ195" s="109"/>
      <c r="DR195" s="109"/>
      <c r="DS195" s="109"/>
      <c r="DT195" s="109"/>
      <c r="DU195" s="109"/>
      <c r="DV195" s="109"/>
      <c r="DW195" s="109"/>
      <c r="DX195" s="109"/>
      <c r="DY195" s="109"/>
      <c r="DZ195" s="109"/>
      <c r="EA195" s="109"/>
      <c r="EB195" s="109"/>
      <c r="EC195" s="109"/>
      <c r="ED195" s="109"/>
      <c r="EE195" s="109"/>
      <c r="EF195" s="109"/>
      <c r="EG195" s="109"/>
      <c r="EH195" s="109"/>
      <c r="EI195" s="109"/>
      <c r="EJ195" s="109"/>
      <c r="EK195" s="109"/>
      <c r="EL195" s="109"/>
      <c r="EM195" s="109"/>
      <c r="EN195" s="109"/>
      <c r="EO195" s="109"/>
      <c r="EP195" s="109"/>
      <c r="EQ195" s="109"/>
      <c r="ER195" s="109"/>
      <c r="ES195" s="109"/>
      <c r="ET195" s="109"/>
      <c r="EU195" s="109"/>
      <c r="EV195" s="109"/>
      <c r="EW195" s="109"/>
      <c r="EX195" s="109"/>
      <c r="EY195" s="109"/>
      <c r="EZ195" s="109"/>
      <c r="FA195" s="109"/>
      <c r="FB195" s="109"/>
      <c r="FC195" s="109"/>
      <c r="FD195" s="109"/>
      <c r="FE195" s="109"/>
      <c r="FF195" s="109"/>
      <c r="FG195" s="109"/>
      <c r="FH195" s="109"/>
      <c r="FI195" s="109"/>
      <c r="FJ195" s="109"/>
      <c r="FK195" s="109"/>
      <c r="FL195" s="109"/>
      <c r="FM195" s="109"/>
      <c r="FN195" s="109"/>
      <c r="FO195" s="109"/>
      <c r="FP195" s="109"/>
      <c r="FQ195" s="109"/>
      <c r="FR195" s="109"/>
      <c r="FS195" s="109"/>
      <c r="FT195" s="109"/>
      <c r="FU195" s="109"/>
      <c r="FV195" s="109"/>
      <c r="FW195" s="109"/>
      <c r="FX195" s="109"/>
      <c r="FY195" s="109"/>
      <c r="FZ195" s="109"/>
      <c r="GA195" s="109"/>
      <c r="GB195" s="109"/>
      <c r="GC195" s="109"/>
      <c r="GD195" s="109"/>
      <c r="GE195" s="109"/>
      <c r="GF195" s="109"/>
      <c r="GG195" s="109"/>
      <c r="GH195" s="109"/>
      <c r="GI195" s="109"/>
      <c r="GJ195" s="109"/>
      <c r="GK195" s="109"/>
      <c r="GL195" s="109"/>
      <c r="GM195" s="109"/>
      <c r="GN195" s="109"/>
      <c r="GO195" s="109"/>
      <c r="GP195" s="109"/>
      <c r="GQ195" s="109"/>
      <c r="GR195" s="109"/>
      <c r="GS195" s="109"/>
      <c r="GT195" s="109"/>
      <c r="GU195" s="109"/>
      <c r="GV195" s="109"/>
      <c r="GW195" s="109"/>
      <c r="GX195" s="109"/>
      <c r="GY195" s="109"/>
      <c r="GZ195" s="109"/>
      <c r="HA195" s="109"/>
      <c r="HB195" s="109"/>
      <c r="HC195" s="109"/>
      <c r="HD195" s="109"/>
      <c r="HE195" s="109"/>
      <c r="HF195" s="109"/>
      <c r="HG195" s="109"/>
      <c r="HH195" s="109"/>
      <c r="HI195" s="109"/>
      <c r="HJ195" s="109"/>
      <c r="HK195" s="109"/>
      <c r="HL195" s="109"/>
      <c r="HM195" s="109"/>
      <c r="HN195" s="109"/>
      <c r="HO195" s="109"/>
      <c r="HP195" s="109"/>
      <c r="HQ195" s="109"/>
      <c r="HR195" s="109"/>
      <c r="HS195" s="109"/>
      <c r="HT195" s="109"/>
      <c r="HU195" s="109"/>
      <c r="HV195" s="109"/>
      <c r="HW195" s="109"/>
      <c r="HX195" s="109"/>
      <c r="HY195" s="109"/>
      <c r="HZ195" s="109"/>
      <c r="IA195" s="109"/>
      <c r="IB195" s="109"/>
      <c r="IC195" s="109"/>
      <c r="ID195" s="109"/>
      <c r="IE195" s="109"/>
      <c r="IF195" s="109"/>
      <c r="IG195" s="109"/>
      <c r="IH195" s="109"/>
      <c r="II195" s="109"/>
      <c r="IJ195" s="109"/>
      <c r="IK195" s="109"/>
      <c r="IL195" s="109"/>
      <c r="IM195" s="109"/>
      <c r="IN195" s="109"/>
      <c r="IO195" s="109"/>
      <c r="IP195" s="109"/>
      <c r="IQ195" s="109"/>
      <c r="IR195" s="109"/>
      <c r="IS195" s="109"/>
      <c r="IT195" s="109"/>
      <c r="IU195" s="109"/>
      <c r="IV195" s="109"/>
      <c r="IW195" s="109"/>
    </row>
    <row r="196" customFormat="false" ht="12.75" hidden="false" customHeight="false" outlineLevel="0" collapsed="false">
      <c r="A196" s="132"/>
      <c r="B196" s="145"/>
      <c r="C196" s="146"/>
      <c r="D196" s="119"/>
      <c r="E196" s="145"/>
      <c r="F196" s="147"/>
      <c r="G196" s="148"/>
      <c r="H196" s="149"/>
      <c r="I196" s="147"/>
      <c r="J196" s="147"/>
      <c r="L196" s="147"/>
      <c r="M196" s="147"/>
      <c r="T196" s="147"/>
      <c r="U196" s="147"/>
      <c r="V196" s="147"/>
      <c r="W196" s="147"/>
      <c r="X196" s="147"/>
      <c r="Y196" s="150"/>
      <c r="Z196" s="150"/>
      <c r="AA196" s="150"/>
      <c r="AB196" s="151"/>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109"/>
      <c r="BP196" s="109"/>
      <c r="BQ196" s="109"/>
      <c r="BR196" s="109"/>
      <c r="BS196" s="109"/>
      <c r="BT196" s="109"/>
      <c r="BU196" s="109"/>
      <c r="BV196" s="109"/>
      <c r="BW196" s="109"/>
      <c r="BX196" s="109"/>
      <c r="BY196" s="109"/>
      <c r="BZ196" s="109"/>
      <c r="CA196" s="109"/>
      <c r="CB196" s="109"/>
      <c r="CC196" s="109"/>
      <c r="CD196" s="109"/>
      <c r="CE196" s="109"/>
      <c r="CF196" s="109"/>
      <c r="CG196" s="109"/>
      <c r="CH196" s="109"/>
      <c r="CI196" s="109"/>
      <c r="CJ196" s="109"/>
      <c r="CK196" s="109"/>
      <c r="CL196" s="109"/>
      <c r="CM196" s="109"/>
      <c r="CN196" s="109"/>
      <c r="CO196" s="109"/>
      <c r="CP196" s="109"/>
      <c r="CQ196" s="109"/>
      <c r="CR196" s="109"/>
      <c r="CS196" s="109"/>
      <c r="CT196" s="109"/>
      <c r="CU196" s="109"/>
      <c r="CV196" s="109"/>
      <c r="CW196" s="109"/>
      <c r="CX196" s="109"/>
      <c r="CY196" s="109"/>
      <c r="CZ196" s="109"/>
      <c r="DA196" s="109"/>
      <c r="DB196" s="109"/>
      <c r="DC196" s="109"/>
      <c r="DD196" s="109"/>
      <c r="DE196" s="109"/>
      <c r="DF196" s="109"/>
      <c r="DG196" s="109"/>
      <c r="DH196" s="109"/>
      <c r="DI196" s="109"/>
      <c r="DJ196" s="109"/>
      <c r="DK196" s="109"/>
      <c r="DL196" s="109"/>
      <c r="DM196" s="109"/>
      <c r="DN196" s="109"/>
      <c r="DO196" s="109"/>
      <c r="DP196" s="109"/>
      <c r="DQ196" s="109"/>
      <c r="DR196" s="109"/>
      <c r="DS196" s="109"/>
      <c r="DT196" s="109"/>
      <c r="DU196" s="109"/>
      <c r="DV196" s="109"/>
      <c r="DW196" s="109"/>
      <c r="DX196" s="109"/>
      <c r="DY196" s="109"/>
      <c r="DZ196" s="109"/>
      <c r="EA196" s="109"/>
      <c r="EB196" s="109"/>
      <c r="EC196" s="109"/>
      <c r="ED196" s="109"/>
      <c r="EE196" s="109"/>
      <c r="EF196" s="109"/>
      <c r="EG196" s="109"/>
      <c r="EH196" s="109"/>
      <c r="EI196" s="109"/>
      <c r="EJ196" s="109"/>
      <c r="EK196" s="109"/>
      <c r="EL196" s="109"/>
      <c r="EM196" s="109"/>
      <c r="EN196" s="109"/>
      <c r="EO196" s="109"/>
      <c r="EP196" s="109"/>
      <c r="EQ196" s="109"/>
      <c r="ER196" s="109"/>
      <c r="ES196" s="109"/>
      <c r="ET196" s="109"/>
      <c r="EU196" s="109"/>
      <c r="EV196" s="109"/>
      <c r="EW196" s="109"/>
      <c r="EX196" s="109"/>
      <c r="EY196" s="109"/>
      <c r="EZ196" s="109"/>
      <c r="FA196" s="109"/>
      <c r="FB196" s="109"/>
      <c r="FC196" s="109"/>
      <c r="FD196" s="109"/>
      <c r="FE196" s="109"/>
      <c r="FF196" s="109"/>
      <c r="FG196" s="109"/>
      <c r="FH196" s="109"/>
      <c r="FI196" s="109"/>
      <c r="FJ196" s="109"/>
      <c r="FK196" s="109"/>
      <c r="FL196" s="109"/>
      <c r="FM196" s="109"/>
      <c r="FN196" s="109"/>
      <c r="FO196" s="109"/>
      <c r="FP196" s="109"/>
      <c r="FQ196" s="109"/>
      <c r="FR196" s="109"/>
      <c r="FS196" s="109"/>
      <c r="FT196" s="109"/>
      <c r="FU196" s="109"/>
      <c r="FV196" s="109"/>
      <c r="FW196" s="109"/>
      <c r="FX196" s="109"/>
      <c r="FY196" s="109"/>
      <c r="FZ196" s="109"/>
      <c r="GA196" s="109"/>
      <c r="GB196" s="109"/>
      <c r="GC196" s="109"/>
      <c r="GD196" s="109"/>
      <c r="GE196" s="109"/>
      <c r="GF196" s="109"/>
      <c r="GG196" s="109"/>
      <c r="GH196" s="109"/>
      <c r="GI196" s="109"/>
      <c r="GJ196" s="109"/>
      <c r="GK196" s="109"/>
      <c r="GL196" s="109"/>
      <c r="GM196" s="109"/>
      <c r="GN196" s="109"/>
      <c r="GO196" s="109"/>
      <c r="GP196" s="109"/>
      <c r="GQ196" s="109"/>
      <c r="GR196" s="109"/>
      <c r="GS196" s="109"/>
      <c r="GT196" s="109"/>
      <c r="GU196" s="109"/>
      <c r="GV196" s="109"/>
      <c r="GW196" s="109"/>
      <c r="GX196" s="109"/>
      <c r="GY196" s="109"/>
      <c r="GZ196" s="109"/>
      <c r="HA196" s="109"/>
      <c r="HB196" s="109"/>
      <c r="HC196" s="109"/>
      <c r="HD196" s="109"/>
      <c r="HE196" s="109"/>
      <c r="HF196" s="109"/>
      <c r="HG196" s="109"/>
      <c r="HH196" s="109"/>
      <c r="HI196" s="109"/>
      <c r="HJ196" s="109"/>
      <c r="HK196" s="109"/>
      <c r="HL196" s="109"/>
      <c r="HM196" s="109"/>
      <c r="HN196" s="109"/>
      <c r="HO196" s="109"/>
      <c r="HP196" s="109"/>
      <c r="HQ196" s="109"/>
      <c r="HR196" s="109"/>
      <c r="HS196" s="109"/>
      <c r="HT196" s="109"/>
      <c r="HU196" s="109"/>
      <c r="HV196" s="109"/>
      <c r="HW196" s="109"/>
      <c r="HX196" s="109"/>
      <c r="HY196" s="109"/>
      <c r="HZ196" s="109"/>
      <c r="IA196" s="109"/>
      <c r="IB196" s="109"/>
      <c r="IC196" s="109"/>
      <c r="ID196" s="109"/>
      <c r="IE196" s="109"/>
      <c r="IF196" s="109"/>
      <c r="IG196" s="109"/>
      <c r="IH196" s="109"/>
      <c r="II196" s="109"/>
      <c r="IJ196" s="109"/>
      <c r="IK196" s="109"/>
      <c r="IL196" s="109"/>
      <c r="IM196" s="109"/>
      <c r="IN196" s="109"/>
      <c r="IO196" s="109"/>
      <c r="IP196" s="109"/>
      <c r="IQ196" s="109"/>
      <c r="IR196" s="109"/>
      <c r="IS196" s="109"/>
      <c r="IT196" s="109"/>
      <c r="IU196" s="109"/>
      <c r="IV196" s="109"/>
      <c r="IW196" s="109"/>
    </row>
    <row r="197" customFormat="false" ht="12.75" hidden="false" customHeight="false" outlineLevel="0" collapsed="false">
      <c r="A197" s="132"/>
      <c r="B197" s="145"/>
      <c r="C197" s="146"/>
      <c r="D197" s="119"/>
      <c r="E197" s="145"/>
      <c r="F197" s="147"/>
      <c r="G197" s="148"/>
      <c r="H197" s="149"/>
      <c r="I197" s="147"/>
      <c r="J197" s="147"/>
      <c r="L197" s="147"/>
      <c r="M197" s="147"/>
      <c r="T197" s="147"/>
      <c r="U197" s="147"/>
      <c r="V197" s="147"/>
      <c r="W197" s="147"/>
      <c r="X197" s="147"/>
      <c r="Y197" s="150"/>
      <c r="Z197" s="150"/>
      <c r="AA197" s="150"/>
      <c r="AB197" s="151"/>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09"/>
      <c r="BS197" s="109"/>
      <c r="BT197" s="109"/>
      <c r="BU197" s="109"/>
      <c r="BV197" s="109"/>
      <c r="BW197" s="109"/>
      <c r="BX197" s="109"/>
      <c r="BY197" s="109"/>
      <c r="BZ197" s="109"/>
      <c r="CA197" s="109"/>
      <c r="CB197" s="109"/>
      <c r="CC197" s="109"/>
      <c r="CD197" s="109"/>
      <c r="CE197" s="109"/>
      <c r="CF197" s="109"/>
      <c r="CG197" s="109"/>
      <c r="CH197" s="109"/>
      <c r="CI197" s="109"/>
      <c r="CJ197" s="109"/>
      <c r="CK197" s="109"/>
      <c r="CL197" s="109"/>
      <c r="CM197" s="109"/>
      <c r="CN197" s="109"/>
      <c r="CO197" s="109"/>
      <c r="CP197" s="109"/>
      <c r="CQ197" s="109"/>
      <c r="CR197" s="109"/>
      <c r="CS197" s="109"/>
      <c r="CT197" s="109"/>
      <c r="CU197" s="109"/>
      <c r="CV197" s="109"/>
      <c r="CW197" s="109"/>
      <c r="CX197" s="109"/>
      <c r="CY197" s="109"/>
      <c r="CZ197" s="109"/>
      <c r="DA197" s="109"/>
      <c r="DB197" s="109"/>
      <c r="DC197" s="109"/>
      <c r="DD197" s="109"/>
      <c r="DE197" s="109"/>
      <c r="DF197" s="109"/>
      <c r="DG197" s="109"/>
      <c r="DH197" s="109"/>
      <c r="DI197" s="109"/>
      <c r="DJ197" s="109"/>
      <c r="DK197" s="109"/>
      <c r="DL197" s="109"/>
      <c r="DM197" s="109"/>
      <c r="DN197" s="109"/>
      <c r="DO197" s="109"/>
      <c r="DP197" s="109"/>
      <c r="DQ197" s="109"/>
      <c r="DR197" s="109"/>
      <c r="DS197" s="109"/>
      <c r="DT197" s="109"/>
      <c r="DU197" s="109"/>
      <c r="DV197" s="109"/>
      <c r="DW197" s="109"/>
      <c r="DX197" s="109"/>
      <c r="DY197" s="109"/>
      <c r="DZ197" s="109"/>
      <c r="EA197" s="109"/>
      <c r="EB197" s="109"/>
      <c r="EC197" s="109"/>
      <c r="ED197" s="109"/>
      <c r="EE197" s="109"/>
      <c r="EF197" s="109"/>
      <c r="EG197" s="109"/>
      <c r="EH197" s="109"/>
      <c r="EI197" s="109"/>
      <c r="EJ197" s="109"/>
      <c r="EK197" s="109"/>
      <c r="EL197" s="109"/>
      <c r="EM197" s="109"/>
      <c r="EN197" s="109"/>
      <c r="EO197" s="109"/>
      <c r="EP197" s="109"/>
      <c r="EQ197" s="109"/>
      <c r="ER197" s="109"/>
      <c r="ES197" s="109"/>
      <c r="ET197" s="109"/>
      <c r="EU197" s="109"/>
      <c r="EV197" s="109"/>
      <c r="EW197" s="109"/>
      <c r="EX197" s="109"/>
      <c r="EY197" s="109"/>
      <c r="EZ197" s="109"/>
      <c r="FA197" s="109"/>
      <c r="FB197" s="109"/>
      <c r="FC197" s="109"/>
      <c r="FD197" s="109"/>
      <c r="FE197" s="109"/>
      <c r="FF197" s="109"/>
      <c r="FG197" s="109"/>
      <c r="FH197" s="109"/>
      <c r="FI197" s="109"/>
      <c r="FJ197" s="109"/>
      <c r="FK197" s="109"/>
      <c r="FL197" s="109"/>
      <c r="FM197" s="109"/>
      <c r="FN197" s="109"/>
      <c r="FO197" s="109"/>
      <c r="FP197" s="109"/>
      <c r="FQ197" s="109"/>
      <c r="FR197" s="109"/>
      <c r="FS197" s="109"/>
      <c r="FT197" s="109"/>
      <c r="FU197" s="109"/>
      <c r="FV197" s="109"/>
      <c r="FW197" s="109"/>
      <c r="FX197" s="109"/>
      <c r="FY197" s="109"/>
      <c r="FZ197" s="109"/>
      <c r="GA197" s="109"/>
      <c r="GB197" s="109"/>
      <c r="GC197" s="109"/>
      <c r="GD197" s="109"/>
      <c r="GE197" s="109"/>
      <c r="GF197" s="109"/>
      <c r="GG197" s="109"/>
      <c r="GH197" s="109"/>
      <c r="GI197" s="109"/>
      <c r="GJ197" s="109"/>
      <c r="GK197" s="109"/>
      <c r="GL197" s="109"/>
      <c r="GM197" s="109"/>
      <c r="GN197" s="109"/>
      <c r="GO197" s="109"/>
      <c r="GP197" s="109"/>
      <c r="GQ197" s="109"/>
      <c r="GR197" s="109"/>
      <c r="GS197" s="109"/>
      <c r="GT197" s="109"/>
      <c r="GU197" s="109"/>
      <c r="GV197" s="109"/>
      <c r="GW197" s="109"/>
      <c r="GX197" s="109"/>
      <c r="GY197" s="109"/>
      <c r="GZ197" s="109"/>
      <c r="HA197" s="109"/>
      <c r="HB197" s="109"/>
      <c r="HC197" s="109"/>
      <c r="HD197" s="109"/>
      <c r="HE197" s="109"/>
      <c r="HF197" s="109"/>
      <c r="HG197" s="109"/>
      <c r="HH197" s="109"/>
      <c r="HI197" s="109"/>
      <c r="HJ197" s="109"/>
      <c r="HK197" s="109"/>
      <c r="HL197" s="109"/>
      <c r="HM197" s="109"/>
      <c r="HN197" s="109"/>
      <c r="HO197" s="109"/>
      <c r="HP197" s="109"/>
      <c r="HQ197" s="109"/>
      <c r="HR197" s="109"/>
      <c r="HS197" s="109"/>
      <c r="HT197" s="109"/>
      <c r="HU197" s="109"/>
      <c r="HV197" s="109"/>
      <c r="HW197" s="109"/>
      <c r="HX197" s="109"/>
      <c r="HY197" s="109"/>
      <c r="HZ197" s="109"/>
      <c r="IA197" s="109"/>
      <c r="IB197" s="109"/>
      <c r="IC197" s="109"/>
      <c r="ID197" s="109"/>
      <c r="IE197" s="109"/>
      <c r="IF197" s="109"/>
      <c r="IG197" s="109"/>
      <c r="IH197" s="109"/>
      <c r="II197" s="109"/>
      <c r="IJ197" s="109"/>
      <c r="IK197" s="109"/>
      <c r="IL197" s="109"/>
      <c r="IM197" s="109"/>
      <c r="IN197" s="109"/>
      <c r="IO197" s="109"/>
      <c r="IP197" s="109"/>
      <c r="IQ197" s="109"/>
      <c r="IR197" s="109"/>
      <c r="IS197" s="109"/>
      <c r="IT197" s="109"/>
      <c r="IU197" s="109"/>
      <c r="IV197" s="109"/>
      <c r="IW197" s="109"/>
    </row>
    <row r="198" customFormat="false" ht="12.75" hidden="false" customHeight="false" outlineLevel="0" collapsed="false">
      <c r="A198" s="132"/>
      <c r="B198" s="145"/>
      <c r="C198" s="146"/>
      <c r="D198" s="119"/>
      <c r="E198" s="145"/>
      <c r="F198" s="147"/>
      <c r="G198" s="148"/>
      <c r="H198" s="149"/>
      <c r="I198" s="147"/>
      <c r="J198" s="147"/>
      <c r="L198" s="147"/>
      <c r="M198" s="147"/>
      <c r="T198" s="147"/>
      <c r="U198" s="147"/>
      <c r="V198" s="147"/>
      <c r="W198" s="147"/>
      <c r="X198" s="147"/>
      <c r="Y198" s="150"/>
      <c r="Z198" s="150"/>
      <c r="AA198" s="150"/>
      <c r="AB198" s="151"/>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c r="BG198" s="109"/>
      <c r="BH198" s="109"/>
      <c r="BI198" s="109"/>
      <c r="BJ198" s="109"/>
      <c r="BK198" s="109"/>
      <c r="BL198" s="109"/>
      <c r="BM198" s="109"/>
      <c r="BN198" s="109"/>
      <c r="BO198" s="109"/>
      <c r="BP198" s="109"/>
      <c r="BQ198" s="109"/>
      <c r="BR198" s="109"/>
      <c r="BS198" s="109"/>
      <c r="BT198" s="109"/>
      <c r="BU198" s="109"/>
      <c r="BV198" s="109"/>
      <c r="BW198" s="109"/>
      <c r="BX198" s="109"/>
      <c r="BY198" s="109"/>
      <c r="BZ198" s="109"/>
      <c r="CA198" s="109"/>
      <c r="CB198" s="109"/>
      <c r="CC198" s="109"/>
      <c r="CD198" s="109"/>
      <c r="CE198" s="109"/>
      <c r="CF198" s="109"/>
      <c r="CG198" s="109"/>
      <c r="CH198" s="109"/>
      <c r="CI198" s="109"/>
      <c r="CJ198" s="109"/>
      <c r="CK198" s="109"/>
      <c r="CL198" s="109"/>
      <c r="CM198" s="109"/>
      <c r="CN198" s="109"/>
      <c r="CO198" s="109"/>
      <c r="CP198" s="109"/>
      <c r="CQ198" s="109"/>
      <c r="CR198" s="109"/>
      <c r="CS198" s="109"/>
      <c r="CT198" s="109"/>
      <c r="CU198" s="109"/>
      <c r="CV198" s="109"/>
      <c r="CW198" s="109"/>
      <c r="CX198" s="109"/>
      <c r="CY198" s="109"/>
      <c r="CZ198" s="109"/>
      <c r="DA198" s="109"/>
      <c r="DB198" s="109"/>
      <c r="DC198" s="109"/>
      <c r="DD198" s="109"/>
      <c r="DE198" s="109"/>
      <c r="DF198" s="109"/>
      <c r="DG198" s="109"/>
      <c r="DH198" s="109"/>
      <c r="DI198" s="109"/>
      <c r="DJ198" s="109"/>
      <c r="DK198" s="109"/>
      <c r="DL198" s="109"/>
      <c r="DM198" s="109"/>
      <c r="DN198" s="109"/>
      <c r="DO198" s="109"/>
      <c r="DP198" s="109"/>
      <c r="DQ198" s="109"/>
      <c r="DR198" s="109"/>
      <c r="DS198" s="109"/>
      <c r="DT198" s="109"/>
      <c r="DU198" s="109"/>
      <c r="DV198" s="109"/>
      <c r="DW198" s="109"/>
      <c r="DX198" s="109"/>
      <c r="DY198" s="109"/>
      <c r="DZ198" s="109"/>
      <c r="EA198" s="109"/>
      <c r="EB198" s="109"/>
      <c r="EC198" s="109"/>
      <c r="ED198" s="109"/>
      <c r="EE198" s="109"/>
      <c r="EF198" s="109"/>
      <c r="EG198" s="109"/>
      <c r="EH198" s="109"/>
      <c r="EI198" s="109"/>
      <c r="EJ198" s="109"/>
      <c r="EK198" s="109"/>
      <c r="EL198" s="109"/>
      <c r="EM198" s="109"/>
      <c r="EN198" s="109"/>
      <c r="EO198" s="109"/>
      <c r="EP198" s="109"/>
      <c r="EQ198" s="109"/>
      <c r="ER198" s="109"/>
      <c r="ES198" s="109"/>
      <c r="ET198" s="109"/>
      <c r="EU198" s="109"/>
      <c r="EV198" s="109"/>
      <c r="EW198" s="109"/>
      <c r="EX198" s="109"/>
      <c r="EY198" s="109"/>
      <c r="EZ198" s="109"/>
      <c r="FA198" s="109"/>
      <c r="FB198" s="109"/>
      <c r="FC198" s="109"/>
      <c r="FD198" s="109"/>
      <c r="FE198" s="109"/>
      <c r="FF198" s="109"/>
      <c r="FG198" s="109"/>
      <c r="FH198" s="109"/>
      <c r="FI198" s="109"/>
      <c r="FJ198" s="109"/>
      <c r="FK198" s="109"/>
      <c r="FL198" s="109"/>
      <c r="FM198" s="109"/>
      <c r="FN198" s="109"/>
      <c r="FO198" s="109"/>
      <c r="FP198" s="109"/>
      <c r="FQ198" s="109"/>
      <c r="FR198" s="109"/>
      <c r="FS198" s="109"/>
      <c r="FT198" s="109"/>
      <c r="FU198" s="109"/>
      <c r="FV198" s="109"/>
      <c r="FW198" s="109"/>
      <c r="FX198" s="109"/>
      <c r="FY198" s="109"/>
      <c r="FZ198" s="109"/>
      <c r="GA198" s="109"/>
      <c r="GB198" s="109"/>
      <c r="GC198" s="109"/>
      <c r="GD198" s="109"/>
      <c r="GE198" s="109"/>
      <c r="GF198" s="109"/>
      <c r="GG198" s="109"/>
      <c r="GH198" s="109"/>
      <c r="GI198" s="109"/>
      <c r="GJ198" s="109"/>
      <c r="GK198" s="109"/>
      <c r="GL198" s="109"/>
      <c r="GM198" s="109"/>
      <c r="GN198" s="109"/>
      <c r="GO198" s="109"/>
      <c r="GP198" s="109"/>
      <c r="GQ198" s="109"/>
      <c r="GR198" s="109"/>
      <c r="GS198" s="109"/>
      <c r="GT198" s="109"/>
      <c r="GU198" s="109"/>
      <c r="GV198" s="109"/>
      <c r="GW198" s="109"/>
      <c r="GX198" s="109"/>
      <c r="GY198" s="109"/>
      <c r="GZ198" s="109"/>
      <c r="HA198" s="109"/>
      <c r="HB198" s="109"/>
      <c r="HC198" s="109"/>
      <c r="HD198" s="109"/>
      <c r="HE198" s="109"/>
      <c r="HF198" s="109"/>
      <c r="HG198" s="109"/>
      <c r="HH198" s="109"/>
      <c r="HI198" s="109"/>
      <c r="HJ198" s="109"/>
      <c r="HK198" s="109"/>
      <c r="HL198" s="109"/>
      <c r="HM198" s="109"/>
      <c r="HN198" s="109"/>
      <c r="HO198" s="109"/>
      <c r="HP198" s="109"/>
      <c r="HQ198" s="109"/>
      <c r="HR198" s="109"/>
      <c r="HS198" s="109"/>
      <c r="HT198" s="109"/>
      <c r="HU198" s="109"/>
      <c r="HV198" s="109"/>
      <c r="HW198" s="109"/>
      <c r="HX198" s="109"/>
      <c r="HY198" s="109"/>
      <c r="HZ198" s="109"/>
      <c r="IA198" s="109"/>
      <c r="IB198" s="109"/>
      <c r="IC198" s="109"/>
      <c r="ID198" s="109"/>
      <c r="IE198" s="109"/>
      <c r="IF198" s="109"/>
      <c r="IG198" s="109"/>
      <c r="IH198" s="109"/>
      <c r="II198" s="109"/>
      <c r="IJ198" s="109"/>
      <c r="IK198" s="109"/>
      <c r="IL198" s="109"/>
      <c r="IM198" s="109"/>
      <c r="IN198" s="109"/>
      <c r="IO198" s="109"/>
      <c r="IP198" s="109"/>
      <c r="IQ198" s="109"/>
      <c r="IR198" s="109"/>
      <c r="IS198" s="109"/>
      <c r="IT198" s="109"/>
      <c r="IU198" s="109"/>
      <c r="IV198" s="109"/>
      <c r="IW198" s="109"/>
    </row>
    <row r="199" customFormat="false" ht="12.75" hidden="false" customHeight="false" outlineLevel="0" collapsed="false">
      <c r="A199" s="132"/>
      <c r="B199" s="145"/>
      <c r="C199" s="146"/>
      <c r="D199" s="119"/>
      <c r="E199" s="145"/>
      <c r="F199" s="147"/>
      <c r="G199" s="148"/>
      <c r="H199" s="149"/>
      <c r="I199" s="147"/>
      <c r="J199" s="147"/>
      <c r="L199" s="147"/>
      <c r="M199" s="147"/>
      <c r="T199" s="147"/>
      <c r="U199" s="147"/>
      <c r="V199" s="147"/>
      <c r="W199" s="147"/>
      <c r="X199" s="147"/>
      <c r="Y199" s="150"/>
      <c r="Z199" s="150"/>
      <c r="AA199" s="150"/>
      <c r="AB199" s="151"/>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c r="BT199" s="109"/>
      <c r="BU199" s="109"/>
      <c r="BV199" s="109"/>
      <c r="BW199" s="109"/>
      <c r="BX199" s="109"/>
      <c r="BY199" s="109"/>
      <c r="BZ199" s="109"/>
      <c r="CA199" s="109"/>
      <c r="CB199" s="109"/>
      <c r="CC199" s="109"/>
      <c r="CD199" s="109"/>
      <c r="CE199" s="109"/>
      <c r="CF199" s="109"/>
      <c r="CG199" s="109"/>
      <c r="CH199" s="109"/>
      <c r="CI199" s="109"/>
      <c r="CJ199" s="109"/>
      <c r="CK199" s="109"/>
      <c r="CL199" s="109"/>
      <c r="CM199" s="109"/>
      <c r="CN199" s="109"/>
      <c r="CO199" s="109"/>
      <c r="CP199" s="109"/>
      <c r="CQ199" s="109"/>
      <c r="CR199" s="109"/>
      <c r="CS199" s="109"/>
      <c r="CT199" s="109"/>
      <c r="CU199" s="109"/>
      <c r="CV199" s="109"/>
      <c r="CW199" s="109"/>
      <c r="CX199" s="109"/>
      <c r="CY199" s="109"/>
      <c r="CZ199" s="109"/>
      <c r="DA199" s="109"/>
      <c r="DB199" s="109"/>
      <c r="DC199" s="109"/>
      <c r="DD199" s="109"/>
      <c r="DE199" s="109"/>
      <c r="DF199" s="109"/>
      <c r="DG199" s="109"/>
      <c r="DH199" s="109"/>
      <c r="DI199" s="109"/>
      <c r="DJ199" s="109"/>
      <c r="DK199" s="109"/>
      <c r="DL199" s="109"/>
      <c r="DM199" s="109"/>
      <c r="DN199" s="109"/>
      <c r="DO199" s="109"/>
      <c r="DP199" s="109"/>
      <c r="DQ199" s="109"/>
      <c r="DR199" s="109"/>
      <c r="DS199" s="109"/>
      <c r="DT199" s="109"/>
      <c r="DU199" s="109"/>
      <c r="DV199" s="109"/>
      <c r="DW199" s="109"/>
      <c r="DX199" s="109"/>
      <c r="DY199" s="109"/>
      <c r="DZ199" s="109"/>
      <c r="EA199" s="109"/>
      <c r="EB199" s="109"/>
      <c r="EC199" s="109"/>
      <c r="ED199" s="109"/>
      <c r="EE199" s="109"/>
      <c r="EF199" s="109"/>
      <c r="EG199" s="109"/>
      <c r="EH199" s="109"/>
      <c r="EI199" s="109"/>
      <c r="EJ199" s="109"/>
      <c r="EK199" s="109"/>
      <c r="EL199" s="109"/>
      <c r="EM199" s="109"/>
      <c r="EN199" s="109"/>
      <c r="EO199" s="109"/>
      <c r="EP199" s="109"/>
      <c r="EQ199" s="109"/>
      <c r="ER199" s="109"/>
      <c r="ES199" s="109"/>
      <c r="ET199" s="109"/>
      <c r="EU199" s="109"/>
      <c r="EV199" s="109"/>
      <c r="EW199" s="109"/>
      <c r="EX199" s="109"/>
      <c r="EY199" s="109"/>
      <c r="EZ199" s="109"/>
      <c r="FA199" s="109"/>
      <c r="FB199" s="109"/>
      <c r="FC199" s="109"/>
      <c r="FD199" s="109"/>
      <c r="FE199" s="109"/>
      <c r="FF199" s="109"/>
      <c r="FG199" s="109"/>
      <c r="FH199" s="109"/>
      <c r="FI199" s="109"/>
      <c r="FJ199" s="109"/>
      <c r="FK199" s="109"/>
      <c r="FL199" s="109"/>
      <c r="FM199" s="109"/>
      <c r="FN199" s="109"/>
      <c r="FO199" s="109"/>
      <c r="FP199" s="109"/>
      <c r="FQ199" s="109"/>
      <c r="FR199" s="109"/>
      <c r="FS199" s="109"/>
      <c r="FT199" s="109"/>
      <c r="FU199" s="109"/>
      <c r="FV199" s="109"/>
      <c r="FW199" s="109"/>
      <c r="FX199" s="109"/>
      <c r="FY199" s="109"/>
      <c r="FZ199" s="109"/>
      <c r="GA199" s="109"/>
      <c r="GB199" s="109"/>
      <c r="GC199" s="109"/>
      <c r="GD199" s="109"/>
      <c r="GE199" s="109"/>
      <c r="GF199" s="109"/>
      <c r="GG199" s="109"/>
      <c r="GH199" s="109"/>
      <c r="GI199" s="109"/>
      <c r="GJ199" s="109"/>
      <c r="GK199" s="109"/>
      <c r="GL199" s="109"/>
      <c r="GM199" s="109"/>
      <c r="GN199" s="109"/>
      <c r="GO199" s="109"/>
      <c r="GP199" s="109"/>
      <c r="GQ199" s="109"/>
      <c r="GR199" s="109"/>
      <c r="GS199" s="109"/>
      <c r="GT199" s="109"/>
      <c r="GU199" s="109"/>
      <c r="GV199" s="109"/>
      <c r="GW199" s="109"/>
      <c r="GX199" s="109"/>
      <c r="GY199" s="109"/>
      <c r="GZ199" s="109"/>
      <c r="HA199" s="109"/>
      <c r="HB199" s="109"/>
      <c r="HC199" s="109"/>
      <c r="HD199" s="109"/>
      <c r="HE199" s="109"/>
      <c r="HF199" s="109"/>
      <c r="HG199" s="109"/>
      <c r="HH199" s="109"/>
      <c r="HI199" s="109"/>
      <c r="HJ199" s="109"/>
      <c r="HK199" s="109"/>
      <c r="HL199" s="109"/>
      <c r="HM199" s="109"/>
      <c r="HN199" s="109"/>
      <c r="HO199" s="109"/>
      <c r="HP199" s="109"/>
      <c r="HQ199" s="109"/>
      <c r="HR199" s="109"/>
      <c r="HS199" s="109"/>
      <c r="HT199" s="109"/>
      <c r="HU199" s="109"/>
      <c r="HV199" s="109"/>
      <c r="HW199" s="109"/>
      <c r="HX199" s="109"/>
      <c r="HY199" s="109"/>
      <c r="HZ199" s="109"/>
      <c r="IA199" s="109"/>
      <c r="IB199" s="109"/>
      <c r="IC199" s="109"/>
      <c r="ID199" s="109"/>
      <c r="IE199" s="109"/>
      <c r="IF199" s="109"/>
      <c r="IG199" s="109"/>
      <c r="IH199" s="109"/>
      <c r="II199" s="109"/>
      <c r="IJ199" s="109"/>
      <c r="IK199" s="109"/>
      <c r="IL199" s="109"/>
      <c r="IM199" s="109"/>
      <c r="IN199" s="109"/>
      <c r="IO199" s="109"/>
      <c r="IP199" s="109"/>
      <c r="IQ199" s="109"/>
      <c r="IR199" s="109"/>
      <c r="IS199" s="109"/>
      <c r="IT199" s="109"/>
      <c r="IU199" s="109"/>
      <c r="IV199" s="109"/>
      <c r="IW199" s="109"/>
    </row>
    <row r="200" customFormat="false" ht="12.75" hidden="false" customHeight="false" outlineLevel="0" collapsed="false">
      <c r="A200" s="132"/>
      <c r="B200" s="145"/>
      <c r="C200" s="146"/>
      <c r="D200" s="119"/>
      <c r="E200" s="145"/>
      <c r="F200" s="147"/>
      <c r="G200" s="148"/>
      <c r="H200" s="149"/>
      <c r="I200" s="147"/>
      <c r="J200" s="147"/>
      <c r="L200" s="147"/>
      <c r="M200" s="147"/>
      <c r="T200" s="147"/>
      <c r="U200" s="147"/>
      <c r="V200" s="147"/>
      <c r="W200" s="147"/>
      <c r="X200" s="147"/>
      <c r="Y200" s="150"/>
      <c r="Z200" s="150"/>
      <c r="AA200" s="150"/>
      <c r="AB200" s="151"/>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c r="BT200" s="109"/>
      <c r="BU200" s="109"/>
      <c r="BV200" s="109"/>
      <c r="BW200" s="109"/>
      <c r="BX200" s="109"/>
      <c r="BY200" s="109"/>
      <c r="BZ200" s="109"/>
      <c r="CA200" s="109"/>
      <c r="CB200" s="109"/>
      <c r="CC200" s="109"/>
      <c r="CD200" s="109"/>
      <c r="CE200" s="109"/>
      <c r="CF200" s="109"/>
      <c r="CG200" s="109"/>
      <c r="CH200" s="109"/>
      <c r="CI200" s="109"/>
      <c r="CJ200" s="109"/>
      <c r="CK200" s="109"/>
      <c r="CL200" s="109"/>
      <c r="CM200" s="109"/>
      <c r="CN200" s="109"/>
      <c r="CO200" s="109"/>
      <c r="CP200" s="109"/>
      <c r="CQ200" s="109"/>
      <c r="CR200" s="109"/>
      <c r="CS200" s="109"/>
      <c r="CT200" s="109"/>
      <c r="CU200" s="109"/>
      <c r="CV200" s="109"/>
      <c r="CW200" s="109"/>
      <c r="CX200" s="109"/>
      <c r="CY200" s="109"/>
      <c r="CZ200" s="109"/>
      <c r="DA200" s="109"/>
      <c r="DB200" s="109"/>
      <c r="DC200" s="109"/>
      <c r="DD200" s="109"/>
      <c r="DE200" s="109"/>
      <c r="DF200" s="109"/>
      <c r="DG200" s="109"/>
      <c r="DH200" s="109"/>
      <c r="DI200" s="109"/>
      <c r="DJ200" s="109"/>
      <c r="DK200" s="109"/>
      <c r="DL200" s="109"/>
      <c r="DM200" s="109"/>
      <c r="DN200" s="109"/>
      <c r="DO200" s="109"/>
      <c r="DP200" s="109"/>
      <c r="DQ200" s="109"/>
      <c r="DR200" s="109"/>
      <c r="DS200" s="109"/>
      <c r="DT200" s="109"/>
      <c r="DU200" s="109"/>
      <c r="DV200" s="109"/>
      <c r="DW200" s="109"/>
      <c r="DX200" s="109"/>
      <c r="DY200" s="109"/>
      <c r="DZ200" s="109"/>
      <c r="EA200" s="109"/>
      <c r="EB200" s="109"/>
      <c r="EC200" s="109"/>
      <c r="ED200" s="109"/>
      <c r="EE200" s="109"/>
      <c r="EF200" s="109"/>
      <c r="EG200" s="109"/>
      <c r="EH200" s="109"/>
      <c r="EI200" s="109"/>
      <c r="EJ200" s="109"/>
      <c r="EK200" s="109"/>
      <c r="EL200" s="109"/>
      <c r="EM200" s="109"/>
      <c r="EN200" s="109"/>
      <c r="EO200" s="109"/>
      <c r="EP200" s="109"/>
      <c r="EQ200" s="109"/>
      <c r="ER200" s="109"/>
      <c r="ES200" s="109"/>
      <c r="ET200" s="109"/>
      <c r="EU200" s="109"/>
      <c r="EV200" s="109"/>
      <c r="EW200" s="109"/>
      <c r="EX200" s="109"/>
      <c r="EY200" s="109"/>
      <c r="EZ200" s="109"/>
      <c r="FA200" s="109"/>
      <c r="FB200" s="109"/>
      <c r="FC200" s="109"/>
      <c r="FD200" s="109"/>
      <c r="FE200" s="109"/>
      <c r="FF200" s="109"/>
      <c r="FG200" s="109"/>
      <c r="FH200" s="109"/>
      <c r="FI200" s="109"/>
      <c r="FJ200" s="109"/>
      <c r="FK200" s="109"/>
      <c r="FL200" s="109"/>
      <c r="FM200" s="109"/>
      <c r="FN200" s="109"/>
      <c r="FO200" s="109"/>
      <c r="FP200" s="109"/>
      <c r="FQ200" s="109"/>
      <c r="FR200" s="109"/>
      <c r="FS200" s="109"/>
      <c r="FT200" s="109"/>
      <c r="FU200" s="109"/>
      <c r="FV200" s="109"/>
      <c r="FW200" s="109"/>
      <c r="FX200" s="109"/>
      <c r="FY200" s="109"/>
      <c r="FZ200" s="109"/>
      <c r="GA200" s="109"/>
      <c r="GB200" s="109"/>
      <c r="GC200" s="109"/>
      <c r="GD200" s="109"/>
      <c r="GE200" s="109"/>
      <c r="GF200" s="109"/>
      <c r="GG200" s="109"/>
      <c r="GH200" s="109"/>
      <c r="GI200" s="109"/>
      <c r="GJ200" s="109"/>
      <c r="GK200" s="109"/>
      <c r="GL200" s="109"/>
      <c r="GM200" s="109"/>
      <c r="GN200" s="109"/>
      <c r="GO200" s="109"/>
      <c r="GP200" s="109"/>
      <c r="GQ200" s="109"/>
      <c r="GR200" s="109"/>
      <c r="GS200" s="109"/>
      <c r="GT200" s="109"/>
      <c r="GU200" s="109"/>
      <c r="GV200" s="109"/>
      <c r="GW200" s="109"/>
      <c r="GX200" s="109"/>
      <c r="GY200" s="109"/>
      <c r="GZ200" s="109"/>
      <c r="HA200" s="109"/>
      <c r="HB200" s="109"/>
      <c r="HC200" s="109"/>
      <c r="HD200" s="109"/>
      <c r="HE200" s="109"/>
      <c r="HF200" s="109"/>
      <c r="HG200" s="109"/>
      <c r="HH200" s="109"/>
      <c r="HI200" s="109"/>
      <c r="HJ200" s="109"/>
      <c r="HK200" s="109"/>
      <c r="HL200" s="109"/>
      <c r="HM200" s="109"/>
      <c r="HN200" s="109"/>
      <c r="HO200" s="109"/>
      <c r="HP200" s="109"/>
      <c r="HQ200" s="109"/>
      <c r="HR200" s="109"/>
      <c r="HS200" s="109"/>
      <c r="HT200" s="109"/>
      <c r="HU200" s="109"/>
      <c r="HV200" s="109"/>
      <c r="HW200" s="109"/>
      <c r="HX200" s="109"/>
      <c r="HY200" s="109"/>
      <c r="HZ200" s="109"/>
      <c r="IA200" s="109"/>
      <c r="IB200" s="109"/>
      <c r="IC200" s="109"/>
      <c r="ID200" s="109"/>
      <c r="IE200" s="109"/>
      <c r="IF200" s="109"/>
      <c r="IG200" s="109"/>
      <c r="IH200" s="109"/>
      <c r="II200" s="109"/>
      <c r="IJ200" s="109"/>
      <c r="IK200" s="109"/>
      <c r="IL200" s="109"/>
      <c r="IM200" s="109"/>
      <c r="IN200" s="109"/>
      <c r="IO200" s="109"/>
      <c r="IP200" s="109"/>
      <c r="IQ200" s="109"/>
      <c r="IR200" s="109"/>
      <c r="IS200" s="109"/>
      <c r="IT200" s="109"/>
      <c r="IU200" s="109"/>
      <c r="IV200" s="109"/>
      <c r="IW200" s="109"/>
    </row>
    <row r="201" customFormat="false" ht="12.75" hidden="false" customHeight="false" outlineLevel="0" collapsed="false">
      <c r="A201" s="132"/>
      <c r="B201" s="145"/>
      <c r="C201" s="146"/>
      <c r="D201" s="119"/>
      <c r="E201" s="145"/>
      <c r="F201" s="147"/>
      <c r="G201" s="148"/>
      <c r="H201" s="149"/>
      <c r="I201" s="147"/>
      <c r="J201" s="147"/>
      <c r="L201" s="147"/>
      <c r="M201" s="147"/>
      <c r="T201" s="147"/>
      <c r="U201" s="147"/>
      <c r="V201" s="147"/>
      <c r="W201" s="147"/>
      <c r="X201" s="147"/>
      <c r="Y201" s="150"/>
      <c r="Z201" s="150"/>
      <c r="AA201" s="150"/>
      <c r="AB201" s="151"/>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c r="BT201" s="109"/>
      <c r="BU201" s="109"/>
      <c r="BV201" s="109"/>
      <c r="BW201" s="109"/>
      <c r="BX201" s="109"/>
      <c r="BY201" s="109"/>
      <c r="BZ201" s="109"/>
      <c r="CA201" s="109"/>
      <c r="CB201" s="109"/>
      <c r="CC201" s="109"/>
      <c r="CD201" s="109"/>
      <c r="CE201" s="109"/>
      <c r="CF201" s="109"/>
      <c r="CG201" s="109"/>
      <c r="CH201" s="109"/>
      <c r="CI201" s="109"/>
      <c r="CJ201" s="109"/>
      <c r="CK201" s="109"/>
      <c r="CL201" s="109"/>
      <c r="CM201" s="109"/>
      <c r="CN201" s="109"/>
      <c r="CO201" s="109"/>
      <c r="CP201" s="109"/>
      <c r="CQ201" s="109"/>
      <c r="CR201" s="109"/>
      <c r="CS201" s="109"/>
      <c r="CT201" s="109"/>
      <c r="CU201" s="109"/>
      <c r="CV201" s="109"/>
      <c r="CW201" s="109"/>
      <c r="CX201" s="109"/>
      <c r="CY201" s="109"/>
      <c r="CZ201" s="109"/>
      <c r="DA201" s="109"/>
      <c r="DB201" s="109"/>
      <c r="DC201" s="109"/>
      <c r="DD201" s="109"/>
      <c r="DE201" s="109"/>
      <c r="DF201" s="109"/>
      <c r="DG201" s="109"/>
      <c r="DH201" s="109"/>
      <c r="DI201" s="109"/>
      <c r="DJ201" s="109"/>
      <c r="DK201" s="109"/>
      <c r="DL201" s="109"/>
      <c r="DM201" s="109"/>
      <c r="DN201" s="109"/>
      <c r="DO201" s="109"/>
      <c r="DP201" s="109"/>
      <c r="DQ201" s="109"/>
      <c r="DR201" s="109"/>
      <c r="DS201" s="109"/>
      <c r="DT201" s="109"/>
      <c r="DU201" s="109"/>
      <c r="DV201" s="109"/>
      <c r="DW201" s="109"/>
      <c r="DX201" s="109"/>
      <c r="DY201" s="109"/>
      <c r="DZ201" s="109"/>
      <c r="EA201" s="109"/>
      <c r="EB201" s="109"/>
      <c r="EC201" s="109"/>
      <c r="ED201" s="109"/>
      <c r="EE201" s="109"/>
      <c r="EF201" s="109"/>
      <c r="EG201" s="109"/>
      <c r="EH201" s="109"/>
      <c r="EI201" s="109"/>
      <c r="EJ201" s="109"/>
      <c r="EK201" s="109"/>
      <c r="EL201" s="109"/>
      <c r="EM201" s="109"/>
      <c r="EN201" s="109"/>
      <c r="EO201" s="109"/>
      <c r="EP201" s="109"/>
      <c r="EQ201" s="109"/>
      <c r="ER201" s="109"/>
      <c r="ES201" s="109"/>
      <c r="ET201" s="109"/>
      <c r="EU201" s="109"/>
      <c r="EV201" s="109"/>
      <c r="EW201" s="109"/>
      <c r="EX201" s="109"/>
      <c r="EY201" s="109"/>
      <c r="EZ201" s="109"/>
      <c r="FA201" s="109"/>
      <c r="FB201" s="109"/>
      <c r="FC201" s="109"/>
      <c r="FD201" s="109"/>
      <c r="FE201" s="109"/>
      <c r="FF201" s="109"/>
      <c r="FG201" s="109"/>
      <c r="FH201" s="109"/>
      <c r="FI201" s="109"/>
      <c r="FJ201" s="109"/>
      <c r="FK201" s="109"/>
      <c r="FL201" s="109"/>
      <c r="FM201" s="109"/>
      <c r="FN201" s="109"/>
      <c r="FO201" s="109"/>
      <c r="FP201" s="109"/>
      <c r="FQ201" s="109"/>
      <c r="FR201" s="109"/>
      <c r="FS201" s="109"/>
      <c r="FT201" s="109"/>
      <c r="FU201" s="109"/>
      <c r="FV201" s="109"/>
      <c r="FW201" s="109"/>
      <c r="FX201" s="109"/>
      <c r="FY201" s="109"/>
      <c r="FZ201" s="109"/>
      <c r="GA201" s="109"/>
      <c r="GB201" s="109"/>
      <c r="GC201" s="109"/>
      <c r="GD201" s="109"/>
      <c r="GE201" s="109"/>
      <c r="GF201" s="109"/>
      <c r="GG201" s="109"/>
      <c r="GH201" s="109"/>
      <c r="GI201" s="109"/>
      <c r="GJ201" s="109"/>
      <c r="GK201" s="109"/>
      <c r="GL201" s="109"/>
      <c r="GM201" s="109"/>
      <c r="GN201" s="109"/>
      <c r="GO201" s="109"/>
      <c r="GP201" s="109"/>
      <c r="GQ201" s="109"/>
      <c r="GR201" s="109"/>
      <c r="GS201" s="109"/>
      <c r="GT201" s="109"/>
      <c r="GU201" s="109"/>
      <c r="GV201" s="109"/>
      <c r="GW201" s="109"/>
      <c r="GX201" s="109"/>
      <c r="GY201" s="109"/>
      <c r="GZ201" s="109"/>
      <c r="HA201" s="109"/>
      <c r="HB201" s="109"/>
      <c r="HC201" s="109"/>
      <c r="HD201" s="109"/>
      <c r="HE201" s="109"/>
      <c r="HF201" s="109"/>
      <c r="HG201" s="109"/>
      <c r="HH201" s="109"/>
      <c r="HI201" s="109"/>
      <c r="HJ201" s="109"/>
      <c r="HK201" s="109"/>
      <c r="HL201" s="109"/>
      <c r="HM201" s="109"/>
      <c r="HN201" s="109"/>
      <c r="HO201" s="109"/>
      <c r="HP201" s="109"/>
      <c r="HQ201" s="109"/>
      <c r="HR201" s="109"/>
      <c r="HS201" s="109"/>
      <c r="HT201" s="109"/>
      <c r="HU201" s="109"/>
      <c r="HV201" s="109"/>
      <c r="HW201" s="109"/>
      <c r="HX201" s="109"/>
      <c r="HY201" s="109"/>
      <c r="HZ201" s="109"/>
      <c r="IA201" s="109"/>
      <c r="IB201" s="109"/>
      <c r="IC201" s="109"/>
      <c r="ID201" s="109"/>
      <c r="IE201" s="109"/>
      <c r="IF201" s="109"/>
      <c r="IG201" s="109"/>
      <c r="IH201" s="109"/>
      <c r="II201" s="109"/>
      <c r="IJ201" s="109"/>
      <c r="IK201" s="109"/>
      <c r="IL201" s="109"/>
      <c r="IM201" s="109"/>
      <c r="IN201" s="109"/>
      <c r="IO201" s="109"/>
      <c r="IP201" s="109"/>
      <c r="IQ201" s="109"/>
      <c r="IR201" s="109"/>
      <c r="IS201" s="109"/>
      <c r="IT201" s="109"/>
      <c r="IU201" s="109"/>
      <c r="IV201" s="109"/>
      <c r="IW201" s="109"/>
    </row>
    <row r="202" customFormat="false" ht="12.75" hidden="false" customHeight="false" outlineLevel="0" collapsed="false">
      <c r="A202" s="132"/>
      <c r="B202" s="145"/>
      <c r="C202" s="146"/>
      <c r="D202" s="119"/>
      <c r="E202" s="145"/>
      <c r="F202" s="147"/>
      <c r="G202" s="148"/>
      <c r="H202" s="149"/>
      <c r="I202" s="147"/>
      <c r="J202" s="147"/>
      <c r="L202" s="147"/>
      <c r="M202" s="147"/>
      <c r="T202" s="147"/>
      <c r="U202" s="147"/>
      <c r="V202" s="147"/>
      <c r="W202" s="147"/>
      <c r="X202" s="147"/>
      <c r="Y202" s="150"/>
      <c r="Z202" s="150"/>
      <c r="AA202" s="150"/>
      <c r="AB202" s="151"/>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c r="BB202" s="109"/>
      <c r="BC202" s="109"/>
      <c r="BD202" s="109"/>
      <c r="BE202" s="109"/>
      <c r="BF202" s="109"/>
      <c r="BG202" s="109"/>
      <c r="BH202" s="109"/>
      <c r="BI202" s="109"/>
      <c r="BJ202" s="109"/>
      <c r="BK202" s="109"/>
      <c r="BL202" s="109"/>
      <c r="BM202" s="109"/>
      <c r="BN202" s="109"/>
      <c r="BO202" s="109"/>
      <c r="BP202" s="109"/>
      <c r="BQ202" s="109"/>
      <c r="BR202" s="109"/>
      <c r="BS202" s="109"/>
      <c r="BT202" s="109"/>
      <c r="BU202" s="109"/>
      <c r="BV202" s="109"/>
      <c r="BW202" s="109"/>
      <c r="BX202" s="109"/>
      <c r="BY202" s="109"/>
      <c r="BZ202" s="109"/>
      <c r="CA202" s="109"/>
      <c r="CB202" s="109"/>
      <c r="CC202" s="109"/>
      <c r="CD202" s="109"/>
      <c r="CE202" s="109"/>
      <c r="CF202" s="109"/>
      <c r="CG202" s="109"/>
      <c r="CH202" s="109"/>
      <c r="CI202" s="109"/>
      <c r="CJ202" s="109"/>
      <c r="CK202" s="109"/>
      <c r="CL202" s="109"/>
      <c r="CM202" s="109"/>
      <c r="CN202" s="109"/>
      <c r="CO202" s="109"/>
      <c r="CP202" s="109"/>
      <c r="CQ202" s="109"/>
      <c r="CR202" s="109"/>
      <c r="CS202" s="109"/>
      <c r="CT202" s="109"/>
      <c r="CU202" s="109"/>
      <c r="CV202" s="109"/>
      <c r="CW202" s="109"/>
      <c r="CX202" s="109"/>
      <c r="CY202" s="109"/>
      <c r="CZ202" s="109"/>
      <c r="DA202" s="109"/>
      <c r="DB202" s="109"/>
      <c r="DC202" s="109"/>
      <c r="DD202" s="109"/>
      <c r="DE202" s="109"/>
      <c r="DF202" s="109"/>
      <c r="DG202" s="109"/>
      <c r="DH202" s="109"/>
      <c r="DI202" s="109"/>
      <c r="DJ202" s="109"/>
      <c r="DK202" s="109"/>
      <c r="DL202" s="109"/>
      <c r="DM202" s="109"/>
      <c r="DN202" s="109"/>
      <c r="DO202" s="109"/>
      <c r="DP202" s="109"/>
      <c r="DQ202" s="109"/>
      <c r="DR202" s="109"/>
      <c r="DS202" s="109"/>
      <c r="DT202" s="109"/>
      <c r="DU202" s="109"/>
      <c r="DV202" s="109"/>
      <c r="DW202" s="109"/>
      <c r="DX202" s="109"/>
      <c r="DY202" s="109"/>
      <c r="DZ202" s="109"/>
      <c r="EA202" s="109"/>
      <c r="EB202" s="109"/>
      <c r="EC202" s="109"/>
      <c r="ED202" s="109"/>
      <c r="EE202" s="109"/>
      <c r="EF202" s="109"/>
      <c r="EG202" s="109"/>
      <c r="EH202" s="109"/>
      <c r="EI202" s="109"/>
      <c r="EJ202" s="109"/>
      <c r="EK202" s="109"/>
      <c r="EL202" s="109"/>
      <c r="EM202" s="109"/>
      <c r="EN202" s="109"/>
      <c r="EO202" s="109"/>
      <c r="EP202" s="109"/>
      <c r="EQ202" s="109"/>
      <c r="ER202" s="109"/>
      <c r="ES202" s="109"/>
      <c r="ET202" s="109"/>
      <c r="EU202" s="109"/>
      <c r="EV202" s="109"/>
      <c r="EW202" s="109"/>
      <c r="EX202" s="109"/>
      <c r="EY202" s="109"/>
      <c r="EZ202" s="109"/>
      <c r="FA202" s="109"/>
      <c r="FB202" s="109"/>
      <c r="FC202" s="109"/>
      <c r="FD202" s="109"/>
      <c r="FE202" s="109"/>
      <c r="FF202" s="109"/>
      <c r="FG202" s="109"/>
      <c r="FH202" s="109"/>
      <c r="FI202" s="109"/>
      <c r="FJ202" s="109"/>
      <c r="FK202" s="109"/>
      <c r="FL202" s="109"/>
      <c r="FM202" s="109"/>
      <c r="FN202" s="109"/>
      <c r="FO202" s="109"/>
      <c r="FP202" s="109"/>
      <c r="FQ202" s="109"/>
      <c r="FR202" s="109"/>
      <c r="FS202" s="109"/>
      <c r="FT202" s="109"/>
      <c r="FU202" s="109"/>
      <c r="FV202" s="109"/>
      <c r="FW202" s="109"/>
      <c r="FX202" s="109"/>
      <c r="FY202" s="109"/>
      <c r="FZ202" s="109"/>
      <c r="GA202" s="109"/>
      <c r="GB202" s="109"/>
      <c r="GC202" s="109"/>
      <c r="GD202" s="109"/>
      <c r="GE202" s="109"/>
      <c r="GF202" s="109"/>
      <c r="GG202" s="109"/>
      <c r="GH202" s="109"/>
      <c r="GI202" s="109"/>
      <c r="GJ202" s="109"/>
      <c r="GK202" s="109"/>
      <c r="GL202" s="109"/>
      <c r="GM202" s="109"/>
      <c r="GN202" s="109"/>
      <c r="GO202" s="109"/>
      <c r="GP202" s="109"/>
      <c r="GQ202" s="109"/>
      <c r="GR202" s="109"/>
      <c r="GS202" s="109"/>
      <c r="GT202" s="109"/>
      <c r="GU202" s="109"/>
      <c r="GV202" s="109"/>
      <c r="GW202" s="109"/>
      <c r="GX202" s="109"/>
      <c r="GY202" s="109"/>
      <c r="GZ202" s="109"/>
      <c r="HA202" s="109"/>
      <c r="HB202" s="109"/>
      <c r="HC202" s="109"/>
      <c r="HD202" s="109"/>
      <c r="HE202" s="109"/>
      <c r="HF202" s="109"/>
      <c r="HG202" s="109"/>
      <c r="HH202" s="109"/>
      <c r="HI202" s="109"/>
      <c r="HJ202" s="109"/>
      <c r="HK202" s="109"/>
      <c r="HL202" s="109"/>
      <c r="HM202" s="109"/>
      <c r="HN202" s="109"/>
      <c r="HO202" s="109"/>
      <c r="HP202" s="109"/>
      <c r="HQ202" s="109"/>
      <c r="HR202" s="109"/>
      <c r="HS202" s="109"/>
      <c r="HT202" s="109"/>
      <c r="HU202" s="109"/>
      <c r="HV202" s="109"/>
      <c r="HW202" s="109"/>
      <c r="HX202" s="109"/>
      <c r="HY202" s="109"/>
      <c r="HZ202" s="109"/>
      <c r="IA202" s="109"/>
      <c r="IB202" s="109"/>
      <c r="IC202" s="109"/>
      <c r="ID202" s="109"/>
      <c r="IE202" s="109"/>
      <c r="IF202" s="109"/>
      <c r="IG202" s="109"/>
      <c r="IH202" s="109"/>
      <c r="II202" s="109"/>
      <c r="IJ202" s="109"/>
      <c r="IK202" s="109"/>
      <c r="IL202" s="109"/>
      <c r="IM202" s="109"/>
      <c r="IN202" s="109"/>
      <c r="IO202" s="109"/>
      <c r="IP202" s="109"/>
      <c r="IQ202" s="109"/>
      <c r="IR202" s="109"/>
      <c r="IS202" s="109"/>
      <c r="IT202" s="109"/>
      <c r="IU202" s="109"/>
      <c r="IV202" s="109"/>
      <c r="IW202" s="109"/>
    </row>
    <row r="203" customFormat="false" ht="12.75" hidden="false" customHeight="false" outlineLevel="0" collapsed="false">
      <c r="A203" s="132"/>
      <c r="B203" s="145"/>
      <c r="C203" s="146"/>
      <c r="D203" s="119"/>
      <c r="E203" s="145"/>
      <c r="F203" s="147"/>
      <c r="G203" s="148"/>
      <c r="H203" s="149"/>
      <c r="I203" s="147"/>
      <c r="J203" s="147"/>
      <c r="L203" s="147"/>
      <c r="M203" s="147"/>
      <c r="T203" s="147"/>
      <c r="U203" s="147"/>
      <c r="V203" s="147"/>
      <c r="W203" s="147"/>
      <c r="X203" s="147"/>
      <c r="Y203" s="150"/>
      <c r="Z203" s="150"/>
      <c r="AA203" s="150"/>
      <c r="AB203" s="151"/>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c r="BT203" s="109"/>
      <c r="BU203" s="109"/>
      <c r="BV203" s="109"/>
      <c r="BW203" s="109"/>
      <c r="BX203" s="109"/>
      <c r="BY203" s="109"/>
      <c r="BZ203" s="109"/>
      <c r="CA203" s="109"/>
      <c r="CB203" s="109"/>
      <c r="CC203" s="109"/>
      <c r="CD203" s="109"/>
      <c r="CE203" s="109"/>
      <c r="CF203" s="109"/>
      <c r="CG203" s="109"/>
      <c r="CH203" s="109"/>
      <c r="CI203" s="109"/>
      <c r="CJ203" s="109"/>
      <c r="CK203" s="109"/>
      <c r="CL203" s="109"/>
      <c r="CM203" s="109"/>
      <c r="CN203" s="109"/>
      <c r="CO203" s="109"/>
      <c r="CP203" s="109"/>
      <c r="CQ203" s="109"/>
      <c r="CR203" s="109"/>
      <c r="CS203" s="109"/>
      <c r="CT203" s="109"/>
      <c r="CU203" s="109"/>
      <c r="CV203" s="109"/>
      <c r="CW203" s="109"/>
      <c r="CX203" s="109"/>
      <c r="CY203" s="109"/>
      <c r="CZ203" s="109"/>
      <c r="DA203" s="109"/>
      <c r="DB203" s="109"/>
      <c r="DC203" s="109"/>
      <c r="DD203" s="109"/>
      <c r="DE203" s="109"/>
      <c r="DF203" s="109"/>
      <c r="DG203" s="109"/>
      <c r="DH203" s="109"/>
      <c r="DI203" s="109"/>
      <c r="DJ203" s="109"/>
      <c r="DK203" s="109"/>
      <c r="DL203" s="109"/>
      <c r="DM203" s="109"/>
      <c r="DN203" s="109"/>
      <c r="DO203" s="109"/>
      <c r="DP203" s="109"/>
      <c r="DQ203" s="109"/>
      <c r="DR203" s="109"/>
      <c r="DS203" s="109"/>
      <c r="DT203" s="109"/>
      <c r="DU203" s="109"/>
      <c r="DV203" s="109"/>
      <c r="DW203" s="109"/>
      <c r="DX203" s="109"/>
      <c r="DY203" s="109"/>
      <c r="DZ203" s="109"/>
      <c r="EA203" s="109"/>
      <c r="EB203" s="109"/>
      <c r="EC203" s="109"/>
      <c r="ED203" s="109"/>
      <c r="EE203" s="109"/>
      <c r="EF203" s="109"/>
      <c r="EG203" s="109"/>
      <c r="EH203" s="109"/>
      <c r="EI203" s="109"/>
      <c r="EJ203" s="109"/>
      <c r="EK203" s="109"/>
      <c r="EL203" s="109"/>
      <c r="EM203" s="109"/>
      <c r="EN203" s="109"/>
      <c r="EO203" s="109"/>
      <c r="EP203" s="109"/>
      <c r="EQ203" s="109"/>
      <c r="ER203" s="109"/>
      <c r="ES203" s="109"/>
      <c r="ET203" s="109"/>
      <c r="EU203" s="109"/>
      <c r="EV203" s="109"/>
      <c r="EW203" s="109"/>
      <c r="EX203" s="109"/>
      <c r="EY203" s="109"/>
      <c r="EZ203" s="109"/>
      <c r="FA203" s="109"/>
      <c r="FB203" s="109"/>
      <c r="FC203" s="109"/>
      <c r="FD203" s="109"/>
      <c r="FE203" s="109"/>
      <c r="FF203" s="109"/>
      <c r="FG203" s="109"/>
      <c r="FH203" s="109"/>
      <c r="FI203" s="109"/>
      <c r="FJ203" s="109"/>
      <c r="FK203" s="109"/>
      <c r="FL203" s="109"/>
      <c r="FM203" s="109"/>
      <c r="FN203" s="109"/>
      <c r="FO203" s="109"/>
      <c r="FP203" s="109"/>
      <c r="FQ203" s="109"/>
      <c r="FR203" s="109"/>
      <c r="FS203" s="109"/>
      <c r="FT203" s="109"/>
      <c r="FU203" s="109"/>
      <c r="FV203" s="109"/>
      <c r="FW203" s="109"/>
      <c r="FX203" s="109"/>
      <c r="FY203" s="109"/>
      <c r="FZ203" s="109"/>
      <c r="GA203" s="109"/>
      <c r="GB203" s="109"/>
      <c r="GC203" s="109"/>
      <c r="GD203" s="109"/>
      <c r="GE203" s="109"/>
      <c r="GF203" s="109"/>
      <c r="GG203" s="109"/>
      <c r="GH203" s="109"/>
      <c r="GI203" s="109"/>
      <c r="GJ203" s="109"/>
      <c r="GK203" s="109"/>
      <c r="GL203" s="109"/>
      <c r="GM203" s="109"/>
      <c r="GN203" s="109"/>
      <c r="GO203" s="109"/>
      <c r="GP203" s="109"/>
      <c r="GQ203" s="109"/>
      <c r="GR203" s="109"/>
      <c r="GS203" s="109"/>
      <c r="GT203" s="109"/>
      <c r="GU203" s="109"/>
      <c r="GV203" s="109"/>
      <c r="GW203" s="109"/>
      <c r="GX203" s="109"/>
      <c r="GY203" s="109"/>
      <c r="GZ203" s="109"/>
      <c r="HA203" s="109"/>
      <c r="HB203" s="109"/>
      <c r="HC203" s="109"/>
      <c r="HD203" s="109"/>
      <c r="HE203" s="109"/>
      <c r="HF203" s="109"/>
      <c r="HG203" s="109"/>
      <c r="HH203" s="109"/>
      <c r="HI203" s="109"/>
      <c r="HJ203" s="109"/>
      <c r="HK203" s="109"/>
      <c r="HL203" s="109"/>
      <c r="HM203" s="109"/>
      <c r="HN203" s="109"/>
      <c r="HO203" s="109"/>
      <c r="HP203" s="109"/>
      <c r="HQ203" s="109"/>
      <c r="HR203" s="109"/>
      <c r="HS203" s="109"/>
      <c r="HT203" s="109"/>
      <c r="HU203" s="109"/>
      <c r="HV203" s="109"/>
      <c r="HW203" s="109"/>
      <c r="HX203" s="109"/>
      <c r="HY203" s="109"/>
      <c r="HZ203" s="109"/>
      <c r="IA203" s="109"/>
      <c r="IB203" s="109"/>
      <c r="IC203" s="109"/>
      <c r="ID203" s="109"/>
      <c r="IE203" s="109"/>
      <c r="IF203" s="109"/>
      <c r="IG203" s="109"/>
      <c r="IH203" s="109"/>
      <c r="II203" s="109"/>
      <c r="IJ203" s="109"/>
      <c r="IK203" s="109"/>
      <c r="IL203" s="109"/>
      <c r="IM203" s="109"/>
      <c r="IN203" s="109"/>
      <c r="IO203" s="109"/>
      <c r="IP203" s="109"/>
      <c r="IQ203" s="109"/>
      <c r="IR203" s="109"/>
      <c r="IS203" s="109"/>
      <c r="IT203" s="109"/>
      <c r="IU203" s="109"/>
      <c r="IV203" s="109"/>
      <c r="IW203" s="109"/>
    </row>
    <row r="204" customFormat="false" ht="12.75" hidden="false" customHeight="false" outlineLevel="0" collapsed="false">
      <c r="A204" s="132"/>
      <c r="B204" s="145"/>
      <c r="C204" s="146"/>
      <c r="D204" s="119"/>
      <c r="E204" s="145"/>
      <c r="F204" s="147"/>
      <c r="G204" s="148"/>
      <c r="H204" s="149"/>
      <c r="I204" s="147"/>
      <c r="J204" s="147"/>
      <c r="L204" s="147"/>
      <c r="M204" s="147"/>
      <c r="T204" s="147"/>
      <c r="U204" s="147"/>
      <c r="V204" s="147"/>
      <c r="W204" s="147"/>
      <c r="X204" s="147"/>
      <c r="Y204" s="150"/>
      <c r="Z204" s="150"/>
      <c r="AA204" s="150"/>
      <c r="AB204" s="151"/>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c r="BT204" s="109"/>
      <c r="BU204" s="109"/>
      <c r="BV204" s="109"/>
      <c r="BW204" s="109"/>
      <c r="BX204" s="109"/>
      <c r="BY204" s="109"/>
      <c r="BZ204" s="109"/>
      <c r="CA204" s="109"/>
      <c r="CB204" s="109"/>
      <c r="CC204" s="109"/>
      <c r="CD204" s="109"/>
      <c r="CE204" s="109"/>
      <c r="CF204" s="109"/>
      <c r="CG204" s="109"/>
      <c r="CH204" s="109"/>
      <c r="CI204" s="109"/>
      <c r="CJ204" s="109"/>
      <c r="CK204" s="109"/>
      <c r="CL204" s="109"/>
      <c r="CM204" s="109"/>
      <c r="CN204" s="109"/>
      <c r="CO204" s="109"/>
      <c r="CP204" s="109"/>
      <c r="CQ204" s="109"/>
      <c r="CR204" s="109"/>
      <c r="CS204" s="109"/>
      <c r="CT204" s="109"/>
      <c r="CU204" s="109"/>
      <c r="CV204" s="109"/>
      <c r="CW204" s="109"/>
      <c r="CX204" s="109"/>
      <c r="CY204" s="109"/>
      <c r="CZ204" s="109"/>
      <c r="DA204" s="109"/>
      <c r="DB204" s="109"/>
      <c r="DC204" s="109"/>
      <c r="DD204" s="109"/>
      <c r="DE204" s="109"/>
      <c r="DF204" s="109"/>
      <c r="DG204" s="109"/>
      <c r="DH204" s="109"/>
      <c r="DI204" s="109"/>
      <c r="DJ204" s="109"/>
      <c r="DK204" s="109"/>
      <c r="DL204" s="109"/>
      <c r="DM204" s="109"/>
      <c r="DN204" s="109"/>
      <c r="DO204" s="109"/>
      <c r="DP204" s="109"/>
      <c r="DQ204" s="109"/>
      <c r="DR204" s="109"/>
      <c r="DS204" s="109"/>
      <c r="DT204" s="109"/>
      <c r="DU204" s="109"/>
      <c r="DV204" s="109"/>
      <c r="DW204" s="109"/>
      <c r="DX204" s="109"/>
      <c r="DY204" s="109"/>
      <c r="DZ204" s="109"/>
      <c r="EA204" s="109"/>
      <c r="EB204" s="109"/>
      <c r="EC204" s="109"/>
      <c r="ED204" s="109"/>
      <c r="EE204" s="109"/>
      <c r="EF204" s="109"/>
      <c r="EG204" s="109"/>
      <c r="EH204" s="109"/>
      <c r="EI204" s="109"/>
      <c r="EJ204" s="109"/>
      <c r="EK204" s="109"/>
      <c r="EL204" s="109"/>
      <c r="EM204" s="109"/>
      <c r="EN204" s="109"/>
      <c r="EO204" s="109"/>
      <c r="EP204" s="109"/>
      <c r="EQ204" s="109"/>
      <c r="ER204" s="109"/>
      <c r="ES204" s="109"/>
      <c r="ET204" s="109"/>
      <c r="EU204" s="109"/>
      <c r="EV204" s="109"/>
      <c r="EW204" s="109"/>
      <c r="EX204" s="109"/>
      <c r="EY204" s="109"/>
      <c r="EZ204" s="109"/>
      <c r="FA204" s="109"/>
      <c r="FB204" s="109"/>
      <c r="FC204" s="109"/>
      <c r="FD204" s="109"/>
      <c r="FE204" s="109"/>
      <c r="FF204" s="109"/>
      <c r="FG204" s="109"/>
      <c r="FH204" s="109"/>
      <c r="FI204" s="109"/>
      <c r="FJ204" s="109"/>
      <c r="FK204" s="109"/>
      <c r="FL204" s="109"/>
      <c r="FM204" s="109"/>
      <c r="FN204" s="109"/>
      <c r="FO204" s="109"/>
      <c r="FP204" s="109"/>
      <c r="FQ204" s="109"/>
      <c r="FR204" s="109"/>
      <c r="FS204" s="109"/>
      <c r="FT204" s="109"/>
      <c r="FU204" s="109"/>
      <c r="FV204" s="109"/>
      <c r="FW204" s="109"/>
      <c r="FX204" s="109"/>
      <c r="FY204" s="109"/>
      <c r="FZ204" s="109"/>
      <c r="GA204" s="109"/>
      <c r="GB204" s="109"/>
      <c r="GC204" s="109"/>
      <c r="GD204" s="109"/>
      <c r="GE204" s="109"/>
      <c r="GF204" s="109"/>
      <c r="GG204" s="109"/>
      <c r="GH204" s="109"/>
      <c r="GI204" s="109"/>
      <c r="GJ204" s="109"/>
      <c r="GK204" s="109"/>
      <c r="GL204" s="109"/>
      <c r="GM204" s="109"/>
      <c r="GN204" s="109"/>
      <c r="GO204" s="109"/>
      <c r="GP204" s="109"/>
      <c r="GQ204" s="109"/>
      <c r="GR204" s="109"/>
      <c r="GS204" s="109"/>
      <c r="GT204" s="109"/>
      <c r="GU204" s="109"/>
      <c r="GV204" s="109"/>
      <c r="GW204" s="109"/>
      <c r="GX204" s="109"/>
      <c r="GY204" s="109"/>
      <c r="GZ204" s="109"/>
      <c r="HA204" s="109"/>
      <c r="HB204" s="109"/>
      <c r="HC204" s="109"/>
      <c r="HD204" s="109"/>
      <c r="HE204" s="109"/>
      <c r="HF204" s="109"/>
      <c r="HG204" s="109"/>
      <c r="HH204" s="109"/>
      <c r="HI204" s="109"/>
      <c r="HJ204" s="109"/>
      <c r="HK204" s="109"/>
      <c r="HL204" s="109"/>
      <c r="HM204" s="109"/>
      <c r="HN204" s="109"/>
      <c r="HO204" s="109"/>
      <c r="HP204" s="109"/>
      <c r="HQ204" s="109"/>
      <c r="HR204" s="109"/>
      <c r="HS204" s="109"/>
      <c r="HT204" s="109"/>
      <c r="HU204" s="109"/>
      <c r="HV204" s="109"/>
      <c r="HW204" s="109"/>
      <c r="HX204" s="109"/>
      <c r="HY204" s="109"/>
      <c r="HZ204" s="109"/>
      <c r="IA204" s="109"/>
      <c r="IB204" s="109"/>
      <c r="IC204" s="109"/>
      <c r="ID204" s="109"/>
      <c r="IE204" s="109"/>
      <c r="IF204" s="109"/>
      <c r="IG204" s="109"/>
      <c r="IH204" s="109"/>
      <c r="II204" s="109"/>
      <c r="IJ204" s="109"/>
      <c r="IK204" s="109"/>
      <c r="IL204" s="109"/>
      <c r="IM204" s="109"/>
      <c r="IN204" s="109"/>
      <c r="IO204" s="109"/>
      <c r="IP204" s="109"/>
      <c r="IQ204" s="109"/>
      <c r="IR204" s="109"/>
      <c r="IS204" s="109"/>
      <c r="IT204" s="109"/>
      <c r="IU204" s="109"/>
      <c r="IV204" s="109"/>
      <c r="IW204" s="109"/>
    </row>
    <row r="205" customFormat="false" ht="12.75" hidden="false" customHeight="false" outlineLevel="0" collapsed="false">
      <c r="A205" s="132"/>
      <c r="B205" s="145"/>
      <c r="C205" s="146"/>
      <c r="D205" s="119"/>
      <c r="E205" s="145"/>
      <c r="F205" s="147"/>
      <c r="G205" s="148"/>
      <c r="H205" s="149"/>
      <c r="I205" s="147"/>
      <c r="J205" s="147"/>
      <c r="L205" s="147"/>
      <c r="M205" s="147"/>
      <c r="T205" s="147"/>
      <c r="U205" s="147"/>
      <c r="V205" s="147"/>
      <c r="W205" s="147"/>
      <c r="X205" s="147"/>
      <c r="Y205" s="150"/>
      <c r="Z205" s="150"/>
      <c r="AA205" s="150"/>
      <c r="AB205" s="151"/>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c r="BT205" s="109"/>
      <c r="BU205" s="109"/>
      <c r="BV205" s="109"/>
      <c r="BW205" s="109"/>
      <c r="BX205" s="109"/>
      <c r="BY205" s="109"/>
      <c r="BZ205" s="109"/>
      <c r="CA205" s="109"/>
      <c r="CB205" s="109"/>
      <c r="CC205" s="109"/>
      <c r="CD205" s="109"/>
      <c r="CE205" s="109"/>
      <c r="CF205" s="109"/>
      <c r="CG205" s="109"/>
      <c r="CH205" s="109"/>
      <c r="CI205" s="109"/>
      <c r="CJ205" s="109"/>
      <c r="CK205" s="109"/>
      <c r="CL205" s="109"/>
      <c r="CM205" s="109"/>
      <c r="CN205" s="109"/>
      <c r="CO205" s="109"/>
      <c r="CP205" s="109"/>
      <c r="CQ205" s="109"/>
      <c r="CR205" s="109"/>
      <c r="CS205" s="109"/>
      <c r="CT205" s="109"/>
      <c r="CU205" s="109"/>
      <c r="CV205" s="109"/>
      <c r="CW205" s="109"/>
      <c r="CX205" s="109"/>
      <c r="CY205" s="109"/>
      <c r="CZ205" s="109"/>
      <c r="DA205" s="109"/>
      <c r="DB205" s="109"/>
      <c r="DC205" s="109"/>
      <c r="DD205" s="109"/>
      <c r="DE205" s="109"/>
      <c r="DF205" s="109"/>
      <c r="DG205" s="109"/>
      <c r="DH205" s="109"/>
      <c r="DI205" s="109"/>
      <c r="DJ205" s="109"/>
      <c r="DK205" s="109"/>
      <c r="DL205" s="109"/>
      <c r="DM205" s="109"/>
      <c r="DN205" s="109"/>
      <c r="DO205" s="109"/>
      <c r="DP205" s="109"/>
      <c r="DQ205" s="109"/>
      <c r="DR205" s="109"/>
      <c r="DS205" s="109"/>
      <c r="DT205" s="109"/>
      <c r="DU205" s="109"/>
      <c r="DV205" s="109"/>
      <c r="DW205" s="109"/>
      <c r="DX205" s="109"/>
      <c r="DY205" s="109"/>
      <c r="DZ205" s="109"/>
      <c r="EA205" s="109"/>
      <c r="EB205" s="109"/>
      <c r="EC205" s="109"/>
      <c r="ED205" s="109"/>
      <c r="EE205" s="109"/>
      <c r="EF205" s="109"/>
      <c r="EG205" s="109"/>
      <c r="EH205" s="109"/>
      <c r="EI205" s="109"/>
      <c r="EJ205" s="109"/>
      <c r="EK205" s="109"/>
      <c r="EL205" s="109"/>
      <c r="EM205" s="109"/>
      <c r="EN205" s="109"/>
      <c r="EO205" s="109"/>
      <c r="EP205" s="109"/>
      <c r="EQ205" s="109"/>
      <c r="ER205" s="109"/>
      <c r="ES205" s="109"/>
      <c r="ET205" s="109"/>
      <c r="EU205" s="109"/>
      <c r="EV205" s="109"/>
      <c r="EW205" s="109"/>
      <c r="EX205" s="109"/>
      <c r="EY205" s="109"/>
      <c r="EZ205" s="109"/>
      <c r="FA205" s="109"/>
      <c r="FB205" s="109"/>
      <c r="FC205" s="109"/>
      <c r="FD205" s="109"/>
      <c r="FE205" s="109"/>
      <c r="FF205" s="109"/>
      <c r="FG205" s="109"/>
      <c r="FH205" s="109"/>
      <c r="FI205" s="109"/>
      <c r="FJ205" s="109"/>
      <c r="FK205" s="109"/>
      <c r="FL205" s="109"/>
      <c r="FM205" s="109"/>
      <c r="FN205" s="109"/>
      <c r="FO205" s="109"/>
      <c r="FP205" s="109"/>
      <c r="FQ205" s="109"/>
      <c r="FR205" s="109"/>
      <c r="FS205" s="109"/>
      <c r="FT205" s="109"/>
      <c r="FU205" s="109"/>
      <c r="FV205" s="109"/>
      <c r="FW205" s="109"/>
      <c r="FX205" s="109"/>
      <c r="FY205" s="109"/>
      <c r="FZ205" s="109"/>
      <c r="GA205" s="109"/>
      <c r="GB205" s="109"/>
      <c r="GC205" s="109"/>
      <c r="GD205" s="109"/>
      <c r="GE205" s="109"/>
      <c r="GF205" s="109"/>
      <c r="GG205" s="109"/>
      <c r="GH205" s="109"/>
      <c r="GI205" s="109"/>
      <c r="GJ205" s="109"/>
      <c r="GK205" s="109"/>
      <c r="GL205" s="109"/>
      <c r="GM205" s="109"/>
      <c r="GN205" s="109"/>
      <c r="GO205" s="109"/>
      <c r="GP205" s="109"/>
      <c r="GQ205" s="109"/>
      <c r="GR205" s="109"/>
      <c r="GS205" s="109"/>
      <c r="GT205" s="109"/>
      <c r="GU205" s="109"/>
      <c r="GV205" s="109"/>
      <c r="GW205" s="109"/>
      <c r="GX205" s="109"/>
      <c r="GY205" s="109"/>
      <c r="GZ205" s="109"/>
      <c r="HA205" s="109"/>
      <c r="HB205" s="109"/>
      <c r="HC205" s="109"/>
      <c r="HD205" s="109"/>
      <c r="HE205" s="109"/>
      <c r="HF205" s="109"/>
      <c r="HG205" s="109"/>
      <c r="HH205" s="109"/>
      <c r="HI205" s="109"/>
      <c r="HJ205" s="109"/>
      <c r="HK205" s="109"/>
      <c r="HL205" s="109"/>
      <c r="HM205" s="109"/>
      <c r="HN205" s="109"/>
      <c r="HO205" s="109"/>
      <c r="HP205" s="109"/>
      <c r="HQ205" s="109"/>
      <c r="HR205" s="109"/>
      <c r="HS205" s="109"/>
      <c r="HT205" s="109"/>
      <c r="HU205" s="109"/>
      <c r="HV205" s="109"/>
      <c r="HW205" s="109"/>
      <c r="HX205" s="109"/>
      <c r="HY205" s="109"/>
      <c r="HZ205" s="109"/>
      <c r="IA205" s="109"/>
      <c r="IB205" s="109"/>
      <c r="IC205" s="109"/>
      <c r="ID205" s="109"/>
      <c r="IE205" s="109"/>
      <c r="IF205" s="109"/>
      <c r="IG205" s="109"/>
      <c r="IH205" s="109"/>
      <c r="II205" s="109"/>
      <c r="IJ205" s="109"/>
      <c r="IK205" s="109"/>
      <c r="IL205" s="109"/>
      <c r="IM205" s="109"/>
      <c r="IN205" s="109"/>
      <c r="IO205" s="109"/>
      <c r="IP205" s="109"/>
      <c r="IQ205" s="109"/>
      <c r="IR205" s="109"/>
      <c r="IS205" s="109"/>
      <c r="IT205" s="109"/>
      <c r="IU205" s="109"/>
      <c r="IV205" s="109"/>
      <c r="IW205" s="109"/>
    </row>
    <row r="206" customFormat="false" ht="12.75" hidden="false" customHeight="false" outlineLevel="0" collapsed="false">
      <c r="A206" s="132"/>
      <c r="B206" s="145"/>
      <c r="C206" s="146"/>
      <c r="D206" s="119"/>
      <c r="E206" s="145"/>
      <c r="F206" s="147"/>
      <c r="G206" s="148"/>
      <c r="H206" s="149"/>
      <c r="I206" s="147"/>
      <c r="J206" s="147"/>
      <c r="L206" s="147"/>
      <c r="M206" s="147"/>
      <c r="T206" s="147"/>
      <c r="U206" s="147"/>
      <c r="V206" s="147"/>
      <c r="W206" s="147"/>
      <c r="X206" s="147"/>
      <c r="Y206" s="150"/>
      <c r="Z206" s="150"/>
      <c r="AA206" s="150"/>
      <c r="AB206" s="151"/>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c r="BB206" s="109"/>
      <c r="BC206" s="109"/>
      <c r="BD206" s="109"/>
      <c r="BE206" s="109"/>
      <c r="BF206" s="109"/>
      <c r="BG206" s="109"/>
      <c r="BH206" s="109"/>
      <c r="BI206" s="109"/>
      <c r="BJ206" s="109"/>
      <c r="BK206" s="109"/>
      <c r="BL206" s="109"/>
      <c r="BM206" s="109"/>
      <c r="BN206" s="109"/>
      <c r="BO206" s="109"/>
      <c r="BP206" s="109"/>
      <c r="BQ206" s="109"/>
      <c r="BR206" s="109"/>
      <c r="BS206" s="109"/>
      <c r="BT206" s="109"/>
      <c r="BU206" s="109"/>
      <c r="BV206" s="109"/>
      <c r="BW206" s="109"/>
      <c r="BX206" s="109"/>
      <c r="BY206" s="109"/>
      <c r="BZ206" s="109"/>
      <c r="CA206" s="109"/>
      <c r="CB206" s="109"/>
      <c r="CC206" s="109"/>
      <c r="CD206" s="109"/>
      <c r="CE206" s="109"/>
      <c r="CF206" s="109"/>
      <c r="CG206" s="109"/>
      <c r="CH206" s="109"/>
      <c r="CI206" s="109"/>
      <c r="CJ206" s="109"/>
      <c r="CK206" s="109"/>
      <c r="CL206" s="109"/>
      <c r="CM206" s="109"/>
      <c r="CN206" s="109"/>
      <c r="CO206" s="109"/>
      <c r="CP206" s="109"/>
      <c r="CQ206" s="109"/>
      <c r="CR206" s="109"/>
      <c r="CS206" s="109"/>
      <c r="CT206" s="109"/>
      <c r="CU206" s="109"/>
      <c r="CV206" s="109"/>
      <c r="CW206" s="109"/>
      <c r="CX206" s="109"/>
      <c r="CY206" s="109"/>
      <c r="CZ206" s="109"/>
      <c r="DA206" s="109"/>
      <c r="DB206" s="109"/>
      <c r="DC206" s="109"/>
      <c r="DD206" s="109"/>
      <c r="DE206" s="109"/>
      <c r="DF206" s="109"/>
      <c r="DG206" s="109"/>
      <c r="DH206" s="109"/>
      <c r="DI206" s="109"/>
      <c r="DJ206" s="109"/>
      <c r="DK206" s="109"/>
      <c r="DL206" s="109"/>
      <c r="DM206" s="109"/>
      <c r="DN206" s="109"/>
      <c r="DO206" s="109"/>
      <c r="DP206" s="109"/>
      <c r="DQ206" s="109"/>
      <c r="DR206" s="109"/>
      <c r="DS206" s="109"/>
      <c r="DT206" s="109"/>
      <c r="DU206" s="109"/>
      <c r="DV206" s="109"/>
      <c r="DW206" s="109"/>
      <c r="DX206" s="109"/>
      <c r="DY206" s="109"/>
      <c r="DZ206" s="109"/>
      <c r="EA206" s="109"/>
      <c r="EB206" s="109"/>
      <c r="EC206" s="109"/>
      <c r="ED206" s="109"/>
      <c r="EE206" s="109"/>
      <c r="EF206" s="109"/>
      <c r="EG206" s="109"/>
      <c r="EH206" s="109"/>
      <c r="EI206" s="109"/>
      <c r="EJ206" s="109"/>
      <c r="EK206" s="109"/>
      <c r="EL206" s="109"/>
      <c r="EM206" s="109"/>
      <c r="EN206" s="109"/>
      <c r="EO206" s="109"/>
      <c r="EP206" s="109"/>
      <c r="EQ206" s="109"/>
      <c r="ER206" s="109"/>
      <c r="ES206" s="109"/>
      <c r="ET206" s="109"/>
      <c r="EU206" s="109"/>
      <c r="EV206" s="109"/>
      <c r="EW206" s="109"/>
      <c r="EX206" s="109"/>
      <c r="EY206" s="109"/>
      <c r="EZ206" s="109"/>
      <c r="FA206" s="109"/>
      <c r="FB206" s="109"/>
      <c r="FC206" s="109"/>
      <c r="FD206" s="109"/>
      <c r="FE206" s="109"/>
      <c r="FF206" s="109"/>
      <c r="FG206" s="109"/>
      <c r="FH206" s="109"/>
      <c r="FI206" s="109"/>
      <c r="FJ206" s="109"/>
      <c r="FK206" s="109"/>
      <c r="FL206" s="109"/>
      <c r="FM206" s="109"/>
      <c r="FN206" s="109"/>
      <c r="FO206" s="109"/>
      <c r="FP206" s="109"/>
      <c r="FQ206" s="109"/>
      <c r="FR206" s="109"/>
      <c r="FS206" s="109"/>
      <c r="FT206" s="109"/>
      <c r="FU206" s="109"/>
      <c r="FV206" s="109"/>
      <c r="FW206" s="109"/>
      <c r="FX206" s="109"/>
      <c r="FY206" s="109"/>
      <c r="FZ206" s="109"/>
      <c r="GA206" s="109"/>
      <c r="GB206" s="109"/>
      <c r="GC206" s="109"/>
      <c r="GD206" s="109"/>
      <c r="GE206" s="109"/>
      <c r="GF206" s="109"/>
      <c r="GG206" s="109"/>
      <c r="GH206" s="109"/>
      <c r="GI206" s="109"/>
      <c r="GJ206" s="109"/>
      <c r="GK206" s="109"/>
      <c r="GL206" s="109"/>
      <c r="GM206" s="109"/>
      <c r="GN206" s="109"/>
      <c r="GO206" s="109"/>
      <c r="GP206" s="109"/>
      <c r="GQ206" s="109"/>
      <c r="GR206" s="109"/>
      <c r="GS206" s="109"/>
      <c r="GT206" s="109"/>
      <c r="GU206" s="109"/>
      <c r="GV206" s="109"/>
      <c r="GW206" s="109"/>
      <c r="GX206" s="109"/>
      <c r="GY206" s="109"/>
      <c r="GZ206" s="109"/>
      <c r="HA206" s="109"/>
      <c r="HB206" s="109"/>
      <c r="HC206" s="109"/>
      <c r="HD206" s="109"/>
      <c r="HE206" s="109"/>
      <c r="HF206" s="109"/>
      <c r="HG206" s="109"/>
      <c r="HH206" s="109"/>
      <c r="HI206" s="109"/>
      <c r="HJ206" s="109"/>
      <c r="HK206" s="109"/>
      <c r="HL206" s="109"/>
      <c r="HM206" s="109"/>
      <c r="HN206" s="109"/>
      <c r="HO206" s="109"/>
      <c r="HP206" s="109"/>
      <c r="HQ206" s="109"/>
      <c r="HR206" s="109"/>
      <c r="HS206" s="109"/>
      <c r="HT206" s="109"/>
      <c r="HU206" s="109"/>
      <c r="HV206" s="109"/>
      <c r="HW206" s="109"/>
      <c r="HX206" s="109"/>
      <c r="HY206" s="109"/>
      <c r="HZ206" s="109"/>
      <c r="IA206" s="109"/>
      <c r="IB206" s="109"/>
      <c r="IC206" s="109"/>
      <c r="ID206" s="109"/>
      <c r="IE206" s="109"/>
      <c r="IF206" s="109"/>
      <c r="IG206" s="109"/>
      <c r="IH206" s="109"/>
      <c r="II206" s="109"/>
      <c r="IJ206" s="109"/>
      <c r="IK206" s="109"/>
      <c r="IL206" s="109"/>
      <c r="IM206" s="109"/>
      <c r="IN206" s="109"/>
      <c r="IO206" s="109"/>
      <c r="IP206" s="109"/>
      <c r="IQ206" s="109"/>
      <c r="IR206" s="109"/>
      <c r="IS206" s="109"/>
      <c r="IT206" s="109"/>
      <c r="IU206" s="109"/>
      <c r="IV206" s="109"/>
      <c r="IW206" s="109"/>
    </row>
    <row r="207" customFormat="false" ht="12.75" hidden="false" customHeight="false" outlineLevel="0" collapsed="false">
      <c r="A207" s="132"/>
      <c r="B207" s="145"/>
      <c r="C207" s="146"/>
      <c r="D207" s="119"/>
      <c r="E207" s="145"/>
      <c r="F207" s="147"/>
      <c r="G207" s="148"/>
      <c r="H207" s="149"/>
      <c r="I207" s="147"/>
      <c r="J207" s="147"/>
      <c r="L207" s="147"/>
      <c r="M207" s="147"/>
      <c r="T207" s="147"/>
      <c r="U207" s="147"/>
      <c r="V207" s="147"/>
      <c r="W207" s="147"/>
      <c r="X207" s="147"/>
      <c r="Y207" s="150"/>
      <c r="Z207" s="150"/>
      <c r="AA207" s="150"/>
      <c r="AB207" s="151"/>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c r="BT207" s="109"/>
      <c r="BU207" s="109"/>
      <c r="BV207" s="109"/>
      <c r="BW207" s="109"/>
      <c r="BX207" s="109"/>
      <c r="BY207" s="109"/>
      <c r="BZ207" s="109"/>
      <c r="CA207" s="109"/>
      <c r="CB207" s="109"/>
      <c r="CC207" s="109"/>
      <c r="CD207" s="109"/>
      <c r="CE207" s="109"/>
      <c r="CF207" s="109"/>
      <c r="CG207" s="109"/>
      <c r="CH207" s="109"/>
      <c r="CI207" s="109"/>
      <c r="CJ207" s="109"/>
      <c r="CK207" s="109"/>
      <c r="CL207" s="109"/>
      <c r="CM207" s="109"/>
      <c r="CN207" s="109"/>
      <c r="CO207" s="109"/>
      <c r="CP207" s="109"/>
      <c r="CQ207" s="109"/>
      <c r="CR207" s="109"/>
      <c r="CS207" s="109"/>
      <c r="CT207" s="109"/>
      <c r="CU207" s="109"/>
      <c r="CV207" s="109"/>
      <c r="CW207" s="109"/>
      <c r="CX207" s="109"/>
      <c r="CY207" s="109"/>
      <c r="CZ207" s="109"/>
      <c r="DA207" s="109"/>
      <c r="DB207" s="109"/>
      <c r="DC207" s="109"/>
      <c r="DD207" s="109"/>
      <c r="DE207" s="109"/>
      <c r="DF207" s="109"/>
      <c r="DG207" s="109"/>
      <c r="DH207" s="109"/>
      <c r="DI207" s="109"/>
      <c r="DJ207" s="109"/>
      <c r="DK207" s="109"/>
      <c r="DL207" s="109"/>
      <c r="DM207" s="109"/>
      <c r="DN207" s="109"/>
      <c r="DO207" s="109"/>
      <c r="DP207" s="109"/>
      <c r="DQ207" s="109"/>
      <c r="DR207" s="109"/>
      <c r="DS207" s="109"/>
      <c r="DT207" s="109"/>
      <c r="DU207" s="109"/>
      <c r="DV207" s="109"/>
      <c r="DW207" s="109"/>
      <c r="DX207" s="109"/>
      <c r="DY207" s="109"/>
      <c r="DZ207" s="109"/>
      <c r="EA207" s="109"/>
      <c r="EB207" s="109"/>
      <c r="EC207" s="109"/>
      <c r="ED207" s="109"/>
      <c r="EE207" s="109"/>
      <c r="EF207" s="109"/>
      <c r="EG207" s="109"/>
      <c r="EH207" s="109"/>
      <c r="EI207" s="109"/>
      <c r="EJ207" s="109"/>
      <c r="EK207" s="109"/>
      <c r="EL207" s="109"/>
      <c r="EM207" s="109"/>
      <c r="EN207" s="109"/>
      <c r="EO207" s="109"/>
      <c r="EP207" s="109"/>
      <c r="EQ207" s="109"/>
      <c r="ER207" s="109"/>
      <c r="ES207" s="109"/>
      <c r="ET207" s="109"/>
      <c r="EU207" s="109"/>
      <c r="EV207" s="109"/>
      <c r="EW207" s="109"/>
      <c r="EX207" s="109"/>
      <c r="EY207" s="109"/>
      <c r="EZ207" s="109"/>
      <c r="FA207" s="109"/>
      <c r="FB207" s="109"/>
      <c r="FC207" s="109"/>
      <c r="FD207" s="109"/>
      <c r="FE207" s="109"/>
      <c r="FF207" s="109"/>
      <c r="FG207" s="109"/>
      <c r="FH207" s="109"/>
      <c r="FI207" s="109"/>
      <c r="FJ207" s="109"/>
      <c r="FK207" s="109"/>
      <c r="FL207" s="109"/>
      <c r="FM207" s="109"/>
      <c r="FN207" s="109"/>
      <c r="FO207" s="109"/>
      <c r="FP207" s="109"/>
      <c r="FQ207" s="109"/>
      <c r="FR207" s="109"/>
      <c r="FS207" s="109"/>
      <c r="FT207" s="109"/>
      <c r="FU207" s="109"/>
      <c r="FV207" s="109"/>
      <c r="FW207" s="109"/>
      <c r="FX207" s="109"/>
      <c r="FY207" s="109"/>
      <c r="FZ207" s="109"/>
      <c r="GA207" s="109"/>
      <c r="GB207" s="109"/>
      <c r="GC207" s="109"/>
      <c r="GD207" s="109"/>
      <c r="GE207" s="109"/>
      <c r="GF207" s="109"/>
      <c r="GG207" s="109"/>
      <c r="GH207" s="109"/>
      <c r="GI207" s="109"/>
      <c r="GJ207" s="109"/>
      <c r="GK207" s="109"/>
      <c r="GL207" s="109"/>
      <c r="GM207" s="109"/>
      <c r="GN207" s="109"/>
      <c r="GO207" s="109"/>
      <c r="GP207" s="109"/>
      <c r="GQ207" s="109"/>
      <c r="GR207" s="109"/>
      <c r="GS207" s="109"/>
      <c r="GT207" s="109"/>
      <c r="GU207" s="109"/>
      <c r="GV207" s="109"/>
      <c r="GW207" s="109"/>
      <c r="GX207" s="109"/>
      <c r="GY207" s="109"/>
      <c r="GZ207" s="109"/>
      <c r="HA207" s="109"/>
      <c r="HB207" s="109"/>
      <c r="HC207" s="109"/>
      <c r="HD207" s="109"/>
      <c r="HE207" s="109"/>
      <c r="HF207" s="109"/>
      <c r="HG207" s="109"/>
      <c r="HH207" s="109"/>
      <c r="HI207" s="109"/>
      <c r="HJ207" s="109"/>
      <c r="HK207" s="109"/>
      <c r="HL207" s="109"/>
      <c r="HM207" s="109"/>
      <c r="HN207" s="109"/>
      <c r="HO207" s="109"/>
      <c r="HP207" s="109"/>
      <c r="HQ207" s="109"/>
      <c r="HR207" s="109"/>
      <c r="HS207" s="109"/>
      <c r="HT207" s="109"/>
      <c r="HU207" s="109"/>
      <c r="HV207" s="109"/>
      <c r="HW207" s="109"/>
      <c r="HX207" s="109"/>
      <c r="HY207" s="109"/>
      <c r="HZ207" s="109"/>
      <c r="IA207" s="109"/>
      <c r="IB207" s="109"/>
      <c r="IC207" s="109"/>
      <c r="ID207" s="109"/>
      <c r="IE207" s="109"/>
      <c r="IF207" s="109"/>
      <c r="IG207" s="109"/>
      <c r="IH207" s="109"/>
      <c r="II207" s="109"/>
      <c r="IJ207" s="109"/>
      <c r="IK207" s="109"/>
      <c r="IL207" s="109"/>
      <c r="IM207" s="109"/>
      <c r="IN207" s="109"/>
      <c r="IO207" s="109"/>
      <c r="IP207" s="109"/>
      <c r="IQ207" s="109"/>
      <c r="IR207" s="109"/>
      <c r="IS207" s="109"/>
      <c r="IT207" s="109"/>
      <c r="IU207" s="109"/>
      <c r="IV207" s="109"/>
      <c r="IW207" s="109"/>
    </row>
    <row r="208" customFormat="false" ht="12.75" hidden="false" customHeight="false" outlineLevel="0" collapsed="false">
      <c r="A208" s="132"/>
      <c r="B208" s="145"/>
      <c r="C208" s="146"/>
      <c r="D208" s="119"/>
      <c r="E208" s="145"/>
      <c r="F208" s="147"/>
      <c r="G208" s="148"/>
      <c r="H208" s="149"/>
      <c r="I208" s="147"/>
      <c r="J208" s="147"/>
      <c r="L208" s="147"/>
      <c r="M208" s="147"/>
      <c r="T208" s="147"/>
      <c r="U208" s="147"/>
      <c r="V208" s="147"/>
      <c r="W208" s="147"/>
      <c r="X208" s="147"/>
      <c r="Y208" s="150"/>
      <c r="Z208" s="150"/>
      <c r="AA208" s="150"/>
      <c r="AB208" s="151"/>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c r="BT208" s="109"/>
      <c r="BU208" s="109"/>
      <c r="BV208" s="109"/>
      <c r="BW208" s="109"/>
      <c r="BX208" s="109"/>
      <c r="BY208" s="109"/>
      <c r="BZ208" s="109"/>
      <c r="CA208" s="109"/>
      <c r="CB208" s="109"/>
      <c r="CC208" s="109"/>
      <c r="CD208" s="109"/>
      <c r="CE208" s="109"/>
      <c r="CF208" s="109"/>
      <c r="CG208" s="109"/>
      <c r="CH208" s="109"/>
      <c r="CI208" s="109"/>
      <c r="CJ208" s="109"/>
      <c r="CK208" s="109"/>
      <c r="CL208" s="109"/>
      <c r="CM208" s="109"/>
      <c r="CN208" s="109"/>
      <c r="CO208" s="109"/>
      <c r="CP208" s="109"/>
      <c r="CQ208" s="109"/>
      <c r="CR208" s="109"/>
      <c r="CS208" s="109"/>
      <c r="CT208" s="109"/>
      <c r="CU208" s="109"/>
      <c r="CV208" s="109"/>
      <c r="CW208" s="109"/>
      <c r="CX208" s="109"/>
      <c r="CY208" s="109"/>
      <c r="CZ208" s="109"/>
      <c r="DA208" s="109"/>
      <c r="DB208" s="109"/>
      <c r="DC208" s="109"/>
      <c r="DD208" s="109"/>
      <c r="DE208" s="109"/>
      <c r="DF208" s="109"/>
      <c r="DG208" s="109"/>
      <c r="DH208" s="109"/>
      <c r="DI208" s="109"/>
      <c r="DJ208" s="109"/>
      <c r="DK208" s="109"/>
      <c r="DL208" s="109"/>
      <c r="DM208" s="109"/>
      <c r="DN208" s="109"/>
      <c r="DO208" s="109"/>
      <c r="DP208" s="109"/>
      <c r="DQ208" s="109"/>
      <c r="DR208" s="109"/>
      <c r="DS208" s="109"/>
      <c r="DT208" s="109"/>
      <c r="DU208" s="109"/>
      <c r="DV208" s="109"/>
      <c r="DW208" s="109"/>
      <c r="DX208" s="109"/>
      <c r="DY208" s="109"/>
      <c r="DZ208" s="109"/>
      <c r="EA208" s="109"/>
      <c r="EB208" s="109"/>
      <c r="EC208" s="109"/>
      <c r="ED208" s="109"/>
      <c r="EE208" s="109"/>
      <c r="EF208" s="109"/>
      <c r="EG208" s="109"/>
      <c r="EH208" s="109"/>
      <c r="EI208" s="109"/>
      <c r="EJ208" s="109"/>
      <c r="EK208" s="109"/>
      <c r="EL208" s="109"/>
      <c r="EM208" s="109"/>
      <c r="EN208" s="109"/>
      <c r="EO208" s="109"/>
      <c r="EP208" s="109"/>
      <c r="EQ208" s="109"/>
      <c r="ER208" s="109"/>
      <c r="ES208" s="109"/>
      <c r="ET208" s="109"/>
      <c r="EU208" s="109"/>
      <c r="EV208" s="109"/>
      <c r="EW208" s="109"/>
      <c r="EX208" s="109"/>
      <c r="EY208" s="109"/>
      <c r="EZ208" s="109"/>
      <c r="FA208" s="109"/>
      <c r="FB208" s="109"/>
      <c r="FC208" s="109"/>
      <c r="FD208" s="109"/>
      <c r="FE208" s="109"/>
      <c r="FF208" s="109"/>
      <c r="FG208" s="109"/>
      <c r="FH208" s="109"/>
      <c r="FI208" s="109"/>
      <c r="FJ208" s="109"/>
      <c r="FK208" s="109"/>
      <c r="FL208" s="109"/>
      <c r="FM208" s="109"/>
      <c r="FN208" s="109"/>
      <c r="FO208" s="109"/>
      <c r="FP208" s="109"/>
      <c r="FQ208" s="109"/>
      <c r="FR208" s="109"/>
      <c r="FS208" s="109"/>
      <c r="FT208" s="109"/>
      <c r="FU208" s="109"/>
      <c r="FV208" s="109"/>
      <c r="FW208" s="109"/>
      <c r="FX208" s="109"/>
      <c r="FY208" s="109"/>
      <c r="FZ208" s="109"/>
      <c r="GA208" s="109"/>
      <c r="GB208" s="109"/>
      <c r="GC208" s="109"/>
      <c r="GD208" s="109"/>
      <c r="GE208" s="109"/>
      <c r="GF208" s="109"/>
      <c r="GG208" s="109"/>
      <c r="GH208" s="109"/>
      <c r="GI208" s="109"/>
      <c r="GJ208" s="109"/>
      <c r="GK208" s="109"/>
      <c r="GL208" s="109"/>
      <c r="GM208" s="109"/>
      <c r="GN208" s="109"/>
      <c r="GO208" s="109"/>
      <c r="GP208" s="109"/>
      <c r="GQ208" s="109"/>
      <c r="GR208" s="109"/>
      <c r="GS208" s="109"/>
      <c r="GT208" s="109"/>
      <c r="GU208" s="109"/>
      <c r="GV208" s="109"/>
      <c r="GW208" s="109"/>
      <c r="GX208" s="109"/>
      <c r="GY208" s="109"/>
      <c r="GZ208" s="109"/>
      <c r="HA208" s="109"/>
      <c r="HB208" s="109"/>
      <c r="HC208" s="109"/>
      <c r="HD208" s="109"/>
      <c r="HE208" s="109"/>
      <c r="HF208" s="109"/>
      <c r="HG208" s="109"/>
      <c r="HH208" s="109"/>
      <c r="HI208" s="109"/>
      <c r="HJ208" s="109"/>
      <c r="HK208" s="109"/>
      <c r="HL208" s="109"/>
      <c r="HM208" s="109"/>
      <c r="HN208" s="109"/>
      <c r="HO208" s="109"/>
      <c r="HP208" s="109"/>
      <c r="HQ208" s="109"/>
      <c r="HR208" s="109"/>
      <c r="HS208" s="109"/>
      <c r="HT208" s="109"/>
      <c r="HU208" s="109"/>
      <c r="HV208" s="109"/>
      <c r="HW208" s="109"/>
      <c r="HX208" s="109"/>
      <c r="HY208" s="109"/>
      <c r="HZ208" s="109"/>
      <c r="IA208" s="109"/>
      <c r="IB208" s="109"/>
      <c r="IC208" s="109"/>
      <c r="ID208" s="109"/>
      <c r="IE208" s="109"/>
      <c r="IF208" s="109"/>
      <c r="IG208" s="109"/>
      <c r="IH208" s="109"/>
      <c r="II208" s="109"/>
      <c r="IJ208" s="109"/>
      <c r="IK208" s="109"/>
      <c r="IL208" s="109"/>
      <c r="IM208" s="109"/>
      <c r="IN208" s="109"/>
      <c r="IO208" s="109"/>
      <c r="IP208" s="109"/>
      <c r="IQ208" s="109"/>
      <c r="IR208" s="109"/>
      <c r="IS208" s="109"/>
      <c r="IT208" s="109"/>
      <c r="IU208" s="109"/>
      <c r="IV208" s="109"/>
      <c r="IW208" s="109"/>
    </row>
    <row r="209" customFormat="false" ht="12.75" hidden="false" customHeight="false" outlineLevel="0" collapsed="false">
      <c r="A209" s="132"/>
      <c r="B209" s="145"/>
      <c r="C209" s="146"/>
      <c r="D209" s="119"/>
      <c r="E209" s="145"/>
      <c r="F209" s="147"/>
      <c r="G209" s="148"/>
      <c r="H209" s="149"/>
      <c r="I209" s="147"/>
      <c r="J209" s="147"/>
      <c r="L209" s="147"/>
      <c r="M209" s="147"/>
      <c r="T209" s="147"/>
      <c r="U209" s="147"/>
      <c r="V209" s="147"/>
      <c r="W209" s="147"/>
      <c r="X209" s="147"/>
      <c r="Y209" s="150"/>
      <c r="Z209" s="150"/>
      <c r="AA209" s="150"/>
      <c r="AB209" s="151"/>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c r="BG209" s="109"/>
      <c r="BH209" s="109"/>
      <c r="BI209" s="109"/>
      <c r="BJ209" s="109"/>
      <c r="BK209" s="109"/>
      <c r="BL209" s="109"/>
      <c r="BM209" s="109"/>
      <c r="BN209" s="109"/>
      <c r="BO209" s="109"/>
      <c r="BP209" s="109"/>
      <c r="BQ209" s="109"/>
      <c r="BR209" s="109"/>
      <c r="BS209" s="109"/>
      <c r="BT209" s="109"/>
      <c r="BU209" s="109"/>
      <c r="BV209" s="109"/>
      <c r="BW209" s="109"/>
      <c r="BX209" s="109"/>
      <c r="BY209" s="109"/>
      <c r="BZ209" s="109"/>
      <c r="CA209" s="109"/>
      <c r="CB209" s="109"/>
      <c r="CC209" s="109"/>
      <c r="CD209" s="109"/>
      <c r="CE209" s="109"/>
      <c r="CF209" s="109"/>
      <c r="CG209" s="109"/>
      <c r="CH209" s="109"/>
      <c r="CI209" s="109"/>
      <c r="CJ209" s="109"/>
      <c r="CK209" s="109"/>
      <c r="CL209" s="109"/>
      <c r="CM209" s="109"/>
      <c r="CN209" s="109"/>
      <c r="CO209" s="109"/>
      <c r="CP209" s="109"/>
      <c r="CQ209" s="109"/>
      <c r="CR209" s="109"/>
      <c r="CS209" s="109"/>
      <c r="CT209" s="109"/>
      <c r="CU209" s="109"/>
      <c r="CV209" s="109"/>
      <c r="CW209" s="109"/>
      <c r="CX209" s="109"/>
      <c r="CY209" s="109"/>
      <c r="CZ209" s="109"/>
      <c r="DA209" s="109"/>
      <c r="DB209" s="109"/>
      <c r="DC209" s="109"/>
      <c r="DD209" s="109"/>
      <c r="DE209" s="109"/>
      <c r="DF209" s="109"/>
      <c r="DG209" s="109"/>
      <c r="DH209" s="109"/>
      <c r="DI209" s="109"/>
      <c r="DJ209" s="109"/>
      <c r="DK209" s="109"/>
      <c r="DL209" s="109"/>
      <c r="DM209" s="109"/>
      <c r="DN209" s="109"/>
      <c r="DO209" s="109"/>
      <c r="DP209" s="109"/>
      <c r="DQ209" s="109"/>
      <c r="DR209" s="109"/>
      <c r="DS209" s="109"/>
      <c r="DT209" s="109"/>
      <c r="DU209" s="109"/>
      <c r="DV209" s="109"/>
      <c r="DW209" s="109"/>
      <c r="DX209" s="109"/>
      <c r="DY209" s="109"/>
      <c r="DZ209" s="109"/>
      <c r="EA209" s="109"/>
      <c r="EB209" s="109"/>
      <c r="EC209" s="109"/>
      <c r="ED209" s="109"/>
      <c r="EE209" s="109"/>
      <c r="EF209" s="109"/>
      <c r="EG209" s="109"/>
      <c r="EH209" s="109"/>
      <c r="EI209" s="109"/>
      <c r="EJ209" s="109"/>
      <c r="EK209" s="109"/>
      <c r="EL209" s="109"/>
      <c r="EM209" s="109"/>
      <c r="EN209" s="109"/>
      <c r="EO209" s="109"/>
      <c r="EP209" s="109"/>
      <c r="EQ209" s="109"/>
      <c r="ER209" s="109"/>
      <c r="ES209" s="109"/>
      <c r="ET209" s="109"/>
      <c r="EU209" s="109"/>
      <c r="EV209" s="109"/>
      <c r="EW209" s="109"/>
      <c r="EX209" s="109"/>
      <c r="EY209" s="109"/>
      <c r="EZ209" s="109"/>
      <c r="FA209" s="109"/>
      <c r="FB209" s="109"/>
      <c r="FC209" s="109"/>
      <c r="FD209" s="109"/>
      <c r="FE209" s="109"/>
      <c r="FF209" s="109"/>
      <c r="FG209" s="109"/>
      <c r="FH209" s="109"/>
      <c r="FI209" s="109"/>
      <c r="FJ209" s="109"/>
      <c r="FK209" s="109"/>
      <c r="FL209" s="109"/>
      <c r="FM209" s="109"/>
      <c r="FN209" s="109"/>
      <c r="FO209" s="109"/>
      <c r="FP209" s="109"/>
      <c r="FQ209" s="109"/>
      <c r="FR209" s="109"/>
      <c r="FS209" s="109"/>
      <c r="FT209" s="109"/>
      <c r="FU209" s="109"/>
      <c r="FV209" s="109"/>
      <c r="FW209" s="109"/>
      <c r="FX209" s="109"/>
      <c r="FY209" s="109"/>
      <c r="FZ209" s="109"/>
      <c r="GA209" s="109"/>
      <c r="GB209" s="109"/>
      <c r="GC209" s="109"/>
      <c r="GD209" s="109"/>
      <c r="GE209" s="109"/>
      <c r="GF209" s="109"/>
      <c r="GG209" s="109"/>
      <c r="GH209" s="109"/>
      <c r="GI209" s="109"/>
      <c r="GJ209" s="109"/>
      <c r="GK209" s="109"/>
      <c r="GL209" s="109"/>
      <c r="GM209" s="109"/>
      <c r="GN209" s="109"/>
      <c r="GO209" s="109"/>
      <c r="GP209" s="109"/>
      <c r="GQ209" s="109"/>
      <c r="GR209" s="109"/>
      <c r="GS209" s="109"/>
      <c r="GT209" s="109"/>
      <c r="GU209" s="109"/>
      <c r="GV209" s="109"/>
      <c r="GW209" s="109"/>
      <c r="GX209" s="109"/>
      <c r="GY209" s="109"/>
      <c r="GZ209" s="109"/>
      <c r="HA209" s="109"/>
      <c r="HB209" s="109"/>
      <c r="HC209" s="109"/>
      <c r="HD209" s="109"/>
      <c r="HE209" s="109"/>
      <c r="HF209" s="109"/>
      <c r="HG209" s="109"/>
      <c r="HH209" s="109"/>
      <c r="HI209" s="109"/>
      <c r="HJ209" s="109"/>
      <c r="HK209" s="109"/>
      <c r="HL209" s="109"/>
      <c r="HM209" s="109"/>
      <c r="HN209" s="109"/>
      <c r="HO209" s="109"/>
      <c r="HP209" s="109"/>
      <c r="HQ209" s="109"/>
      <c r="HR209" s="109"/>
      <c r="HS209" s="109"/>
      <c r="HT209" s="109"/>
      <c r="HU209" s="109"/>
      <c r="HV209" s="109"/>
      <c r="HW209" s="109"/>
      <c r="HX209" s="109"/>
      <c r="HY209" s="109"/>
      <c r="HZ209" s="109"/>
      <c r="IA209" s="109"/>
      <c r="IB209" s="109"/>
      <c r="IC209" s="109"/>
      <c r="ID209" s="109"/>
      <c r="IE209" s="109"/>
      <c r="IF209" s="109"/>
      <c r="IG209" s="109"/>
      <c r="IH209" s="109"/>
      <c r="II209" s="109"/>
      <c r="IJ209" s="109"/>
      <c r="IK209" s="109"/>
      <c r="IL209" s="109"/>
      <c r="IM209" s="109"/>
      <c r="IN209" s="109"/>
      <c r="IO209" s="109"/>
      <c r="IP209" s="109"/>
      <c r="IQ209" s="109"/>
      <c r="IR209" s="109"/>
      <c r="IS209" s="109"/>
      <c r="IT209" s="109"/>
      <c r="IU209" s="109"/>
      <c r="IV209" s="109"/>
      <c r="IW209" s="109"/>
    </row>
    <row r="210" customFormat="false" ht="12.75" hidden="false" customHeight="false" outlineLevel="0" collapsed="false">
      <c r="A210" s="132"/>
      <c r="B210" s="145"/>
      <c r="C210" s="146"/>
      <c r="D210" s="119"/>
      <c r="E210" s="145"/>
      <c r="F210" s="147"/>
      <c r="G210" s="148"/>
      <c r="H210" s="149"/>
      <c r="I210" s="147"/>
      <c r="J210" s="147"/>
      <c r="L210" s="147"/>
      <c r="M210" s="147"/>
      <c r="T210" s="147"/>
      <c r="U210" s="147"/>
      <c r="V210" s="147"/>
      <c r="W210" s="147"/>
      <c r="X210" s="147"/>
      <c r="Y210" s="150"/>
      <c r="Z210" s="150"/>
      <c r="AA210" s="150"/>
      <c r="AB210" s="151"/>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109"/>
      <c r="BM210" s="109"/>
      <c r="BN210" s="109"/>
      <c r="BO210" s="109"/>
      <c r="BP210" s="109"/>
      <c r="BQ210" s="109"/>
      <c r="BR210" s="109"/>
      <c r="BS210" s="109"/>
      <c r="BT210" s="109"/>
      <c r="BU210" s="109"/>
      <c r="BV210" s="109"/>
      <c r="BW210" s="109"/>
      <c r="BX210" s="109"/>
      <c r="BY210" s="109"/>
      <c r="BZ210" s="109"/>
      <c r="CA210" s="109"/>
      <c r="CB210" s="109"/>
      <c r="CC210" s="109"/>
      <c r="CD210" s="109"/>
      <c r="CE210" s="109"/>
      <c r="CF210" s="109"/>
      <c r="CG210" s="109"/>
      <c r="CH210" s="109"/>
      <c r="CI210" s="109"/>
      <c r="CJ210" s="109"/>
      <c r="CK210" s="109"/>
      <c r="CL210" s="109"/>
      <c r="CM210" s="109"/>
      <c r="CN210" s="109"/>
      <c r="CO210" s="109"/>
      <c r="CP210" s="109"/>
      <c r="CQ210" s="109"/>
      <c r="CR210" s="109"/>
      <c r="CS210" s="109"/>
      <c r="CT210" s="109"/>
      <c r="CU210" s="109"/>
      <c r="CV210" s="109"/>
      <c r="CW210" s="109"/>
      <c r="CX210" s="109"/>
      <c r="CY210" s="109"/>
      <c r="CZ210" s="109"/>
      <c r="DA210" s="109"/>
      <c r="DB210" s="109"/>
      <c r="DC210" s="109"/>
      <c r="DD210" s="109"/>
      <c r="DE210" s="109"/>
      <c r="DF210" s="109"/>
      <c r="DG210" s="109"/>
      <c r="DH210" s="109"/>
      <c r="DI210" s="109"/>
      <c r="DJ210" s="109"/>
      <c r="DK210" s="109"/>
      <c r="DL210" s="109"/>
      <c r="DM210" s="109"/>
      <c r="DN210" s="109"/>
      <c r="DO210" s="109"/>
      <c r="DP210" s="109"/>
      <c r="DQ210" s="109"/>
      <c r="DR210" s="109"/>
      <c r="DS210" s="109"/>
      <c r="DT210" s="109"/>
      <c r="DU210" s="109"/>
      <c r="DV210" s="109"/>
      <c r="DW210" s="109"/>
      <c r="DX210" s="109"/>
      <c r="DY210" s="109"/>
      <c r="DZ210" s="109"/>
      <c r="EA210" s="109"/>
      <c r="EB210" s="109"/>
      <c r="EC210" s="109"/>
      <c r="ED210" s="109"/>
      <c r="EE210" s="109"/>
      <c r="EF210" s="109"/>
      <c r="EG210" s="109"/>
      <c r="EH210" s="109"/>
      <c r="EI210" s="109"/>
      <c r="EJ210" s="109"/>
      <c r="EK210" s="109"/>
      <c r="EL210" s="109"/>
      <c r="EM210" s="109"/>
      <c r="EN210" s="109"/>
      <c r="EO210" s="109"/>
      <c r="EP210" s="109"/>
      <c r="EQ210" s="109"/>
      <c r="ER210" s="109"/>
      <c r="ES210" s="109"/>
      <c r="ET210" s="109"/>
      <c r="EU210" s="109"/>
      <c r="EV210" s="109"/>
      <c r="EW210" s="109"/>
      <c r="EX210" s="109"/>
      <c r="EY210" s="109"/>
      <c r="EZ210" s="109"/>
      <c r="FA210" s="109"/>
      <c r="FB210" s="109"/>
      <c r="FC210" s="109"/>
      <c r="FD210" s="109"/>
      <c r="FE210" s="109"/>
      <c r="FF210" s="109"/>
      <c r="FG210" s="109"/>
      <c r="FH210" s="109"/>
      <c r="FI210" s="109"/>
      <c r="FJ210" s="109"/>
      <c r="FK210" s="109"/>
      <c r="FL210" s="109"/>
      <c r="FM210" s="109"/>
      <c r="FN210" s="109"/>
      <c r="FO210" s="109"/>
      <c r="FP210" s="109"/>
      <c r="FQ210" s="109"/>
      <c r="FR210" s="109"/>
      <c r="FS210" s="109"/>
      <c r="FT210" s="109"/>
      <c r="FU210" s="109"/>
      <c r="FV210" s="109"/>
      <c r="FW210" s="109"/>
      <c r="FX210" s="109"/>
      <c r="FY210" s="109"/>
      <c r="FZ210" s="109"/>
      <c r="GA210" s="109"/>
      <c r="GB210" s="109"/>
      <c r="GC210" s="109"/>
      <c r="GD210" s="109"/>
      <c r="GE210" s="109"/>
      <c r="GF210" s="109"/>
      <c r="GG210" s="109"/>
      <c r="GH210" s="109"/>
      <c r="GI210" s="109"/>
      <c r="GJ210" s="109"/>
      <c r="GK210" s="109"/>
      <c r="GL210" s="109"/>
      <c r="GM210" s="109"/>
      <c r="GN210" s="109"/>
      <c r="GO210" s="109"/>
      <c r="GP210" s="109"/>
      <c r="GQ210" s="109"/>
      <c r="GR210" s="109"/>
      <c r="GS210" s="109"/>
      <c r="GT210" s="109"/>
      <c r="GU210" s="109"/>
      <c r="GV210" s="109"/>
      <c r="GW210" s="109"/>
      <c r="GX210" s="109"/>
      <c r="GY210" s="109"/>
      <c r="GZ210" s="109"/>
      <c r="HA210" s="109"/>
      <c r="HB210" s="109"/>
      <c r="HC210" s="109"/>
      <c r="HD210" s="109"/>
      <c r="HE210" s="109"/>
      <c r="HF210" s="109"/>
      <c r="HG210" s="109"/>
      <c r="HH210" s="109"/>
      <c r="HI210" s="109"/>
      <c r="HJ210" s="109"/>
      <c r="HK210" s="109"/>
      <c r="HL210" s="109"/>
      <c r="HM210" s="109"/>
      <c r="HN210" s="109"/>
      <c r="HO210" s="109"/>
      <c r="HP210" s="109"/>
      <c r="HQ210" s="109"/>
      <c r="HR210" s="109"/>
      <c r="HS210" s="109"/>
      <c r="HT210" s="109"/>
      <c r="HU210" s="109"/>
      <c r="HV210" s="109"/>
      <c r="HW210" s="109"/>
      <c r="HX210" s="109"/>
      <c r="HY210" s="109"/>
      <c r="HZ210" s="109"/>
      <c r="IA210" s="109"/>
      <c r="IB210" s="109"/>
      <c r="IC210" s="109"/>
      <c r="ID210" s="109"/>
      <c r="IE210" s="109"/>
      <c r="IF210" s="109"/>
      <c r="IG210" s="109"/>
      <c r="IH210" s="109"/>
      <c r="II210" s="109"/>
      <c r="IJ210" s="109"/>
      <c r="IK210" s="109"/>
      <c r="IL210" s="109"/>
      <c r="IM210" s="109"/>
      <c r="IN210" s="109"/>
      <c r="IO210" s="109"/>
      <c r="IP210" s="109"/>
      <c r="IQ210" s="109"/>
      <c r="IR210" s="109"/>
      <c r="IS210" s="109"/>
      <c r="IT210" s="109"/>
      <c r="IU210" s="109"/>
      <c r="IV210" s="109"/>
      <c r="IW210" s="109"/>
    </row>
    <row r="211" customFormat="false" ht="12.75" hidden="false" customHeight="false" outlineLevel="0" collapsed="false">
      <c r="A211" s="132"/>
      <c r="B211" s="145"/>
      <c r="C211" s="146"/>
      <c r="D211" s="119"/>
      <c r="E211" s="145"/>
      <c r="F211" s="147"/>
      <c r="G211" s="148"/>
      <c r="H211" s="149"/>
      <c r="I211" s="147"/>
      <c r="J211" s="147"/>
      <c r="L211" s="147"/>
      <c r="M211" s="147"/>
      <c r="T211" s="147"/>
      <c r="U211" s="147"/>
      <c r="V211" s="147"/>
      <c r="W211" s="147"/>
      <c r="X211" s="147"/>
      <c r="Y211" s="150"/>
      <c r="Z211" s="150"/>
      <c r="AA211" s="150"/>
      <c r="AB211" s="151"/>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09"/>
      <c r="BR211" s="109"/>
      <c r="BS211" s="109"/>
      <c r="BT211" s="109"/>
      <c r="BU211" s="109"/>
      <c r="BV211" s="109"/>
      <c r="BW211" s="109"/>
      <c r="BX211" s="109"/>
      <c r="BY211" s="109"/>
      <c r="BZ211" s="109"/>
      <c r="CA211" s="109"/>
      <c r="CB211" s="109"/>
      <c r="CC211" s="109"/>
      <c r="CD211" s="109"/>
      <c r="CE211" s="109"/>
      <c r="CF211" s="109"/>
      <c r="CG211" s="109"/>
      <c r="CH211" s="109"/>
      <c r="CI211" s="109"/>
      <c r="CJ211" s="109"/>
      <c r="CK211" s="109"/>
      <c r="CL211" s="109"/>
      <c r="CM211" s="109"/>
      <c r="CN211" s="109"/>
      <c r="CO211" s="109"/>
      <c r="CP211" s="109"/>
      <c r="CQ211" s="109"/>
      <c r="CR211" s="109"/>
      <c r="CS211" s="109"/>
      <c r="CT211" s="109"/>
      <c r="CU211" s="109"/>
      <c r="CV211" s="109"/>
      <c r="CW211" s="109"/>
      <c r="CX211" s="109"/>
      <c r="CY211" s="109"/>
      <c r="CZ211" s="109"/>
      <c r="DA211" s="109"/>
      <c r="DB211" s="109"/>
      <c r="DC211" s="109"/>
      <c r="DD211" s="109"/>
      <c r="DE211" s="109"/>
      <c r="DF211" s="109"/>
      <c r="DG211" s="109"/>
      <c r="DH211" s="109"/>
      <c r="DI211" s="109"/>
      <c r="DJ211" s="109"/>
      <c r="DK211" s="109"/>
      <c r="DL211" s="109"/>
      <c r="DM211" s="109"/>
      <c r="DN211" s="109"/>
      <c r="DO211" s="109"/>
      <c r="DP211" s="109"/>
      <c r="DQ211" s="109"/>
      <c r="DR211" s="109"/>
      <c r="DS211" s="109"/>
      <c r="DT211" s="109"/>
      <c r="DU211" s="109"/>
      <c r="DV211" s="109"/>
      <c r="DW211" s="109"/>
      <c r="DX211" s="109"/>
      <c r="DY211" s="109"/>
      <c r="DZ211" s="109"/>
      <c r="EA211" s="109"/>
      <c r="EB211" s="109"/>
      <c r="EC211" s="109"/>
      <c r="ED211" s="109"/>
      <c r="EE211" s="109"/>
      <c r="EF211" s="109"/>
      <c r="EG211" s="109"/>
      <c r="EH211" s="109"/>
      <c r="EI211" s="109"/>
      <c r="EJ211" s="109"/>
      <c r="EK211" s="109"/>
      <c r="EL211" s="109"/>
      <c r="EM211" s="109"/>
      <c r="EN211" s="109"/>
      <c r="EO211" s="109"/>
      <c r="EP211" s="109"/>
      <c r="EQ211" s="109"/>
      <c r="ER211" s="109"/>
      <c r="ES211" s="109"/>
      <c r="ET211" s="109"/>
      <c r="EU211" s="109"/>
      <c r="EV211" s="109"/>
      <c r="EW211" s="109"/>
      <c r="EX211" s="109"/>
      <c r="EY211" s="109"/>
      <c r="EZ211" s="109"/>
      <c r="FA211" s="109"/>
      <c r="FB211" s="109"/>
      <c r="FC211" s="109"/>
      <c r="FD211" s="109"/>
      <c r="FE211" s="109"/>
      <c r="FF211" s="109"/>
      <c r="FG211" s="109"/>
      <c r="FH211" s="109"/>
      <c r="FI211" s="109"/>
      <c r="FJ211" s="109"/>
      <c r="FK211" s="109"/>
      <c r="FL211" s="109"/>
      <c r="FM211" s="109"/>
      <c r="FN211" s="109"/>
      <c r="FO211" s="109"/>
      <c r="FP211" s="109"/>
      <c r="FQ211" s="109"/>
      <c r="FR211" s="109"/>
      <c r="FS211" s="109"/>
      <c r="FT211" s="109"/>
      <c r="FU211" s="109"/>
      <c r="FV211" s="109"/>
      <c r="FW211" s="109"/>
      <c r="FX211" s="109"/>
      <c r="FY211" s="109"/>
      <c r="FZ211" s="109"/>
      <c r="GA211" s="109"/>
      <c r="GB211" s="109"/>
      <c r="GC211" s="109"/>
      <c r="GD211" s="109"/>
      <c r="GE211" s="109"/>
      <c r="GF211" s="109"/>
      <c r="GG211" s="109"/>
      <c r="GH211" s="109"/>
      <c r="GI211" s="109"/>
      <c r="GJ211" s="109"/>
      <c r="GK211" s="109"/>
      <c r="GL211" s="109"/>
      <c r="GM211" s="109"/>
      <c r="GN211" s="109"/>
      <c r="GO211" s="109"/>
      <c r="GP211" s="109"/>
      <c r="GQ211" s="109"/>
      <c r="GR211" s="109"/>
      <c r="GS211" s="109"/>
      <c r="GT211" s="109"/>
      <c r="GU211" s="109"/>
      <c r="GV211" s="109"/>
      <c r="GW211" s="109"/>
      <c r="GX211" s="109"/>
      <c r="GY211" s="109"/>
      <c r="GZ211" s="109"/>
      <c r="HA211" s="109"/>
      <c r="HB211" s="109"/>
      <c r="HC211" s="109"/>
      <c r="HD211" s="109"/>
      <c r="HE211" s="109"/>
      <c r="HF211" s="109"/>
      <c r="HG211" s="109"/>
      <c r="HH211" s="109"/>
      <c r="HI211" s="109"/>
      <c r="HJ211" s="109"/>
      <c r="HK211" s="109"/>
      <c r="HL211" s="109"/>
      <c r="HM211" s="109"/>
      <c r="HN211" s="109"/>
      <c r="HO211" s="109"/>
      <c r="HP211" s="109"/>
      <c r="HQ211" s="109"/>
      <c r="HR211" s="109"/>
      <c r="HS211" s="109"/>
      <c r="HT211" s="109"/>
      <c r="HU211" s="109"/>
      <c r="HV211" s="109"/>
      <c r="HW211" s="109"/>
      <c r="HX211" s="109"/>
      <c r="HY211" s="109"/>
      <c r="HZ211" s="109"/>
      <c r="IA211" s="109"/>
      <c r="IB211" s="109"/>
      <c r="IC211" s="109"/>
      <c r="ID211" s="109"/>
      <c r="IE211" s="109"/>
      <c r="IF211" s="109"/>
      <c r="IG211" s="109"/>
      <c r="IH211" s="109"/>
      <c r="II211" s="109"/>
      <c r="IJ211" s="109"/>
      <c r="IK211" s="109"/>
      <c r="IL211" s="109"/>
      <c r="IM211" s="109"/>
      <c r="IN211" s="109"/>
      <c r="IO211" s="109"/>
      <c r="IP211" s="109"/>
      <c r="IQ211" s="109"/>
      <c r="IR211" s="109"/>
      <c r="IS211" s="109"/>
      <c r="IT211" s="109"/>
      <c r="IU211" s="109"/>
      <c r="IV211" s="109"/>
      <c r="IW211" s="109"/>
    </row>
    <row r="212" customFormat="false" ht="12.75" hidden="false" customHeight="false" outlineLevel="0" collapsed="false">
      <c r="A212" s="132"/>
      <c r="B212" s="145"/>
      <c r="C212" s="146"/>
      <c r="D212" s="119"/>
      <c r="E212" s="145"/>
      <c r="F212" s="147"/>
      <c r="G212" s="148"/>
      <c r="H212" s="149"/>
      <c r="I212" s="147"/>
      <c r="J212" s="147"/>
      <c r="L212" s="147"/>
      <c r="M212" s="147"/>
      <c r="T212" s="147"/>
      <c r="U212" s="147"/>
      <c r="V212" s="147"/>
      <c r="W212" s="147"/>
      <c r="X212" s="147"/>
      <c r="Y212" s="150"/>
      <c r="Z212" s="150"/>
      <c r="AA212" s="150"/>
      <c r="AB212" s="151"/>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c r="BI212" s="109"/>
      <c r="BJ212" s="109"/>
      <c r="BK212" s="109"/>
      <c r="BL212" s="109"/>
      <c r="BM212" s="109"/>
      <c r="BN212" s="109"/>
      <c r="BO212" s="109"/>
      <c r="BP212" s="109"/>
      <c r="BQ212" s="109"/>
      <c r="BR212" s="109"/>
      <c r="BS212" s="109"/>
      <c r="BT212" s="109"/>
      <c r="BU212" s="109"/>
      <c r="BV212" s="109"/>
      <c r="BW212" s="109"/>
      <c r="BX212" s="109"/>
      <c r="BY212" s="109"/>
      <c r="BZ212" s="109"/>
      <c r="CA212" s="109"/>
      <c r="CB212" s="109"/>
      <c r="CC212" s="109"/>
      <c r="CD212" s="109"/>
      <c r="CE212" s="109"/>
      <c r="CF212" s="109"/>
      <c r="CG212" s="109"/>
      <c r="CH212" s="109"/>
      <c r="CI212" s="109"/>
      <c r="CJ212" s="109"/>
      <c r="CK212" s="109"/>
      <c r="CL212" s="109"/>
      <c r="CM212" s="109"/>
      <c r="CN212" s="109"/>
      <c r="CO212" s="109"/>
      <c r="CP212" s="109"/>
      <c r="CQ212" s="109"/>
      <c r="CR212" s="109"/>
      <c r="CS212" s="109"/>
      <c r="CT212" s="109"/>
      <c r="CU212" s="109"/>
      <c r="CV212" s="109"/>
      <c r="CW212" s="109"/>
      <c r="CX212" s="109"/>
      <c r="CY212" s="109"/>
      <c r="CZ212" s="109"/>
      <c r="DA212" s="109"/>
      <c r="DB212" s="109"/>
      <c r="DC212" s="109"/>
      <c r="DD212" s="109"/>
      <c r="DE212" s="109"/>
      <c r="DF212" s="109"/>
      <c r="DG212" s="109"/>
      <c r="DH212" s="109"/>
      <c r="DI212" s="109"/>
      <c r="DJ212" s="109"/>
      <c r="DK212" s="109"/>
      <c r="DL212" s="109"/>
      <c r="DM212" s="109"/>
      <c r="DN212" s="109"/>
      <c r="DO212" s="109"/>
      <c r="DP212" s="109"/>
      <c r="DQ212" s="109"/>
      <c r="DR212" s="109"/>
      <c r="DS212" s="109"/>
      <c r="DT212" s="109"/>
      <c r="DU212" s="109"/>
      <c r="DV212" s="109"/>
      <c r="DW212" s="109"/>
      <c r="DX212" s="109"/>
      <c r="DY212" s="109"/>
      <c r="DZ212" s="109"/>
      <c r="EA212" s="109"/>
      <c r="EB212" s="109"/>
      <c r="EC212" s="109"/>
      <c r="ED212" s="109"/>
      <c r="EE212" s="109"/>
      <c r="EF212" s="109"/>
      <c r="EG212" s="109"/>
      <c r="EH212" s="109"/>
      <c r="EI212" s="109"/>
      <c r="EJ212" s="109"/>
      <c r="EK212" s="109"/>
      <c r="EL212" s="109"/>
      <c r="EM212" s="109"/>
      <c r="EN212" s="109"/>
      <c r="EO212" s="109"/>
      <c r="EP212" s="109"/>
      <c r="EQ212" s="109"/>
      <c r="ER212" s="109"/>
      <c r="ES212" s="109"/>
      <c r="ET212" s="109"/>
      <c r="EU212" s="109"/>
      <c r="EV212" s="109"/>
      <c r="EW212" s="109"/>
      <c r="EX212" s="109"/>
      <c r="EY212" s="109"/>
      <c r="EZ212" s="109"/>
      <c r="FA212" s="109"/>
      <c r="FB212" s="109"/>
      <c r="FC212" s="109"/>
      <c r="FD212" s="109"/>
      <c r="FE212" s="109"/>
      <c r="FF212" s="109"/>
      <c r="FG212" s="109"/>
      <c r="FH212" s="109"/>
      <c r="FI212" s="109"/>
      <c r="FJ212" s="109"/>
      <c r="FK212" s="109"/>
      <c r="FL212" s="109"/>
      <c r="FM212" s="109"/>
      <c r="FN212" s="109"/>
      <c r="FO212" s="109"/>
      <c r="FP212" s="109"/>
      <c r="FQ212" s="109"/>
      <c r="FR212" s="109"/>
      <c r="FS212" s="109"/>
      <c r="FT212" s="109"/>
      <c r="FU212" s="109"/>
      <c r="FV212" s="109"/>
      <c r="FW212" s="109"/>
      <c r="FX212" s="109"/>
      <c r="FY212" s="109"/>
      <c r="FZ212" s="109"/>
      <c r="GA212" s="109"/>
      <c r="GB212" s="109"/>
      <c r="GC212" s="109"/>
      <c r="GD212" s="109"/>
      <c r="GE212" s="109"/>
      <c r="GF212" s="109"/>
      <c r="GG212" s="109"/>
      <c r="GH212" s="109"/>
      <c r="GI212" s="109"/>
      <c r="GJ212" s="109"/>
      <c r="GK212" s="109"/>
      <c r="GL212" s="109"/>
      <c r="GM212" s="109"/>
      <c r="GN212" s="109"/>
      <c r="GO212" s="109"/>
      <c r="GP212" s="109"/>
      <c r="GQ212" s="109"/>
      <c r="GR212" s="109"/>
      <c r="GS212" s="109"/>
      <c r="GT212" s="109"/>
      <c r="GU212" s="109"/>
      <c r="GV212" s="109"/>
      <c r="GW212" s="109"/>
      <c r="GX212" s="109"/>
      <c r="GY212" s="109"/>
      <c r="GZ212" s="109"/>
      <c r="HA212" s="109"/>
      <c r="HB212" s="109"/>
      <c r="HC212" s="109"/>
      <c r="HD212" s="109"/>
      <c r="HE212" s="109"/>
      <c r="HF212" s="109"/>
      <c r="HG212" s="109"/>
      <c r="HH212" s="109"/>
      <c r="HI212" s="109"/>
      <c r="HJ212" s="109"/>
      <c r="HK212" s="109"/>
      <c r="HL212" s="109"/>
      <c r="HM212" s="109"/>
      <c r="HN212" s="109"/>
      <c r="HO212" s="109"/>
      <c r="HP212" s="109"/>
      <c r="HQ212" s="109"/>
      <c r="HR212" s="109"/>
      <c r="HS212" s="109"/>
      <c r="HT212" s="109"/>
      <c r="HU212" s="109"/>
      <c r="HV212" s="109"/>
      <c r="HW212" s="109"/>
      <c r="HX212" s="109"/>
      <c r="HY212" s="109"/>
      <c r="HZ212" s="109"/>
      <c r="IA212" s="109"/>
      <c r="IB212" s="109"/>
      <c r="IC212" s="109"/>
      <c r="ID212" s="109"/>
      <c r="IE212" s="109"/>
      <c r="IF212" s="109"/>
      <c r="IG212" s="109"/>
      <c r="IH212" s="109"/>
      <c r="II212" s="109"/>
      <c r="IJ212" s="109"/>
      <c r="IK212" s="109"/>
      <c r="IL212" s="109"/>
      <c r="IM212" s="109"/>
      <c r="IN212" s="109"/>
      <c r="IO212" s="109"/>
      <c r="IP212" s="109"/>
      <c r="IQ212" s="109"/>
      <c r="IR212" s="109"/>
      <c r="IS212" s="109"/>
      <c r="IT212" s="109"/>
      <c r="IU212" s="109"/>
      <c r="IV212" s="109"/>
      <c r="IW212" s="109"/>
    </row>
    <row r="213" customFormat="false" ht="12.75" hidden="false" customHeight="false" outlineLevel="0" collapsed="false">
      <c r="A213" s="132"/>
      <c r="B213" s="145"/>
      <c r="C213" s="146"/>
      <c r="D213" s="119"/>
      <c r="E213" s="145"/>
      <c r="F213" s="147"/>
      <c r="G213" s="148"/>
      <c r="H213" s="149"/>
      <c r="I213" s="147"/>
      <c r="J213" s="147"/>
      <c r="L213" s="147"/>
      <c r="M213" s="147"/>
      <c r="T213" s="147"/>
      <c r="U213" s="147"/>
      <c r="V213" s="147"/>
      <c r="W213" s="147"/>
      <c r="X213" s="147"/>
      <c r="Y213" s="150"/>
      <c r="Z213" s="150"/>
      <c r="AA213" s="150"/>
      <c r="AB213" s="151"/>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c r="BI213" s="109"/>
      <c r="BJ213" s="109"/>
      <c r="BK213" s="109"/>
      <c r="BL213" s="109"/>
      <c r="BM213" s="109"/>
      <c r="BN213" s="109"/>
      <c r="BO213" s="109"/>
      <c r="BP213" s="109"/>
      <c r="BQ213" s="109"/>
      <c r="BR213" s="109"/>
      <c r="BS213" s="109"/>
      <c r="BT213" s="109"/>
      <c r="BU213" s="109"/>
      <c r="BV213" s="109"/>
      <c r="BW213" s="109"/>
      <c r="BX213" s="109"/>
      <c r="BY213" s="109"/>
      <c r="BZ213" s="109"/>
      <c r="CA213" s="109"/>
      <c r="CB213" s="109"/>
      <c r="CC213" s="109"/>
      <c r="CD213" s="109"/>
      <c r="CE213" s="109"/>
      <c r="CF213" s="109"/>
      <c r="CG213" s="109"/>
      <c r="CH213" s="109"/>
      <c r="CI213" s="109"/>
      <c r="CJ213" s="109"/>
      <c r="CK213" s="109"/>
      <c r="CL213" s="109"/>
      <c r="CM213" s="109"/>
      <c r="CN213" s="109"/>
      <c r="CO213" s="109"/>
      <c r="CP213" s="109"/>
      <c r="CQ213" s="109"/>
      <c r="CR213" s="109"/>
      <c r="CS213" s="109"/>
      <c r="CT213" s="109"/>
      <c r="CU213" s="109"/>
      <c r="CV213" s="109"/>
      <c r="CW213" s="109"/>
      <c r="CX213" s="109"/>
      <c r="CY213" s="109"/>
      <c r="CZ213" s="109"/>
      <c r="DA213" s="109"/>
      <c r="DB213" s="109"/>
      <c r="DC213" s="109"/>
      <c r="DD213" s="109"/>
      <c r="DE213" s="109"/>
      <c r="DF213" s="109"/>
      <c r="DG213" s="109"/>
      <c r="DH213" s="109"/>
      <c r="DI213" s="109"/>
      <c r="DJ213" s="109"/>
      <c r="DK213" s="109"/>
      <c r="DL213" s="109"/>
      <c r="DM213" s="109"/>
      <c r="DN213" s="109"/>
      <c r="DO213" s="109"/>
      <c r="DP213" s="109"/>
      <c r="DQ213" s="109"/>
      <c r="DR213" s="109"/>
      <c r="DS213" s="109"/>
      <c r="DT213" s="109"/>
      <c r="DU213" s="109"/>
      <c r="DV213" s="109"/>
      <c r="DW213" s="109"/>
      <c r="DX213" s="109"/>
      <c r="DY213" s="109"/>
      <c r="DZ213" s="109"/>
      <c r="EA213" s="109"/>
      <c r="EB213" s="109"/>
      <c r="EC213" s="109"/>
      <c r="ED213" s="109"/>
      <c r="EE213" s="109"/>
      <c r="EF213" s="109"/>
      <c r="EG213" s="109"/>
      <c r="EH213" s="109"/>
      <c r="EI213" s="109"/>
      <c r="EJ213" s="109"/>
      <c r="EK213" s="109"/>
      <c r="EL213" s="109"/>
      <c r="EM213" s="109"/>
      <c r="EN213" s="109"/>
      <c r="EO213" s="109"/>
      <c r="EP213" s="109"/>
      <c r="EQ213" s="109"/>
      <c r="ER213" s="109"/>
      <c r="ES213" s="109"/>
      <c r="ET213" s="109"/>
      <c r="EU213" s="109"/>
      <c r="EV213" s="109"/>
      <c r="EW213" s="109"/>
      <c r="EX213" s="109"/>
      <c r="EY213" s="109"/>
      <c r="EZ213" s="109"/>
      <c r="FA213" s="109"/>
      <c r="FB213" s="109"/>
      <c r="FC213" s="109"/>
      <c r="FD213" s="109"/>
      <c r="FE213" s="109"/>
      <c r="FF213" s="109"/>
      <c r="FG213" s="109"/>
      <c r="FH213" s="109"/>
      <c r="FI213" s="109"/>
      <c r="FJ213" s="109"/>
      <c r="FK213" s="109"/>
      <c r="FL213" s="109"/>
      <c r="FM213" s="109"/>
      <c r="FN213" s="109"/>
      <c r="FO213" s="109"/>
      <c r="FP213" s="109"/>
      <c r="FQ213" s="109"/>
      <c r="FR213" s="109"/>
      <c r="FS213" s="109"/>
      <c r="FT213" s="109"/>
      <c r="FU213" s="109"/>
      <c r="FV213" s="109"/>
      <c r="FW213" s="109"/>
      <c r="FX213" s="109"/>
      <c r="FY213" s="109"/>
      <c r="FZ213" s="109"/>
      <c r="GA213" s="109"/>
      <c r="GB213" s="109"/>
      <c r="GC213" s="109"/>
      <c r="GD213" s="109"/>
      <c r="GE213" s="109"/>
      <c r="GF213" s="109"/>
      <c r="GG213" s="109"/>
      <c r="GH213" s="109"/>
      <c r="GI213" s="109"/>
      <c r="GJ213" s="109"/>
      <c r="GK213" s="109"/>
      <c r="GL213" s="109"/>
      <c r="GM213" s="109"/>
      <c r="GN213" s="109"/>
      <c r="GO213" s="109"/>
      <c r="GP213" s="109"/>
      <c r="GQ213" s="109"/>
      <c r="GR213" s="109"/>
      <c r="GS213" s="109"/>
      <c r="GT213" s="109"/>
      <c r="GU213" s="109"/>
      <c r="GV213" s="109"/>
      <c r="GW213" s="109"/>
      <c r="GX213" s="109"/>
      <c r="GY213" s="109"/>
      <c r="GZ213" s="109"/>
      <c r="HA213" s="109"/>
      <c r="HB213" s="109"/>
      <c r="HC213" s="109"/>
      <c r="HD213" s="109"/>
      <c r="HE213" s="109"/>
      <c r="HF213" s="109"/>
      <c r="HG213" s="109"/>
      <c r="HH213" s="109"/>
      <c r="HI213" s="109"/>
      <c r="HJ213" s="109"/>
      <c r="HK213" s="109"/>
      <c r="HL213" s="109"/>
      <c r="HM213" s="109"/>
      <c r="HN213" s="109"/>
      <c r="HO213" s="109"/>
      <c r="HP213" s="109"/>
      <c r="HQ213" s="109"/>
      <c r="HR213" s="109"/>
      <c r="HS213" s="109"/>
      <c r="HT213" s="109"/>
      <c r="HU213" s="109"/>
      <c r="HV213" s="109"/>
      <c r="HW213" s="109"/>
      <c r="HX213" s="109"/>
      <c r="HY213" s="109"/>
      <c r="HZ213" s="109"/>
      <c r="IA213" s="109"/>
      <c r="IB213" s="109"/>
      <c r="IC213" s="109"/>
      <c r="ID213" s="109"/>
      <c r="IE213" s="109"/>
      <c r="IF213" s="109"/>
      <c r="IG213" s="109"/>
      <c r="IH213" s="109"/>
      <c r="II213" s="109"/>
      <c r="IJ213" s="109"/>
      <c r="IK213" s="109"/>
      <c r="IL213" s="109"/>
      <c r="IM213" s="109"/>
      <c r="IN213" s="109"/>
      <c r="IO213" s="109"/>
      <c r="IP213" s="109"/>
      <c r="IQ213" s="109"/>
      <c r="IR213" s="109"/>
      <c r="IS213" s="109"/>
      <c r="IT213" s="109"/>
      <c r="IU213" s="109"/>
      <c r="IV213" s="109"/>
      <c r="IW213" s="109"/>
    </row>
    <row r="214" customFormat="false" ht="12.75" hidden="false" customHeight="false" outlineLevel="0" collapsed="false">
      <c r="A214" s="132"/>
      <c r="B214" s="145"/>
      <c r="C214" s="146"/>
      <c r="D214" s="119"/>
      <c r="E214" s="145"/>
      <c r="F214" s="147"/>
      <c r="G214" s="148"/>
      <c r="H214" s="149"/>
      <c r="I214" s="147"/>
      <c r="J214" s="147"/>
      <c r="L214" s="147"/>
      <c r="M214" s="147"/>
      <c r="T214" s="147"/>
      <c r="U214" s="147"/>
      <c r="V214" s="147"/>
      <c r="W214" s="147"/>
      <c r="X214" s="147"/>
      <c r="Y214" s="150"/>
      <c r="Z214" s="150"/>
      <c r="AA214" s="150"/>
      <c r="AB214" s="151"/>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09"/>
      <c r="BC214" s="109"/>
      <c r="BD214" s="109"/>
      <c r="BE214" s="109"/>
      <c r="BF214" s="109"/>
      <c r="BG214" s="109"/>
      <c r="BH214" s="109"/>
      <c r="BI214" s="109"/>
      <c r="BJ214" s="109"/>
      <c r="BK214" s="109"/>
      <c r="BL214" s="109"/>
      <c r="BM214" s="109"/>
      <c r="BN214" s="109"/>
      <c r="BO214" s="109"/>
      <c r="BP214" s="109"/>
      <c r="BQ214" s="109"/>
      <c r="BR214" s="109"/>
      <c r="BS214" s="109"/>
      <c r="BT214" s="109"/>
      <c r="BU214" s="109"/>
      <c r="BV214" s="109"/>
      <c r="BW214" s="109"/>
      <c r="BX214" s="109"/>
      <c r="BY214" s="109"/>
      <c r="BZ214" s="109"/>
      <c r="CA214" s="109"/>
      <c r="CB214" s="109"/>
      <c r="CC214" s="109"/>
      <c r="CD214" s="109"/>
      <c r="CE214" s="109"/>
      <c r="CF214" s="109"/>
      <c r="CG214" s="109"/>
      <c r="CH214" s="109"/>
      <c r="CI214" s="109"/>
      <c r="CJ214" s="109"/>
      <c r="CK214" s="109"/>
      <c r="CL214" s="109"/>
      <c r="CM214" s="109"/>
      <c r="CN214" s="109"/>
      <c r="CO214" s="109"/>
      <c r="CP214" s="109"/>
      <c r="CQ214" s="109"/>
      <c r="CR214" s="109"/>
      <c r="CS214" s="109"/>
      <c r="CT214" s="109"/>
      <c r="CU214" s="109"/>
      <c r="CV214" s="109"/>
      <c r="CW214" s="109"/>
      <c r="CX214" s="109"/>
      <c r="CY214" s="109"/>
      <c r="CZ214" s="109"/>
      <c r="DA214" s="109"/>
      <c r="DB214" s="109"/>
      <c r="DC214" s="109"/>
      <c r="DD214" s="109"/>
      <c r="DE214" s="109"/>
      <c r="DF214" s="109"/>
      <c r="DG214" s="109"/>
      <c r="DH214" s="109"/>
      <c r="DI214" s="109"/>
      <c r="DJ214" s="109"/>
      <c r="DK214" s="109"/>
      <c r="DL214" s="109"/>
      <c r="DM214" s="109"/>
      <c r="DN214" s="109"/>
      <c r="DO214" s="109"/>
      <c r="DP214" s="109"/>
      <c r="DQ214" s="109"/>
      <c r="DR214" s="109"/>
      <c r="DS214" s="109"/>
      <c r="DT214" s="109"/>
      <c r="DU214" s="109"/>
      <c r="DV214" s="109"/>
      <c r="DW214" s="109"/>
      <c r="DX214" s="109"/>
      <c r="DY214" s="109"/>
      <c r="DZ214" s="109"/>
      <c r="EA214" s="109"/>
      <c r="EB214" s="109"/>
      <c r="EC214" s="109"/>
      <c r="ED214" s="109"/>
      <c r="EE214" s="109"/>
      <c r="EF214" s="109"/>
      <c r="EG214" s="109"/>
      <c r="EH214" s="109"/>
      <c r="EI214" s="109"/>
      <c r="EJ214" s="109"/>
      <c r="EK214" s="109"/>
      <c r="EL214" s="109"/>
      <c r="EM214" s="109"/>
      <c r="EN214" s="109"/>
      <c r="EO214" s="109"/>
      <c r="EP214" s="109"/>
      <c r="EQ214" s="109"/>
      <c r="ER214" s="109"/>
      <c r="ES214" s="109"/>
      <c r="ET214" s="109"/>
      <c r="EU214" s="109"/>
      <c r="EV214" s="109"/>
      <c r="EW214" s="109"/>
      <c r="EX214" s="109"/>
      <c r="EY214" s="109"/>
      <c r="EZ214" s="109"/>
      <c r="FA214" s="109"/>
      <c r="FB214" s="109"/>
      <c r="FC214" s="109"/>
      <c r="FD214" s="109"/>
      <c r="FE214" s="109"/>
      <c r="FF214" s="109"/>
      <c r="FG214" s="109"/>
      <c r="FH214" s="109"/>
      <c r="FI214" s="109"/>
      <c r="FJ214" s="109"/>
      <c r="FK214" s="109"/>
      <c r="FL214" s="109"/>
      <c r="FM214" s="109"/>
      <c r="FN214" s="109"/>
      <c r="FO214" s="109"/>
      <c r="FP214" s="109"/>
      <c r="FQ214" s="109"/>
      <c r="FR214" s="109"/>
      <c r="FS214" s="109"/>
      <c r="FT214" s="109"/>
      <c r="FU214" s="109"/>
      <c r="FV214" s="109"/>
      <c r="FW214" s="109"/>
      <c r="FX214" s="109"/>
      <c r="FY214" s="109"/>
      <c r="FZ214" s="109"/>
      <c r="GA214" s="109"/>
      <c r="GB214" s="109"/>
      <c r="GC214" s="109"/>
      <c r="GD214" s="109"/>
      <c r="GE214" s="109"/>
      <c r="GF214" s="109"/>
      <c r="GG214" s="109"/>
      <c r="GH214" s="109"/>
      <c r="GI214" s="109"/>
      <c r="GJ214" s="109"/>
      <c r="GK214" s="109"/>
      <c r="GL214" s="109"/>
      <c r="GM214" s="109"/>
      <c r="GN214" s="109"/>
      <c r="GO214" s="109"/>
      <c r="GP214" s="109"/>
      <c r="GQ214" s="109"/>
      <c r="GR214" s="109"/>
      <c r="GS214" s="109"/>
      <c r="GT214" s="109"/>
      <c r="GU214" s="109"/>
      <c r="GV214" s="109"/>
      <c r="GW214" s="109"/>
      <c r="GX214" s="109"/>
      <c r="GY214" s="109"/>
      <c r="GZ214" s="109"/>
      <c r="HA214" s="109"/>
      <c r="HB214" s="109"/>
      <c r="HC214" s="109"/>
      <c r="HD214" s="109"/>
      <c r="HE214" s="109"/>
      <c r="HF214" s="109"/>
      <c r="HG214" s="109"/>
      <c r="HH214" s="109"/>
      <c r="HI214" s="109"/>
      <c r="HJ214" s="109"/>
      <c r="HK214" s="109"/>
      <c r="HL214" s="109"/>
      <c r="HM214" s="109"/>
      <c r="HN214" s="109"/>
      <c r="HO214" s="109"/>
      <c r="HP214" s="109"/>
      <c r="HQ214" s="109"/>
      <c r="HR214" s="109"/>
      <c r="HS214" s="109"/>
      <c r="HT214" s="109"/>
      <c r="HU214" s="109"/>
      <c r="HV214" s="109"/>
      <c r="HW214" s="109"/>
      <c r="HX214" s="109"/>
      <c r="HY214" s="109"/>
      <c r="HZ214" s="109"/>
      <c r="IA214" s="109"/>
      <c r="IB214" s="109"/>
      <c r="IC214" s="109"/>
      <c r="ID214" s="109"/>
      <c r="IE214" s="109"/>
      <c r="IF214" s="109"/>
      <c r="IG214" s="109"/>
      <c r="IH214" s="109"/>
      <c r="II214" s="109"/>
      <c r="IJ214" s="109"/>
      <c r="IK214" s="109"/>
      <c r="IL214" s="109"/>
      <c r="IM214" s="109"/>
      <c r="IN214" s="109"/>
      <c r="IO214" s="109"/>
      <c r="IP214" s="109"/>
      <c r="IQ214" s="109"/>
      <c r="IR214" s="109"/>
      <c r="IS214" s="109"/>
      <c r="IT214" s="109"/>
      <c r="IU214" s="109"/>
      <c r="IV214" s="109"/>
      <c r="IW214" s="109"/>
    </row>
    <row r="215" customFormat="false" ht="12.75" hidden="false" customHeight="false" outlineLevel="0" collapsed="false">
      <c r="A215" s="132"/>
      <c r="B215" s="145"/>
      <c r="C215" s="146"/>
      <c r="D215" s="119"/>
      <c r="E215" s="145"/>
      <c r="F215" s="147"/>
      <c r="G215" s="148"/>
      <c r="H215" s="149"/>
      <c r="I215" s="147"/>
      <c r="J215" s="147"/>
      <c r="L215" s="147"/>
      <c r="M215" s="147"/>
      <c r="T215" s="147"/>
      <c r="U215" s="147"/>
      <c r="V215" s="147"/>
      <c r="W215" s="147"/>
      <c r="X215" s="147"/>
      <c r="Y215" s="150"/>
      <c r="Z215" s="150"/>
      <c r="AA215" s="150"/>
      <c r="AB215" s="151"/>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c r="BB215" s="109"/>
      <c r="BC215" s="109"/>
      <c r="BD215" s="109"/>
      <c r="BE215" s="109"/>
      <c r="BF215" s="109"/>
      <c r="BG215" s="109"/>
      <c r="BH215" s="109"/>
      <c r="BI215" s="109"/>
      <c r="BJ215" s="109"/>
      <c r="BK215" s="109"/>
      <c r="BL215" s="109"/>
      <c r="BM215" s="109"/>
      <c r="BN215" s="109"/>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109"/>
      <c r="CL215" s="109"/>
      <c r="CM215" s="109"/>
      <c r="CN215" s="109"/>
      <c r="CO215" s="109"/>
      <c r="CP215" s="109"/>
      <c r="CQ215" s="109"/>
      <c r="CR215" s="109"/>
      <c r="CS215" s="109"/>
      <c r="CT215" s="109"/>
      <c r="CU215" s="109"/>
      <c r="CV215" s="109"/>
      <c r="CW215" s="109"/>
      <c r="CX215" s="109"/>
      <c r="CY215" s="109"/>
      <c r="CZ215" s="109"/>
      <c r="DA215" s="109"/>
      <c r="DB215" s="109"/>
      <c r="DC215" s="109"/>
      <c r="DD215" s="109"/>
      <c r="DE215" s="109"/>
      <c r="DF215" s="109"/>
      <c r="DG215" s="109"/>
      <c r="DH215" s="109"/>
      <c r="DI215" s="109"/>
      <c r="DJ215" s="109"/>
      <c r="DK215" s="109"/>
      <c r="DL215" s="109"/>
      <c r="DM215" s="109"/>
      <c r="DN215" s="109"/>
      <c r="DO215" s="109"/>
      <c r="DP215" s="109"/>
      <c r="DQ215" s="109"/>
      <c r="DR215" s="109"/>
      <c r="DS215" s="109"/>
      <c r="DT215" s="109"/>
      <c r="DU215" s="109"/>
      <c r="DV215" s="109"/>
      <c r="DW215" s="109"/>
      <c r="DX215" s="109"/>
      <c r="DY215" s="109"/>
      <c r="DZ215" s="109"/>
      <c r="EA215" s="109"/>
      <c r="EB215" s="109"/>
      <c r="EC215" s="109"/>
      <c r="ED215" s="109"/>
      <c r="EE215" s="109"/>
      <c r="EF215" s="109"/>
      <c r="EG215" s="109"/>
      <c r="EH215" s="109"/>
      <c r="EI215" s="109"/>
      <c r="EJ215" s="109"/>
      <c r="EK215" s="109"/>
      <c r="EL215" s="109"/>
      <c r="EM215" s="109"/>
      <c r="EN215" s="109"/>
      <c r="EO215" s="109"/>
      <c r="EP215" s="109"/>
      <c r="EQ215" s="109"/>
      <c r="ER215" s="109"/>
      <c r="ES215" s="109"/>
      <c r="ET215" s="109"/>
      <c r="EU215" s="109"/>
      <c r="EV215" s="109"/>
      <c r="EW215" s="109"/>
      <c r="EX215" s="109"/>
      <c r="EY215" s="109"/>
      <c r="EZ215" s="109"/>
      <c r="FA215" s="109"/>
      <c r="FB215" s="109"/>
      <c r="FC215" s="109"/>
      <c r="FD215" s="109"/>
      <c r="FE215" s="109"/>
      <c r="FF215" s="109"/>
      <c r="FG215" s="109"/>
      <c r="FH215" s="109"/>
      <c r="FI215" s="109"/>
      <c r="FJ215" s="109"/>
      <c r="FK215" s="109"/>
      <c r="FL215" s="109"/>
      <c r="FM215" s="109"/>
      <c r="FN215" s="109"/>
      <c r="FO215" s="109"/>
      <c r="FP215" s="109"/>
      <c r="FQ215" s="109"/>
      <c r="FR215" s="109"/>
      <c r="FS215" s="109"/>
      <c r="FT215" s="109"/>
      <c r="FU215" s="109"/>
      <c r="FV215" s="109"/>
      <c r="FW215" s="109"/>
      <c r="FX215" s="109"/>
      <c r="FY215" s="109"/>
      <c r="FZ215" s="109"/>
      <c r="GA215" s="109"/>
      <c r="GB215" s="109"/>
      <c r="GC215" s="109"/>
      <c r="GD215" s="109"/>
      <c r="GE215" s="109"/>
      <c r="GF215" s="109"/>
      <c r="GG215" s="109"/>
      <c r="GH215" s="109"/>
      <c r="GI215" s="109"/>
      <c r="GJ215" s="109"/>
      <c r="GK215" s="109"/>
      <c r="GL215" s="109"/>
      <c r="GM215" s="109"/>
      <c r="GN215" s="109"/>
      <c r="GO215" s="109"/>
      <c r="GP215" s="109"/>
      <c r="GQ215" s="109"/>
      <c r="GR215" s="109"/>
      <c r="GS215" s="109"/>
      <c r="GT215" s="109"/>
      <c r="GU215" s="109"/>
      <c r="GV215" s="109"/>
      <c r="GW215" s="109"/>
      <c r="GX215" s="109"/>
      <c r="GY215" s="109"/>
      <c r="GZ215" s="109"/>
      <c r="HA215" s="109"/>
      <c r="HB215" s="109"/>
      <c r="HC215" s="109"/>
      <c r="HD215" s="109"/>
      <c r="HE215" s="109"/>
      <c r="HF215" s="109"/>
      <c r="HG215" s="109"/>
      <c r="HH215" s="109"/>
      <c r="HI215" s="109"/>
      <c r="HJ215" s="109"/>
      <c r="HK215" s="109"/>
      <c r="HL215" s="109"/>
      <c r="HM215" s="109"/>
      <c r="HN215" s="109"/>
      <c r="HO215" s="109"/>
      <c r="HP215" s="109"/>
      <c r="HQ215" s="109"/>
      <c r="HR215" s="109"/>
      <c r="HS215" s="109"/>
      <c r="HT215" s="109"/>
      <c r="HU215" s="109"/>
      <c r="HV215" s="109"/>
      <c r="HW215" s="109"/>
      <c r="HX215" s="109"/>
      <c r="HY215" s="109"/>
      <c r="HZ215" s="109"/>
      <c r="IA215" s="109"/>
      <c r="IB215" s="109"/>
      <c r="IC215" s="109"/>
      <c r="ID215" s="109"/>
      <c r="IE215" s="109"/>
      <c r="IF215" s="109"/>
      <c r="IG215" s="109"/>
      <c r="IH215" s="109"/>
      <c r="II215" s="109"/>
      <c r="IJ215" s="109"/>
      <c r="IK215" s="109"/>
      <c r="IL215" s="109"/>
      <c r="IM215" s="109"/>
      <c r="IN215" s="109"/>
      <c r="IO215" s="109"/>
      <c r="IP215" s="109"/>
      <c r="IQ215" s="109"/>
      <c r="IR215" s="109"/>
      <c r="IS215" s="109"/>
      <c r="IT215" s="109"/>
      <c r="IU215" s="109"/>
      <c r="IV215" s="109"/>
      <c r="IW215" s="109"/>
    </row>
    <row r="216" customFormat="false" ht="12.75" hidden="false" customHeight="false" outlineLevel="0" collapsed="false">
      <c r="A216" s="132"/>
      <c r="B216" s="145"/>
      <c r="C216" s="146"/>
      <c r="D216" s="119"/>
      <c r="E216" s="145"/>
      <c r="F216" s="147"/>
      <c r="G216" s="148"/>
      <c r="H216" s="149"/>
      <c r="I216" s="147"/>
      <c r="J216" s="147"/>
      <c r="L216" s="147"/>
      <c r="M216" s="147"/>
      <c r="T216" s="147"/>
      <c r="U216" s="147"/>
      <c r="V216" s="147"/>
      <c r="W216" s="147"/>
      <c r="X216" s="147"/>
      <c r="Y216" s="150"/>
      <c r="Z216" s="150"/>
      <c r="AA216" s="150"/>
      <c r="AB216" s="151"/>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c r="BB216" s="109"/>
      <c r="BC216" s="109"/>
      <c r="BD216" s="109"/>
      <c r="BE216" s="109"/>
      <c r="BF216" s="109"/>
      <c r="BG216" s="109"/>
      <c r="BH216" s="109"/>
      <c r="BI216" s="109"/>
      <c r="BJ216" s="109"/>
      <c r="BK216" s="109"/>
      <c r="BL216" s="109"/>
      <c r="BM216" s="109"/>
      <c r="BN216" s="109"/>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109"/>
      <c r="CL216" s="109"/>
      <c r="CM216" s="109"/>
      <c r="CN216" s="109"/>
      <c r="CO216" s="109"/>
      <c r="CP216" s="109"/>
      <c r="CQ216" s="109"/>
      <c r="CR216" s="109"/>
      <c r="CS216" s="109"/>
      <c r="CT216" s="109"/>
      <c r="CU216" s="109"/>
      <c r="CV216" s="109"/>
      <c r="CW216" s="109"/>
      <c r="CX216" s="109"/>
      <c r="CY216" s="109"/>
      <c r="CZ216" s="109"/>
      <c r="DA216" s="109"/>
      <c r="DB216" s="109"/>
      <c r="DC216" s="109"/>
      <c r="DD216" s="109"/>
      <c r="DE216" s="109"/>
      <c r="DF216" s="109"/>
      <c r="DG216" s="109"/>
      <c r="DH216" s="109"/>
      <c r="DI216" s="109"/>
      <c r="DJ216" s="109"/>
      <c r="DK216" s="109"/>
      <c r="DL216" s="109"/>
      <c r="DM216" s="109"/>
      <c r="DN216" s="109"/>
      <c r="DO216" s="109"/>
      <c r="DP216" s="109"/>
      <c r="DQ216" s="109"/>
      <c r="DR216" s="109"/>
      <c r="DS216" s="109"/>
      <c r="DT216" s="109"/>
      <c r="DU216" s="109"/>
      <c r="DV216" s="109"/>
      <c r="DW216" s="109"/>
      <c r="DX216" s="109"/>
      <c r="DY216" s="109"/>
      <c r="DZ216" s="109"/>
      <c r="EA216" s="109"/>
      <c r="EB216" s="109"/>
      <c r="EC216" s="109"/>
      <c r="ED216" s="109"/>
      <c r="EE216" s="109"/>
      <c r="EF216" s="109"/>
      <c r="EG216" s="109"/>
      <c r="EH216" s="109"/>
      <c r="EI216" s="109"/>
      <c r="EJ216" s="109"/>
      <c r="EK216" s="109"/>
      <c r="EL216" s="109"/>
      <c r="EM216" s="109"/>
      <c r="EN216" s="109"/>
      <c r="EO216" s="109"/>
      <c r="EP216" s="109"/>
      <c r="EQ216" s="109"/>
      <c r="ER216" s="109"/>
      <c r="ES216" s="109"/>
      <c r="ET216" s="109"/>
      <c r="EU216" s="109"/>
      <c r="EV216" s="109"/>
      <c r="EW216" s="109"/>
      <c r="EX216" s="109"/>
      <c r="EY216" s="109"/>
      <c r="EZ216" s="109"/>
      <c r="FA216" s="109"/>
      <c r="FB216" s="109"/>
      <c r="FC216" s="109"/>
      <c r="FD216" s="109"/>
      <c r="FE216" s="109"/>
      <c r="FF216" s="109"/>
      <c r="FG216" s="109"/>
      <c r="FH216" s="109"/>
      <c r="FI216" s="109"/>
      <c r="FJ216" s="109"/>
      <c r="FK216" s="109"/>
      <c r="FL216" s="109"/>
      <c r="FM216" s="109"/>
      <c r="FN216" s="109"/>
      <c r="FO216" s="109"/>
      <c r="FP216" s="109"/>
      <c r="FQ216" s="109"/>
      <c r="FR216" s="109"/>
      <c r="FS216" s="109"/>
      <c r="FT216" s="109"/>
      <c r="FU216" s="109"/>
      <c r="FV216" s="109"/>
      <c r="FW216" s="109"/>
      <c r="FX216" s="109"/>
      <c r="FY216" s="109"/>
      <c r="FZ216" s="109"/>
      <c r="GA216" s="109"/>
      <c r="GB216" s="109"/>
      <c r="GC216" s="109"/>
      <c r="GD216" s="109"/>
      <c r="GE216" s="109"/>
      <c r="GF216" s="109"/>
      <c r="GG216" s="109"/>
      <c r="GH216" s="109"/>
      <c r="GI216" s="109"/>
      <c r="GJ216" s="109"/>
      <c r="GK216" s="109"/>
      <c r="GL216" s="109"/>
      <c r="GM216" s="109"/>
      <c r="GN216" s="109"/>
      <c r="GO216" s="109"/>
      <c r="GP216" s="109"/>
      <c r="GQ216" s="109"/>
      <c r="GR216" s="109"/>
      <c r="GS216" s="109"/>
      <c r="GT216" s="109"/>
      <c r="GU216" s="109"/>
      <c r="GV216" s="109"/>
      <c r="GW216" s="109"/>
      <c r="GX216" s="109"/>
      <c r="GY216" s="109"/>
      <c r="GZ216" s="109"/>
      <c r="HA216" s="109"/>
      <c r="HB216" s="109"/>
      <c r="HC216" s="109"/>
      <c r="HD216" s="109"/>
      <c r="HE216" s="109"/>
      <c r="HF216" s="109"/>
      <c r="HG216" s="109"/>
      <c r="HH216" s="109"/>
      <c r="HI216" s="109"/>
      <c r="HJ216" s="109"/>
      <c r="HK216" s="109"/>
      <c r="HL216" s="109"/>
      <c r="HM216" s="109"/>
      <c r="HN216" s="109"/>
      <c r="HO216" s="109"/>
      <c r="HP216" s="109"/>
      <c r="HQ216" s="109"/>
      <c r="HR216" s="109"/>
      <c r="HS216" s="109"/>
      <c r="HT216" s="109"/>
      <c r="HU216" s="109"/>
      <c r="HV216" s="109"/>
      <c r="HW216" s="109"/>
      <c r="HX216" s="109"/>
      <c r="HY216" s="109"/>
      <c r="HZ216" s="109"/>
      <c r="IA216" s="109"/>
      <c r="IB216" s="109"/>
      <c r="IC216" s="109"/>
      <c r="ID216" s="109"/>
      <c r="IE216" s="109"/>
      <c r="IF216" s="109"/>
      <c r="IG216" s="109"/>
      <c r="IH216" s="109"/>
      <c r="II216" s="109"/>
      <c r="IJ216" s="109"/>
      <c r="IK216" s="109"/>
      <c r="IL216" s="109"/>
      <c r="IM216" s="109"/>
      <c r="IN216" s="109"/>
      <c r="IO216" s="109"/>
      <c r="IP216" s="109"/>
      <c r="IQ216" s="109"/>
      <c r="IR216" s="109"/>
      <c r="IS216" s="109"/>
      <c r="IT216" s="109"/>
      <c r="IU216" s="109"/>
      <c r="IV216" s="109"/>
      <c r="IW216" s="109"/>
    </row>
    <row r="217" customFormat="false" ht="12.75" hidden="false" customHeight="false" outlineLevel="0" collapsed="false">
      <c r="A217" s="132"/>
      <c r="B217" s="145"/>
      <c r="C217" s="146"/>
      <c r="D217" s="119"/>
      <c r="E217" s="145"/>
      <c r="F217" s="147"/>
      <c r="G217" s="148"/>
      <c r="H217" s="149"/>
      <c r="I217" s="147"/>
      <c r="J217" s="147"/>
      <c r="L217" s="147"/>
      <c r="M217" s="147"/>
      <c r="T217" s="147"/>
      <c r="U217" s="147"/>
      <c r="V217" s="147"/>
      <c r="W217" s="147"/>
      <c r="X217" s="147"/>
      <c r="Y217" s="150"/>
      <c r="Z217" s="150"/>
      <c r="AA217" s="150"/>
      <c r="AB217" s="151"/>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109"/>
      <c r="BB217" s="109"/>
      <c r="BC217" s="109"/>
      <c r="BD217" s="109"/>
      <c r="BE217" s="109"/>
      <c r="BF217" s="109"/>
      <c r="BG217" s="109"/>
      <c r="BH217" s="109"/>
      <c r="BI217" s="109"/>
      <c r="BJ217" s="109"/>
      <c r="BK217" s="109"/>
      <c r="BL217" s="109"/>
      <c r="BM217" s="109"/>
      <c r="BN217" s="109"/>
      <c r="BO217" s="109"/>
      <c r="BP217" s="109"/>
      <c r="BQ217" s="109"/>
      <c r="BR217" s="109"/>
      <c r="BS217" s="109"/>
      <c r="BT217" s="109"/>
      <c r="BU217" s="109"/>
      <c r="BV217" s="109"/>
      <c r="BW217" s="109"/>
      <c r="BX217" s="109"/>
      <c r="BY217" s="109"/>
      <c r="BZ217" s="109"/>
      <c r="CA217" s="109"/>
      <c r="CB217" s="109"/>
      <c r="CC217" s="109"/>
      <c r="CD217" s="109"/>
      <c r="CE217" s="109"/>
      <c r="CF217" s="109"/>
      <c r="CG217" s="109"/>
      <c r="CH217" s="109"/>
      <c r="CI217" s="109"/>
      <c r="CJ217" s="109"/>
      <c r="CK217" s="109"/>
      <c r="CL217" s="109"/>
      <c r="CM217" s="109"/>
      <c r="CN217" s="109"/>
      <c r="CO217" s="109"/>
      <c r="CP217" s="109"/>
      <c r="CQ217" s="109"/>
      <c r="CR217" s="109"/>
      <c r="CS217" s="109"/>
      <c r="CT217" s="109"/>
      <c r="CU217" s="109"/>
      <c r="CV217" s="109"/>
      <c r="CW217" s="109"/>
      <c r="CX217" s="109"/>
      <c r="CY217" s="109"/>
      <c r="CZ217" s="109"/>
      <c r="DA217" s="109"/>
      <c r="DB217" s="109"/>
      <c r="DC217" s="109"/>
      <c r="DD217" s="109"/>
      <c r="DE217" s="109"/>
      <c r="DF217" s="109"/>
      <c r="DG217" s="109"/>
      <c r="DH217" s="109"/>
      <c r="DI217" s="109"/>
      <c r="DJ217" s="109"/>
      <c r="DK217" s="109"/>
      <c r="DL217" s="109"/>
      <c r="DM217" s="109"/>
      <c r="DN217" s="109"/>
      <c r="DO217" s="109"/>
      <c r="DP217" s="109"/>
      <c r="DQ217" s="109"/>
      <c r="DR217" s="109"/>
      <c r="DS217" s="109"/>
      <c r="DT217" s="109"/>
      <c r="DU217" s="109"/>
      <c r="DV217" s="109"/>
      <c r="DW217" s="109"/>
      <c r="DX217" s="109"/>
      <c r="DY217" s="109"/>
      <c r="DZ217" s="109"/>
      <c r="EA217" s="109"/>
      <c r="EB217" s="109"/>
      <c r="EC217" s="109"/>
      <c r="ED217" s="109"/>
      <c r="EE217" s="109"/>
      <c r="EF217" s="109"/>
      <c r="EG217" s="109"/>
      <c r="EH217" s="109"/>
      <c r="EI217" s="109"/>
      <c r="EJ217" s="109"/>
      <c r="EK217" s="109"/>
      <c r="EL217" s="109"/>
      <c r="EM217" s="109"/>
      <c r="EN217" s="109"/>
      <c r="EO217" s="109"/>
      <c r="EP217" s="109"/>
      <c r="EQ217" s="109"/>
      <c r="ER217" s="109"/>
      <c r="ES217" s="109"/>
      <c r="ET217" s="109"/>
      <c r="EU217" s="109"/>
      <c r="EV217" s="109"/>
      <c r="EW217" s="109"/>
      <c r="EX217" s="109"/>
      <c r="EY217" s="109"/>
      <c r="EZ217" s="109"/>
      <c r="FA217" s="109"/>
      <c r="FB217" s="109"/>
      <c r="FC217" s="109"/>
      <c r="FD217" s="109"/>
      <c r="FE217" s="109"/>
      <c r="FF217" s="109"/>
      <c r="FG217" s="109"/>
      <c r="FH217" s="109"/>
      <c r="FI217" s="109"/>
      <c r="FJ217" s="109"/>
      <c r="FK217" s="109"/>
      <c r="FL217" s="109"/>
      <c r="FM217" s="109"/>
      <c r="FN217" s="109"/>
      <c r="FO217" s="109"/>
      <c r="FP217" s="109"/>
      <c r="FQ217" s="109"/>
      <c r="FR217" s="109"/>
      <c r="FS217" s="109"/>
      <c r="FT217" s="109"/>
      <c r="FU217" s="109"/>
      <c r="FV217" s="109"/>
      <c r="FW217" s="109"/>
      <c r="FX217" s="109"/>
      <c r="FY217" s="109"/>
      <c r="FZ217" s="109"/>
      <c r="GA217" s="109"/>
      <c r="GB217" s="109"/>
      <c r="GC217" s="109"/>
      <c r="GD217" s="109"/>
      <c r="GE217" s="109"/>
      <c r="GF217" s="109"/>
      <c r="GG217" s="109"/>
      <c r="GH217" s="109"/>
      <c r="GI217" s="109"/>
      <c r="GJ217" s="109"/>
      <c r="GK217" s="109"/>
      <c r="GL217" s="109"/>
      <c r="GM217" s="109"/>
      <c r="GN217" s="109"/>
      <c r="GO217" s="109"/>
      <c r="GP217" s="109"/>
      <c r="GQ217" s="109"/>
      <c r="GR217" s="109"/>
      <c r="GS217" s="109"/>
      <c r="GT217" s="109"/>
      <c r="GU217" s="109"/>
      <c r="GV217" s="109"/>
      <c r="GW217" s="109"/>
      <c r="GX217" s="109"/>
      <c r="GY217" s="109"/>
      <c r="GZ217" s="109"/>
      <c r="HA217" s="109"/>
      <c r="HB217" s="109"/>
      <c r="HC217" s="109"/>
      <c r="HD217" s="109"/>
      <c r="HE217" s="109"/>
      <c r="HF217" s="109"/>
      <c r="HG217" s="109"/>
      <c r="HH217" s="109"/>
      <c r="HI217" s="109"/>
      <c r="HJ217" s="109"/>
      <c r="HK217" s="109"/>
      <c r="HL217" s="109"/>
      <c r="HM217" s="109"/>
      <c r="HN217" s="109"/>
      <c r="HO217" s="109"/>
      <c r="HP217" s="109"/>
      <c r="HQ217" s="109"/>
      <c r="HR217" s="109"/>
      <c r="HS217" s="109"/>
      <c r="HT217" s="109"/>
      <c r="HU217" s="109"/>
      <c r="HV217" s="109"/>
      <c r="HW217" s="109"/>
      <c r="HX217" s="109"/>
      <c r="HY217" s="109"/>
      <c r="HZ217" s="109"/>
      <c r="IA217" s="109"/>
      <c r="IB217" s="109"/>
      <c r="IC217" s="109"/>
      <c r="ID217" s="109"/>
      <c r="IE217" s="109"/>
      <c r="IF217" s="109"/>
      <c r="IG217" s="109"/>
      <c r="IH217" s="109"/>
      <c r="II217" s="109"/>
      <c r="IJ217" s="109"/>
      <c r="IK217" s="109"/>
      <c r="IL217" s="109"/>
      <c r="IM217" s="109"/>
      <c r="IN217" s="109"/>
      <c r="IO217" s="109"/>
      <c r="IP217" s="109"/>
      <c r="IQ217" s="109"/>
      <c r="IR217" s="109"/>
      <c r="IS217" s="109"/>
      <c r="IT217" s="109"/>
      <c r="IU217" s="109"/>
      <c r="IV217" s="109"/>
      <c r="IW217" s="109"/>
    </row>
    <row r="218" customFormat="false" ht="12.75" hidden="false" customHeight="false" outlineLevel="0" collapsed="false">
      <c r="A218" s="132"/>
      <c r="B218" s="145"/>
      <c r="C218" s="146"/>
      <c r="D218" s="119"/>
      <c r="E218" s="145"/>
      <c r="F218" s="147"/>
      <c r="G218" s="148"/>
      <c r="H218" s="149"/>
      <c r="I218" s="147"/>
      <c r="J218" s="147"/>
      <c r="L218" s="147"/>
      <c r="M218" s="147"/>
      <c r="T218" s="147"/>
      <c r="U218" s="147"/>
      <c r="V218" s="147"/>
      <c r="W218" s="147"/>
      <c r="X218" s="147"/>
      <c r="Y218" s="150"/>
      <c r="Z218" s="150"/>
      <c r="AA218" s="150"/>
      <c r="AB218" s="151"/>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109"/>
      <c r="BB218" s="109"/>
      <c r="BC218" s="109"/>
      <c r="BD218" s="109"/>
      <c r="BE218" s="109"/>
      <c r="BF218" s="109"/>
      <c r="BG218" s="109"/>
      <c r="BH218" s="109"/>
      <c r="BI218" s="109"/>
      <c r="BJ218" s="109"/>
      <c r="BK218" s="109"/>
      <c r="BL218" s="109"/>
      <c r="BM218" s="109"/>
      <c r="BN218" s="109"/>
      <c r="BO218" s="109"/>
      <c r="BP218" s="109"/>
      <c r="BQ218" s="109"/>
      <c r="BR218" s="109"/>
      <c r="BS218" s="109"/>
      <c r="BT218" s="109"/>
      <c r="BU218" s="109"/>
      <c r="BV218" s="109"/>
      <c r="BW218" s="109"/>
      <c r="BX218" s="109"/>
      <c r="BY218" s="109"/>
      <c r="BZ218" s="109"/>
      <c r="CA218" s="109"/>
      <c r="CB218" s="109"/>
      <c r="CC218" s="109"/>
      <c r="CD218" s="109"/>
      <c r="CE218" s="109"/>
      <c r="CF218" s="109"/>
      <c r="CG218" s="109"/>
      <c r="CH218" s="109"/>
      <c r="CI218" s="109"/>
      <c r="CJ218" s="109"/>
      <c r="CK218" s="109"/>
      <c r="CL218" s="109"/>
      <c r="CM218" s="109"/>
      <c r="CN218" s="109"/>
      <c r="CO218" s="109"/>
      <c r="CP218" s="109"/>
      <c r="CQ218" s="109"/>
      <c r="CR218" s="109"/>
      <c r="CS218" s="109"/>
      <c r="CT218" s="109"/>
      <c r="CU218" s="109"/>
      <c r="CV218" s="109"/>
      <c r="CW218" s="109"/>
      <c r="CX218" s="109"/>
      <c r="CY218" s="109"/>
      <c r="CZ218" s="109"/>
      <c r="DA218" s="109"/>
      <c r="DB218" s="109"/>
      <c r="DC218" s="109"/>
      <c r="DD218" s="109"/>
      <c r="DE218" s="109"/>
      <c r="DF218" s="109"/>
      <c r="DG218" s="109"/>
      <c r="DH218" s="109"/>
      <c r="DI218" s="109"/>
      <c r="DJ218" s="109"/>
      <c r="DK218" s="109"/>
      <c r="DL218" s="109"/>
      <c r="DM218" s="109"/>
      <c r="DN218" s="109"/>
      <c r="DO218" s="109"/>
      <c r="DP218" s="109"/>
      <c r="DQ218" s="109"/>
      <c r="DR218" s="109"/>
      <c r="DS218" s="109"/>
      <c r="DT218" s="109"/>
      <c r="DU218" s="109"/>
      <c r="DV218" s="109"/>
      <c r="DW218" s="109"/>
      <c r="DX218" s="109"/>
      <c r="DY218" s="109"/>
      <c r="DZ218" s="109"/>
      <c r="EA218" s="109"/>
      <c r="EB218" s="109"/>
      <c r="EC218" s="109"/>
      <c r="ED218" s="109"/>
      <c r="EE218" s="109"/>
      <c r="EF218" s="109"/>
      <c r="EG218" s="109"/>
      <c r="EH218" s="109"/>
      <c r="EI218" s="109"/>
      <c r="EJ218" s="109"/>
      <c r="EK218" s="109"/>
      <c r="EL218" s="109"/>
      <c r="EM218" s="109"/>
      <c r="EN218" s="109"/>
      <c r="EO218" s="109"/>
      <c r="EP218" s="109"/>
      <c r="EQ218" s="109"/>
      <c r="ER218" s="109"/>
      <c r="ES218" s="109"/>
      <c r="ET218" s="109"/>
      <c r="EU218" s="109"/>
      <c r="EV218" s="109"/>
      <c r="EW218" s="109"/>
      <c r="EX218" s="109"/>
      <c r="EY218" s="109"/>
      <c r="EZ218" s="109"/>
      <c r="FA218" s="109"/>
      <c r="FB218" s="109"/>
      <c r="FC218" s="109"/>
      <c r="FD218" s="109"/>
      <c r="FE218" s="109"/>
      <c r="FF218" s="109"/>
      <c r="FG218" s="109"/>
      <c r="FH218" s="109"/>
      <c r="FI218" s="109"/>
      <c r="FJ218" s="109"/>
      <c r="FK218" s="109"/>
      <c r="FL218" s="109"/>
      <c r="FM218" s="109"/>
      <c r="FN218" s="109"/>
      <c r="FO218" s="109"/>
      <c r="FP218" s="109"/>
      <c r="FQ218" s="109"/>
      <c r="FR218" s="109"/>
      <c r="FS218" s="109"/>
      <c r="FT218" s="109"/>
      <c r="FU218" s="109"/>
      <c r="FV218" s="109"/>
      <c r="FW218" s="109"/>
      <c r="FX218" s="109"/>
      <c r="FY218" s="109"/>
      <c r="FZ218" s="109"/>
      <c r="GA218" s="109"/>
      <c r="GB218" s="109"/>
      <c r="GC218" s="109"/>
      <c r="GD218" s="109"/>
      <c r="GE218" s="109"/>
      <c r="GF218" s="109"/>
      <c r="GG218" s="109"/>
      <c r="GH218" s="109"/>
      <c r="GI218" s="109"/>
      <c r="GJ218" s="109"/>
      <c r="GK218" s="109"/>
      <c r="GL218" s="109"/>
      <c r="GM218" s="109"/>
      <c r="GN218" s="109"/>
      <c r="GO218" s="109"/>
      <c r="GP218" s="109"/>
      <c r="GQ218" s="109"/>
      <c r="GR218" s="109"/>
      <c r="GS218" s="109"/>
      <c r="GT218" s="109"/>
      <c r="GU218" s="109"/>
      <c r="GV218" s="109"/>
      <c r="GW218" s="109"/>
      <c r="GX218" s="109"/>
      <c r="GY218" s="109"/>
      <c r="GZ218" s="109"/>
      <c r="HA218" s="109"/>
      <c r="HB218" s="109"/>
      <c r="HC218" s="109"/>
      <c r="HD218" s="109"/>
      <c r="HE218" s="109"/>
      <c r="HF218" s="109"/>
      <c r="HG218" s="109"/>
      <c r="HH218" s="109"/>
      <c r="HI218" s="109"/>
      <c r="HJ218" s="109"/>
      <c r="HK218" s="109"/>
      <c r="HL218" s="109"/>
      <c r="HM218" s="109"/>
      <c r="HN218" s="109"/>
      <c r="HO218" s="109"/>
      <c r="HP218" s="109"/>
      <c r="HQ218" s="109"/>
      <c r="HR218" s="109"/>
      <c r="HS218" s="109"/>
      <c r="HT218" s="109"/>
      <c r="HU218" s="109"/>
      <c r="HV218" s="109"/>
      <c r="HW218" s="109"/>
      <c r="HX218" s="109"/>
      <c r="HY218" s="109"/>
      <c r="HZ218" s="109"/>
      <c r="IA218" s="109"/>
      <c r="IB218" s="109"/>
      <c r="IC218" s="109"/>
      <c r="ID218" s="109"/>
      <c r="IE218" s="109"/>
      <c r="IF218" s="109"/>
      <c r="IG218" s="109"/>
      <c r="IH218" s="109"/>
      <c r="II218" s="109"/>
      <c r="IJ218" s="109"/>
      <c r="IK218" s="109"/>
      <c r="IL218" s="109"/>
      <c r="IM218" s="109"/>
      <c r="IN218" s="109"/>
      <c r="IO218" s="109"/>
      <c r="IP218" s="109"/>
      <c r="IQ218" s="109"/>
      <c r="IR218" s="109"/>
      <c r="IS218" s="109"/>
      <c r="IT218" s="109"/>
      <c r="IU218" s="109"/>
      <c r="IV218" s="109"/>
      <c r="IW218" s="109"/>
    </row>
    <row r="219" customFormat="false" ht="12.75" hidden="false" customHeight="false" outlineLevel="0" collapsed="false">
      <c r="A219" s="132"/>
      <c r="B219" s="145"/>
      <c r="C219" s="146"/>
      <c r="D219" s="119"/>
      <c r="E219" s="145"/>
      <c r="F219" s="147"/>
      <c r="G219" s="148"/>
      <c r="H219" s="149"/>
      <c r="I219" s="147"/>
      <c r="J219" s="147"/>
      <c r="L219" s="147"/>
      <c r="M219" s="147"/>
      <c r="T219" s="147"/>
      <c r="U219" s="147"/>
      <c r="V219" s="147"/>
      <c r="W219" s="147"/>
      <c r="X219" s="147"/>
      <c r="Y219" s="150"/>
      <c r="Z219" s="150"/>
      <c r="AA219" s="150"/>
      <c r="AB219" s="151"/>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109"/>
      <c r="BB219" s="109"/>
      <c r="BC219" s="109"/>
      <c r="BD219" s="109"/>
      <c r="BE219" s="109"/>
      <c r="BF219" s="109"/>
      <c r="BG219" s="109"/>
      <c r="BH219" s="109"/>
      <c r="BI219" s="109"/>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09"/>
      <c r="CG219" s="109"/>
      <c r="CH219" s="109"/>
      <c r="CI219" s="109"/>
      <c r="CJ219" s="109"/>
      <c r="CK219" s="109"/>
      <c r="CL219" s="109"/>
      <c r="CM219" s="109"/>
      <c r="CN219" s="109"/>
      <c r="CO219" s="109"/>
      <c r="CP219" s="109"/>
      <c r="CQ219" s="109"/>
      <c r="CR219" s="109"/>
      <c r="CS219" s="109"/>
      <c r="CT219" s="109"/>
      <c r="CU219" s="109"/>
      <c r="CV219" s="109"/>
      <c r="CW219" s="109"/>
      <c r="CX219" s="109"/>
      <c r="CY219" s="109"/>
      <c r="CZ219" s="109"/>
      <c r="DA219" s="109"/>
      <c r="DB219" s="109"/>
      <c r="DC219" s="109"/>
      <c r="DD219" s="109"/>
      <c r="DE219" s="109"/>
      <c r="DF219" s="109"/>
      <c r="DG219" s="109"/>
      <c r="DH219" s="109"/>
      <c r="DI219" s="109"/>
      <c r="DJ219" s="109"/>
      <c r="DK219" s="109"/>
      <c r="DL219" s="109"/>
      <c r="DM219" s="109"/>
      <c r="DN219" s="109"/>
      <c r="DO219" s="109"/>
      <c r="DP219" s="109"/>
      <c r="DQ219" s="109"/>
      <c r="DR219" s="109"/>
      <c r="DS219" s="109"/>
      <c r="DT219" s="109"/>
      <c r="DU219" s="109"/>
      <c r="DV219" s="109"/>
      <c r="DW219" s="109"/>
      <c r="DX219" s="109"/>
      <c r="DY219" s="109"/>
      <c r="DZ219" s="109"/>
      <c r="EA219" s="109"/>
      <c r="EB219" s="109"/>
      <c r="EC219" s="109"/>
      <c r="ED219" s="109"/>
      <c r="EE219" s="109"/>
      <c r="EF219" s="109"/>
      <c r="EG219" s="109"/>
      <c r="EH219" s="109"/>
      <c r="EI219" s="109"/>
      <c r="EJ219" s="109"/>
      <c r="EK219" s="109"/>
      <c r="EL219" s="109"/>
      <c r="EM219" s="109"/>
      <c r="EN219" s="109"/>
      <c r="EO219" s="109"/>
      <c r="EP219" s="109"/>
      <c r="EQ219" s="109"/>
      <c r="ER219" s="109"/>
      <c r="ES219" s="109"/>
      <c r="ET219" s="109"/>
      <c r="EU219" s="109"/>
      <c r="EV219" s="109"/>
      <c r="EW219" s="109"/>
      <c r="EX219" s="109"/>
      <c r="EY219" s="109"/>
      <c r="EZ219" s="109"/>
      <c r="FA219" s="109"/>
      <c r="FB219" s="109"/>
      <c r="FC219" s="109"/>
      <c r="FD219" s="109"/>
      <c r="FE219" s="109"/>
      <c r="FF219" s="109"/>
      <c r="FG219" s="109"/>
      <c r="FH219" s="109"/>
      <c r="FI219" s="109"/>
      <c r="FJ219" s="109"/>
      <c r="FK219" s="109"/>
      <c r="FL219" s="109"/>
      <c r="FM219" s="109"/>
      <c r="FN219" s="109"/>
      <c r="FO219" s="109"/>
      <c r="FP219" s="109"/>
      <c r="FQ219" s="109"/>
      <c r="FR219" s="109"/>
      <c r="FS219" s="109"/>
      <c r="FT219" s="109"/>
      <c r="FU219" s="109"/>
      <c r="FV219" s="109"/>
      <c r="FW219" s="109"/>
      <c r="FX219" s="109"/>
      <c r="FY219" s="109"/>
      <c r="FZ219" s="109"/>
      <c r="GA219" s="109"/>
      <c r="GB219" s="109"/>
      <c r="GC219" s="109"/>
      <c r="GD219" s="109"/>
      <c r="GE219" s="109"/>
      <c r="GF219" s="109"/>
      <c r="GG219" s="109"/>
      <c r="GH219" s="109"/>
      <c r="GI219" s="109"/>
      <c r="GJ219" s="109"/>
      <c r="GK219" s="109"/>
      <c r="GL219" s="109"/>
      <c r="GM219" s="109"/>
      <c r="GN219" s="109"/>
      <c r="GO219" s="109"/>
      <c r="GP219" s="109"/>
      <c r="GQ219" s="109"/>
      <c r="GR219" s="109"/>
      <c r="GS219" s="109"/>
      <c r="GT219" s="109"/>
      <c r="GU219" s="109"/>
      <c r="GV219" s="109"/>
      <c r="GW219" s="109"/>
      <c r="GX219" s="109"/>
      <c r="GY219" s="109"/>
      <c r="GZ219" s="109"/>
      <c r="HA219" s="109"/>
      <c r="HB219" s="109"/>
      <c r="HC219" s="109"/>
      <c r="HD219" s="109"/>
      <c r="HE219" s="109"/>
      <c r="HF219" s="109"/>
      <c r="HG219" s="109"/>
      <c r="HH219" s="109"/>
      <c r="HI219" s="109"/>
      <c r="HJ219" s="109"/>
      <c r="HK219" s="109"/>
      <c r="HL219" s="109"/>
      <c r="HM219" s="109"/>
      <c r="HN219" s="109"/>
      <c r="HO219" s="109"/>
      <c r="HP219" s="109"/>
      <c r="HQ219" s="109"/>
      <c r="HR219" s="109"/>
      <c r="HS219" s="109"/>
      <c r="HT219" s="109"/>
      <c r="HU219" s="109"/>
      <c r="HV219" s="109"/>
      <c r="HW219" s="109"/>
      <c r="HX219" s="109"/>
      <c r="HY219" s="109"/>
      <c r="HZ219" s="109"/>
      <c r="IA219" s="109"/>
      <c r="IB219" s="109"/>
      <c r="IC219" s="109"/>
      <c r="ID219" s="109"/>
      <c r="IE219" s="109"/>
      <c r="IF219" s="109"/>
      <c r="IG219" s="109"/>
      <c r="IH219" s="109"/>
      <c r="II219" s="109"/>
      <c r="IJ219" s="109"/>
      <c r="IK219" s="109"/>
      <c r="IL219" s="109"/>
      <c r="IM219" s="109"/>
      <c r="IN219" s="109"/>
      <c r="IO219" s="109"/>
      <c r="IP219" s="109"/>
      <c r="IQ219" s="109"/>
      <c r="IR219" s="109"/>
      <c r="IS219" s="109"/>
      <c r="IT219" s="109"/>
      <c r="IU219" s="109"/>
      <c r="IV219" s="109"/>
      <c r="IW219" s="109"/>
    </row>
    <row r="220" customFormat="false" ht="12.75" hidden="false" customHeight="false" outlineLevel="0" collapsed="false">
      <c r="Y220" s="71"/>
    </row>
    <row r="221" customFormat="false" ht="12.75" hidden="false" customHeight="false" outlineLevel="0" collapsed="false">
      <c r="Y221" s="71"/>
    </row>
    <row r="222" customFormat="false" ht="12.75" hidden="false" customHeight="false" outlineLevel="0" collapsed="false">
      <c r="Y222" s="71"/>
    </row>
    <row r="223" customFormat="false" ht="12.75" hidden="false" customHeight="false" outlineLevel="0" collapsed="false">
      <c r="Y223" s="71"/>
    </row>
    <row r="224" customFormat="false" ht="12.75" hidden="false" customHeight="false" outlineLevel="0" collapsed="false">
      <c r="Y224" s="71"/>
    </row>
    <row r="225" customFormat="false" ht="12.75" hidden="false" customHeight="false" outlineLevel="0" collapsed="false">
      <c r="Y225" s="71"/>
    </row>
    <row r="226" customFormat="false" ht="12.75" hidden="false" customHeight="false" outlineLevel="0" collapsed="false">
      <c r="Y226" s="71"/>
    </row>
    <row r="227" customFormat="false" ht="12.75" hidden="false" customHeight="false" outlineLevel="0" collapsed="false">
      <c r="Y227" s="71"/>
    </row>
    <row r="228" customFormat="false" ht="12.75" hidden="false" customHeight="false" outlineLevel="0" collapsed="false">
      <c r="Y228" s="71"/>
    </row>
    <row r="229" customFormat="false" ht="12.75" hidden="false" customHeight="false" outlineLevel="0" collapsed="false">
      <c r="Y229" s="71"/>
    </row>
    <row r="230" customFormat="false" ht="12.75" hidden="false" customHeight="false" outlineLevel="0" collapsed="false">
      <c r="Y230" s="71"/>
    </row>
    <row r="231" customFormat="false" ht="12.75" hidden="false" customHeight="false" outlineLevel="0" collapsed="false">
      <c r="Y231" s="71"/>
    </row>
    <row r="232" customFormat="false" ht="12.75" hidden="false" customHeight="false" outlineLevel="0" collapsed="false">
      <c r="Y232" s="71"/>
    </row>
    <row r="233" customFormat="false" ht="12.75" hidden="false" customHeight="false" outlineLevel="0" collapsed="false">
      <c r="Y233" s="71"/>
    </row>
    <row r="234" customFormat="false" ht="12.75" hidden="false" customHeight="false" outlineLevel="0" collapsed="false">
      <c r="Y234" s="71"/>
    </row>
    <row r="235" customFormat="false" ht="12.75" hidden="false" customHeight="false" outlineLevel="0" collapsed="false">
      <c r="Y235" s="71"/>
    </row>
    <row r="236" customFormat="false" ht="12.75" hidden="false" customHeight="false" outlineLevel="0" collapsed="false">
      <c r="Y236" s="71"/>
    </row>
    <row r="237" customFormat="false" ht="12.75" hidden="false" customHeight="false" outlineLevel="0" collapsed="false">
      <c r="Y237" s="71"/>
    </row>
    <row r="238" customFormat="false" ht="12.75" hidden="false" customHeight="false" outlineLevel="0" collapsed="false">
      <c r="Y238" s="71"/>
    </row>
    <row r="239" customFormat="false" ht="12.75" hidden="false" customHeight="false" outlineLevel="0" collapsed="false">
      <c r="Y239" s="71"/>
    </row>
    <row r="240" customFormat="false" ht="12.75" hidden="false" customHeight="false" outlineLevel="0" collapsed="false">
      <c r="Y240" s="71"/>
    </row>
    <row r="241" customFormat="false" ht="12.75" hidden="false" customHeight="false" outlineLevel="0" collapsed="false">
      <c r="Y241" s="71"/>
    </row>
    <row r="242" customFormat="false" ht="12.75" hidden="false" customHeight="false" outlineLevel="0" collapsed="false">
      <c r="Y242" s="71"/>
    </row>
    <row r="243" customFormat="false" ht="12.75" hidden="false" customHeight="false" outlineLevel="0" collapsed="false">
      <c r="Y243" s="71"/>
    </row>
    <row r="244" customFormat="false" ht="12.75" hidden="false" customHeight="false" outlineLevel="0" collapsed="false">
      <c r="Y244" s="71"/>
    </row>
    <row r="245" customFormat="false" ht="12.75" hidden="false" customHeight="false" outlineLevel="0" collapsed="false">
      <c r="Y245" s="71"/>
    </row>
    <row r="246" customFormat="false" ht="12.75" hidden="false" customHeight="false" outlineLevel="0" collapsed="false">
      <c r="Y246" s="71"/>
    </row>
    <row r="247" customFormat="false" ht="12.75" hidden="false" customHeight="false" outlineLevel="0" collapsed="false">
      <c r="Y247" s="71"/>
    </row>
    <row r="248" customFormat="false" ht="12.75" hidden="false" customHeight="false" outlineLevel="0" collapsed="false">
      <c r="Y248" s="71"/>
    </row>
    <row r="249" customFormat="false" ht="12.75" hidden="false" customHeight="false" outlineLevel="0" collapsed="false">
      <c r="Y249" s="71"/>
    </row>
    <row r="250" customFormat="false" ht="12.75" hidden="false" customHeight="false" outlineLevel="0" collapsed="false">
      <c r="Y250" s="71"/>
    </row>
    <row r="251" customFormat="false" ht="12.75" hidden="false" customHeight="false" outlineLevel="0" collapsed="false">
      <c r="Y251" s="71"/>
    </row>
    <row r="252" customFormat="false" ht="12.75" hidden="false" customHeight="false" outlineLevel="0" collapsed="false">
      <c r="Y252" s="71"/>
    </row>
    <row r="253" customFormat="false" ht="12.75" hidden="false" customHeight="false" outlineLevel="0" collapsed="false">
      <c r="Y253" s="71"/>
    </row>
    <row r="254" customFormat="false" ht="12.75" hidden="false" customHeight="false" outlineLevel="0" collapsed="false">
      <c r="Y254" s="71"/>
    </row>
    <row r="255" customFormat="false" ht="12.75" hidden="false" customHeight="false" outlineLevel="0" collapsed="false">
      <c r="Y255" s="71"/>
    </row>
    <row r="256" customFormat="false" ht="12.75" hidden="false" customHeight="false" outlineLevel="0" collapsed="false">
      <c r="Y256" s="71"/>
    </row>
    <row r="257" customFormat="false" ht="12.75" hidden="false" customHeight="false" outlineLevel="0" collapsed="false">
      <c r="Y257" s="71"/>
    </row>
    <row r="258" customFormat="false" ht="12.75" hidden="false" customHeight="false" outlineLevel="0" collapsed="false">
      <c r="Y258" s="71"/>
    </row>
    <row r="259" customFormat="false" ht="12.75" hidden="false" customHeight="false" outlineLevel="0" collapsed="false">
      <c r="Y259" s="71"/>
    </row>
    <row r="260" customFormat="false" ht="12.75" hidden="false" customHeight="false" outlineLevel="0" collapsed="false">
      <c r="Y260" s="71"/>
    </row>
    <row r="261" customFormat="false" ht="12.75" hidden="false" customHeight="false" outlineLevel="0" collapsed="false">
      <c r="Y261" s="71"/>
    </row>
    <row r="262" customFormat="false" ht="12.75" hidden="false" customHeight="false" outlineLevel="0" collapsed="false">
      <c r="Y262" s="71"/>
    </row>
    <row r="263" customFormat="false" ht="12.75" hidden="false" customHeight="false" outlineLevel="0" collapsed="false">
      <c r="Y263" s="71"/>
    </row>
  </sheetData>
  <mergeCells count="2">
    <mergeCell ref="A7:B7"/>
    <mergeCell ref="D7:E7"/>
  </mergeCells>
  <printOptions headings="false" gridLines="false" gridLinesSet="true" horizontalCentered="true" verticalCentered="false"/>
  <pageMargins left="0" right="0" top="0" bottom="0" header="0.511811023622047" footer="0.511811023622047"/>
  <pageSetup paperSize="1" scale="100" fitToWidth="1" fitToHeight="3"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F702"/>
  <sheetViews>
    <sheetView showFormulas="false" showGridLines="true" showRowColHeaders="true" showZeros="true" rightToLeft="false" tabSelected="true" showOutlineSymbols="true" defaultGridColor="true" view="normal" topLeftCell="A115" colorId="64" zoomScale="100" zoomScaleNormal="100" zoomScalePageLayoutView="100" workbookViewId="0">
      <selection pane="topLeft" activeCell="H80" activeCellId="0" sqref="H80"/>
    </sheetView>
  </sheetViews>
  <sheetFormatPr defaultColWidth="9.0546875" defaultRowHeight="12.75" customHeight="true" zeroHeight="false" outlineLevelRow="0" outlineLevelCol="0"/>
  <cols>
    <col collapsed="false" customWidth="false" hidden="true" outlineLevel="0" max="45" min="28" style="0" width="9.06"/>
  </cols>
  <sheetData>
    <row r="1" customFormat="false" ht="12.75" hidden="false" customHeight="false" outlineLevel="0" collapsed="false">
      <c r="A1" s="3" t="s">
        <v>28</v>
      </c>
      <c r="B1" s="3"/>
      <c r="C1" s="3"/>
      <c r="D1" s="3"/>
      <c r="E1" s="3"/>
      <c r="F1" s="3"/>
      <c r="G1" s="3"/>
      <c r="H1" s="3"/>
      <c r="I1" s="3"/>
      <c r="J1" s="3"/>
      <c r="K1" s="3"/>
      <c r="L1" s="3"/>
      <c r="M1" s="3"/>
      <c r="N1" s="3"/>
      <c r="O1" s="3"/>
      <c r="P1" s="3"/>
      <c r="Q1" s="3"/>
      <c r="R1" s="3"/>
      <c r="S1" s="3"/>
      <c r="T1" s="3"/>
      <c r="U1" s="3"/>
      <c r="V1" s="3"/>
      <c r="W1" s="3"/>
    </row>
    <row r="2" customFormat="false" ht="12.75" hidden="false" customHeight="false" outlineLevel="0" collapsed="false">
      <c r="A2" s="3" t="s">
        <v>29</v>
      </c>
      <c r="B2" s="3"/>
      <c r="C2" s="3"/>
      <c r="D2" s="3"/>
      <c r="E2" s="3"/>
      <c r="F2" s="3"/>
      <c r="G2" s="3"/>
      <c r="H2" s="3"/>
      <c r="I2" s="3"/>
      <c r="J2" s="3"/>
      <c r="K2" s="3"/>
      <c r="L2" s="3"/>
      <c r="M2" s="3"/>
      <c r="N2" s="3"/>
      <c r="O2" s="3"/>
      <c r="P2" s="3"/>
      <c r="Q2" s="3"/>
      <c r="R2" s="3"/>
      <c r="S2" s="3"/>
      <c r="T2" s="3"/>
      <c r="U2" s="3"/>
      <c r="V2" s="3"/>
      <c r="W2" s="3"/>
    </row>
    <row r="3" customFormat="false" ht="12.75" hidden="false" customHeight="false" outlineLevel="0" collapsed="false">
      <c r="A3" s="3" t="s">
        <v>267</v>
      </c>
      <c r="B3" s="3"/>
      <c r="C3" s="3"/>
      <c r="D3" s="3"/>
      <c r="E3" s="3"/>
      <c r="F3" s="3"/>
      <c r="G3" s="3"/>
      <c r="H3" s="3"/>
      <c r="I3" s="3"/>
      <c r="J3" s="3"/>
      <c r="K3" s="3"/>
      <c r="L3" s="3"/>
      <c r="M3" s="3"/>
      <c r="N3" s="3"/>
      <c r="O3" s="3"/>
      <c r="P3" s="3"/>
      <c r="Q3" s="3"/>
      <c r="R3" s="3"/>
      <c r="S3" s="3"/>
      <c r="T3" s="3"/>
      <c r="U3" s="3"/>
      <c r="V3" s="3"/>
      <c r="W3" s="3"/>
    </row>
    <row r="4" customFormat="false" ht="12.75" hidden="false" customHeight="false" outlineLevel="0" collapsed="false">
      <c r="A4" s="4" t="str">
        <f aca="false">Summary!A3</f>
        <v>October 1999</v>
      </c>
      <c r="B4" s="4"/>
      <c r="C4" s="4"/>
      <c r="D4" s="4"/>
      <c r="E4" s="4"/>
      <c r="F4" s="4"/>
      <c r="G4" s="4"/>
      <c r="H4" s="4"/>
      <c r="I4" s="4"/>
      <c r="J4" s="4"/>
      <c r="K4" s="4"/>
      <c r="L4" s="4"/>
      <c r="M4" s="4"/>
      <c r="N4" s="4"/>
      <c r="O4" s="4"/>
      <c r="P4" s="4"/>
      <c r="Q4" s="4"/>
      <c r="R4" s="4"/>
      <c r="S4" s="4"/>
      <c r="T4" s="4"/>
      <c r="U4" s="4"/>
      <c r="V4" s="4"/>
      <c r="W4" s="4"/>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row>
    <row r="5" customFormat="false" ht="12.75" hidden="false" customHeight="false" outlineLevel="0" collapsed="false">
      <c r="A5" s="31"/>
      <c r="B5" s="19"/>
      <c r="C5" s="19"/>
      <c r="D5" s="19"/>
      <c r="E5" s="19"/>
      <c r="F5" s="19"/>
      <c r="G5" s="19"/>
      <c r="H5" s="19"/>
      <c r="I5" s="19"/>
      <c r="J5" s="19"/>
      <c r="K5" s="19"/>
      <c r="L5" s="19"/>
      <c r="M5" s="19"/>
      <c r="N5" s="19"/>
      <c r="O5" s="19"/>
      <c r="P5" s="19"/>
      <c r="Q5" s="19"/>
      <c r="R5" s="19"/>
      <c r="S5" s="19"/>
      <c r="T5" s="19"/>
      <c r="U5" s="32"/>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row>
    <row r="6" customFormat="false" ht="12.75" hidden="false" customHeight="false" outlineLevel="0" collapsed="false">
      <c r="B6" s="33"/>
      <c r="AC6" s="1"/>
    </row>
    <row r="7" customFormat="false" ht="12.75" hidden="false" customHeight="false" outlineLevel="0" collapsed="false">
      <c r="B7" s="33"/>
      <c r="I7" s="19"/>
      <c r="AC7" s="1"/>
    </row>
    <row r="8" customFormat="false" ht="12.75" hidden="false" customHeight="false" outlineLevel="0" collapsed="false">
      <c r="AC8" s="1"/>
    </row>
    <row r="9" customFormat="false" ht="12.75" hidden="false" customHeight="false" outlineLevel="0" collapsed="false">
      <c r="AC9" s="1"/>
    </row>
    <row r="10" customFormat="false" ht="12.75" hidden="false" customHeight="false" outlineLevel="0" collapsed="false">
      <c r="AC10" s="1"/>
    </row>
    <row r="11" customFormat="false" ht="12.75" hidden="false" customHeight="false" outlineLevel="0" collapsed="false">
      <c r="AC11" s="1"/>
    </row>
    <row r="12" customFormat="false" ht="12.75" hidden="false" customHeight="false" outlineLevel="0" collapsed="false">
      <c r="AC12" s="1"/>
    </row>
    <row r="13" customFormat="false" ht="12.75" hidden="false" customHeight="false" outlineLevel="0" collapsed="false">
      <c r="AC13" s="1"/>
    </row>
    <row r="14" customFormat="false" ht="12.75" hidden="false" customHeight="false" outlineLevel="0" collapsed="false">
      <c r="AC14" s="1"/>
    </row>
    <row r="15" customFormat="false" ht="12.75" hidden="false" customHeight="false" outlineLevel="0" collapsed="false">
      <c r="AC15" s="1"/>
    </row>
    <row r="16" customFormat="false" ht="12.75" hidden="false" customHeight="false" outlineLevel="0" collapsed="false">
      <c r="AC16" s="29"/>
    </row>
    <row r="19" customFormat="false" ht="12.75" hidden="false" customHeight="false" outlineLevel="0" collapsed="false">
      <c r="AC19" s="30"/>
      <c r="AD19" s="30"/>
      <c r="AE19" s="30"/>
      <c r="AF19" s="30"/>
      <c r="AG19" s="30"/>
      <c r="AH19" s="30"/>
      <c r="AI19" s="30"/>
      <c r="AJ19" s="30"/>
      <c r="AK19" s="30"/>
    </row>
    <row r="70" customFormat="false" ht="12.75" hidden="false" customHeight="false" outlineLevel="0" collapsed="false">
      <c r="A70" s="7" t="s">
        <v>268</v>
      </c>
    </row>
    <row r="135" customFormat="false" ht="12.75" hidden="false" customHeight="false" outlineLevel="0" collapsed="false">
      <c r="A135" s="7" t="s">
        <v>268</v>
      </c>
    </row>
    <row r="146" customFormat="false" ht="12.75" hidden="false" customHeight="false" outlineLevel="0" collapsed="false">
      <c r="AA146" s="34" t="s">
        <v>31</v>
      </c>
    </row>
    <row r="147" customFormat="false" ht="12.75" hidden="false" customHeight="false" outlineLevel="0" collapsed="false">
      <c r="AA147" s="8" t="s">
        <v>33</v>
      </c>
    </row>
    <row r="148" customFormat="false" ht="12.75" hidden="false" customHeight="false" outlineLevel="0" collapsed="false">
      <c r="AA148" s="32"/>
      <c r="AB148" s="30" t="n">
        <v>35765</v>
      </c>
      <c r="AC148" s="30" t="n">
        <v>35796</v>
      </c>
      <c r="AD148" s="30" t="n">
        <v>35827</v>
      </c>
      <c r="AE148" s="30" t="n">
        <v>35855</v>
      </c>
      <c r="AF148" s="30" t="n">
        <v>35886</v>
      </c>
      <c r="AG148" s="30" t="n">
        <v>35916</v>
      </c>
      <c r="AH148" s="30" t="n">
        <v>35947</v>
      </c>
      <c r="AI148" s="30" t="n">
        <v>35977</v>
      </c>
      <c r="AJ148" s="30" t="n">
        <v>36008</v>
      </c>
      <c r="AK148" s="30" t="n">
        <v>36039</v>
      </c>
      <c r="AL148" s="30" t="n">
        <v>36069</v>
      </c>
      <c r="AM148" s="30" t="n">
        <v>36100</v>
      </c>
      <c r="AN148" s="30" t="n">
        <v>36130</v>
      </c>
      <c r="AO148" s="30" t="n">
        <v>36161</v>
      </c>
      <c r="AP148" s="30" t="n">
        <v>36192</v>
      </c>
      <c r="AQ148" s="30" t="n">
        <v>36220</v>
      </c>
      <c r="AR148" s="152" t="n">
        <v>36251</v>
      </c>
      <c r="AS148" s="152" t="n">
        <v>36281</v>
      </c>
      <c r="AT148" s="152" t="n">
        <v>36312</v>
      </c>
      <c r="AU148" s="152" t="n">
        <v>36342</v>
      </c>
      <c r="AV148" s="152" t="n">
        <v>36373</v>
      </c>
      <c r="AW148" s="152" t="n">
        <v>36404</v>
      </c>
      <c r="AX148" s="152" t="n">
        <v>36434</v>
      </c>
    </row>
    <row r="149" customFormat="false" ht="12.75" hidden="false" customHeight="false" outlineLevel="0" collapsed="false">
      <c r="AA149" s="0" t="s">
        <v>57</v>
      </c>
      <c r="AB149" s="26" t="n">
        <v>-11</v>
      </c>
      <c r="AC149" s="26" t="n">
        <v>17.9</v>
      </c>
      <c r="AD149" s="26" t="n">
        <v>10.3</v>
      </c>
      <c r="AE149" s="26" t="n">
        <v>12.6</v>
      </c>
      <c r="AF149" s="26" t="n">
        <v>10.6</v>
      </c>
      <c r="AG149" s="26" t="n">
        <v>12.3</v>
      </c>
      <c r="AH149" s="26" t="n">
        <v>12.2</v>
      </c>
      <c r="AI149" s="26" t="n">
        <v>11.3</v>
      </c>
      <c r="AJ149" s="26" t="n">
        <v>14.8</v>
      </c>
      <c r="AK149" s="26" t="n">
        <v>6.8</v>
      </c>
      <c r="AL149" s="26" t="n">
        <v>-1.5</v>
      </c>
      <c r="AM149" s="26" t="n">
        <v>-1.5</v>
      </c>
      <c r="AN149" s="26" t="n">
        <v>7.9</v>
      </c>
      <c r="AO149" s="26" t="n">
        <v>20.2</v>
      </c>
      <c r="AP149" s="26" t="n">
        <v>7.5</v>
      </c>
      <c r="AQ149" s="26" t="n">
        <v>49.4</v>
      </c>
      <c r="AR149" s="26" t="n">
        <v>44.4</v>
      </c>
      <c r="AS149" s="26" t="n">
        <v>31.7</v>
      </c>
      <c r="AT149" s="26" t="n">
        <v>-3.9</v>
      </c>
      <c r="AU149" s="26" t="n">
        <f aca="false">-1.3-7.2+1.5-1.2</f>
        <v>-8.2</v>
      </c>
      <c r="AV149" s="26" t="n">
        <v>-4.6</v>
      </c>
      <c r="AW149" s="26" t="n">
        <v>-0.5</v>
      </c>
      <c r="AX149" s="26" t="n">
        <v>-0.7</v>
      </c>
      <c r="AY149" s="26"/>
    </row>
    <row r="150" customFormat="false" ht="12.75" hidden="false" customHeight="false" outlineLevel="0" collapsed="false">
      <c r="AA150" s="0" t="s">
        <v>58</v>
      </c>
      <c r="AB150" s="26"/>
      <c r="AC150" s="26" t="n">
        <v>0.1</v>
      </c>
      <c r="AD150" s="26" t="n">
        <v>-21.2</v>
      </c>
      <c r="AE150" s="26" t="n">
        <v>-40.4</v>
      </c>
      <c r="AF150" s="26" t="n">
        <v>-42.2</v>
      </c>
      <c r="AG150" s="26" t="n">
        <f aca="false">-5-44.2</f>
        <v>-49.2</v>
      </c>
      <c r="AH150" s="26" t="n">
        <f aca="false">-7.2-39.9</f>
        <v>-47.1</v>
      </c>
      <c r="AI150" s="26" t="n">
        <v>-71.8</v>
      </c>
      <c r="AJ150" s="26" t="n">
        <v>-38.3</v>
      </c>
      <c r="AK150" s="26" t="n">
        <v>-36.7</v>
      </c>
      <c r="AL150" s="26" t="n">
        <v>-37.4</v>
      </c>
      <c r="AM150" s="26" t="n">
        <v>-33.6</v>
      </c>
      <c r="AN150" s="26" t="n">
        <v>-32.1</v>
      </c>
      <c r="AO150" s="26" t="n">
        <v>0.7</v>
      </c>
      <c r="AP150" s="26" t="n">
        <v>2.6</v>
      </c>
      <c r="AQ150" s="26" t="n">
        <v>2.7</v>
      </c>
      <c r="AR150" s="26" t="n">
        <v>-0.1</v>
      </c>
      <c r="AS150" s="26" t="n">
        <v>8.6</v>
      </c>
      <c r="AT150" s="26" t="n">
        <v>-1.2</v>
      </c>
      <c r="AU150" s="26"/>
      <c r="AV150" s="26"/>
      <c r="AW150" s="26"/>
      <c r="AX150" s="26" t="n">
        <v>-10.5</v>
      </c>
      <c r="AY150" s="26"/>
    </row>
    <row r="151" customFormat="false" ht="12.75" hidden="false" customHeight="false" outlineLevel="0" collapsed="false">
      <c r="AA151" s="0" t="s">
        <v>59</v>
      </c>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row>
    <row r="152" customFormat="false" ht="12.75" hidden="false" customHeight="false" outlineLevel="0" collapsed="false">
      <c r="AA152" s="0" t="s">
        <v>60</v>
      </c>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row>
    <row r="153" customFormat="false" ht="12.75" hidden="false" customHeight="false" outlineLevel="0" collapsed="false">
      <c r="AA153" s="0" t="s">
        <v>61</v>
      </c>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row>
    <row r="154" customFormat="false" ht="12.75" hidden="false" customHeight="false" outlineLevel="0" collapsed="false">
      <c r="AA154" s="0" t="s">
        <v>62</v>
      </c>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row>
    <row r="155" customFormat="false" ht="12.75" hidden="false" customHeight="false" outlineLevel="0" collapsed="false">
      <c r="AA155" s="0" t="s">
        <v>63</v>
      </c>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row>
    <row r="156" customFormat="false" ht="12.75" hidden="false" customHeight="false" outlineLevel="0" collapsed="false">
      <c r="AA156" s="0" t="s">
        <v>64</v>
      </c>
      <c r="AB156" s="26" t="n">
        <v>5.9</v>
      </c>
      <c r="AC156" s="26"/>
      <c r="AD156" s="26"/>
      <c r="AE156" s="26"/>
      <c r="AF156" s="26"/>
      <c r="AG156" s="26" t="n">
        <f aca="false">-44.2+44.2</f>
        <v>0</v>
      </c>
      <c r="AH156" s="26" t="n">
        <f aca="false">-39.9+39.9</f>
        <v>0</v>
      </c>
      <c r="AI156" s="26" t="n">
        <v>0</v>
      </c>
      <c r="AJ156" s="26" t="n">
        <v>0</v>
      </c>
      <c r="AK156" s="26"/>
      <c r="AL156" s="26" t="n">
        <v>-23.3</v>
      </c>
      <c r="AM156" s="26" t="n">
        <v>0</v>
      </c>
      <c r="AN156" s="26"/>
      <c r="AO156" s="26"/>
      <c r="AP156" s="26"/>
      <c r="AQ156" s="26"/>
      <c r="AR156" s="26"/>
      <c r="AS156" s="26" t="n">
        <v>-1</v>
      </c>
      <c r="AT156" s="26" t="n">
        <v>0</v>
      </c>
      <c r="AU156" s="26"/>
      <c r="AV156" s="26"/>
      <c r="AW156" s="26" t="n">
        <v>1.3</v>
      </c>
      <c r="AX156" s="26"/>
      <c r="AY156" s="26"/>
    </row>
    <row r="157" customFormat="false" ht="12.75" hidden="false" customHeight="false" outlineLevel="0" collapsed="false">
      <c r="AA157" s="0" t="s">
        <v>65</v>
      </c>
      <c r="AB157" s="26" t="n">
        <v>5.7</v>
      </c>
      <c r="AC157" s="26"/>
      <c r="AD157" s="26" t="n">
        <v>-5.6</v>
      </c>
      <c r="AE157" s="26" t="n">
        <v>-3.5</v>
      </c>
      <c r="AF157" s="26" t="n">
        <v>-3.1</v>
      </c>
      <c r="AG157" s="26" t="n">
        <v>-1.6</v>
      </c>
      <c r="AH157" s="26" t="n">
        <v>-1.5</v>
      </c>
      <c r="AI157" s="26" t="n">
        <v>-1.5</v>
      </c>
      <c r="AJ157" s="26" t="n">
        <v>-1.5</v>
      </c>
      <c r="AK157" s="26" t="n">
        <v>-3.2</v>
      </c>
      <c r="AL157" s="26" t="n">
        <v>-3.2</v>
      </c>
      <c r="AM157" s="26" t="n">
        <v>-1.1</v>
      </c>
      <c r="AN157" s="26" t="n">
        <v>-1.1</v>
      </c>
      <c r="AO157" s="26" t="n">
        <v>1.7</v>
      </c>
      <c r="AP157" s="26"/>
      <c r="AQ157" s="26"/>
      <c r="AR157" s="26"/>
      <c r="AS157" s="26"/>
      <c r="AT157" s="26" t="n">
        <v>-1.5</v>
      </c>
      <c r="AU157" s="26" t="n">
        <v>-1.6</v>
      </c>
      <c r="AV157" s="26"/>
      <c r="AW157" s="26"/>
      <c r="AX157" s="26"/>
      <c r="AY157" s="26"/>
    </row>
    <row r="158" customFormat="false" ht="12.75" hidden="false" customHeight="false" outlineLevel="0" collapsed="false">
      <c r="AA158" s="0" t="s">
        <v>66</v>
      </c>
      <c r="AB158" s="26"/>
      <c r="AC158" s="26"/>
      <c r="AD158" s="26"/>
      <c r="AE158" s="26"/>
      <c r="AF158" s="26"/>
      <c r="AG158" s="26"/>
      <c r="AH158" s="26"/>
      <c r="AI158" s="26"/>
      <c r="AJ158" s="26" t="n">
        <v>0</v>
      </c>
      <c r="AK158" s="26" t="n">
        <v>-1</v>
      </c>
      <c r="AL158" s="26" t="n">
        <v>-1.3</v>
      </c>
      <c r="AM158" s="26" t="n">
        <v>-1.4</v>
      </c>
      <c r="AN158" s="26"/>
      <c r="AO158" s="26"/>
      <c r="AP158" s="26"/>
      <c r="AQ158" s="26"/>
      <c r="AR158" s="26"/>
      <c r="AS158" s="26"/>
      <c r="AT158" s="26"/>
      <c r="AU158" s="26"/>
      <c r="AV158" s="26"/>
      <c r="AW158" s="26"/>
      <c r="AX158" s="26"/>
      <c r="AY158" s="26"/>
    </row>
    <row r="159" customFormat="false" ht="12.75" hidden="false" customHeight="false" outlineLevel="0" collapsed="false">
      <c r="AA159" s="0" t="s">
        <v>67</v>
      </c>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row>
    <row r="160" customFormat="false" ht="12.75" hidden="false" customHeight="false" outlineLevel="0" collapsed="false">
      <c r="AA160" s="0" t="s">
        <v>47</v>
      </c>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row>
    <row r="161" customFormat="false" ht="12.75" hidden="false" customHeight="false" outlineLevel="0" collapsed="false">
      <c r="AA161" s="0" t="s">
        <v>68</v>
      </c>
      <c r="AB161" s="26"/>
      <c r="AC161" s="26"/>
      <c r="AD161" s="26"/>
      <c r="AE161" s="26"/>
      <c r="AF161" s="26"/>
      <c r="AG161" s="26"/>
      <c r="AH161" s="26"/>
      <c r="AI161" s="26"/>
      <c r="AJ161" s="26" t="n">
        <v>0</v>
      </c>
      <c r="AK161" s="26"/>
      <c r="AL161" s="26" t="n">
        <v>-6.9</v>
      </c>
      <c r="AM161" s="26" t="n">
        <v>0</v>
      </c>
      <c r="AN161" s="26" t="n">
        <v>0</v>
      </c>
      <c r="AO161" s="26"/>
      <c r="AP161" s="26"/>
      <c r="AQ161" s="26"/>
      <c r="AR161" s="26"/>
      <c r="AS161" s="26"/>
      <c r="AT161" s="26" t="n">
        <v>3.9</v>
      </c>
      <c r="AU161" s="26"/>
      <c r="AV161" s="26"/>
      <c r="AW161" s="26"/>
      <c r="AX161" s="26"/>
      <c r="AY161" s="26"/>
    </row>
    <row r="162" customFormat="false" ht="12.75" hidden="false" customHeight="false" outlineLevel="0" collapsed="false">
      <c r="AA162" s="0" t="s">
        <v>69</v>
      </c>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row>
    <row r="163" customFormat="false" ht="12.75" hidden="false" customHeight="false" outlineLevel="0" collapsed="false">
      <c r="AA163" s="0" t="s">
        <v>70</v>
      </c>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row>
    <row r="164" customFormat="false" ht="12.75" hidden="false" customHeight="false" outlineLevel="0" collapsed="false">
      <c r="AA164" s="0" t="s">
        <v>71</v>
      </c>
      <c r="AB164" s="26" t="n">
        <v>-11.9</v>
      </c>
      <c r="AC164" s="26" t="n">
        <v>-3.7</v>
      </c>
      <c r="AD164" s="26"/>
      <c r="AE164" s="26" t="n">
        <v>-0.3</v>
      </c>
      <c r="AF164" s="26" t="n">
        <v>-0.1</v>
      </c>
      <c r="AG164" s="26" t="n">
        <v>-1.1</v>
      </c>
      <c r="AH164" s="26"/>
      <c r="AI164" s="26" t="n">
        <v>8.4</v>
      </c>
      <c r="AJ164" s="26" t="n">
        <v>-3.5</v>
      </c>
      <c r="AK164" s="26" t="n">
        <v>-6.8</v>
      </c>
      <c r="AL164" s="26" t="n">
        <v>7.3</v>
      </c>
      <c r="AM164" s="26" t="n">
        <v>-29.5</v>
      </c>
      <c r="AN164" s="26" t="n">
        <v>-15.9</v>
      </c>
      <c r="AO164" s="26" t="n">
        <v>-7.1</v>
      </c>
      <c r="AP164" s="26" t="n">
        <v>-2.3</v>
      </c>
      <c r="AQ164" s="26"/>
      <c r="AR164" s="26"/>
      <c r="AS164" s="26"/>
      <c r="AT164" s="26"/>
      <c r="AU164" s="26"/>
      <c r="AV164" s="26" t="n">
        <v>1.8</v>
      </c>
      <c r="AW164" s="26" t="n">
        <v>-1.2</v>
      </c>
      <c r="AX164" s="26" t="n">
        <v>-1.2</v>
      </c>
      <c r="AY164" s="26"/>
    </row>
    <row r="165" customFormat="false" ht="12.75" hidden="true" customHeight="false" outlineLevel="0" collapsed="false">
      <c r="AA165" s="0" t="s">
        <v>72</v>
      </c>
      <c r="AB165" s="26" t="n">
        <v>16.4</v>
      </c>
      <c r="AC165" s="26" t="n">
        <v>-1.1</v>
      </c>
      <c r="AD165" s="26" t="n">
        <v>0.9</v>
      </c>
      <c r="AE165" s="26" t="n">
        <v>11</v>
      </c>
      <c r="AF165" s="26" t="n">
        <v>11.2</v>
      </c>
      <c r="AG165" s="26" t="n">
        <v>13.9</v>
      </c>
      <c r="AH165" s="26" t="n">
        <v>16.2</v>
      </c>
      <c r="AI165" s="26" t="n">
        <v>15.1</v>
      </c>
      <c r="AJ165" s="26" t="n">
        <v>16.4</v>
      </c>
      <c r="AK165" s="26" t="n">
        <v>18.3</v>
      </c>
      <c r="AL165" s="26" t="n">
        <v>19.5</v>
      </c>
      <c r="AM165" s="26" t="n">
        <v>15.9</v>
      </c>
      <c r="AN165" s="26" t="n">
        <v>16.4</v>
      </c>
      <c r="AO165" s="26" t="n">
        <v>-4.8</v>
      </c>
      <c r="AP165" s="26" t="n">
        <v>-10.1</v>
      </c>
      <c r="AQ165" s="26" t="n">
        <v>-8.5</v>
      </c>
      <c r="AR165" s="26" t="n">
        <v>-5.1</v>
      </c>
      <c r="AS165" s="26" t="n">
        <v>-0.2</v>
      </c>
      <c r="AT165" s="26" t="n">
        <v>-0.1</v>
      </c>
      <c r="AU165" s="26" t="n">
        <f aca="false">2.7+4.6-13.5+5.9-1+1.1</f>
        <v>-0.2</v>
      </c>
      <c r="AV165" s="26" t="n">
        <v>4.3</v>
      </c>
      <c r="AW165" s="26"/>
      <c r="AX165" s="26"/>
      <c r="AY165" s="26"/>
    </row>
    <row r="166" customFormat="false" ht="12.75" hidden="false" customHeight="false" outlineLevel="0" collapsed="false">
      <c r="AA166" s="0" t="s">
        <v>73</v>
      </c>
      <c r="AB166" s="41"/>
      <c r="AC166" s="41"/>
      <c r="AD166" s="41"/>
      <c r="AE166" s="41" t="n">
        <v>4</v>
      </c>
      <c r="AF166" s="41" t="n">
        <v>-0.2</v>
      </c>
      <c r="AG166" s="41" t="n">
        <v>4</v>
      </c>
      <c r="AH166" s="41" t="n">
        <v>4</v>
      </c>
      <c r="AI166" s="41"/>
      <c r="AJ166" s="41" t="n">
        <v>0</v>
      </c>
      <c r="AK166" s="41"/>
      <c r="AL166" s="41"/>
      <c r="AM166" s="41"/>
      <c r="AN166" s="41"/>
      <c r="AO166" s="41"/>
      <c r="AP166" s="41"/>
      <c r="AQ166" s="41"/>
      <c r="AR166" s="41"/>
      <c r="AS166" s="41"/>
      <c r="AT166" s="41"/>
      <c r="AU166" s="41"/>
      <c r="AV166" s="41"/>
      <c r="AW166" s="41"/>
      <c r="AX166" s="41"/>
    </row>
    <row r="167" customFormat="false" ht="12.75" hidden="false" customHeight="false" outlineLevel="0" collapsed="false">
      <c r="AB167" s="1" t="n">
        <f aca="false">SUM(AB149:AB166)</f>
        <v>5.1</v>
      </c>
      <c r="AC167" s="1" t="n">
        <f aca="false">SUM(AC149:AC166)</f>
        <v>13.2</v>
      </c>
      <c r="AD167" s="1" t="n">
        <f aca="false">SUM(AD149:AD166)</f>
        <v>-15.6</v>
      </c>
      <c r="AE167" s="1" t="n">
        <f aca="false">SUM(AE149:AE166)</f>
        <v>-16.6</v>
      </c>
      <c r="AF167" s="1" t="n">
        <f aca="false">SUM(AF149:AF166)</f>
        <v>-23.8</v>
      </c>
      <c r="AG167" s="1" t="n">
        <f aca="false">SUM(AG149:AG166)</f>
        <v>-21.7</v>
      </c>
      <c r="AH167" s="1" t="n">
        <f aca="false">SUM(AH149:AH166)</f>
        <v>-16.2</v>
      </c>
      <c r="AI167" s="1" t="n">
        <f aca="false">SUM(AI149:AI166)</f>
        <v>-38.5</v>
      </c>
      <c r="AJ167" s="1" t="n">
        <f aca="false">SUM(AJ149:AJ166)</f>
        <v>-12.1</v>
      </c>
      <c r="AK167" s="1" t="n">
        <f aca="false">SUM(AK149:AK166)</f>
        <v>-22.6</v>
      </c>
      <c r="AL167" s="1" t="n">
        <f aca="false">SUM(AL149:AL166)</f>
        <v>-46.8</v>
      </c>
      <c r="AM167" s="1" t="n">
        <f aca="false">SUM(AM149:AM166)</f>
        <v>-51.2</v>
      </c>
      <c r="AN167" s="1" t="n">
        <f aca="false">SUM(AN149:AN166)</f>
        <v>-24.8</v>
      </c>
      <c r="AO167" s="1" t="n">
        <f aca="false">SUM(AO149:AO166)</f>
        <v>10.7</v>
      </c>
      <c r="AP167" s="1" t="n">
        <f aca="false">SUM(AP149:AP166)</f>
        <v>-2.3</v>
      </c>
      <c r="AQ167" s="1" t="n">
        <f aca="false">SUM(AQ149:AQ166)</f>
        <v>43.6</v>
      </c>
      <c r="AR167" s="1" t="n">
        <f aca="false">SUM(AR149:AR166)</f>
        <v>39.2</v>
      </c>
      <c r="AS167" s="1" t="n">
        <f aca="false">SUM(AS149:AS166)</f>
        <v>39.1</v>
      </c>
      <c r="AT167" s="1" t="n">
        <f aca="false">SUM(AT149:AT166)</f>
        <v>-2.8</v>
      </c>
      <c r="AU167" s="1" t="n">
        <f aca="false">SUM(AU149:AU166)</f>
        <v>-10</v>
      </c>
      <c r="AV167" s="1" t="n">
        <f aca="false">SUM(AV149:AV166)</f>
        <v>1.5</v>
      </c>
      <c r="AW167" s="1" t="n">
        <f aca="false">SUM(AW149:AW166)</f>
        <v>-0.4</v>
      </c>
      <c r="AX167" s="1" t="n">
        <f aca="false">SUM(AX149:AX166)</f>
        <v>-12.4</v>
      </c>
    </row>
    <row r="168" customFormat="false" ht="12.75" hidden="false" customHeight="false" outlineLevel="0" collapsed="false">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customFormat="false" ht="12.75" hidden="false" customHeight="false" outlineLevel="0" collapsed="false">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customFormat="false" ht="12.75" hidden="false" customHeight="false" outlineLevel="0" collapsed="false">
      <c r="AA170" s="8" t="s">
        <v>37</v>
      </c>
    </row>
    <row r="171" customFormat="false" ht="12.75" hidden="false" customHeight="false" outlineLevel="0" collapsed="false">
      <c r="AB171" s="30" t="n">
        <f aca="false">AB$148</f>
        <v>35765</v>
      </c>
      <c r="AC171" s="30" t="n">
        <f aca="false">AC$148</f>
        <v>35796</v>
      </c>
      <c r="AD171" s="30" t="n">
        <f aca="false">AD$148</f>
        <v>35827</v>
      </c>
      <c r="AE171" s="30" t="n">
        <f aca="false">AE$148</f>
        <v>35855</v>
      </c>
      <c r="AF171" s="30" t="n">
        <f aca="false">AF$148</f>
        <v>35886</v>
      </c>
      <c r="AG171" s="30" t="n">
        <f aca="false">AG$148</f>
        <v>35916</v>
      </c>
      <c r="AH171" s="30" t="n">
        <f aca="false">AH$148</f>
        <v>35947</v>
      </c>
      <c r="AI171" s="30" t="n">
        <f aca="false">AI$148</f>
        <v>35977</v>
      </c>
      <c r="AJ171" s="30" t="n">
        <f aca="false">AJ$148</f>
        <v>36008</v>
      </c>
      <c r="AK171" s="30" t="n">
        <f aca="false">AK$148</f>
        <v>36039</v>
      </c>
      <c r="AL171" s="30" t="n">
        <f aca="false">AL$148</f>
        <v>36069</v>
      </c>
      <c r="AM171" s="30" t="n">
        <f aca="false">AM$148</f>
        <v>36100</v>
      </c>
      <c r="AN171" s="30" t="n">
        <f aca="false">AN$148</f>
        <v>36130</v>
      </c>
      <c r="AO171" s="30" t="n">
        <f aca="false">AO$148</f>
        <v>36161</v>
      </c>
      <c r="AP171" s="30" t="n">
        <f aca="false">AP$148</f>
        <v>36192</v>
      </c>
      <c r="AQ171" s="30" t="n">
        <f aca="false">AQ$148</f>
        <v>36220</v>
      </c>
      <c r="AR171" s="30" t="n">
        <f aca="false">AR$148</f>
        <v>36251</v>
      </c>
      <c r="AS171" s="30" t="n">
        <f aca="false">AS$148</f>
        <v>36281</v>
      </c>
      <c r="AT171" s="30" t="n">
        <f aca="false">AT$148</f>
        <v>36312</v>
      </c>
      <c r="AU171" s="30" t="n">
        <f aca="false">AU$148</f>
        <v>36342</v>
      </c>
      <c r="AV171" s="30" t="n">
        <f aca="false">AV$148</f>
        <v>36373</v>
      </c>
      <c r="AW171" s="30" t="n">
        <f aca="false">AW$148</f>
        <v>36404</v>
      </c>
      <c r="AX171" s="30" t="n">
        <f aca="false">AX$148</f>
        <v>36434</v>
      </c>
    </row>
    <row r="172" customFormat="false" ht="12.75" hidden="false" customHeight="false" outlineLevel="0" collapsed="false">
      <c r="AA172" s="0" t="s">
        <v>57</v>
      </c>
      <c r="AB172" s="1" t="n">
        <f aca="false">AB150</f>
        <v>0</v>
      </c>
      <c r="AC172" s="1" t="n">
        <f aca="false">AC150</f>
        <v>0.1</v>
      </c>
      <c r="AD172" s="1" t="n">
        <f aca="false">AD150</f>
        <v>-21.2</v>
      </c>
      <c r="AE172" s="1" t="n">
        <f aca="false">AE150</f>
        <v>-40.4</v>
      </c>
      <c r="AF172" s="1" t="n">
        <f aca="false">AF150</f>
        <v>-42.2</v>
      </c>
      <c r="AG172" s="1" t="n">
        <f aca="false">AG150</f>
        <v>-49.2</v>
      </c>
      <c r="AH172" s="1" t="n">
        <f aca="false">AH150</f>
        <v>-47.1</v>
      </c>
      <c r="AI172" s="1" t="n">
        <f aca="false">AI150</f>
        <v>-71.8</v>
      </c>
      <c r="AJ172" s="1" t="n">
        <f aca="false">AJ150</f>
        <v>-38.3</v>
      </c>
      <c r="AK172" s="1" t="n">
        <f aca="false">AK150</f>
        <v>-36.7</v>
      </c>
      <c r="AL172" s="1" t="n">
        <f aca="false">AL150</f>
        <v>-37.4</v>
      </c>
      <c r="AM172" s="1" t="n">
        <f aca="false">AM150</f>
        <v>-33.6</v>
      </c>
      <c r="AN172" s="1" t="n">
        <f aca="false">AN150</f>
        <v>-32.1</v>
      </c>
      <c r="AO172" s="1" t="n">
        <f aca="false">AO150</f>
        <v>0.7</v>
      </c>
      <c r="AP172" s="1" t="n">
        <f aca="false">AP150</f>
        <v>2.6</v>
      </c>
      <c r="AQ172" s="1" t="n">
        <f aca="false">AQ150</f>
        <v>2.7</v>
      </c>
      <c r="AR172" s="1" t="n">
        <f aca="false">AR150</f>
        <v>-0.1</v>
      </c>
      <c r="AS172" s="1" t="n">
        <f aca="false">AS150</f>
        <v>8.6</v>
      </c>
      <c r="AT172" s="1" t="n">
        <f aca="false">AT150</f>
        <v>-1.2</v>
      </c>
      <c r="AU172" s="1" t="n">
        <f aca="false">AU150</f>
        <v>0</v>
      </c>
      <c r="AV172" s="1" t="n">
        <f aca="false">AV150</f>
        <v>0</v>
      </c>
      <c r="AW172" s="1" t="n">
        <f aca="false">AW150</f>
        <v>0</v>
      </c>
      <c r="AX172" s="1" t="n">
        <f aca="false">AX150</f>
        <v>-10.5</v>
      </c>
    </row>
    <row r="173" customFormat="false" ht="12.75" hidden="false" customHeight="false" outlineLevel="0" collapsed="false">
      <c r="AA173" s="0" t="s">
        <v>58</v>
      </c>
      <c r="AB173" s="1"/>
      <c r="AC173" s="1" t="n">
        <v>-1.1</v>
      </c>
      <c r="AD173" s="1" t="n">
        <v>-0.1</v>
      </c>
      <c r="AE173" s="1" t="n">
        <v>-6.5</v>
      </c>
      <c r="AF173" s="1" t="n">
        <v>-5.8</v>
      </c>
      <c r="AG173" s="26" t="n">
        <v>19.9</v>
      </c>
      <c r="AH173" s="26" t="n">
        <v>30.2</v>
      </c>
      <c r="AI173" s="26" t="n">
        <v>-4.2</v>
      </c>
      <c r="AJ173" s="26" t="n">
        <v>-3.5</v>
      </c>
      <c r="AK173" s="26" t="n">
        <v>-5.8</v>
      </c>
      <c r="AL173" s="26" t="n">
        <v>-16.2</v>
      </c>
      <c r="AM173" s="26" t="n">
        <v>-5.4</v>
      </c>
      <c r="AN173" s="26" t="n">
        <v>7.9</v>
      </c>
      <c r="AO173" s="26"/>
      <c r="AP173" s="26" t="n">
        <v>-1.2</v>
      </c>
      <c r="AQ173" s="26" t="n">
        <v>-15.1</v>
      </c>
      <c r="AR173" s="26" t="n">
        <v>-2</v>
      </c>
      <c r="AS173" s="26" t="n">
        <v>-1.3</v>
      </c>
      <c r="AT173" s="26"/>
      <c r="AU173" s="26" t="n">
        <f aca="false">-1.3+5</f>
        <v>3.7</v>
      </c>
      <c r="AV173" s="26" t="n">
        <v>9.5</v>
      </c>
      <c r="AW173" s="26" t="n">
        <v>-22.9</v>
      </c>
      <c r="AX173" s="26" t="n">
        <v>4.5</v>
      </c>
    </row>
    <row r="174" customFormat="false" ht="12.75" hidden="false" customHeight="false" outlineLevel="0" collapsed="false">
      <c r="AA174" s="0" t="s">
        <v>59</v>
      </c>
      <c r="AB174" s="1"/>
      <c r="AC174" s="1"/>
      <c r="AD174" s="1"/>
      <c r="AE174" s="1"/>
      <c r="AF174" s="1"/>
      <c r="AG174" s="26"/>
      <c r="AH174" s="26"/>
      <c r="AI174" s="26"/>
      <c r="AJ174" s="26"/>
      <c r="AK174" s="26"/>
      <c r="AL174" s="26"/>
      <c r="AM174" s="26"/>
      <c r="AN174" s="26"/>
      <c r="AO174" s="26"/>
      <c r="AP174" s="26"/>
      <c r="AQ174" s="26"/>
      <c r="AR174" s="26"/>
      <c r="AS174" s="26"/>
      <c r="AT174" s="26"/>
      <c r="AU174" s="26"/>
      <c r="AV174" s="26"/>
      <c r="AW174" s="26"/>
      <c r="AX174" s="26"/>
    </row>
    <row r="175" customFormat="false" ht="12.75" hidden="false" customHeight="false" outlineLevel="0" collapsed="false">
      <c r="AA175" s="0" t="s">
        <v>60</v>
      </c>
      <c r="AB175" s="1"/>
      <c r="AC175" s="1"/>
      <c r="AD175" s="1"/>
      <c r="AE175" s="1"/>
      <c r="AF175" s="1"/>
      <c r="AG175" s="26"/>
      <c r="AH175" s="26"/>
      <c r="AI175" s="26"/>
      <c r="AJ175" s="26"/>
      <c r="AK175" s="26"/>
      <c r="AL175" s="26"/>
      <c r="AM175" s="26"/>
      <c r="AN175" s="26"/>
      <c r="AO175" s="26"/>
      <c r="AP175" s="26"/>
      <c r="AQ175" s="26"/>
      <c r="AR175" s="26"/>
      <c r="AS175" s="26"/>
      <c r="AT175" s="26"/>
      <c r="AU175" s="26"/>
      <c r="AV175" s="26"/>
      <c r="AW175" s="26"/>
      <c r="AX175" s="26"/>
    </row>
    <row r="176" customFormat="false" ht="12.75" hidden="false" customHeight="false" outlineLevel="0" collapsed="false">
      <c r="AA176" s="0" t="s">
        <v>61</v>
      </c>
      <c r="AB176" s="1"/>
      <c r="AC176" s="1"/>
      <c r="AD176" s="1"/>
      <c r="AE176" s="1"/>
      <c r="AF176" s="1"/>
      <c r="AG176" s="26"/>
      <c r="AH176" s="26"/>
      <c r="AI176" s="26"/>
      <c r="AJ176" s="26"/>
      <c r="AK176" s="26"/>
      <c r="AL176" s="26"/>
      <c r="AM176" s="26"/>
      <c r="AN176" s="26"/>
      <c r="AO176" s="26"/>
      <c r="AP176" s="26"/>
      <c r="AQ176" s="26"/>
      <c r="AR176" s="26"/>
      <c r="AS176" s="26"/>
      <c r="AT176" s="26"/>
      <c r="AU176" s="26"/>
      <c r="AV176" s="26"/>
      <c r="AW176" s="26"/>
      <c r="AX176" s="26"/>
    </row>
    <row r="177" customFormat="false" ht="12.75" hidden="false" customHeight="false" outlineLevel="0" collapsed="false">
      <c r="AA177" s="0" t="s">
        <v>62</v>
      </c>
      <c r="AB177" s="1"/>
      <c r="AC177" s="1"/>
      <c r="AD177" s="1"/>
      <c r="AE177" s="1"/>
      <c r="AF177" s="1"/>
      <c r="AG177" s="26"/>
      <c r="AH177" s="26"/>
      <c r="AI177" s="26"/>
      <c r="AJ177" s="26"/>
      <c r="AK177" s="26"/>
      <c r="AL177" s="26"/>
      <c r="AM177" s="26"/>
      <c r="AN177" s="26"/>
      <c r="AO177" s="26"/>
      <c r="AP177" s="26"/>
      <c r="AQ177" s="26"/>
      <c r="AR177" s="26"/>
      <c r="AS177" s="26"/>
      <c r="AT177" s="26"/>
      <c r="AU177" s="26"/>
      <c r="AV177" s="26"/>
      <c r="AW177" s="26" t="n">
        <v>-3.8</v>
      </c>
      <c r="AX177" s="26"/>
    </row>
    <row r="178" customFormat="false" ht="12.75" hidden="false" customHeight="false" outlineLevel="0" collapsed="false">
      <c r="AA178" s="0" t="s">
        <v>63</v>
      </c>
      <c r="AB178" s="1"/>
      <c r="AC178" s="1"/>
      <c r="AD178" s="1"/>
      <c r="AE178" s="1"/>
      <c r="AF178" s="1"/>
      <c r="AG178" s="26"/>
      <c r="AH178" s="26"/>
      <c r="AI178" s="26"/>
      <c r="AJ178" s="26"/>
      <c r="AK178" s="26"/>
      <c r="AL178" s="26"/>
      <c r="AM178" s="26"/>
      <c r="AN178" s="26"/>
      <c r="AO178" s="26"/>
      <c r="AP178" s="26"/>
      <c r="AQ178" s="26"/>
      <c r="AR178" s="26"/>
      <c r="AS178" s="26"/>
      <c r="AT178" s="26"/>
      <c r="AU178" s="26"/>
      <c r="AV178" s="26"/>
      <c r="AW178" s="26"/>
      <c r="AX178" s="26" t="n">
        <v>1.1</v>
      </c>
    </row>
    <row r="179" customFormat="false" ht="12.75" hidden="false" customHeight="false" outlineLevel="0" collapsed="false">
      <c r="AA179" s="0" t="s">
        <v>64</v>
      </c>
      <c r="AB179" s="1"/>
      <c r="AC179" s="1"/>
      <c r="AD179" s="1"/>
      <c r="AE179" s="1"/>
      <c r="AF179" s="1"/>
      <c r="AG179" s="26" t="n">
        <v>-1</v>
      </c>
      <c r="AH179" s="26" t="n">
        <v>-1.2</v>
      </c>
      <c r="AI179" s="26"/>
      <c r="AJ179" s="26" t="n">
        <v>-1</v>
      </c>
      <c r="AK179" s="26"/>
      <c r="AL179" s="26"/>
      <c r="AM179" s="26"/>
      <c r="AN179" s="26"/>
      <c r="AO179" s="26"/>
      <c r="AP179" s="26"/>
      <c r="AQ179" s="26"/>
      <c r="AR179" s="26"/>
      <c r="AS179" s="26"/>
      <c r="AT179" s="26"/>
      <c r="AU179" s="26"/>
      <c r="AV179" s="26"/>
      <c r="AW179" s="26"/>
      <c r="AX179" s="26" t="n">
        <v>-0.7</v>
      </c>
    </row>
    <row r="180" customFormat="false" ht="12.75" hidden="false" customHeight="false" outlineLevel="0" collapsed="false">
      <c r="AA180" s="0" t="s">
        <v>65</v>
      </c>
      <c r="AB180" s="1"/>
      <c r="AC180" s="1"/>
      <c r="AD180" s="1"/>
      <c r="AE180" s="1" t="n">
        <v>-1.6</v>
      </c>
      <c r="AF180" s="1"/>
      <c r="AG180" s="26" t="n">
        <v>-1.1</v>
      </c>
      <c r="AH180" s="26" t="n">
        <v>0.9</v>
      </c>
      <c r="AI180" s="26" t="n">
        <v>-6.9</v>
      </c>
      <c r="AJ180" s="26" t="n">
        <v>-9.3</v>
      </c>
      <c r="AK180" s="26" t="n">
        <v>-5.8</v>
      </c>
      <c r="AL180" s="26" t="n">
        <v>-3.9</v>
      </c>
      <c r="AM180" s="26" t="n">
        <v>0.2</v>
      </c>
      <c r="AN180" s="26" t="n">
        <v>-6.5</v>
      </c>
      <c r="AO180" s="26" t="n">
        <v>-2.6</v>
      </c>
      <c r="AP180" s="26" t="n">
        <v>3.1</v>
      </c>
      <c r="AQ180" s="26"/>
      <c r="AR180" s="26"/>
      <c r="AS180" s="26"/>
      <c r="AT180" s="26"/>
      <c r="AU180" s="26" t="n">
        <v>-4.6</v>
      </c>
      <c r="AV180" s="26"/>
      <c r="AW180" s="26"/>
      <c r="AX180" s="26"/>
    </row>
    <row r="181" customFormat="false" ht="12.75" hidden="false" customHeight="false" outlineLevel="0" collapsed="false">
      <c r="AA181" s="0" t="s">
        <v>66</v>
      </c>
      <c r="AB181" s="1"/>
      <c r="AC181" s="1"/>
      <c r="AD181" s="1"/>
      <c r="AE181" s="1"/>
      <c r="AF181" s="1"/>
      <c r="AG181" s="26"/>
      <c r="AH181" s="26"/>
      <c r="AI181" s="26"/>
      <c r="AJ181" s="26"/>
      <c r="AK181" s="26"/>
      <c r="AL181" s="26"/>
      <c r="AM181" s="26"/>
      <c r="AN181" s="26"/>
      <c r="AO181" s="26"/>
      <c r="AP181" s="26"/>
      <c r="AQ181" s="26"/>
      <c r="AR181" s="26"/>
      <c r="AS181" s="26"/>
      <c r="AT181" s="26"/>
      <c r="AU181" s="26"/>
      <c r="AV181" s="26"/>
      <c r="AW181" s="26"/>
      <c r="AX181" s="26"/>
    </row>
    <row r="182" customFormat="false" ht="12.75" hidden="false" customHeight="false" outlineLevel="0" collapsed="false">
      <c r="AA182" s="0" t="s">
        <v>67</v>
      </c>
      <c r="AB182" s="1"/>
      <c r="AC182" s="1"/>
      <c r="AD182" s="1"/>
      <c r="AE182" s="1"/>
      <c r="AF182" s="1"/>
      <c r="AG182" s="26"/>
      <c r="AH182" s="26"/>
      <c r="AI182" s="26"/>
      <c r="AJ182" s="26"/>
      <c r="AK182" s="26"/>
      <c r="AL182" s="26"/>
      <c r="AM182" s="26"/>
      <c r="AN182" s="26"/>
      <c r="AO182" s="26"/>
      <c r="AP182" s="26"/>
      <c r="AQ182" s="26"/>
      <c r="AR182" s="26"/>
      <c r="AS182" s="26"/>
      <c r="AT182" s="26"/>
      <c r="AU182" s="26"/>
      <c r="AV182" s="26"/>
      <c r="AW182" s="26"/>
      <c r="AX182" s="26"/>
    </row>
    <row r="183" customFormat="false" ht="12.75" hidden="false" customHeight="false" outlineLevel="0" collapsed="false">
      <c r="AA183" s="0" t="s">
        <v>47</v>
      </c>
      <c r="AB183" s="1"/>
      <c r="AC183" s="1"/>
      <c r="AD183" s="1"/>
      <c r="AE183" s="1"/>
      <c r="AF183" s="1"/>
      <c r="AG183" s="26"/>
      <c r="AH183" s="26"/>
      <c r="AI183" s="26"/>
      <c r="AJ183" s="26"/>
      <c r="AK183" s="26"/>
      <c r="AL183" s="26"/>
      <c r="AM183" s="26"/>
      <c r="AN183" s="26"/>
      <c r="AO183" s="26"/>
      <c r="AP183" s="26"/>
      <c r="AQ183" s="26"/>
      <c r="AR183" s="26"/>
      <c r="AS183" s="26"/>
      <c r="AT183" s="26"/>
      <c r="AU183" s="26"/>
      <c r="AV183" s="26"/>
      <c r="AW183" s="26"/>
      <c r="AX183" s="26"/>
    </row>
    <row r="184" customFormat="false" ht="12.75" hidden="false" customHeight="false" outlineLevel="0" collapsed="false">
      <c r="AA184" s="0" t="s">
        <v>68</v>
      </c>
      <c r="AB184" s="1"/>
      <c r="AC184" s="1"/>
      <c r="AD184" s="1"/>
      <c r="AE184" s="1"/>
      <c r="AF184" s="1"/>
      <c r="AG184" s="26"/>
      <c r="AH184" s="26" t="n">
        <v>-1.6</v>
      </c>
      <c r="AI184" s="26"/>
      <c r="AJ184" s="26"/>
      <c r="AK184" s="26"/>
      <c r="AL184" s="26"/>
      <c r="AM184" s="26"/>
      <c r="AN184" s="26"/>
      <c r="AO184" s="26"/>
      <c r="AP184" s="26"/>
      <c r="AQ184" s="26"/>
      <c r="AR184" s="26"/>
      <c r="AS184" s="26"/>
      <c r="AT184" s="26"/>
      <c r="AU184" s="26"/>
      <c r="AV184" s="26"/>
      <c r="AW184" s="26"/>
      <c r="AX184" s="26"/>
    </row>
    <row r="185" customFormat="false" ht="12.75" hidden="false" customHeight="false" outlineLevel="0" collapsed="false">
      <c r="AA185" s="0" t="s">
        <v>69</v>
      </c>
      <c r="AB185" s="1"/>
      <c r="AC185" s="1"/>
      <c r="AD185" s="1"/>
      <c r="AE185" s="1"/>
      <c r="AF185" s="1"/>
      <c r="AG185" s="26"/>
      <c r="AH185" s="26"/>
      <c r="AI185" s="26"/>
      <c r="AJ185" s="26"/>
      <c r="AK185" s="26"/>
      <c r="AL185" s="26"/>
      <c r="AM185" s="26"/>
      <c r="AN185" s="26"/>
      <c r="AO185" s="26"/>
      <c r="AP185" s="26"/>
      <c r="AQ185" s="26"/>
      <c r="AR185" s="26"/>
      <c r="AS185" s="26"/>
      <c r="AT185" s="26"/>
      <c r="AU185" s="26"/>
      <c r="AV185" s="26"/>
      <c r="AW185" s="26"/>
      <c r="AX185" s="26"/>
    </row>
    <row r="186" customFormat="false" ht="12.75" hidden="false" customHeight="false" outlineLevel="0" collapsed="false">
      <c r="AA186" s="0" t="s">
        <v>70</v>
      </c>
      <c r="AB186" s="1"/>
      <c r="AC186" s="1"/>
      <c r="AD186" s="1"/>
      <c r="AE186" s="1"/>
      <c r="AF186" s="1"/>
      <c r="AG186" s="26"/>
      <c r="AH186" s="26"/>
      <c r="AI186" s="26"/>
      <c r="AJ186" s="26"/>
      <c r="AK186" s="26"/>
      <c r="AL186" s="26"/>
      <c r="AM186" s="26"/>
      <c r="AN186" s="26"/>
      <c r="AO186" s="26"/>
      <c r="AP186" s="26"/>
      <c r="AQ186" s="26"/>
      <c r="AR186" s="26"/>
      <c r="AS186" s="26"/>
      <c r="AT186" s="26"/>
      <c r="AU186" s="26"/>
      <c r="AV186" s="26"/>
      <c r="AW186" s="26"/>
      <c r="AX186" s="26"/>
    </row>
    <row r="187" customFormat="false" ht="12.75" hidden="false" customHeight="false" outlineLevel="0" collapsed="false">
      <c r="AA187" s="0" t="s">
        <v>71</v>
      </c>
      <c r="AB187" s="1"/>
      <c r="AC187" s="1" t="n">
        <v>1.1</v>
      </c>
      <c r="AD187" s="1"/>
      <c r="AE187" s="1"/>
      <c r="AF187" s="1"/>
      <c r="AG187" s="26"/>
      <c r="AH187" s="26"/>
      <c r="AI187" s="26"/>
      <c r="AJ187" s="26"/>
      <c r="AK187" s="26"/>
      <c r="AL187" s="26"/>
      <c r="AM187" s="26"/>
      <c r="AN187" s="26"/>
      <c r="AO187" s="26"/>
      <c r="AP187" s="26"/>
      <c r="AQ187" s="26"/>
      <c r="AR187" s="26"/>
      <c r="AS187" s="26"/>
      <c r="AT187" s="26"/>
      <c r="AU187" s="26"/>
      <c r="AV187" s="26"/>
      <c r="AW187" s="26"/>
      <c r="AX187" s="26"/>
    </row>
    <row r="188" customFormat="false" ht="12.75" hidden="true" customHeight="false" outlineLevel="0" collapsed="false">
      <c r="AA188" s="0" t="s">
        <v>72</v>
      </c>
      <c r="AB188" s="1"/>
      <c r="AC188" s="1"/>
      <c r="AD188" s="1"/>
      <c r="AE188" s="1"/>
      <c r="AF188" s="1"/>
      <c r="AG188" s="26"/>
      <c r="AH188" s="26"/>
      <c r="AI188" s="26"/>
      <c r="AJ188" s="26"/>
      <c r="AK188" s="26"/>
      <c r="AL188" s="26"/>
      <c r="AM188" s="26"/>
      <c r="AN188" s="26"/>
      <c r="AO188" s="26"/>
      <c r="AP188" s="26"/>
      <c r="AQ188" s="26"/>
      <c r="AR188" s="26"/>
      <c r="AS188" s="26"/>
      <c r="AT188" s="26"/>
      <c r="AU188" s="26"/>
      <c r="AV188" s="26"/>
      <c r="AW188" s="26"/>
      <c r="AX188" s="26"/>
    </row>
    <row r="189" customFormat="false" ht="12.75" hidden="false" customHeight="false" outlineLevel="0" collapsed="false">
      <c r="AA189" s="0" t="s">
        <v>73</v>
      </c>
      <c r="AB189" s="40"/>
      <c r="AC189" s="40"/>
      <c r="AD189" s="40"/>
      <c r="AE189" s="40" t="n">
        <v>2.1</v>
      </c>
      <c r="AF189" s="40" t="n">
        <v>1.7</v>
      </c>
      <c r="AG189" s="41" t="n">
        <v>1.3</v>
      </c>
      <c r="AH189" s="41" t="n">
        <v>-2.2</v>
      </c>
      <c r="AI189" s="41" t="n">
        <v>1.2</v>
      </c>
      <c r="AJ189" s="41" t="n">
        <v>1.2</v>
      </c>
      <c r="AK189" s="41"/>
      <c r="AL189" s="41"/>
      <c r="AM189" s="41"/>
      <c r="AN189" s="41"/>
      <c r="AO189" s="41"/>
      <c r="AP189" s="41"/>
      <c r="AQ189" s="41"/>
      <c r="AR189" s="41"/>
      <c r="AS189" s="41"/>
      <c r="AT189" s="41"/>
      <c r="AU189" s="41"/>
      <c r="AV189" s="41"/>
      <c r="AW189" s="41"/>
      <c r="AX189" s="41" t="n">
        <v>23.7</v>
      </c>
    </row>
    <row r="190" customFormat="false" ht="12.75" hidden="false" customHeight="false" outlineLevel="0" collapsed="false">
      <c r="AB190" s="1" t="n">
        <f aca="false">SUM(AB172:AB189)</f>
        <v>0</v>
      </c>
      <c r="AC190" s="1" t="n">
        <f aca="false">SUM(AC172:AC189)</f>
        <v>0.1</v>
      </c>
      <c r="AD190" s="1" t="n">
        <f aca="false">SUM(AD172:AD189)</f>
        <v>-21.3</v>
      </c>
      <c r="AE190" s="1" t="n">
        <f aca="false">SUM(AE172:AE189)</f>
        <v>-46.4</v>
      </c>
      <c r="AF190" s="1" t="n">
        <f aca="false">SUM(AF172:AF189)</f>
        <v>-46.3</v>
      </c>
      <c r="AG190" s="1" t="n">
        <f aca="false">SUM(AG172:AG189)</f>
        <v>-30.1</v>
      </c>
      <c r="AH190" s="1" t="n">
        <f aca="false">SUM(AH172:AH189)</f>
        <v>-21</v>
      </c>
      <c r="AI190" s="1" t="n">
        <f aca="false">SUM(AI172:AI189)</f>
        <v>-81.7</v>
      </c>
      <c r="AJ190" s="1" t="n">
        <f aca="false">SUM(AJ172:AJ189)</f>
        <v>-50.9</v>
      </c>
      <c r="AK190" s="1" t="n">
        <f aca="false">SUM(AK172:AK189)</f>
        <v>-48.3</v>
      </c>
      <c r="AL190" s="1" t="n">
        <f aca="false">SUM(AL172:AL189)</f>
        <v>-57.5</v>
      </c>
      <c r="AM190" s="1" t="n">
        <f aca="false">SUM(AM172:AM189)</f>
        <v>-38.8</v>
      </c>
      <c r="AN190" s="1" t="n">
        <f aca="false">SUM(AN172:AN189)</f>
        <v>-30.7</v>
      </c>
      <c r="AO190" s="1" t="n">
        <f aca="false">SUM(AO172:AO189)</f>
        <v>-1.9</v>
      </c>
      <c r="AP190" s="1" t="n">
        <f aca="false">SUM(AP172:AP189)</f>
        <v>4.5</v>
      </c>
      <c r="AQ190" s="1" t="n">
        <f aca="false">SUM(AQ172:AQ189)</f>
        <v>-12.4</v>
      </c>
      <c r="AR190" s="1" t="n">
        <f aca="false">SUM(AR172:AR189)</f>
        <v>-2.1</v>
      </c>
      <c r="AS190" s="1" t="n">
        <f aca="false">SUM(AS172:AS189)</f>
        <v>7.3</v>
      </c>
      <c r="AT190" s="1" t="n">
        <f aca="false">SUM(AT172:AT189)</f>
        <v>-1.2</v>
      </c>
      <c r="AU190" s="1" t="n">
        <f aca="false">SUM(AU172:AU189)</f>
        <v>-0.9</v>
      </c>
      <c r="AV190" s="1" t="n">
        <f aca="false">SUM(AV172:AV189)</f>
        <v>9.5</v>
      </c>
      <c r="AW190" s="1" t="n">
        <f aca="false">SUM(AW172:AW189)</f>
        <v>-26.7</v>
      </c>
      <c r="AX190" s="1" t="n">
        <f aca="false">SUM(AX172:AX189)</f>
        <v>18.1</v>
      </c>
    </row>
    <row r="191" customFormat="false" ht="12.75" hidden="false" customHeight="false" outlineLevel="0" collapsed="false">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customFormat="false" ht="12.75" hidden="false" customHeight="false" outlineLevel="0" collapsed="false">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customFormat="false" ht="12.75" hidden="false" customHeight="false" outlineLevel="0" collapsed="false">
      <c r="AA193" s="8" t="s">
        <v>74</v>
      </c>
    </row>
    <row r="194" customFormat="false" ht="12.75" hidden="false" customHeight="false" outlineLevel="0" collapsed="false">
      <c r="AT194" s="30" t="n">
        <f aca="false">AT$148</f>
        <v>36312</v>
      </c>
      <c r="AU194" s="30" t="n">
        <f aca="false">AU$148</f>
        <v>36342</v>
      </c>
      <c r="AV194" s="30" t="n">
        <f aca="false">AV$148</f>
        <v>36373</v>
      </c>
      <c r="AW194" s="30" t="n">
        <f aca="false">AW$148</f>
        <v>36404</v>
      </c>
      <c r="AX194" s="30" t="n">
        <f aca="false">AX$148</f>
        <v>36434</v>
      </c>
    </row>
    <row r="195" customFormat="false" ht="12.75" hidden="false" customHeight="false" outlineLevel="0" collapsed="false">
      <c r="AA195" s="0" t="s">
        <v>57</v>
      </c>
      <c r="AT195" s="36" t="n">
        <f aca="false">AT151</f>
        <v>0</v>
      </c>
      <c r="AU195" s="36" t="n">
        <f aca="false">AU151</f>
        <v>0</v>
      </c>
      <c r="AV195" s="36" t="n">
        <f aca="false">AV151</f>
        <v>0</v>
      </c>
      <c r="AW195" s="36" t="n">
        <f aca="false">AW151</f>
        <v>0</v>
      </c>
      <c r="AX195" s="36" t="n">
        <f aca="false">AX151</f>
        <v>0</v>
      </c>
    </row>
    <row r="196" customFormat="false" ht="12.75" hidden="false" customHeight="false" outlineLevel="0" collapsed="false">
      <c r="AA196" s="0" t="s">
        <v>58</v>
      </c>
      <c r="AT196" s="36" t="n">
        <f aca="false">AT174</f>
        <v>0</v>
      </c>
      <c r="AU196" s="36" t="n">
        <f aca="false">AU174</f>
        <v>0</v>
      </c>
      <c r="AV196" s="36" t="n">
        <f aca="false">AV174</f>
        <v>0</v>
      </c>
      <c r="AW196" s="36" t="n">
        <f aca="false">AW174</f>
        <v>0</v>
      </c>
      <c r="AX196" s="36" t="n">
        <f aca="false">AX174</f>
        <v>0</v>
      </c>
    </row>
    <row r="197" customFormat="false" ht="12.75" hidden="false" customHeight="false" outlineLevel="0" collapsed="false">
      <c r="AA197" s="0" t="s">
        <v>59</v>
      </c>
      <c r="AT197" s="26"/>
      <c r="AU197" s="26"/>
      <c r="AV197" s="26"/>
      <c r="AW197" s="26"/>
      <c r="AX197" s="26"/>
    </row>
    <row r="198" customFormat="false" ht="12.75" hidden="false" customHeight="false" outlineLevel="0" collapsed="false">
      <c r="AA198" s="0" t="s">
        <v>60</v>
      </c>
      <c r="AT198" s="26"/>
      <c r="AU198" s="26"/>
      <c r="AV198" s="26"/>
      <c r="AW198" s="26"/>
      <c r="AX198" s="26"/>
    </row>
    <row r="199" customFormat="false" ht="12.75" hidden="false" customHeight="false" outlineLevel="0" collapsed="false">
      <c r="AA199" s="0" t="s">
        <v>61</v>
      </c>
      <c r="AT199" s="26"/>
      <c r="AU199" s="26"/>
      <c r="AV199" s="26"/>
      <c r="AW199" s="26"/>
      <c r="AX199" s="26"/>
    </row>
    <row r="200" customFormat="false" ht="12.75" hidden="false" customHeight="false" outlineLevel="0" collapsed="false">
      <c r="AA200" s="0" t="s">
        <v>62</v>
      </c>
      <c r="AT200" s="26"/>
      <c r="AU200" s="26"/>
      <c r="AV200" s="26"/>
      <c r="AW200" s="26"/>
      <c r="AX200" s="26"/>
    </row>
    <row r="201" customFormat="false" ht="12.75" hidden="false" customHeight="false" outlineLevel="0" collapsed="false">
      <c r="AA201" s="0" t="s">
        <v>63</v>
      </c>
      <c r="AT201" s="26"/>
      <c r="AU201" s="26"/>
      <c r="AV201" s="26"/>
      <c r="AW201" s="26"/>
      <c r="AX201" s="26"/>
    </row>
    <row r="202" customFormat="false" ht="12.75" hidden="false" customHeight="false" outlineLevel="0" collapsed="false">
      <c r="AA202" s="0" t="s">
        <v>64</v>
      </c>
      <c r="AT202" s="26"/>
      <c r="AU202" s="26"/>
      <c r="AV202" s="26"/>
      <c r="AW202" s="26"/>
      <c r="AX202" s="26"/>
    </row>
    <row r="203" customFormat="false" ht="12.75" hidden="false" customHeight="false" outlineLevel="0" collapsed="false">
      <c r="AA203" s="0" t="s">
        <v>65</v>
      </c>
      <c r="AT203" s="26"/>
      <c r="AU203" s="26"/>
      <c r="AV203" s="26"/>
      <c r="AW203" s="26"/>
      <c r="AX203" s="26"/>
    </row>
    <row r="204" customFormat="false" ht="12.75" hidden="false" customHeight="false" outlineLevel="0" collapsed="false">
      <c r="AA204" s="0" t="s">
        <v>66</v>
      </c>
      <c r="AT204" s="26"/>
      <c r="AU204" s="26"/>
      <c r="AV204" s="26"/>
      <c r="AW204" s="26"/>
      <c r="AX204" s="26"/>
    </row>
    <row r="205" customFormat="false" ht="12.75" hidden="false" customHeight="false" outlineLevel="0" collapsed="false">
      <c r="AA205" s="0" t="s">
        <v>67</v>
      </c>
      <c r="AT205" s="26"/>
      <c r="AU205" s="26"/>
      <c r="AV205" s="26"/>
      <c r="AW205" s="26"/>
      <c r="AX205" s="26"/>
    </row>
    <row r="206" customFormat="false" ht="12.75" hidden="false" customHeight="false" outlineLevel="0" collapsed="false">
      <c r="AA206" s="0" t="s">
        <v>47</v>
      </c>
      <c r="AT206" s="26"/>
      <c r="AU206" s="26"/>
      <c r="AV206" s="26"/>
      <c r="AW206" s="26"/>
      <c r="AX206" s="26"/>
    </row>
    <row r="207" customFormat="false" ht="12.75" hidden="false" customHeight="false" outlineLevel="0" collapsed="false">
      <c r="AA207" s="0" t="s">
        <v>68</v>
      </c>
      <c r="AT207" s="26"/>
      <c r="AU207" s="26"/>
      <c r="AV207" s="26"/>
      <c r="AW207" s="26"/>
      <c r="AX207" s="26"/>
    </row>
    <row r="208" customFormat="false" ht="12.75" hidden="false" customHeight="false" outlineLevel="0" collapsed="false">
      <c r="AA208" s="0" t="s">
        <v>69</v>
      </c>
      <c r="AT208" s="26"/>
      <c r="AU208" s="26"/>
      <c r="AV208" s="26"/>
      <c r="AW208" s="26"/>
      <c r="AX208" s="26"/>
    </row>
    <row r="209" customFormat="false" ht="12.75" hidden="false" customHeight="false" outlineLevel="0" collapsed="false">
      <c r="AA209" s="0" t="s">
        <v>70</v>
      </c>
      <c r="AT209" s="26"/>
      <c r="AU209" s="26"/>
      <c r="AV209" s="26"/>
      <c r="AW209" s="26"/>
      <c r="AX209" s="26"/>
    </row>
    <row r="210" customFormat="false" ht="12.75" hidden="false" customHeight="false" outlineLevel="0" collapsed="false">
      <c r="AA210" s="0" t="s">
        <v>71</v>
      </c>
      <c r="AT210" s="26"/>
      <c r="AU210" s="26"/>
      <c r="AV210" s="26"/>
      <c r="AW210" s="26"/>
      <c r="AX210" s="26"/>
    </row>
    <row r="211" customFormat="false" ht="12.75" hidden="true" customHeight="false" outlineLevel="0" collapsed="false">
      <c r="AA211" s="0" t="s">
        <v>72</v>
      </c>
      <c r="AT211" s="26"/>
      <c r="AU211" s="26"/>
      <c r="AV211" s="26"/>
      <c r="AW211" s="26"/>
      <c r="AX211" s="26"/>
    </row>
    <row r="212" customFormat="false" ht="12.75" hidden="false" customHeight="false" outlineLevel="0" collapsed="false">
      <c r="AA212" s="0" t="s">
        <v>73</v>
      </c>
      <c r="AT212" s="41"/>
      <c r="AU212" s="41"/>
      <c r="AV212" s="41"/>
      <c r="AW212" s="41"/>
      <c r="AX212" s="41"/>
    </row>
    <row r="213" customFormat="false" ht="12.75" hidden="false" customHeight="false" outlineLevel="0" collapsed="false">
      <c r="AT213" s="1" t="n">
        <f aca="false">SUM(AT195:AT212)</f>
        <v>0</v>
      </c>
      <c r="AU213" s="1" t="n">
        <f aca="false">SUM(AU195:AU212)</f>
        <v>0</v>
      </c>
      <c r="AV213" s="1" t="n">
        <f aca="false">SUM(AV195:AV212)</f>
        <v>0</v>
      </c>
      <c r="AW213" s="1" t="n">
        <f aca="false">SUM(AW195:AW212)</f>
        <v>0</v>
      </c>
      <c r="AX213" s="1" t="n">
        <f aca="false">SUM(AX195:AX212)</f>
        <v>0</v>
      </c>
    </row>
    <row r="214" customFormat="false" ht="12.75" hidden="false" customHeight="false" outlineLevel="0" collapsed="false">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customFormat="false" ht="12.75" hidden="false" customHeight="false" outlineLevel="0" collapsed="false">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customFormat="false" ht="12.75" hidden="false" customHeight="false" outlineLevel="0" collapsed="false">
      <c r="AA216" s="8" t="s">
        <v>75</v>
      </c>
    </row>
    <row r="217" customFormat="false" ht="12.75" hidden="false" customHeight="false" outlineLevel="0" collapsed="false">
      <c r="AT217" s="30" t="n">
        <f aca="false">AT$148</f>
        <v>36312</v>
      </c>
      <c r="AU217" s="30" t="n">
        <f aca="false">AU$148</f>
        <v>36342</v>
      </c>
      <c r="AV217" s="30" t="n">
        <f aca="false">AV$148</f>
        <v>36373</v>
      </c>
      <c r="AW217" s="30" t="n">
        <f aca="false">AW$148</f>
        <v>36404</v>
      </c>
      <c r="AX217" s="30" t="n">
        <f aca="false">AX$148</f>
        <v>36434</v>
      </c>
    </row>
    <row r="218" customFormat="false" ht="12.75" hidden="false" customHeight="false" outlineLevel="0" collapsed="false">
      <c r="AA218" s="0" t="s">
        <v>57</v>
      </c>
      <c r="AT218" s="36" t="n">
        <f aca="false">AT152</f>
        <v>0</v>
      </c>
      <c r="AU218" s="36" t="n">
        <f aca="false">AU152</f>
        <v>0</v>
      </c>
      <c r="AV218" s="36" t="n">
        <f aca="false">AV152</f>
        <v>0</v>
      </c>
      <c r="AW218" s="36" t="n">
        <f aca="false">AW152</f>
        <v>0</v>
      </c>
      <c r="AX218" s="36" t="n">
        <f aca="false">AX152</f>
        <v>0</v>
      </c>
    </row>
    <row r="219" customFormat="false" ht="12.75" hidden="false" customHeight="false" outlineLevel="0" collapsed="false">
      <c r="AA219" s="0" t="s">
        <v>58</v>
      </c>
      <c r="AT219" s="36" t="n">
        <f aca="false">AT175</f>
        <v>0</v>
      </c>
      <c r="AU219" s="36" t="n">
        <f aca="false">AU175</f>
        <v>0</v>
      </c>
      <c r="AV219" s="36" t="n">
        <f aca="false">AV175</f>
        <v>0</v>
      </c>
      <c r="AW219" s="36" t="n">
        <f aca="false">AW175</f>
        <v>0</v>
      </c>
      <c r="AX219" s="36" t="n">
        <f aca="false">AX175</f>
        <v>0</v>
      </c>
    </row>
    <row r="220" customFormat="false" ht="12.75" hidden="false" customHeight="false" outlineLevel="0" collapsed="false">
      <c r="AA220" s="0" t="s">
        <v>59</v>
      </c>
      <c r="AT220" s="36" t="n">
        <f aca="false">AT198</f>
        <v>0</v>
      </c>
      <c r="AU220" s="36" t="n">
        <f aca="false">AU198</f>
        <v>0</v>
      </c>
      <c r="AV220" s="36" t="n">
        <f aca="false">AV198</f>
        <v>0</v>
      </c>
      <c r="AW220" s="36" t="n">
        <f aca="false">AW198</f>
        <v>0</v>
      </c>
      <c r="AX220" s="36" t="n">
        <f aca="false">AX198</f>
        <v>0</v>
      </c>
    </row>
    <row r="221" customFormat="false" ht="12.75" hidden="false" customHeight="false" outlineLevel="0" collapsed="false">
      <c r="AA221" s="0" t="s">
        <v>60</v>
      </c>
      <c r="AT221" s="26"/>
      <c r="AU221" s="26"/>
      <c r="AV221" s="26"/>
      <c r="AW221" s="26"/>
      <c r="AX221" s="26"/>
    </row>
    <row r="222" customFormat="false" ht="12.75" hidden="false" customHeight="false" outlineLevel="0" collapsed="false">
      <c r="AA222" s="0" t="s">
        <v>61</v>
      </c>
      <c r="AT222" s="26"/>
      <c r="AU222" s="26"/>
      <c r="AV222" s="26"/>
      <c r="AW222" s="26"/>
      <c r="AX222" s="26"/>
    </row>
    <row r="223" customFormat="false" ht="12.75" hidden="false" customHeight="false" outlineLevel="0" collapsed="false">
      <c r="AA223" s="0" t="s">
        <v>62</v>
      </c>
      <c r="AT223" s="26"/>
      <c r="AU223" s="26"/>
      <c r="AV223" s="26"/>
      <c r="AW223" s="26"/>
      <c r="AX223" s="26"/>
    </row>
    <row r="224" customFormat="false" ht="12.75" hidden="false" customHeight="false" outlineLevel="0" collapsed="false">
      <c r="AA224" s="0" t="s">
        <v>63</v>
      </c>
      <c r="AT224" s="26"/>
      <c r="AU224" s="26"/>
      <c r="AV224" s="26"/>
      <c r="AW224" s="26"/>
      <c r="AX224" s="26"/>
    </row>
    <row r="225" customFormat="false" ht="12.75" hidden="false" customHeight="false" outlineLevel="0" collapsed="false">
      <c r="AA225" s="0" t="s">
        <v>64</v>
      </c>
      <c r="AT225" s="26"/>
      <c r="AU225" s="26"/>
      <c r="AV225" s="26"/>
      <c r="AW225" s="26"/>
      <c r="AX225" s="26"/>
    </row>
    <row r="226" customFormat="false" ht="12.75" hidden="false" customHeight="false" outlineLevel="0" collapsed="false">
      <c r="AA226" s="0" t="s">
        <v>65</v>
      </c>
      <c r="AT226" s="26"/>
      <c r="AU226" s="26"/>
      <c r="AV226" s="26"/>
      <c r="AW226" s="26"/>
      <c r="AX226" s="26"/>
    </row>
    <row r="227" customFormat="false" ht="12.75" hidden="false" customHeight="false" outlineLevel="0" collapsed="false">
      <c r="AA227" s="0" t="s">
        <v>66</v>
      </c>
      <c r="AT227" s="26"/>
      <c r="AU227" s="26"/>
      <c r="AV227" s="26"/>
      <c r="AW227" s="26"/>
      <c r="AX227" s="26"/>
    </row>
    <row r="228" customFormat="false" ht="12.75" hidden="false" customHeight="false" outlineLevel="0" collapsed="false">
      <c r="AA228" s="0" t="s">
        <v>67</v>
      </c>
      <c r="AT228" s="26"/>
      <c r="AU228" s="26"/>
      <c r="AV228" s="26"/>
      <c r="AW228" s="26"/>
      <c r="AX228" s="26"/>
    </row>
    <row r="229" customFormat="false" ht="12.75" hidden="false" customHeight="false" outlineLevel="0" collapsed="false">
      <c r="AA229" s="0" t="s">
        <v>47</v>
      </c>
      <c r="AT229" s="26"/>
      <c r="AU229" s="26"/>
      <c r="AV229" s="26"/>
      <c r="AW229" s="26"/>
      <c r="AX229" s="26"/>
    </row>
    <row r="230" customFormat="false" ht="12.75" hidden="false" customHeight="false" outlineLevel="0" collapsed="false">
      <c r="AA230" s="0" t="s">
        <v>68</v>
      </c>
      <c r="AT230" s="26"/>
      <c r="AU230" s="26"/>
      <c r="AV230" s="26"/>
      <c r="AW230" s="26"/>
      <c r="AX230" s="26"/>
    </row>
    <row r="231" customFormat="false" ht="12.75" hidden="false" customHeight="false" outlineLevel="0" collapsed="false">
      <c r="AA231" s="0" t="s">
        <v>69</v>
      </c>
      <c r="AT231" s="26"/>
      <c r="AU231" s="26"/>
      <c r="AV231" s="26"/>
      <c r="AW231" s="26"/>
      <c r="AX231" s="26"/>
    </row>
    <row r="232" customFormat="false" ht="12.75" hidden="false" customHeight="false" outlineLevel="0" collapsed="false">
      <c r="AA232" s="0" t="s">
        <v>70</v>
      </c>
      <c r="AT232" s="26"/>
      <c r="AU232" s="26"/>
      <c r="AV232" s="26"/>
      <c r="AW232" s="26"/>
      <c r="AX232" s="26"/>
    </row>
    <row r="233" customFormat="false" ht="12.75" hidden="false" customHeight="false" outlineLevel="0" collapsed="false">
      <c r="AA233" s="0" t="s">
        <v>71</v>
      </c>
      <c r="AT233" s="26"/>
      <c r="AU233" s="26"/>
      <c r="AV233" s="26"/>
      <c r="AW233" s="26"/>
      <c r="AX233" s="26"/>
    </row>
    <row r="234" customFormat="false" ht="12.75" hidden="true" customHeight="false" outlineLevel="0" collapsed="false">
      <c r="AA234" s="0" t="s">
        <v>72</v>
      </c>
      <c r="AT234" s="26"/>
      <c r="AU234" s="26"/>
      <c r="AV234" s="26"/>
      <c r="AW234" s="26"/>
      <c r="AX234" s="26"/>
    </row>
    <row r="235" customFormat="false" ht="12.75" hidden="false" customHeight="false" outlineLevel="0" collapsed="false">
      <c r="AA235" s="0" t="s">
        <v>73</v>
      </c>
      <c r="AT235" s="41"/>
      <c r="AU235" s="41"/>
      <c r="AV235" s="41"/>
      <c r="AW235" s="41"/>
      <c r="AX235" s="41"/>
    </row>
    <row r="236" customFormat="false" ht="12.75" hidden="false" customHeight="false" outlineLevel="0" collapsed="false">
      <c r="AT236" s="1" t="n">
        <f aca="false">SUM(AT218:AT235)</f>
        <v>0</v>
      </c>
      <c r="AU236" s="1" t="n">
        <f aca="false">SUM(AU218:AU235)</f>
        <v>0</v>
      </c>
      <c r="AV236" s="1" t="n">
        <f aca="false">SUM(AV218:AV235)</f>
        <v>0</v>
      </c>
      <c r="AW236" s="1" t="n">
        <f aca="false">SUM(AW218:AW235)</f>
        <v>0</v>
      </c>
      <c r="AX236" s="1" t="n">
        <f aca="false">SUM(AX218:AX235)</f>
        <v>0</v>
      </c>
    </row>
    <row r="239" customFormat="false" ht="12.75" hidden="false" customHeight="false" outlineLevel="0" collapsed="false">
      <c r="AA239" s="8" t="s">
        <v>76</v>
      </c>
    </row>
    <row r="240" customFormat="false" ht="12.75" hidden="false" customHeight="false" outlineLevel="0" collapsed="false">
      <c r="AT240" s="30" t="n">
        <f aca="false">AT$148</f>
        <v>36312</v>
      </c>
      <c r="AU240" s="30" t="n">
        <f aca="false">AU$148</f>
        <v>36342</v>
      </c>
      <c r="AV240" s="30" t="n">
        <f aca="false">AV$148</f>
        <v>36373</v>
      </c>
      <c r="AW240" s="30" t="n">
        <f aca="false">AW$148</f>
        <v>36404</v>
      </c>
      <c r="AX240" s="30" t="n">
        <f aca="false">AX$148</f>
        <v>36434</v>
      </c>
    </row>
    <row r="241" customFormat="false" ht="12.75" hidden="false" customHeight="false" outlineLevel="0" collapsed="false">
      <c r="AA241" s="0" t="s">
        <v>57</v>
      </c>
      <c r="AT241" s="36" t="n">
        <f aca="false">AT153</f>
        <v>0</v>
      </c>
      <c r="AU241" s="36" t="n">
        <f aca="false">AU153</f>
        <v>0</v>
      </c>
      <c r="AV241" s="36" t="n">
        <f aca="false">AV153</f>
        <v>0</v>
      </c>
      <c r="AW241" s="36" t="n">
        <f aca="false">AW153</f>
        <v>0</v>
      </c>
      <c r="AX241" s="36" t="n">
        <f aca="false">AX153</f>
        <v>0</v>
      </c>
    </row>
    <row r="242" customFormat="false" ht="12.75" hidden="false" customHeight="false" outlineLevel="0" collapsed="false">
      <c r="AA242" s="0" t="s">
        <v>58</v>
      </c>
      <c r="AT242" s="36" t="n">
        <f aca="false">AT176</f>
        <v>0</v>
      </c>
      <c r="AU242" s="36" t="n">
        <f aca="false">AU176</f>
        <v>0</v>
      </c>
      <c r="AV242" s="36" t="n">
        <f aca="false">AV176</f>
        <v>0</v>
      </c>
      <c r="AW242" s="36" t="n">
        <f aca="false">AW176</f>
        <v>0</v>
      </c>
      <c r="AX242" s="36" t="n">
        <f aca="false">AX176</f>
        <v>0</v>
      </c>
    </row>
    <row r="243" customFormat="false" ht="12.75" hidden="false" customHeight="false" outlineLevel="0" collapsed="false">
      <c r="AA243" s="0" t="s">
        <v>59</v>
      </c>
      <c r="AT243" s="36" t="n">
        <f aca="false">AT199</f>
        <v>0</v>
      </c>
      <c r="AU243" s="36" t="n">
        <f aca="false">AU199</f>
        <v>0</v>
      </c>
      <c r="AV243" s="36" t="n">
        <f aca="false">AV199</f>
        <v>0</v>
      </c>
      <c r="AW243" s="36" t="n">
        <f aca="false">AW199</f>
        <v>0</v>
      </c>
      <c r="AX243" s="36" t="n">
        <f aca="false">AX199</f>
        <v>0</v>
      </c>
    </row>
    <row r="244" customFormat="false" ht="12.75" hidden="false" customHeight="false" outlineLevel="0" collapsed="false">
      <c r="AA244" s="0" t="s">
        <v>60</v>
      </c>
      <c r="AT244" s="36" t="n">
        <f aca="false">AT222</f>
        <v>0</v>
      </c>
      <c r="AU244" s="36" t="n">
        <f aca="false">AU222</f>
        <v>0</v>
      </c>
      <c r="AV244" s="36" t="n">
        <f aca="false">AV222</f>
        <v>0</v>
      </c>
      <c r="AW244" s="36" t="n">
        <f aca="false">AW222</f>
        <v>0</v>
      </c>
      <c r="AX244" s="36" t="n">
        <f aca="false">AX222</f>
        <v>0</v>
      </c>
    </row>
    <row r="245" customFormat="false" ht="12.75" hidden="false" customHeight="false" outlineLevel="0" collapsed="false">
      <c r="AA245" s="0" t="s">
        <v>61</v>
      </c>
      <c r="AT245" s="26" t="n">
        <v>0</v>
      </c>
      <c r="AU245" s="26"/>
      <c r="AV245" s="26"/>
      <c r="AW245" s="26"/>
      <c r="AX245" s="26"/>
    </row>
    <row r="246" customFormat="false" ht="12.75" hidden="false" customHeight="false" outlineLevel="0" collapsed="false">
      <c r="AA246" s="0" t="s">
        <v>62</v>
      </c>
      <c r="AT246" s="26"/>
      <c r="AU246" s="26"/>
      <c r="AV246" s="26"/>
      <c r="AW246" s="26"/>
      <c r="AX246" s="26"/>
    </row>
    <row r="247" customFormat="false" ht="12.75" hidden="false" customHeight="false" outlineLevel="0" collapsed="false">
      <c r="AA247" s="0" t="s">
        <v>63</v>
      </c>
      <c r="AT247" s="26"/>
      <c r="AU247" s="26"/>
      <c r="AV247" s="26"/>
      <c r="AW247" s="26"/>
      <c r="AX247" s="26"/>
    </row>
    <row r="248" customFormat="false" ht="12.75" hidden="false" customHeight="false" outlineLevel="0" collapsed="false">
      <c r="AA248" s="0" t="s">
        <v>64</v>
      </c>
      <c r="AT248" s="26"/>
      <c r="AU248" s="26"/>
      <c r="AV248" s="26"/>
      <c r="AW248" s="26"/>
      <c r="AX248" s="26" t="n">
        <v>-2.7</v>
      </c>
    </row>
    <row r="249" customFormat="false" ht="12.75" hidden="false" customHeight="false" outlineLevel="0" collapsed="false">
      <c r="AA249" s="0" t="s">
        <v>65</v>
      </c>
      <c r="AT249" s="26"/>
      <c r="AU249" s="26"/>
      <c r="AV249" s="26"/>
      <c r="AW249" s="26"/>
      <c r="AX249" s="26"/>
    </row>
    <row r="250" customFormat="false" ht="12.75" hidden="false" customHeight="false" outlineLevel="0" collapsed="false">
      <c r="AA250" s="0" t="s">
        <v>66</v>
      </c>
      <c r="AT250" s="26"/>
      <c r="AU250" s="26"/>
      <c r="AV250" s="26"/>
      <c r="AW250" s="26"/>
      <c r="AX250" s="26"/>
    </row>
    <row r="251" customFormat="false" ht="12.75" hidden="false" customHeight="false" outlineLevel="0" collapsed="false">
      <c r="AA251" s="0" t="s">
        <v>67</v>
      </c>
      <c r="AT251" s="26"/>
      <c r="AU251" s="26"/>
      <c r="AV251" s="26"/>
      <c r="AW251" s="26"/>
      <c r="AX251" s="26"/>
    </row>
    <row r="252" customFormat="false" ht="12.75" hidden="false" customHeight="false" outlineLevel="0" collapsed="false">
      <c r="AA252" s="0" t="s">
        <v>47</v>
      </c>
      <c r="AT252" s="26"/>
      <c r="AU252" s="26"/>
      <c r="AV252" s="26"/>
      <c r="AW252" s="26"/>
      <c r="AX252" s="26"/>
    </row>
    <row r="253" customFormat="false" ht="12.75" hidden="false" customHeight="false" outlineLevel="0" collapsed="false">
      <c r="AA253" s="0" t="s">
        <v>68</v>
      </c>
      <c r="AT253" s="26"/>
      <c r="AU253" s="26"/>
      <c r="AV253" s="26"/>
      <c r="AW253" s="26"/>
      <c r="AX253" s="26" t="n">
        <v>2.7</v>
      </c>
    </row>
    <row r="254" customFormat="false" ht="12.75" hidden="false" customHeight="false" outlineLevel="0" collapsed="false">
      <c r="AA254" s="0" t="s">
        <v>69</v>
      </c>
      <c r="AT254" s="26"/>
      <c r="AU254" s="26"/>
      <c r="AV254" s="26"/>
      <c r="AW254" s="26"/>
      <c r="AX254" s="26"/>
    </row>
    <row r="255" customFormat="false" ht="12.75" hidden="false" customHeight="false" outlineLevel="0" collapsed="false">
      <c r="AA255" s="0" t="s">
        <v>70</v>
      </c>
      <c r="AT255" s="26"/>
      <c r="AU255" s="26"/>
      <c r="AV255" s="26"/>
      <c r="AW255" s="26"/>
      <c r="AX255" s="26"/>
    </row>
    <row r="256" customFormat="false" ht="12.75" hidden="false" customHeight="false" outlineLevel="0" collapsed="false">
      <c r="AA256" s="0" t="s">
        <v>71</v>
      </c>
      <c r="AT256" s="26"/>
      <c r="AU256" s="26"/>
      <c r="AV256" s="26"/>
      <c r="AW256" s="26"/>
      <c r="AX256" s="26"/>
    </row>
    <row r="257" customFormat="false" ht="12.75" hidden="true" customHeight="false" outlineLevel="0" collapsed="false">
      <c r="AA257" s="0" t="s">
        <v>72</v>
      </c>
      <c r="AT257" s="26"/>
      <c r="AU257" s="26"/>
      <c r="AV257" s="26"/>
      <c r="AW257" s="26"/>
      <c r="AX257" s="26"/>
    </row>
    <row r="258" customFormat="false" ht="12.75" hidden="false" customHeight="false" outlineLevel="0" collapsed="false">
      <c r="AA258" s="0" t="s">
        <v>73</v>
      </c>
      <c r="AT258" s="41"/>
      <c r="AU258" s="41"/>
      <c r="AV258" s="41"/>
      <c r="AW258" s="41"/>
      <c r="AX258" s="41"/>
    </row>
    <row r="259" customFormat="false" ht="12.75" hidden="false" customHeight="false" outlineLevel="0" collapsed="false">
      <c r="AT259" s="1" t="n">
        <f aca="false">SUM(AT241:AT258)</f>
        <v>0</v>
      </c>
      <c r="AU259" s="1" t="n">
        <f aca="false">SUM(AU241:AU258)</f>
        <v>0</v>
      </c>
      <c r="AV259" s="1" t="n">
        <f aca="false">SUM(AV241:AV258)</f>
        <v>0</v>
      </c>
      <c r="AW259" s="1" t="n">
        <f aca="false">SUM(AW241:AW258)</f>
        <v>0</v>
      </c>
      <c r="AX259" s="1" t="n">
        <f aca="false">SUM(AX241:AX258)</f>
        <v>0</v>
      </c>
    </row>
    <row r="262" customFormat="false" ht="12.75" hidden="false" customHeight="false" outlineLevel="0" collapsed="false">
      <c r="AA262" s="8" t="s">
        <v>77</v>
      </c>
    </row>
    <row r="263" customFormat="false" ht="12.75" hidden="false" customHeight="false" outlineLevel="0" collapsed="false">
      <c r="AT263" s="30" t="n">
        <f aca="false">AT$148</f>
        <v>36312</v>
      </c>
      <c r="AU263" s="30" t="n">
        <f aca="false">AU$148</f>
        <v>36342</v>
      </c>
      <c r="AV263" s="30" t="n">
        <f aca="false">AV$148</f>
        <v>36373</v>
      </c>
      <c r="AW263" s="30" t="n">
        <f aca="false">AW$148</f>
        <v>36404</v>
      </c>
      <c r="AX263" s="30" t="n">
        <f aca="false">AX$148</f>
        <v>36434</v>
      </c>
    </row>
    <row r="264" customFormat="false" ht="12.75" hidden="false" customHeight="false" outlineLevel="0" collapsed="false">
      <c r="AA264" s="0" t="s">
        <v>57</v>
      </c>
      <c r="AT264" s="36" t="n">
        <f aca="false">AT154</f>
        <v>0</v>
      </c>
      <c r="AU264" s="36" t="n">
        <f aca="false">AU154</f>
        <v>0</v>
      </c>
      <c r="AV264" s="36" t="n">
        <f aca="false">AV154</f>
        <v>0</v>
      </c>
      <c r="AW264" s="36" t="n">
        <f aca="false">AW154</f>
        <v>0</v>
      </c>
      <c r="AX264" s="36" t="n">
        <f aca="false">AX154</f>
        <v>0</v>
      </c>
    </row>
    <row r="265" customFormat="false" ht="12.75" hidden="false" customHeight="false" outlineLevel="0" collapsed="false">
      <c r="AA265" s="0" t="s">
        <v>58</v>
      </c>
      <c r="AT265" s="36" t="n">
        <f aca="false">AT177</f>
        <v>0</v>
      </c>
      <c r="AU265" s="36" t="n">
        <f aca="false">AU177</f>
        <v>0</v>
      </c>
      <c r="AV265" s="36" t="n">
        <f aca="false">AV177</f>
        <v>0</v>
      </c>
      <c r="AW265" s="36" t="n">
        <f aca="false">AW177</f>
        <v>-3.8</v>
      </c>
      <c r="AX265" s="36" t="n">
        <f aca="false">AX177</f>
        <v>0</v>
      </c>
    </row>
    <row r="266" customFormat="false" ht="12.75" hidden="false" customHeight="false" outlineLevel="0" collapsed="false">
      <c r="AA266" s="0" t="s">
        <v>59</v>
      </c>
      <c r="AT266" s="36" t="n">
        <f aca="false">AT200</f>
        <v>0</v>
      </c>
      <c r="AU266" s="36" t="n">
        <f aca="false">AU200</f>
        <v>0</v>
      </c>
      <c r="AV266" s="36" t="n">
        <f aca="false">AV200</f>
        <v>0</v>
      </c>
      <c r="AW266" s="36" t="n">
        <f aca="false">AW200</f>
        <v>0</v>
      </c>
      <c r="AX266" s="36" t="n">
        <f aca="false">AX200</f>
        <v>0</v>
      </c>
    </row>
    <row r="267" customFormat="false" ht="12.75" hidden="false" customHeight="false" outlineLevel="0" collapsed="false">
      <c r="AA267" s="0" t="s">
        <v>60</v>
      </c>
      <c r="AT267" s="36" t="n">
        <f aca="false">AT223</f>
        <v>0</v>
      </c>
      <c r="AU267" s="36" t="n">
        <f aca="false">AU223</f>
        <v>0</v>
      </c>
      <c r="AV267" s="36" t="n">
        <f aca="false">AV223</f>
        <v>0</v>
      </c>
      <c r="AW267" s="36" t="n">
        <f aca="false">AW223</f>
        <v>0</v>
      </c>
      <c r="AX267" s="36" t="n">
        <f aca="false">AX223</f>
        <v>0</v>
      </c>
    </row>
    <row r="268" customFormat="false" ht="12.75" hidden="false" customHeight="false" outlineLevel="0" collapsed="false">
      <c r="AA268" s="0" t="s">
        <v>61</v>
      </c>
      <c r="AT268" s="36" t="n">
        <f aca="false">AT246</f>
        <v>0</v>
      </c>
      <c r="AU268" s="36" t="n">
        <f aca="false">AU246</f>
        <v>0</v>
      </c>
      <c r="AV268" s="36" t="n">
        <f aca="false">AV246</f>
        <v>0</v>
      </c>
      <c r="AW268" s="36" t="n">
        <f aca="false">AW246</f>
        <v>0</v>
      </c>
      <c r="AX268" s="36" t="n">
        <f aca="false">AX246</f>
        <v>0</v>
      </c>
    </row>
    <row r="269" customFormat="false" ht="12.75" hidden="false" customHeight="false" outlineLevel="0" collapsed="false">
      <c r="AA269" s="0" t="s">
        <v>62</v>
      </c>
      <c r="AT269" s="26"/>
      <c r="AU269" s="26" t="n">
        <v>0</v>
      </c>
      <c r="AV269" s="26"/>
      <c r="AW269" s="26"/>
      <c r="AX269" s="26"/>
    </row>
    <row r="270" customFormat="false" ht="12.75" hidden="false" customHeight="false" outlineLevel="0" collapsed="false">
      <c r="AA270" s="0" t="s">
        <v>63</v>
      </c>
      <c r="AT270" s="26"/>
      <c r="AU270" s="26"/>
      <c r="AV270" s="26"/>
      <c r="AW270" s="26"/>
      <c r="AX270" s="26"/>
    </row>
    <row r="271" customFormat="false" ht="12.75" hidden="false" customHeight="false" outlineLevel="0" collapsed="false">
      <c r="AA271" s="0" t="s">
        <v>64</v>
      </c>
      <c r="AT271" s="26"/>
      <c r="AU271" s="26"/>
      <c r="AV271" s="26"/>
      <c r="AW271" s="26"/>
      <c r="AX271" s="26"/>
    </row>
    <row r="272" customFormat="false" ht="12.75" hidden="false" customHeight="false" outlineLevel="0" collapsed="false">
      <c r="AA272" s="0" t="s">
        <v>65</v>
      </c>
      <c r="AT272" s="26"/>
      <c r="AU272" s="26"/>
      <c r="AV272" s="26"/>
      <c r="AW272" s="26"/>
      <c r="AX272" s="26"/>
    </row>
    <row r="273" customFormat="false" ht="12.75" hidden="false" customHeight="false" outlineLevel="0" collapsed="false">
      <c r="AA273" s="0" t="s">
        <v>66</v>
      </c>
      <c r="AT273" s="26"/>
      <c r="AU273" s="26"/>
      <c r="AV273" s="26"/>
      <c r="AW273" s="26"/>
      <c r="AX273" s="26"/>
    </row>
    <row r="274" customFormat="false" ht="12.75" hidden="false" customHeight="false" outlineLevel="0" collapsed="false">
      <c r="AA274" s="0" t="s">
        <v>67</v>
      </c>
      <c r="AT274" s="26"/>
      <c r="AU274" s="26"/>
      <c r="AV274" s="26"/>
      <c r="AW274" s="26"/>
      <c r="AX274" s="26"/>
    </row>
    <row r="275" customFormat="false" ht="12.75" hidden="false" customHeight="false" outlineLevel="0" collapsed="false">
      <c r="AA275" s="0" t="s">
        <v>47</v>
      </c>
      <c r="AT275" s="26"/>
      <c r="AU275" s="26"/>
      <c r="AV275" s="26"/>
      <c r="AW275" s="26"/>
      <c r="AX275" s="26"/>
    </row>
    <row r="276" customFormat="false" ht="12.75" hidden="false" customHeight="false" outlineLevel="0" collapsed="false">
      <c r="AA276" s="0" t="s">
        <v>68</v>
      </c>
      <c r="AT276" s="26"/>
      <c r="AU276" s="26"/>
      <c r="AV276" s="26"/>
      <c r="AW276" s="26"/>
      <c r="AX276" s="26"/>
    </row>
    <row r="277" customFormat="false" ht="12.75" hidden="false" customHeight="false" outlineLevel="0" collapsed="false">
      <c r="AA277" s="0" t="s">
        <v>69</v>
      </c>
      <c r="AT277" s="26"/>
      <c r="AU277" s="26"/>
      <c r="AV277" s="26"/>
      <c r="AW277" s="26"/>
      <c r="AX277" s="26"/>
    </row>
    <row r="278" customFormat="false" ht="12.75" hidden="false" customHeight="false" outlineLevel="0" collapsed="false">
      <c r="AA278" s="0" t="s">
        <v>70</v>
      </c>
      <c r="AT278" s="26"/>
      <c r="AU278" s="26"/>
      <c r="AV278" s="26"/>
      <c r="AW278" s="26"/>
      <c r="AX278" s="26"/>
    </row>
    <row r="279" customFormat="false" ht="12.75" hidden="false" customHeight="false" outlineLevel="0" collapsed="false">
      <c r="AA279" s="0" t="s">
        <v>71</v>
      </c>
      <c r="AT279" s="26"/>
      <c r="AU279" s="26"/>
      <c r="AV279" s="26"/>
      <c r="AW279" s="26"/>
      <c r="AX279" s="26"/>
    </row>
    <row r="280" customFormat="false" ht="12.75" hidden="true" customHeight="false" outlineLevel="0" collapsed="false">
      <c r="AA280" s="0" t="s">
        <v>72</v>
      </c>
      <c r="AT280" s="26"/>
      <c r="AU280" s="26"/>
      <c r="AV280" s="26"/>
      <c r="AW280" s="26"/>
      <c r="AX280" s="26"/>
    </row>
    <row r="281" customFormat="false" ht="12.75" hidden="false" customHeight="false" outlineLevel="0" collapsed="false">
      <c r="AA281" s="0" t="s">
        <v>73</v>
      </c>
      <c r="AT281" s="41"/>
      <c r="AU281" s="41"/>
      <c r="AV281" s="41" t="n">
        <v>2</v>
      </c>
      <c r="AW281" s="41"/>
      <c r="AX281" s="41"/>
    </row>
    <row r="282" customFormat="false" ht="12.75" hidden="false" customHeight="false" outlineLevel="0" collapsed="false">
      <c r="AT282" s="1" t="n">
        <f aca="false">SUM(AT264:AT281)</f>
        <v>0</v>
      </c>
      <c r="AU282" s="1" t="n">
        <f aca="false">SUM(AU264:AU281)</f>
        <v>0</v>
      </c>
      <c r="AV282" s="1" t="n">
        <f aca="false">SUM(AV264:AV281)</f>
        <v>2</v>
      </c>
      <c r="AW282" s="1" t="n">
        <f aca="false">SUM(AW264:AW281)</f>
        <v>-3.8</v>
      </c>
      <c r="AX282" s="1" t="n">
        <f aca="false">SUM(AX264:AX281)</f>
        <v>0</v>
      </c>
    </row>
    <row r="285" customFormat="false" ht="12.75" hidden="false" customHeight="false" outlineLevel="0" collapsed="false">
      <c r="AA285" s="8" t="s">
        <v>63</v>
      </c>
    </row>
    <row r="286" customFormat="false" ht="12.75" hidden="false" customHeight="false" outlineLevel="0" collapsed="false">
      <c r="AT286" s="30" t="n">
        <f aca="false">AT$148</f>
        <v>36312</v>
      </c>
      <c r="AU286" s="30" t="n">
        <f aca="false">AU$148</f>
        <v>36342</v>
      </c>
      <c r="AV286" s="30" t="n">
        <f aca="false">AV$148</f>
        <v>36373</v>
      </c>
      <c r="AW286" s="30" t="n">
        <f aca="false">AW$148</f>
        <v>36404</v>
      </c>
      <c r="AX286" s="30" t="n">
        <f aca="false">AX$148</f>
        <v>36434</v>
      </c>
    </row>
    <row r="287" customFormat="false" ht="12.75" hidden="false" customHeight="false" outlineLevel="0" collapsed="false">
      <c r="AA287" s="0" t="s">
        <v>57</v>
      </c>
      <c r="AT287" s="36" t="n">
        <f aca="false">AT155</f>
        <v>0</v>
      </c>
      <c r="AU287" s="36" t="n">
        <f aca="false">AU155</f>
        <v>0</v>
      </c>
      <c r="AV287" s="36" t="n">
        <f aca="false">AV155</f>
        <v>0</v>
      </c>
      <c r="AW287" s="36" t="n">
        <f aca="false">AW155</f>
        <v>0</v>
      </c>
      <c r="AX287" s="36" t="n">
        <f aca="false">AX155</f>
        <v>0</v>
      </c>
    </row>
    <row r="288" customFormat="false" ht="12.75" hidden="false" customHeight="false" outlineLevel="0" collapsed="false">
      <c r="AA288" s="0" t="s">
        <v>58</v>
      </c>
      <c r="AT288" s="36" t="n">
        <f aca="false">AT178</f>
        <v>0</v>
      </c>
      <c r="AU288" s="36" t="n">
        <f aca="false">AU178</f>
        <v>0</v>
      </c>
      <c r="AV288" s="36" t="n">
        <f aca="false">AV178</f>
        <v>0</v>
      </c>
      <c r="AW288" s="36" t="n">
        <f aca="false">AW178</f>
        <v>0</v>
      </c>
      <c r="AX288" s="36" t="n">
        <f aca="false">AX178</f>
        <v>1.1</v>
      </c>
    </row>
    <row r="289" customFormat="false" ht="12.75" hidden="false" customHeight="false" outlineLevel="0" collapsed="false">
      <c r="AA289" s="0" t="s">
        <v>59</v>
      </c>
      <c r="AT289" s="36" t="n">
        <f aca="false">AT201</f>
        <v>0</v>
      </c>
      <c r="AU289" s="36" t="n">
        <f aca="false">AU201</f>
        <v>0</v>
      </c>
      <c r="AV289" s="36" t="n">
        <f aca="false">AV201</f>
        <v>0</v>
      </c>
      <c r="AW289" s="36" t="n">
        <f aca="false">AW201</f>
        <v>0</v>
      </c>
      <c r="AX289" s="36" t="n">
        <f aca="false">AX201</f>
        <v>0</v>
      </c>
    </row>
    <row r="290" customFormat="false" ht="12.75" hidden="false" customHeight="false" outlineLevel="0" collapsed="false">
      <c r="AA290" s="0" t="s">
        <v>60</v>
      </c>
      <c r="AT290" s="36" t="n">
        <f aca="false">AT224</f>
        <v>0</v>
      </c>
      <c r="AU290" s="36" t="n">
        <f aca="false">AU224</f>
        <v>0</v>
      </c>
      <c r="AV290" s="36" t="n">
        <f aca="false">AV224</f>
        <v>0</v>
      </c>
      <c r="AW290" s="36" t="n">
        <f aca="false">AW224</f>
        <v>0</v>
      </c>
      <c r="AX290" s="36" t="n">
        <f aca="false">AX224</f>
        <v>0</v>
      </c>
    </row>
    <row r="291" customFormat="false" ht="12.75" hidden="false" customHeight="false" outlineLevel="0" collapsed="false">
      <c r="AA291" s="0" t="s">
        <v>61</v>
      </c>
      <c r="AT291" s="36" t="n">
        <f aca="false">AT247</f>
        <v>0</v>
      </c>
      <c r="AU291" s="36" t="n">
        <f aca="false">AU247</f>
        <v>0</v>
      </c>
      <c r="AV291" s="36" t="n">
        <f aca="false">AV247</f>
        <v>0</v>
      </c>
      <c r="AW291" s="36" t="n">
        <f aca="false">AW247</f>
        <v>0</v>
      </c>
      <c r="AX291" s="36" t="n">
        <f aca="false">AX247</f>
        <v>0</v>
      </c>
    </row>
    <row r="292" customFormat="false" ht="12.75" hidden="false" customHeight="false" outlineLevel="0" collapsed="false">
      <c r="AA292" s="0" t="s">
        <v>62</v>
      </c>
      <c r="AT292" s="36" t="n">
        <f aca="false">AT270</f>
        <v>0</v>
      </c>
      <c r="AU292" s="36" t="n">
        <f aca="false">AU270</f>
        <v>0</v>
      </c>
      <c r="AV292" s="36" t="n">
        <f aca="false">AV270</f>
        <v>0</v>
      </c>
      <c r="AW292" s="36" t="n">
        <f aca="false">AW270</f>
        <v>0</v>
      </c>
      <c r="AX292" s="36" t="n">
        <f aca="false">AX270</f>
        <v>0</v>
      </c>
    </row>
    <row r="293" customFormat="false" ht="12.75" hidden="false" customHeight="false" outlineLevel="0" collapsed="false">
      <c r="AA293" s="0" t="s">
        <v>63</v>
      </c>
      <c r="AT293" s="26" t="n">
        <v>0</v>
      </c>
      <c r="AU293" s="26"/>
      <c r="AV293" s="26"/>
      <c r="AW293" s="26"/>
      <c r="AX293" s="26"/>
    </row>
    <row r="294" customFormat="false" ht="12.75" hidden="false" customHeight="false" outlineLevel="0" collapsed="false">
      <c r="AA294" s="0" t="s">
        <v>64</v>
      </c>
      <c r="AT294" s="26"/>
      <c r="AU294" s="26"/>
      <c r="AV294" s="26"/>
      <c r="AW294" s="26"/>
      <c r="AX294" s="26"/>
    </row>
    <row r="295" customFormat="false" ht="12.75" hidden="false" customHeight="false" outlineLevel="0" collapsed="false">
      <c r="AA295" s="0" t="s">
        <v>65</v>
      </c>
      <c r="AT295" s="26"/>
      <c r="AU295" s="26"/>
      <c r="AV295" s="26"/>
      <c r="AW295" s="26"/>
      <c r="AX295" s="26"/>
    </row>
    <row r="296" customFormat="false" ht="12.75" hidden="false" customHeight="false" outlineLevel="0" collapsed="false">
      <c r="AA296" s="0" t="s">
        <v>66</v>
      </c>
      <c r="AT296" s="26"/>
      <c r="AU296" s="26"/>
      <c r="AV296" s="26"/>
      <c r="AW296" s="26"/>
      <c r="AX296" s="26"/>
    </row>
    <row r="297" customFormat="false" ht="12.75" hidden="false" customHeight="false" outlineLevel="0" collapsed="false">
      <c r="AA297" s="0" t="s">
        <v>67</v>
      </c>
      <c r="AT297" s="26"/>
      <c r="AU297" s="26"/>
      <c r="AV297" s="26"/>
      <c r="AW297" s="26"/>
      <c r="AX297" s="26"/>
    </row>
    <row r="298" customFormat="false" ht="12.75" hidden="false" customHeight="false" outlineLevel="0" collapsed="false">
      <c r="AA298" s="0" t="s">
        <v>47</v>
      </c>
      <c r="AT298" s="26"/>
      <c r="AU298" s="26"/>
      <c r="AV298" s="26"/>
      <c r="AW298" s="26"/>
      <c r="AX298" s="26"/>
    </row>
    <row r="299" customFormat="false" ht="12.75" hidden="false" customHeight="false" outlineLevel="0" collapsed="false">
      <c r="AA299" s="0" t="s">
        <v>68</v>
      </c>
      <c r="AT299" s="26"/>
      <c r="AU299" s="26"/>
      <c r="AV299" s="26"/>
      <c r="AW299" s="26"/>
      <c r="AX299" s="26"/>
    </row>
    <row r="300" customFormat="false" ht="12.75" hidden="false" customHeight="false" outlineLevel="0" collapsed="false">
      <c r="AA300" s="0" t="s">
        <v>69</v>
      </c>
      <c r="AT300" s="26"/>
      <c r="AU300" s="26"/>
      <c r="AV300" s="26"/>
      <c r="AW300" s="26"/>
      <c r="AX300" s="26"/>
    </row>
    <row r="301" customFormat="false" ht="12.75" hidden="false" customHeight="false" outlineLevel="0" collapsed="false">
      <c r="AA301" s="0" t="s">
        <v>70</v>
      </c>
      <c r="AT301" s="26"/>
      <c r="AU301" s="26"/>
      <c r="AV301" s="26"/>
      <c r="AW301" s="26"/>
      <c r="AX301" s="26"/>
    </row>
    <row r="302" customFormat="false" ht="12.75" hidden="false" customHeight="false" outlineLevel="0" collapsed="false">
      <c r="AA302" s="0" t="s">
        <v>71</v>
      </c>
      <c r="AT302" s="26"/>
      <c r="AU302" s="26"/>
      <c r="AV302" s="26"/>
      <c r="AW302" s="26"/>
      <c r="AX302" s="26"/>
    </row>
    <row r="303" customFormat="false" ht="12.75" hidden="true" customHeight="false" outlineLevel="0" collapsed="false">
      <c r="AA303" s="0" t="s">
        <v>72</v>
      </c>
      <c r="AT303" s="26"/>
      <c r="AU303" s="26"/>
      <c r="AV303" s="26"/>
      <c r="AW303" s="26"/>
      <c r="AX303" s="26"/>
    </row>
    <row r="304" customFormat="false" ht="12.75" hidden="false" customHeight="false" outlineLevel="0" collapsed="false">
      <c r="AA304" s="0" t="s">
        <v>73</v>
      </c>
      <c r="AT304" s="41"/>
      <c r="AU304" s="41"/>
      <c r="AV304" s="41"/>
      <c r="AW304" s="41"/>
      <c r="AX304" s="41"/>
    </row>
    <row r="305" customFormat="false" ht="12.75" hidden="false" customHeight="false" outlineLevel="0" collapsed="false">
      <c r="AT305" s="1" t="n">
        <f aca="false">SUM(AT287:AT304)</f>
        <v>0</v>
      </c>
      <c r="AU305" s="1" t="n">
        <f aca="false">SUM(AU287:AU304)</f>
        <v>0</v>
      </c>
      <c r="AV305" s="1" t="n">
        <f aca="false">SUM(AV287:AV304)</f>
        <v>0</v>
      </c>
      <c r="AW305" s="1" t="n">
        <f aca="false">SUM(AW287:AW304)</f>
        <v>0</v>
      </c>
      <c r="AX305" s="1" t="n">
        <f aca="false">SUM(AX287:AX304)</f>
        <v>1.1</v>
      </c>
    </row>
    <row r="306" customFormat="false" ht="12.75" hidden="false" customHeight="false" outlineLevel="0" collapsed="false">
      <c r="AB306" s="1"/>
      <c r="AC306" s="1"/>
      <c r="AD306" s="1"/>
      <c r="AE306" s="1"/>
      <c r="AF306" s="1"/>
      <c r="AG306" s="1"/>
      <c r="AH306" s="1"/>
      <c r="AI306" s="1"/>
      <c r="AJ306" s="1"/>
      <c r="AK306" s="1"/>
      <c r="AL306" s="1"/>
      <c r="AM306" s="1"/>
      <c r="AN306" s="1"/>
      <c r="AO306" s="1"/>
      <c r="AP306" s="1"/>
      <c r="AQ306" s="1"/>
      <c r="AR306" s="1"/>
      <c r="AS306" s="1"/>
      <c r="AT306" s="1"/>
      <c r="AU306" s="1"/>
      <c r="AV306" s="1"/>
      <c r="AW306" s="1"/>
      <c r="AX306" s="1"/>
    </row>
    <row r="308" customFormat="false" ht="12.75" hidden="false" customHeight="false" outlineLevel="0" collapsed="false">
      <c r="AA308" s="8" t="s">
        <v>78</v>
      </c>
    </row>
    <row r="309" customFormat="false" ht="12.75" hidden="false" customHeight="false" outlineLevel="0" collapsed="false">
      <c r="AB309" s="30" t="n">
        <f aca="false">AB$148</f>
        <v>35765</v>
      </c>
      <c r="AC309" s="30" t="n">
        <f aca="false">AC$148</f>
        <v>35796</v>
      </c>
      <c r="AD309" s="30" t="n">
        <f aca="false">AD$148</f>
        <v>35827</v>
      </c>
      <c r="AE309" s="30" t="n">
        <f aca="false">AE$148</f>
        <v>35855</v>
      </c>
      <c r="AF309" s="30" t="n">
        <f aca="false">AF$148</f>
        <v>35886</v>
      </c>
      <c r="AG309" s="30" t="n">
        <f aca="false">AG$148</f>
        <v>35916</v>
      </c>
      <c r="AH309" s="30" t="n">
        <f aca="false">AH$148</f>
        <v>35947</v>
      </c>
      <c r="AI309" s="30" t="n">
        <f aca="false">AI$148</f>
        <v>35977</v>
      </c>
      <c r="AJ309" s="30" t="n">
        <f aca="false">AJ$148</f>
        <v>36008</v>
      </c>
      <c r="AK309" s="30" t="n">
        <f aca="false">AK$148</f>
        <v>36039</v>
      </c>
      <c r="AL309" s="30" t="n">
        <f aca="false">AL$148</f>
        <v>36069</v>
      </c>
      <c r="AM309" s="30" t="n">
        <f aca="false">AM$148</f>
        <v>36100</v>
      </c>
      <c r="AN309" s="30" t="n">
        <f aca="false">AN$148</f>
        <v>36130</v>
      </c>
      <c r="AO309" s="30" t="n">
        <f aca="false">AO$148</f>
        <v>36161</v>
      </c>
      <c r="AP309" s="30" t="n">
        <f aca="false">AP$148</f>
        <v>36192</v>
      </c>
      <c r="AQ309" s="30" t="n">
        <f aca="false">AQ$148</f>
        <v>36220</v>
      </c>
      <c r="AR309" s="30" t="n">
        <f aca="false">AR$148</f>
        <v>36251</v>
      </c>
      <c r="AS309" s="30" t="n">
        <f aca="false">AS$148</f>
        <v>36281</v>
      </c>
      <c r="AT309" s="30" t="n">
        <f aca="false">AT$148</f>
        <v>36312</v>
      </c>
      <c r="AU309" s="30" t="n">
        <f aca="false">AU$148</f>
        <v>36342</v>
      </c>
      <c r="AV309" s="30" t="n">
        <f aca="false">AV$148</f>
        <v>36373</v>
      </c>
      <c r="AW309" s="30" t="n">
        <f aca="false">AW$148</f>
        <v>36404</v>
      </c>
      <c r="AX309" s="30" t="n">
        <f aca="false">AX$148</f>
        <v>36434</v>
      </c>
    </row>
    <row r="310" customFormat="false" ht="12.75" hidden="false" customHeight="false" outlineLevel="0" collapsed="false">
      <c r="AA310" s="0" t="s">
        <v>57</v>
      </c>
      <c r="AB310" s="1" t="n">
        <f aca="false">AB156</f>
        <v>5.9</v>
      </c>
      <c r="AC310" s="1" t="n">
        <f aca="false">AC156</f>
        <v>0</v>
      </c>
      <c r="AD310" s="1" t="n">
        <f aca="false">AD156</f>
        <v>0</v>
      </c>
      <c r="AE310" s="1" t="n">
        <f aca="false">AE156</f>
        <v>0</v>
      </c>
      <c r="AF310" s="1" t="n">
        <f aca="false">AF156</f>
        <v>0</v>
      </c>
      <c r="AG310" s="1" t="n">
        <f aca="false">AG156</f>
        <v>0</v>
      </c>
      <c r="AH310" s="1" t="n">
        <f aca="false">AH156</f>
        <v>0</v>
      </c>
      <c r="AI310" s="1" t="n">
        <f aca="false">AI156</f>
        <v>0</v>
      </c>
      <c r="AJ310" s="1" t="n">
        <f aca="false">AJ156</f>
        <v>0</v>
      </c>
      <c r="AK310" s="1" t="n">
        <f aca="false">AK156</f>
        <v>0</v>
      </c>
      <c r="AL310" s="1" t="n">
        <f aca="false">AL156</f>
        <v>-23.3</v>
      </c>
      <c r="AM310" s="1" t="n">
        <f aca="false">AM156</f>
        <v>0</v>
      </c>
      <c r="AN310" s="1" t="n">
        <f aca="false">AN156</f>
        <v>0</v>
      </c>
      <c r="AO310" s="1" t="n">
        <f aca="false">AO156</f>
        <v>0</v>
      </c>
      <c r="AP310" s="1" t="n">
        <f aca="false">AP156</f>
        <v>0</v>
      </c>
      <c r="AQ310" s="1" t="n">
        <f aca="false">AQ156</f>
        <v>0</v>
      </c>
      <c r="AR310" s="1" t="n">
        <f aca="false">AR156</f>
        <v>0</v>
      </c>
      <c r="AS310" s="1" t="n">
        <f aca="false">AS156</f>
        <v>-1</v>
      </c>
      <c r="AT310" s="1" t="n">
        <f aca="false">AT156</f>
        <v>0</v>
      </c>
      <c r="AU310" s="1" t="n">
        <f aca="false">AU156</f>
        <v>0</v>
      </c>
      <c r="AV310" s="1" t="n">
        <f aca="false">AV156</f>
        <v>0</v>
      </c>
      <c r="AW310" s="1" t="n">
        <f aca="false">AW156</f>
        <v>1.3</v>
      </c>
      <c r="AX310" s="1" t="n">
        <f aca="false">AX156</f>
        <v>0</v>
      </c>
    </row>
    <row r="311" customFormat="false" ht="12.75" hidden="false" customHeight="false" outlineLevel="0" collapsed="false">
      <c r="AA311" s="0" t="s">
        <v>58</v>
      </c>
      <c r="AB311" s="1"/>
      <c r="AC311" s="1"/>
      <c r="AD311" s="1"/>
      <c r="AE311" s="1"/>
      <c r="AF311" s="1"/>
      <c r="AG311" s="1" t="n">
        <f aca="false">AG179</f>
        <v>-1</v>
      </c>
      <c r="AH311" s="1" t="n">
        <f aca="false">AH179</f>
        <v>-1.2</v>
      </c>
      <c r="AI311" s="1" t="n">
        <f aca="false">AI179</f>
        <v>0</v>
      </c>
      <c r="AJ311" s="1" t="n">
        <f aca="false">AJ179</f>
        <v>-1</v>
      </c>
      <c r="AK311" s="1" t="n">
        <f aca="false">AK179</f>
        <v>0</v>
      </c>
      <c r="AL311" s="1" t="n">
        <f aca="false">AL179</f>
        <v>0</v>
      </c>
      <c r="AM311" s="1" t="n">
        <f aca="false">AM179</f>
        <v>0</v>
      </c>
      <c r="AN311" s="1" t="n">
        <f aca="false">AN179</f>
        <v>0</v>
      </c>
      <c r="AO311" s="1" t="n">
        <f aca="false">AO179</f>
        <v>0</v>
      </c>
      <c r="AP311" s="1" t="n">
        <f aca="false">AP179</f>
        <v>0</v>
      </c>
      <c r="AQ311" s="1" t="n">
        <f aca="false">AQ179</f>
        <v>0</v>
      </c>
      <c r="AR311" s="1" t="n">
        <f aca="false">AR179</f>
        <v>0</v>
      </c>
      <c r="AS311" s="1" t="n">
        <f aca="false">AS179</f>
        <v>0</v>
      </c>
      <c r="AT311" s="1" t="n">
        <f aca="false">AT179</f>
        <v>0</v>
      </c>
      <c r="AU311" s="1" t="n">
        <f aca="false">AU179</f>
        <v>0</v>
      </c>
      <c r="AV311" s="1" t="n">
        <f aca="false">AV179</f>
        <v>0</v>
      </c>
      <c r="AW311" s="1" t="n">
        <f aca="false">AW179</f>
        <v>0</v>
      </c>
      <c r="AX311" s="1" t="n">
        <f aca="false">AX179</f>
        <v>-0.7</v>
      </c>
    </row>
    <row r="312" customFormat="false" ht="12.75" hidden="false" customHeight="false" outlineLevel="0" collapsed="false">
      <c r="AA312" s="0" t="s">
        <v>59</v>
      </c>
      <c r="AB312" s="1"/>
      <c r="AC312" s="1"/>
      <c r="AD312" s="1"/>
      <c r="AE312" s="1"/>
      <c r="AF312" s="1"/>
      <c r="AG312" s="1"/>
      <c r="AH312" s="1"/>
      <c r="AI312" s="1"/>
      <c r="AJ312" s="1"/>
      <c r="AK312" s="1"/>
      <c r="AL312" s="1"/>
      <c r="AM312" s="1"/>
      <c r="AN312" s="1"/>
      <c r="AO312" s="1"/>
      <c r="AP312" s="1"/>
      <c r="AQ312" s="1"/>
      <c r="AR312" s="1"/>
      <c r="AS312" s="1"/>
      <c r="AT312" s="1" t="n">
        <f aca="false">AT202</f>
        <v>0</v>
      </c>
      <c r="AU312" s="1" t="n">
        <f aca="false">AU202</f>
        <v>0</v>
      </c>
      <c r="AV312" s="1" t="n">
        <f aca="false">AV202</f>
        <v>0</v>
      </c>
      <c r="AW312" s="1" t="n">
        <f aca="false">AW202</f>
        <v>0</v>
      </c>
      <c r="AX312" s="1" t="n">
        <f aca="false">AX202</f>
        <v>0</v>
      </c>
    </row>
    <row r="313" customFormat="false" ht="12.75" hidden="false" customHeight="false" outlineLevel="0" collapsed="false">
      <c r="AA313" s="0" t="s">
        <v>60</v>
      </c>
      <c r="AB313" s="1"/>
      <c r="AC313" s="1"/>
      <c r="AD313" s="1"/>
      <c r="AE313" s="1"/>
      <c r="AF313" s="1"/>
      <c r="AG313" s="1"/>
      <c r="AH313" s="1"/>
      <c r="AI313" s="1"/>
      <c r="AJ313" s="1"/>
      <c r="AK313" s="1"/>
      <c r="AL313" s="1"/>
      <c r="AM313" s="1"/>
      <c r="AN313" s="1"/>
      <c r="AO313" s="1"/>
      <c r="AP313" s="1"/>
      <c r="AQ313" s="1"/>
      <c r="AR313" s="1"/>
      <c r="AS313" s="1"/>
      <c r="AT313" s="1" t="n">
        <f aca="false">AT225</f>
        <v>0</v>
      </c>
      <c r="AU313" s="1" t="n">
        <f aca="false">AU225</f>
        <v>0</v>
      </c>
      <c r="AV313" s="1" t="n">
        <f aca="false">AV225</f>
        <v>0</v>
      </c>
      <c r="AW313" s="1" t="n">
        <f aca="false">AW225</f>
        <v>0</v>
      </c>
      <c r="AX313" s="1" t="n">
        <f aca="false">AX225</f>
        <v>0</v>
      </c>
    </row>
    <row r="314" customFormat="false" ht="12.75" hidden="false" customHeight="false" outlineLevel="0" collapsed="false">
      <c r="AA314" s="0" t="s">
        <v>61</v>
      </c>
      <c r="AB314" s="1"/>
      <c r="AC314" s="1"/>
      <c r="AD314" s="1"/>
      <c r="AE314" s="1"/>
      <c r="AF314" s="1"/>
      <c r="AG314" s="1"/>
      <c r="AH314" s="1"/>
      <c r="AI314" s="1"/>
      <c r="AJ314" s="1"/>
      <c r="AK314" s="1"/>
      <c r="AL314" s="1"/>
      <c r="AM314" s="1"/>
      <c r="AN314" s="1"/>
      <c r="AO314" s="1"/>
      <c r="AP314" s="1"/>
      <c r="AQ314" s="1"/>
      <c r="AR314" s="1"/>
      <c r="AS314" s="1"/>
      <c r="AT314" s="1" t="n">
        <f aca="false">AT248</f>
        <v>0</v>
      </c>
      <c r="AU314" s="1" t="n">
        <f aca="false">AU248</f>
        <v>0</v>
      </c>
      <c r="AV314" s="1" t="n">
        <f aca="false">AV248</f>
        <v>0</v>
      </c>
      <c r="AW314" s="1" t="n">
        <f aca="false">AW248</f>
        <v>0</v>
      </c>
      <c r="AX314" s="1" t="n">
        <f aca="false">AX248</f>
        <v>-2.7</v>
      </c>
    </row>
    <row r="315" customFormat="false" ht="12.75" hidden="false" customHeight="false" outlineLevel="0" collapsed="false">
      <c r="AA315" s="0" t="s">
        <v>62</v>
      </c>
      <c r="AB315" s="1"/>
      <c r="AC315" s="1"/>
      <c r="AD315" s="1"/>
      <c r="AE315" s="1"/>
      <c r="AF315" s="1"/>
      <c r="AG315" s="1"/>
      <c r="AH315" s="1"/>
      <c r="AI315" s="1"/>
      <c r="AJ315" s="1"/>
      <c r="AK315" s="1"/>
      <c r="AL315" s="1"/>
      <c r="AM315" s="1"/>
      <c r="AN315" s="1"/>
      <c r="AO315" s="1"/>
      <c r="AP315" s="1"/>
      <c r="AQ315" s="1"/>
      <c r="AR315" s="1"/>
      <c r="AS315" s="1"/>
      <c r="AT315" s="1" t="n">
        <f aca="false">AT271</f>
        <v>0</v>
      </c>
      <c r="AU315" s="1" t="n">
        <f aca="false">AU271</f>
        <v>0</v>
      </c>
      <c r="AV315" s="1" t="n">
        <f aca="false">AV271</f>
        <v>0</v>
      </c>
      <c r="AW315" s="1" t="n">
        <f aca="false">AW271</f>
        <v>0</v>
      </c>
      <c r="AX315" s="1" t="n">
        <f aca="false">AX271</f>
        <v>0</v>
      </c>
    </row>
    <row r="316" customFormat="false" ht="12.75" hidden="false" customHeight="false" outlineLevel="0" collapsed="false">
      <c r="AA316" s="0" t="s">
        <v>63</v>
      </c>
      <c r="AB316" s="1"/>
      <c r="AC316" s="1"/>
      <c r="AD316" s="1"/>
      <c r="AE316" s="1"/>
      <c r="AF316" s="1"/>
      <c r="AG316" s="1"/>
      <c r="AH316" s="1"/>
      <c r="AI316" s="1"/>
      <c r="AJ316" s="1"/>
      <c r="AK316" s="1"/>
      <c r="AL316" s="1"/>
      <c r="AM316" s="1"/>
      <c r="AN316" s="1"/>
      <c r="AO316" s="1"/>
      <c r="AP316" s="1"/>
      <c r="AQ316" s="1"/>
      <c r="AR316" s="1"/>
      <c r="AS316" s="1"/>
      <c r="AT316" s="1" t="n">
        <f aca="false">AT294</f>
        <v>0</v>
      </c>
      <c r="AU316" s="1" t="n">
        <f aca="false">AU294</f>
        <v>0</v>
      </c>
      <c r="AV316" s="1" t="n">
        <f aca="false">AV294</f>
        <v>0</v>
      </c>
      <c r="AW316" s="1" t="n">
        <f aca="false">AW294</f>
        <v>0</v>
      </c>
      <c r="AX316" s="1" t="n">
        <f aca="false">AX294</f>
        <v>0</v>
      </c>
    </row>
    <row r="317" customFormat="false" ht="12.75" hidden="false" customHeight="false" outlineLevel="0" collapsed="false">
      <c r="AA317" s="0" t="s">
        <v>64</v>
      </c>
      <c r="AB317" s="1" t="n">
        <v>-0.1</v>
      </c>
      <c r="AC317" s="1"/>
      <c r="AD317" s="1"/>
      <c r="AE317" s="1"/>
      <c r="AF317" s="1"/>
      <c r="AG317" s="26" t="n">
        <v>0</v>
      </c>
      <c r="AH317" s="26" t="n">
        <v>0</v>
      </c>
      <c r="AI317" s="26" t="n">
        <v>0</v>
      </c>
      <c r="AJ317" s="26"/>
      <c r="AK317" s="26" t="n">
        <v>1</v>
      </c>
      <c r="AL317" s="26"/>
      <c r="AM317" s="26"/>
      <c r="AN317" s="26"/>
      <c r="AO317" s="26"/>
      <c r="AP317" s="26"/>
      <c r="AQ317" s="26"/>
      <c r="AR317" s="26"/>
      <c r="AS317" s="26"/>
      <c r="AT317" s="26"/>
      <c r="AU317" s="26"/>
      <c r="AV317" s="26"/>
      <c r="AW317" s="26"/>
      <c r="AX317" s="26"/>
    </row>
    <row r="318" customFormat="false" ht="12.75" hidden="false" customHeight="false" outlineLevel="0" collapsed="false">
      <c r="AA318" s="0" t="s">
        <v>65</v>
      </c>
      <c r="AB318" s="1"/>
      <c r="AC318" s="1"/>
      <c r="AD318" s="1"/>
      <c r="AE318" s="1"/>
      <c r="AF318" s="1"/>
      <c r="AG318" s="26" t="n">
        <v>0</v>
      </c>
      <c r="AH318" s="26" t="n">
        <v>0</v>
      </c>
      <c r="AI318" s="26" t="n">
        <v>0</v>
      </c>
      <c r="AJ318" s="26"/>
      <c r="AK318" s="26"/>
      <c r="AL318" s="26"/>
      <c r="AM318" s="26"/>
      <c r="AN318" s="26"/>
      <c r="AO318" s="26"/>
      <c r="AP318" s="26"/>
      <c r="AQ318" s="26"/>
      <c r="AR318" s="26"/>
      <c r="AS318" s="26"/>
      <c r="AT318" s="26"/>
      <c r="AU318" s="26"/>
      <c r="AV318" s="26"/>
      <c r="AW318" s="26"/>
      <c r="AX318" s="26"/>
    </row>
    <row r="319" customFormat="false" ht="12.75" hidden="false" customHeight="false" outlineLevel="0" collapsed="false">
      <c r="AA319" s="0" t="s">
        <v>66</v>
      </c>
      <c r="AB319" s="1"/>
      <c r="AC319" s="1"/>
      <c r="AD319" s="1"/>
      <c r="AE319" s="1"/>
      <c r="AF319" s="1"/>
      <c r="AG319" s="26"/>
      <c r="AH319" s="26"/>
      <c r="AI319" s="26"/>
      <c r="AJ319" s="26"/>
      <c r="AK319" s="26"/>
      <c r="AL319" s="26"/>
      <c r="AM319" s="26"/>
      <c r="AN319" s="26"/>
      <c r="AO319" s="26"/>
      <c r="AP319" s="26"/>
      <c r="AQ319" s="26"/>
      <c r="AR319" s="26"/>
      <c r="AS319" s="26"/>
      <c r="AT319" s="26"/>
      <c r="AU319" s="26"/>
      <c r="AV319" s="26"/>
      <c r="AW319" s="26"/>
      <c r="AX319" s="26"/>
    </row>
    <row r="320" customFormat="false" ht="12.75" hidden="false" customHeight="false" outlineLevel="0" collapsed="false">
      <c r="AA320" s="0" t="s">
        <v>67</v>
      </c>
      <c r="AB320" s="1"/>
      <c r="AC320" s="1"/>
      <c r="AD320" s="1"/>
      <c r="AE320" s="1"/>
      <c r="AF320" s="1"/>
      <c r="AG320" s="26" t="n">
        <v>0</v>
      </c>
      <c r="AH320" s="26" t="n">
        <v>0</v>
      </c>
      <c r="AI320" s="26" t="n">
        <v>0</v>
      </c>
      <c r="AJ320" s="26"/>
      <c r="AK320" s="26"/>
      <c r="AL320" s="26"/>
      <c r="AM320" s="26"/>
      <c r="AN320" s="26"/>
      <c r="AO320" s="26"/>
      <c r="AP320" s="26"/>
      <c r="AQ320" s="26"/>
      <c r="AR320" s="26"/>
      <c r="AS320" s="26"/>
      <c r="AT320" s="26"/>
      <c r="AU320" s="26"/>
      <c r="AV320" s="26"/>
      <c r="AW320" s="26"/>
      <c r="AX320" s="26"/>
    </row>
    <row r="321" customFormat="false" ht="12.75" hidden="false" customHeight="false" outlineLevel="0" collapsed="false">
      <c r="AA321" s="0" t="s">
        <v>47</v>
      </c>
      <c r="AB321" s="1"/>
      <c r="AC321" s="1"/>
      <c r="AD321" s="1"/>
      <c r="AE321" s="1"/>
      <c r="AF321" s="1"/>
      <c r="AG321" s="26"/>
      <c r="AH321" s="26"/>
      <c r="AI321" s="26"/>
      <c r="AJ321" s="26"/>
      <c r="AK321" s="26"/>
      <c r="AL321" s="26"/>
      <c r="AM321" s="26"/>
      <c r="AN321" s="26"/>
      <c r="AO321" s="26"/>
      <c r="AP321" s="26"/>
      <c r="AQ321" s="26"/>
      <c r="AR321" s="26"/>
      <c r="AS321" s="26"/>
      <c r="AT321" s="26"/>
      <c r="AU321" s="26"/>
      <c r="AV321" s="26"/>
      <c r="AW321" s="26"/>
      <c r="AX321" s="26"/>
    </row>
    <row r="322" customFormat="false" ht="12.75" hidden="false" customHeight="false" outlineLevel="0" collapsed="false">
      <c r="AA322" s="0" t="s">
        <v>68</v>
      </c>
      <c r="AB322" s="1"/>
      <c r="AC322" s="1"/>
      <c r="AD322" s="1"/>
      <c r="AE322" s="1"/>
      <c r="AF322" s="1"/>
      <c r="AG322" s="26" t="n">
        <v>0</v>
      </c>
      <c r="AH322" s="26" t="n">
        <v>0</v>
      </c>
      <c r="AI322" s="26" t="n">
        <v>0</v>
      </c>
      <c r="AJ322" s="26"/>
      <c r="AK322" s="26"/>
      <c r="AL322" s="26"/>
      <c r="AM322" s="26"/>
      <c r="AN322" s="26"/>
      <c r="AO322" s="26"/>
      <c r="AP322" s="26"/>
      <c r="AQ322" s="26"/>
      <c r="AR322" s="26"/>
      <c r="AS322" s="26"/>
      <c r="AT322" s="26"/>
      <c r="AU322" s="26"/>
      <c r="AV322" s="26"/>
      <c r="AW322" s="26"/>
      <c r="AX322" s="26"/>
    </row>
    <row r="323" customFormat="false" ht="12.75" hidden="false" customHeight="false" outlineLevel="0" collapsed="false">
      <c r="AA323" s="0" t="s">
        <v>69</v>
      </c>
      <c r="AB323" s="1"/>
      <c r="AC323" s="1"/>
      <c r="AD323" s="1"/>
      <c r="AE323" s="1"/>
      <c r="AF323" s="1"/>
      <c r="AG323" s="26"/>
      <c r="AH323" s="26"/>
      <c r="AI323" s="26"/>
      <c r="AJ323" s="26"/>
      <c r="AK323" s="26"/>
      <c r="AL323" s="26"/>
      <c r="AM323" s="26"/>
      <c r="AN323" s="26"/>
      <c r="AO323" s="26"/>
      <c r="AP323" s="26"/>
      <c r="AQ323" s="26"/>
      <c r="AR323" s="26"/>
      <c r="AS323" s="26"/>
      <c r="AT323" s="26"/>
      <c r="AU323" s="26"/>
      <c r="AV323" s="26"/>
      <c r="AW323" s="26"/>
      <c r="AX323" s="26"/>
    </row>
    <row r="324" customFormat="false" ht="12.75" hidden="false" customHeight="false" outlineLevel="0" collapsed="false">
      <c r="AA324" s="0" t="s">
        <v>70</v>
      </c>
      <c r="AB324" s="1"/>
      <c r="AC324" s="1"/>
      <c r="AD324" s="1"/>
      <c r="AE324" s="1"/>
      <c r="AF324" s="1"/>
      <c r="AG324" s="26"/>
      <c r="AH324" s="26"/>
      <c r="AI324" s="26"/>
      <c r="AJ324" s="26"/>
      <c r="AK324" s="26"/>
      <c r="AL324" s="26"/>
      <c r="AM324" s="26"/>
      <c r="AN324" s="26"/>
      <c r="AO324" s="26"/>
      <c r="AP324" s="26"/>
      <c r="AQ324" s="26"/>
      <c r="AR324" s="26"/>
      <c r="AS324" s="26"/>
      <c r="AT324" s="26"/>
      <c r="AU324" s="26"/>
      <c r="AV324" s="26"/>
      <c r="AW324" s="26"/>
      <c r="AX324" s="26"/>
    </row>
    <row r="325" customFormat="false" ht="12.75" hidden="false" customHeight="false" outlineLevel="0" collapsed="false">
      <c r="AA325" s="0" t="s">
        <v>71</v>
      </c>
      <c r="AB325" s="1"/>
      <c r="AC325" s="1"/>
      <c r="AD325" s="1"/>
      <c r="AE325" s="1"/>
      <c r="AF325" s="1"/>
      <c r="AG325" s="26" t="n">
        <v>0</v>
      </c>
      <c r="AH325" s="26" t="n">
        <v>0</v>
      </c>
      <c r="AI325" s="26" t="n">
        <v>0</v>
      </c>
      <c r="AJ325" s="26"/>
      <c r="AK325" s="26"/>
      <c r="AL325" s="26" t="n">
        <v>20.8</v>
      </c>
      <c r="AM325" s="26" t="n">
        <v>0</v>
      </c>
      <c r="AN325" s="26" t="n">
        <v>0</v>
      </c>
      <c r="AO325" s="26"/>
      <c r="AP325" s="26"/>
      <c r="AQ325" s="26"/>
      <c r="AR325" s="26"/>
      <c r="AS325" s="26"/>
      <c r="AT325" s="26"/>
      <c r="AU325" s="26"/>
      <c r="AV325" s="26"/>
      <c r="AW325" s="26"/>
      <c r="AX325" s="26"/>
    </row>
    <row r="326" customFormat="false" ht="12.75" hidden="true" customHeight="false" outlineLevel="0" collapsed="false">
      <c r="AA326" s="0" t="s">
        <v>72</v>
      </c>
      <c r="AB326" s="1"/>
      <c r="AC326" s="1"/>
      <c r="AD326" s="1"/>
      <c r="AE326" s="1"/>
      <c r="AF326" s="1"/>
      <c r="AG326" s="26" t="n">
        <v>0</v>
      </c>
      <c r="AH326" s="26" t="n">
        <v>0</v>
      </c>
      <c r="AI326" s="26" t="n">
        <v>0</v>
      </c>
      <c r="AJ326" s="26"/>
      <c r="AK326" s="26"/>
      <c r="AL326" s="26"/>
      <c r="AM326" s="26"/>
      <c r="AN326" s="26"/>
      <c r="AO326" s="26"/>
      <c r="AP326" s="26"/>
      <c r="AQ326" s="26"/>
      <c r="AR326" s="26"/>
      <c r="AS326" s="26"/>
      <c r="AT326" s="26"/>
      <c r="AU326" s="26"/>
      <c r="AV326" s="26"/>
      <c r="AW326" s="26"/>
      <c r="AX326" s="26"/>
    </row>
    <row r="327" customFormat="false" ht="12.75" hidden="false" customHeight="false" outlineLevel="0" collapsed="false">
      <c r="AA327" s="0" t="s">
        <v>73</v>
      </c>
      <c r="AB327" s="40"/>
      <c r="AC327" s="40"/>
      <c r="AD327" s="40"/>
      <c r="AE327" s="40"/>
      <c r="AF327" s="40"/>
      <c r="AG327" s="41" t="n">
        <v>0</v>
      </c>
      <c r="AH327" s="41" t="n">
        <v>0</v>
      </c>
      <c r="AI327" s="41" t="n">
        <v>0</v>
      </c>
      <c r="AJ327" s="41"/>
      <c r="AK327" s="41"/>
      <c r="AL327" s="41"/>
      <c r="AM327" s="41"/>
      <c r="AN327" s="41"/>
      <c r="AO327" s="41"/>
      <c r="AP327" s="41"/>
      <c r="AQ327" s="41"/>
      <c r="AR327" s="41"/>
      <c r="AS327" s="41"/>
      <c r="AT327" s="41"/>
      <c r="AU327" s="41"/>
      <c r="AV327" s="41"/>
      <c r="AW327" s="41"/>
      <c r="AX327" s="41"/>
    </row>
    <row r="328" customFormat="false" ht="12.75" hidden="false" customHeight="false" outlineLevel="0" collapsed="false">
      <c r="AB328" s="1" t="n">
        <f aca="false">SUM(AB310:AB327)</f>
        <v>5.8</v>
      </c>
      <c r="AC328" s="1" t="n">
        <f aca="false">SUM(AC310:AC327)</f>
        <v>0</v>
      </c>
      <c r="AD328" s="1" t="n">
        <f aca="false">SUM(AD310:AD327)</f>
        <v>0</v>
      </c>
      <c r="AE328" s="1" t="n">
        <f aca="false">SUM(AE310:AE327)</f>
        <v>0</v>
      </c>
      <c r="AF328" s="1" t="n">
        <f aca="false">SUM(AF310:AF327)</f>
        <v>0</v>
      </c>
      <c r="AG328" s="1" t="n">
        <f aca="false">SUM(AG310:AG327)</f>
        <v>-1</v>
      </c>
      <c r="AH328" s="1" t="n">
        <f aca="false">SUM(AH310:AH327)</f>
        <v>-1.2</v>
      </c>
      <c r="AI328" s="1" t="n">
        <f aca="false">SUM(AI310:AI327)</f>
        <v>0</v>
      </c>
      <c r="AJ328" s="1" t="n">
        <f aca="false">SUM(AJ310:AJ327)</f>
        <v>-1</v>
      </c>
      <c r="AK328" s="1" t="n">
        <f aca="false">SUM(AK310:AK327)</f>
        <v>1</v>
      </c>
      <c r="AL328" s="1" t="n">
        <f aca="false">SUM(AL310:AL327)</f>
        <v>-2.5</v>
      </c>
      <c r="AM328" s="1" t="n">
        <f aca="false">SUM(AM310:AM327)</f>
        <v>0</v>
      </c>
      <c r="AN328" s="1" t="n">
        <f aca="false">SUM(AN310:AN327)</f>
        <v>0</v>
      </c>
      <c r="AO328" s="1" t="n">
        <f aca="false">SUM(AO310:AO327)</f>
        <v>0</v>
      </c>
      <c r="AP328" s="1" t="n">
        <f aca="false">SUM(AP310:AP327)</f>
        <v>0</v>
      </c>
      <c r="AQ328" s="1" t="n">
        <f aca="false">SUM(AQ310:AQ327)</f>
        <v>0</v>
      </c>
      <c r="AR328" s="1" t="n">
        <f aca="false">SUM(AR310:AR327)</f>
        <v>0</v>
      </c>
      <c r="AS328" s="1" t="n">
        <f aca="false">SUM(AS310:AS327)</f>
        <v>-1</v>
      </c>
      <c r="AT328" s="1" t="n">
        <f aca="false">SUM(AT310:AT327)</f>
        <v>0</v>
      </c>
      <c r="AU328" s="1" t="n">
        <f aca="false">SUM(AU310:AU327)</f>
        <v>0</v>
      </c>
      <c r="AV328" s="1" t="n">
        <f aca="false">SUM(AV310:AV327)</f>
        <v>0</v>
      </c>
      <c r="AW328" s="1" t="n">
        <f aca="false">SUM(AW310:AW327)</f>
        <v>1.3</v>
      </c>
      <c r="AX328" s="1" t="n">
        <f aca="false">SUM(AX310:AX327)</f>
        <v>-3.4</v>
      </c>
    </row>
    <row r="331" customFormat="false" ht="12.75" hidden="false" customHeight="false" outlineLevel="0" collapsed="false">
      <c r="AA331" s="8" t="s">
        <v>44</v>
      </c>
    </row>
    <row r="332" customFormat="false" ht="12.75" hidden="false" customHeight="false" outlineLevel="0" collapsed="false">
      <c r="AB332" s="30" t="n">
        <f aca="false">AB$148</f>
        <v>35765</v>
      </c>
      <c r="AC332" s="30" t="n">
        <f aca="false">AC$148</f>
        <v>35796</v>
      </c>
      <c r="AD332" s="30" t="n">
        <f aca="false">AD$148</f>
        <v>35827</v>
      </c>
      <c r="AE332" s="30" t="n">
        <f aca="false">AE$148</f>
        <v>35855</v>
      </c>
      <c r="AF332" s="30" t="n">
        <f aca="false">AF$148</f>
        <v>35886</v>
      </c>
      <c r="AG332" s="30" t="n">
        <f aca="false">AG$148</f>
        <v>35916</v>
      </c>
      <c r="AH332" s="30" t="n">
        <f aca="false">AH$148</f>
        <v>35947</v>
      </c>
      <c r="AI332" s="30" t="n">
        <f aca="false">AI$148</f>
        <v>35977</v>
      </c>
      <c r="AJ332" s="30" t="n">
        <f aca="false">AJ$148</f>
        <v>36008</v>
      </c>
      <c r="AK332" s="30" t="n">
        <f aca="false">AK$148</f>
        <v>36039</v>
      </c>
      <c r="AL332" s="30" t="n">
        <f aca="false">AL$148</f>
        <v>36069</v>
      </c>
      <c r="AM332" s="30" t="n">
        <f aca="false">AM$148</f>
        <v>36100</v>
      </c>
      <c r="AN332" s="30" t="n">
        <f aca="false">AN$148</f>
        <v>36130</v>
      </c>
      <c r="AO332" s="30" t="n">
        <f aca="false">AO$148</f>
        <v>36161</v>
      </c>
      <c r="AP332" s="30" t="n">
        <f aca="false">AP$148</f>
        <v>36192</v>
      </c>
      <c r="AQ332" s="30" t="n">
        <f aca="false">AQ$148</f>
        <v>36220</v>
      </c>
      <c r="AR332" s="30" t="n">
        <f aca="false">AR$148</f>
        <v>36251</v>
      </c>
      <c r="AS332" s="30" t="n">
        <f aca="false">AS$148</f>
        <v>36281</v>
      </c>
      <c r="AT332" s="30" t="n">
        <f aca="false">AT$148</f>
        <v>36312</v>
      </c>
      <c r="AU332" s="30" t="n">
        <f aca="false">AU$148</f>
        <v>36342</v>
      </c>
      <c r="AV332" s="30" t="n">
        <f aca="false">AV$148</f>
        <v>36373</v>
      </c>
      <c r="AW332" s="30" t="n">
        <f aca="false">AW$148</f>
        <v>36404</v>
      </c>
      <c r="AX332" s="30" t="n">
        <f aca="false">AX$148</f>
        <v>36434</v>
      </c>
    </row>
    <row r="333" customFormat="false" ht="12.75" hidden="false" customHeight="false" outlineLevel="0" collapsed="false">
      <c r="AA333" s="0" t="s">
        <v>57</v>
      </c>
      <c r="AB333" s="1" t="n">
        <f aca="false">AB157</f>
        <v>5.7</v>
      </c>
      <c r="AC333" s="1" t="n">
        <f aca="false">AC157</f>
        <v>0</v>
      </c>
      <c r="AD333" s="1" t="n">
        <f aca="false">AD157</f>
        <v>-5.6</v>
      </c>
      <c r="AE333" s="1" t="n">
        <f aca="false">AE157</f>
        <v>-3.5</v>
      </c>
      <c r="AF333" s="1" t="n">
        <f aca="false">AF157</f>
        <v>-3.1</v>
      </c>
      <c r="AG333" s="1" t="n">
        <f aca="false">AG157</f>
        <v>-1.6</v>
      </c>
      <c r="AH333" s="1" t="n">
        <f aca="false">AH157</f>
        <v>-1.5</v>
      </c>
      <c r="AI333" s="1" t="n">
        <f aca="false">AI157</f>
        <v>-1.5</v>
      </c>
      <c r="AJ333" s="1" t="n">
        <f aca="false">AJ157</f>
        <v>-1.5</v>
      </c>
      <c r="AK333" s="1" t="n">
        <f aca="false">AK157</f>
        <v>-3.2</v>
      </c>
      <c r="AL333" s="1" t="n">
        <f aca="false">AL157</f>
        <v>-3.2</v>
      </c>
      <c r="AM333" s="1" t="n">
        <f aca="false">AM157</f>
        <v>-1.1</v>
      </c>
      <c r="AN333" s="1" t="n">
        <f aca="false">AN157</f>
        <v>-1.1</v>
      </c>
      <c r="AO333" s="1" t="n">
        <f aca="false">AO157</f>
        <v>1.7</v>
      </c>
      <c r="AP333" s="1" t="n">
        <f aca="false">AP157</f>
        <v>0</v>
      </c>
      <c r="AQ333" s="1" t="n">
        <f aca="false">AQ157</f>
        <v>0</v>
      </c>
      <c r="AR333" s="1" t="n">
        <f aca="false">AR157</f>
        <v>0</v>
      </c>
      <c r="AS333" s="1" t="n">
        <f aca="false">AS157</f>
        <v>0</v>
      </c>
      <c r="AT333" s="1" t="n">
        <f aca="false">AT157</f>
        <v>-1.5</v>
      </c>
      <c r="AU333" s="1" t="n">
        <f aca="false">AU157</f>
        <v>-1.6</v>
      </c>
      <c r="AV333" s="1" t="n">
        <f aca="false">AV157</f>
        <v>0</v>
      </c>
      <c r="AW333" s="1" t="n">
        <f aca="false">AW157</f>
        <v>0</v>
      </c>
      <c r="AX333" s="1" t="n">
        <f aca="false">AX157</f>
        <v>0</v>
      </c>
    </row>
    <row r="334" customFormat="false" ht="12.75" hidden="false" customHeight="false" outlineLevel="0" collapsed="false">
      <c r="AA334" s="0" t="s">
        <v>58</v>
      </c>
      <c r="AB334" s="1"/>
      <c r="AC334" s="1"/>
      <c r="AD334" s="1"/>
      <c r="AE334" s="1" t="n">
        <v>-1.6</v>
      </c>
      <c r="AF334" s="1"/>
      <c r="AG334" s="1" t="n">
        <f aca="false">AG180</f>
        <v>-1.1</v>
      </c>
      <c r="AH334" s="1" t="n">
        <f aca="false">AH180</f>
        <v>0.9</v>
      </c>
      <c r="AI334" s="1" t="n">
        <f aca="false">AI180</f>
        <v>-6.9</v>
      </c>
      <c r="AJ334" s="1" t="n">
        <f aca="false">AJ180</f>
        <v>-9.3</v>
      </c>
      <c r="AK334" s="1" t="n">
        <f aca="false">AK180</f>
        <v>-5.8</v>
      </c>
      <c r="AL334" s="1" t="n">
        <f aca="false">AL180</f>
        <v>-3.9</v>
      </c>
      <c r="AM334" s="1" t="n">
        <f aca="false">AM180</f>
        <v>0.2</v>
      </c>
      <c r="AN334" s="1" t="n">
        <f aca="false">AN180</f>
        <v>-6.5</v>
      </c>
      <c r="AO334" s="1" t="n">
        <f aca="false">AO180</f>
        <v>-2.6</v>
      </c>
      <c r="AP334" s="1" t="n">
        <f aca="false">AP180</f>
        <v>3.1</v>
      </c>
      <c r="AQ334" s="1" t="n">
        <f aca="false">AQ180</f>
        <v>0</v>
      </c>
      <c r="AR334" s="1" t="n">
        <f aca="false">AR180</f>
        <v>0</v>
      </c>
      <c r="AS334" s="1" t="n">
        <f aca="false">AS180</f>
        <v>0</v>
      </c>
      <c r="AT334" s="1" t="n">
        <f aca="false">AT180</f>
        <v>0</v>
      </c>
      <c r="AU334" s="1" t="n">
        <f aca="false">AU180</f>
        <v>-4.6</v>
      </c>
      <c r="AV334" s="1" t="n">
        <f aca="false">AV180</f>
        <v>0</v>
      </c>
      <c r="AW334" s="1" t="n">
        <f aca="false">AW180</f>
        <v>0</v>
      </c>
      <c r="AX334" s="1" t="n">
        <f aca="false">AX180</f>
        <v>0</v>
      </c>
    </row>
    <row r="335" customFormat="false" ht="12.75" hidden="false" customHeight="false" outlineLevel="0" collapsed="false">
      <c r="AA335" s="0" t="s">
        <v>59</v>
      </c>
      <c r="AB335" s="1"/>
      <c r="AC335" s="1"/>
      <c r="AD335" s="1"/>
      <c r="AE335" s="1"/>
      <c r="AF335" s="1"/>
      <c r="AG335" s="1"/>
      <c r="AH335" s="1"/>
      <c r="AI335" s="1"/>
      <c r="AJ335" s="1"/>
      <c r="AK335" s="1"/>
      <c r="AL335" s="1"/>
      <c r="AM335" s="1"/>
      <c r="AN335" s="1"/>
      <c r="AO335" s="1"/>
      <c r="AP335" s="1"/>
      <c r="AQ335" s="1"/>
      <c r="AR335" s="1"/>
      <c r="AS335" s="1"/>
      <c r="AT335" s="1" t="n">
        <f aca="false">AT203</f>
        <v>0</v>
      </c>
      <c r="AU335" s="1" t="n">
        <f aca="false">AU203</f>
        <v>0</v>
      </c>
      <c r="AV335" s="1" t="n">
        <f aca="false">AV203</f>
        <v>0</v>
      </c>
      <c r="AW335" s="1" t="n">
        <f aca="false">AW203</f>
        <v>0</v>
      </c>
      <c r="AX335" s="1" t="n">
        <f aca="false">AX203</f>
        <v>0</v>
      </c>
    </row>
    <row r="336" customFormat="false" ht="12.75" hidden="false" customHeight="false" outlineLevel="0" collapsed="false">
      <c r="AA336" s="0" t="s">
        <v>60</v>
      </c>
      <c r="AB336" s="1"/>
      <c r="AC336" s="1"/>
      <c r="AD336" s="1"/>
      <c r="AE336" s="1"/>
      <c r="AF336" s="1"/>
      <c r="AG336" s="1"/>
      <c r="AH336" s="1"/>
      <c r="AI336" s="1"/>
      <c r="AJ336" s="1"/>
      <c r="AK336" s="1"/>
      <c r="AL336" s="1"/>
      <c r="AM336" s="1"/>
      <c r="AN336" s="1"/>
      <c r="AO336" s="1"/>
      <c r="AP336" s="1"/>
      <c r="AQ336" s="1"/>
      <c r="AR336" s="1"/>
      <c r="AS336" s="1"/>
      <c r="AT336" s="1" t="n">
        <f aca="false">AT226</f>
        <v>0</v>
      </c>
      <c r="AU336" s="1" t="n">
        <f aca="false">AU226</f>
        <v>0</v>
      </c>
      <c r="AV336" s="1" t="n">
        <f aca="false">AV226</f>
        <v>0</v>
      </c>
      <c r="AW336" s="1" t="n">
        <f aca="false">AW226</f>
        <v>0</v>
      </c>
      <c r="AX336" s="1" t="n">
        <f aca="false">AX226</f>
        <v>0</v>
      </c>
    </row>
    <row r="337" customFormat="false" ht="12.75" hidden="false" customHeight="false" outlineLevel="0" collapsed="false">
      <c r="AA337" s="0" t="s">
        <v>61</v>
      </c>
      <c r="AB337" s="1"/>
      <c r="AC337" s="1"/>
      <c r="AD337" s="1"/>
      <c r="AE337" s="1"/>
      <c r="AF337" s="1"/>
      <c r="AG337" s="1"/>
      <c r="AH337" s="1"/>
      <c r="AI337" s="1"/>
      <c r="AJ337" s="1"/>
      <c r="AK337" s="1"/>
      <c r="AL337" s="1"/>
      <c r="AM337" s="1"/>
      <c r="AN337" s="1"/>
      <c r="AO337" s="1"/>
      <c r="AP337" s="1"/>
      <c r="AQ337" s="1"/>
      <c r="AR337" s="1"/>
      <c r="AS337" s="1"/>
      <c r="AT337" s="1" t="n">
        <f aca="false">AT249</f>
        <v>0</v>
      </c>
      <c r="AU337" s="1" t="n">
        <f aca="false">AU249</f>
        <v>0</v>
      </c>
      <c r="AV337" s="1" t="n">
        <f aca="false">AV249</f>
        <v>0</v>
      </c>
      <c r="AW337" s="1" t="n">
        <f aca="false">AW249</f>
        <v>0</v>
      </c>
      <c r="AX337" s="1" t="n">
        <f aca="false">AX249</f>
        <v>0</v>
      </c>
    </row>
    <row r="338" customFormat="false" ht="12.75" hidden="false" customHeight="false" outlineLevel="0" collapsed="false">
      <c r="AA338" s="0" t="s">
        <v>62</v>
      </c>
      <c r="AB338" s="1"/>
      <c r="AC338" s="1"/>
      <c r="AD338" s="1"/>
      <c r="AE338" s="1"/>
      <c r="AF338" s="1"/>
      <c r="AG338" s="1"/>
      <c r="AH338" s="1"/>
      <c r="AI338" s="1"/>
      <c r="AJ338" s="1"/>
      <c r="AK338" s="1"/>
      <c r="AL338" s="1"/>
      <c r="AM338" s="1"/>
      <c r="AN338" s="1"/>
      <c r="AO338" s="1"/>
      <c r="AP338" s="1"/>
      <c r="AQ338" s="1"/>
      <c r="AR338" s="1"/>
      <c r="AS338" s="1"/>
      <c r="AT338" s="1" t="n">
        <f aca="false">AT272</f>
        <v>0</v>
      </c>
      <c r="AU338" s="1" t="n">
        <f aca="false">AU272</f>
        <v>0</v>
      </c>
      <c r="AV338" s="1" t="n">
        <f aca="false">AV272</f>
        <v>0</v>
      </c>
      <c r="AW338" s="1" t="n">
        <f aca="false">AW272</f>
        <v>0</v>
      </c>
      <c r="AX338" s="1" t="n">
        <f aca="false">AX272</f>
        <v>0</v>
      </c>
    </row>
    <row r="339" customFormat="false" ht="12.75" hidden="false" customHeight="false" outlineLevel="0" collapsed="false">
      <c r="AA339" s="0" t="s">
        <v>63</v>
      </c>
      <c r="AB339" s="1"/>
      <c r="AC339" s="1"/>
      <c r="AD339" s="1"/>
      <c r="AE339" s="1"/>
      <c r="AF339" s="1"/>
      <c r="AG339" s="1"/>
      <c r="AH339" s="1"/>
      <c r="AI339" s="1"/>
      <c r="AJ339" s="1"/>
      <c r="AK339" s="1"/>
      <c r="AL339" s="1"/>
      <c r="AM339" s="1"/>
      <c r="AN339" s="1"/>
      <c r="AO339" s="1"/>
      <c r="AP339" s="1"/>
      <c r="AQ339" s="1"/>
      <c r="AR339" s="1"/>
      <c r="AS339" s="1"/>
      <c r="AT339" s="1" t="n">
        <f aca="false">AT295</f>
        <v>0</v>
      </c>
      <c r="AU339" s="1" t="n">
        <f aca="false">AU295</f>
        <v>0</v>
      </c>
      <c r="AV339" s="1" t="n">
        <f aca="false">AV295</f>
        <v>0</v>
      </c>
      <c r="AW339" s="1" t="n">
        <f aca="false">AW295</f>
        <v>0</v>
      </c>
      <c r="AX339" s="1" t="n">
        <f aca="false">AX295</f>
        <v>0</v>
      </c>
    </row>
    <row r="340" customFormat="false" ht="12.75" hidden="false" customHeight="false" outlineLevel="0" collapsed="false">
      <c r="AA340" s="0" t="s">
        <v>64</v>
      </c>
      <c r="AB340" s="1"/>
      <c r="AC340" s="1"/>
      <c r="AD340" s="1"/>
      <c r="AE340" s="1"/>
      <c r="AF340" s="1"/>
      <c r="AG340" s="1" t="n">
        <f aca="false">AG318</f>
        <v>0</v>
      </c>
      <c r="AH340" s="1" t="n">
        <f aca="false">AH318</f>
        <v>0</v>
      </c>
      <c r="AI340" s="1" t="n">
        <f aca="false">AI318</f>
        <v>0</v>
      </c>
      <c r="AJ340" s="1" t="n">
        <f aca="false">AJ318</f>
        <v>0</v>
      </c>
      <c r="AK340" s="1" t="n">
        <f aca="false">AK318</f>
        <v>0</v>
      </c>
      <c r="AL340" s="1" t="n">
        <f aca="false">AL318</f>
        <v>0</v>
      </c>
      <c r="AM340" s="1" t="n">
        <f aca="false">AM318</f>
        <v>0</v>
      </c>
      <c r="AN340" s="1" t="n">
        <f aca="false">AN318</f>
        <v>0</v>
      </c>
      <c r="AO340" s="1" t="n">
        <f aca="false">AO318</f>
        <v>0</v>
      </c>
      <c r="AP340" s="1" t="n">
        <f aca="false">AP318</f>
        <v>0</v>
      </c>
      <c r="AQ340" s="1" t="n">
        <f aca="false">AQ318</f>
        <v>0</v>
      </c>
      <c r="AR340" s="1" t="n">
        <f aca="false">AR318</f>
        <v>0</v>
      </c>
      <c r="AS340" s="1" t="n">
        <f aca="false">AS318</f>
        <v>0</v>
      </c>
      <c r="AT340" s="1" t="n">
        <f aca="false">AT318</f>
        <v>0</v>
      </c>
      <c r="AU340" s="1" t="n">
        <f aca="false">AU318</f>
        <v>0</v>
      </c>
      <c r="AV340" s="1" t="n">
        <f aca="false">AV318</f>
        <v>0</v>
      </c>
      <c r="AW340" s="1" t="n">
        <f aca="false">AW318</f>
        <v>0</v>
      </c>
      <c r="AX340" s="1" t="n">
        <f aca="false">AX318</f>
        <v>0</v>
      </c>
    </row>
    <row r="341" customFormat="false" ht="12.75" hidden="false" customHeight="false" outlineLevel="0" collapsed="false">
      <c r="AA341" s="0" t="s">
        <v>65</v>
      </c>
      <c r="AB341" s="1"/>
      <c r="AC341" s="1"/>
      <c r="AD341" s="1"/>
      <c r="AE341" s="1"/>
      <c r="AF341" s="1"/>
      <c r="AG341" s="26" t="n">
        <v>0</v>
      </c>
      <c r="AH341" s="26" t="n">
        <v>0</v>
      </c>
      <c r="AI341" s="26" t="n">
        <v>0</v>
      </c>
      <c r="AJ341" s="26"/>
      <c r="AK341" s="26"/>
      <c r="AL341" s="26"/>
      <c r="AM341" s="26"/>
      <c r="AN341" s="26"/>
      <c r="AO341" s="26"/>
      <c r="AP341" s="26" t="n">
        <v>-1.7</v>
      </c>
      <c r="AQ341" s="26"/>
      <c r="AR341" s="26"/>
      <c r="AS341" s="26"/>
      <c r="AT341" s="26"/>
      <c r="AU341" s="26"/>
      <c r="AV341" s="26"/>
      <c r="AW341" s="26"/>
      <c r="AX341" s="26"/>
    </row>
    <row r="342" customFormat="false" ht="12.75" hidden="false" customHeight="false" outlineLevel="0" collapsed="false">
      <c r="AA342" s="0" t="s">
        <v>66</v>
      </c>
      <c r="AB342" s="1"/>
      <c r="AC342" s="1"/>
      <c r="AD342" s="1"/>
      <c r="AE342" s="1"/>
      <c r="AF342" s="1"/>
      <c r="AG342" s="26" t="n">
        <v>0</v>
      </c>
      <c r="AH342" s="26" t="n">
        <v>0</v>
      </c>
      <c r="AI342" s="26" t="n">
        <v>0</v>
      </c>
      <c r="AJ342" s="26"/>
      <c r="AK342" s="26"/>
      <c r="AL342" s="26"/>
      <c r="AM342" s="26"/>
      <c r="AN342" s="26"/>
      <c r="AO342" s="26"/>
      <c r="AP342" s="26"/>
      <c r="AQ342" s="26"/>
      <c r="AR342" s="26"/>
      <c r="AS342" s="26"/>
      <c r="AT342" s="26"/>
      <c r="AU342" s="26"/>
      <c r="AV342" s="26"/>
      <c r="AW342" s="26"/>
      <c r="AX342" s="26"/>
    </row>
    <row r="343" customFormat="false" ht="12.75" hidden="false" customHeight="false" outlineLevel="0" collapsed="false">
      <c r="AA343" s="0" t="s">
        <v>67</v>
      </c>
      <c r="AB343" s="1"/>
      <c r="AC343" s="1"/>
      <c r="AD343" s="1"/>
      <c r="AE343" s="1"/>
      <c r="AF343" s="1"/>
      <c r="AG343" s="26"/>
      <c r="AH343" s="26"/>
      <c r="AI343" s="26"/>
      <c r="AJ343" s="26"/>
      <c r="AK343" s="26"/>
      <c r="AL343" s="26"/>
      <c r="AM343" s="26"/>
      <c r="AN343" s="26"/>
      <c r="AO343" s="26"/>
      <c r="AP343" s="26"/>
      <c r="AQ343" s="26"/>
      <c r="AR343" s="26"/>
      <c r="AS343" s="26"/>
      <c r="AT343" s="26"/>
      <c r="AU343" s="26"/>
      <c r="AV343" s="26"/>
      <c r="AW343" s="26"/>
      <c r="AX343" s="26"/>
    </row>
    <row r="344" customFormat="false" ht="12.75" hidden="false" customHeight="false" outlineLevel="0" collapsed="false">
      <c r="AA344" s="0" t="s">
        <v>47</v>
      </c>
      <c r="AB344" s="1"/>
      <c r="AC344" s="1"/>
      <c r="AD344" s="1"/>
      <c r="AE344" s="1"/>
      <c r="AF344" s="1"/>
      <c r="AG344" s="26"/>
      <c r="AH344" s="26"/>
      <c r="AI344" s="26"/>
      <c r="AJ344" s="26"/>
      <c r="AK344" s="26"/>
      <c r="AL344" s="26"/>
      <c r="AM344" s="26"/>
      <c r="AN344" s="26"/>
      <c r="AO344" s="26"/>
      <c r="AP344" s="26"/>
      <c r="AQ344" s="26"/>
      <c r="AR344" s="26"/>
      <c r="AS344" s="26"/>
      <c r="AT344" s="26"/>
      <c r="AU344" s="26"/>
      <c r="AV344" s="26"/>
      <c r="AW344" s="26"/>
      <c r="AX344" s="26"/>
    </row>
    <row r="345" customFormat="false" ht="12.75" hidden="false" customHeight="false" outlineLevel="0" collapsed="false">
      <c r="AA345" s="0" t="s">
        <v>68</v>
      </c>
      <c r="AB345" s="1"/>
      <c r="AC345" s="1"/>
      <c r="AD345" s="1"/>
      <c r="AE345" s="1"/>
      <c r="AF345" s="1"/>
      <c r="AG345" s="26" t="n">
        <v>0</v>
      </c>
      <c r="AH345" s="26" t="n">
        <v>0</v>
      </c>
      <c r="AI345" s="26" t="n">
        <v>0</v>
      </c>
      <c r="AJ345" s="26"/>
      <c r="AK345" s="26"/>
      <c r="AL345" s="26"/>
      <c r="AM345" s="26"/>
      <c r="AN345" s="26"/>
      <c r="AO345" s="26"/>
      <c r="AP345" s="26"/>
      <c r="AQ345" s="26"/>
      <c r="AR345" s="26"/>
      <c r="AS345" s="26"/>
      <c r="AT345" s="26"/>
      <c r="AU345" s="26"/>
      <c r="AV345" s="26"/>
      <c r="AW345" s="26"/>
      <c r="AX345" s="26"/>
    </row>
    <row r="346" customFormat="false" ht="12.75" hidden="false" customHeight="false" outlineLevel="0" collapsed="false">
      <c r="AA346" s="0" t="s">
        <v>69</v>
      </c>
      <c r="AB346" s="1"/>
      <c r="AC346" s="1"/>
      <c r="AD346" s="1"/>
      <c r="AE346" s="1"/>
      <c r="AF346" s="1"/>
      <c r="AG346" s="26"/>
      <c r="AH346" s="26"/>
      <c r="AI346" s="26"/>
      <c r="AJ346" s="26"/>
      <c r="AK346" s="26"/>
      <c r="AL346" s="26"/>
      <c r="AM346" s="26"/>
      <c r="AN346" s="26"/>
      <c r="AO346" s="26"/>
      <c r="AP346" s="26"/>
      <c r="AQ346" s="26"/>
      <c r="AR346" s="26"/>
      <c r="AS346" s="26"/>
      <c r="AT346" s="26"/>
      <c r="AU346" s="26"/>
      <c r="AV346" s="26"/>
      <c r="AW346" s="26"/>
      <c r="AX346" s="26"/>
    </row>
    <row r="347" customFormat="false" ht="12.75" hidden="false" customHeight="false" outlineLevel="0" collapsed="false">
      <c r="AA347" s="0" t="s">
        <v>70</v>
      </c>
      <c r="AB347" s="1"/>
      <c r="AC347" s="1"/>
      <c r="AD347" s="1"/>
      <c r="AE347" s="1"/>
      <c r="AF347" s="1"/>
      <c r="AG347" s="26"/>
      <c r="AH347" s="26"/>
      <c r="AI347" s="26"/>
      <c r="AJ347" s="26"/>
      <c r="AK347" s="26"/>
      <c r="AL347" s="26"/>
      <c r="AM347" s="26"/>
      <c r="AN347" s="26"/>
      <c r="AO347" s="26"/>
      <c r="AP347" s="26"/>
      <c r="AQ347" s="26"/>
      <c r="AR347" s="26"/>
      <c r="AS347" s="26"/>
      <c r="AT347" s="26"/>
      <c r="AU347" s="26"/>
      <c r="AV347" s="26"/>
      <c r="AW347" s="26"/>
      <c r="AX347" s="26"/>
    </row>
    <row r="348" customFormat="false" ht="12.75" hidden="false" customHeight="false" outlineLevel="0" collapsed="false">
      <c r="AA348" s="0" t="s">
        <v>71</v>
      </c>
      <c r="AB348" s="1"/>
      <c r="AC348" s="1"/>
      <c r="AD348" s="1"/>
      <c r="AE348" s="1"/>
      <c r="AF348" s="1"/>
      <c r="AG348" s="26" t="n">
        <v>0</v>
      </c>
      <c r="AH348" s="26" t="n">
        <v>0</v>
      </c>
      <c r="AI348" s="26" t="n">
        <v>0</v>
      </c>
      <c r="AJ348" s="26"/>
      <c r="AK348" s="26"/>
      <c r="AL348" s="26"/>
      <c r="AM348" s="26"/>
      <c r="AN348" s="26"/>
      <c r="AO348" s="26"/>
      <c r="AP348" s="26"/>
      <c r="AQ348" s="26"/>
      <c r="AR348" s="26"/>
      <c r="AS348" s="26"/>
      <c r="AT348" s="26"/>
      <c r="AU348" s="26"/>
      <c r="AV348" s="26"/>
      <c r="AW348" s="26"/>
      <c r="AX348" s="26"/>
    </row>
    <row r="349" customFormat="false" ht="12.75" hidden="true" customHeight="false" outlineLevel="0" collapsed="false">
      <c r="AA349" s="0" t="s">
        <v>72</v>
      </c>
      <c r="AB349" s="1"/>
      <c r="AC349" s="1"/>
      <c r="AD349" s="1"/>
      <c r="AE349" s="1"/>
      <c r="AF349" s="1"/>
      <c r="AG349" s="26" t="n">
        <v>0</v>
      </c>
      <c r="AH349" s="26" t="n">
        <v>0</v>
      </c>
      <c r="AI349" s="26" t="n">
        <v>0</v>
      </c>
      <c r="AJ349" s="26"/>
      <c r="AK349" s="26"/>
      <c r="AL349" s="26"/>
      <c r="AM349" s="26"/>
      <c r="AN349" s="26"/>
      <c r="AO349" s="26"/>
      <c r="AP349" s="26"/>
      <c r="AQ349" s="26"/>
      <c r="AR349" s="26"/>
      <c r="AS349" s="26"/>
      <c r="AT349" s="26"/>
      <c r="AU349" s="26"/>
      <c r="AV349" s="26"/>
      <c r="AW349" s="26"/>
      <c r="AX349" s="26"/>
    </row>
    <row r="350" customFormat="false" ht="12.75" hidden="false" customHeight="false" outlineLevel="0" collapsed="false">
      <c r="AA350" s="0" t="s">
        <v>73</v>
      </c>
      <c r="AB350" s="40"/>
      <c r="AC350" s="40"/>
      <c r="AD350" s="40"/>
      <c r="AE350" s="40"/>
      <c r="AF350" s="40"/>
      <c r="AG350" s="41" t="n">
        <v>0</v>
      </c>
      <c r="AH350" s="41" t="n">
        <v>0</v>
      </c>
      <c r="AI350" s="41" t="n">
        <v>0</v>
      </c>
      <c r="AJ350" s="41"/>
      <c r="AK350" s="41"/>
      <c r="AL350" s="41"/>
      <c r="AM350" s="41"/>
      <c r="AN350" s="41"/>
      <c r="AO350" s="41"/>
      <c r="AP350" s="41"/>
      <c r="AQ350" s="41"/>
      <c r="AR350" s="41"/>
      <c r="AS350" s="41"/>
      <c r="AT350" s="41"/>
      <c r="AU350" s="41"/>
      <c r="AV350" s="41"/>
      <c r="AW350" s="41"/>
      <c r="AX350" s="41"/>
    </row>
    <row r="351" customFormat="false" ht="12.75" hidden="false" customHeight="false" outlineLevel="0" collapsed="false">
      <c r="AB351" s="1" t="n">
        <f aca="false">SUM(AB333:AB350)</f>
        <v>5.7</v>
      </c>
      <c r="AC351" s="1" t="n">
        <f aca="false">SUM(AC333:AC350)</f>
        <v>0</v>
      </c>
      <c r="AD351" s="1" t="n">
        <f aca="false">SUM(AD333:AD350)</f>
        <v>-5.6</v>
      </c>
      <c r="AE351" s="1" t="n">
        <f aca="false">SUM(AE333:AE350)</f>
        <v>-5.1</v>
      </c>
      <c r="AF351" s="1" t="n">
        <f aca="false">SUM(AF333:AF350)</f>
        <v>-3.1</v>
      </c>
      <c r="AG351" s="1" t="n">
        <f aca="false">SUM(AG333:AG350)</f>
        <v>-2.7</v>
      </c>
      <c r="AH351" s="1" t="n">
        <f aca="false">SUM(AH333:AH350)</f>
        <v>-0.6</v>
      </c>
      <c r="AI351" s="1" t="n">
        <f aca="false">SUM(AI333:AI350)</f>
        <v>-8.4</v>
      </c>
      <c r="AJ351" s="1" t="n">
        <f aca="false">SUM(AJ333:AJ350)</f>
        <v>-10.8</v>
      </c>
      <c r="AK351" s="1" t="n">
        <f aca="false">SUM(AK333:AK350)</f>
        <v>-9</v>
      </c>
      <c r="AL351" s="1" t="n">
        <f aca="false">SUM(AL333:AL350)</f>
        <v>-7.1</v>
      </c>
      <c r="AM351" s="1" t="n">
        <f aca="false">SUM(AM333:AM350)</f>
        <v>-0.9</v>
      </c>
      <c r="AN351" s="1" t="n">
        <f aca="false">SUM(AN333:AN350)</f>
        <v>-7.6</v>
      </c>
      <c r="AO351" s="1" t="n">
        <f aca="false">SUM(AO333:AO350)</f>
        <v>-0.9</v>
      </c>
      <c r="AP351" s="1" t="n">
        <f aca="false">SUM(AP333:AP350)</f>
        <v>1.4</v>
      </c>
      <c r="AQ351" s="1" t="n">
        <f aca="false">SUM(AQ333:AQ350)</f>
        <v>0</v>
      </c>
      <c r="AR351" s="1" t="n">
        <f aca="false">SUM(AR333:AR350)</f>
        <v>0</v>
      </c>
      <c r="AS351" s="1" t="n">
        <f aca="false">SUM(AS333:AS350)</f>
        <v>0</v>
      </c>
      <c r="AT351" s="1" t="n">
        <f aca="false">SUM(AT333:AT350)</f>
        <v>-1.5</v>
      </c>
      <c r="AU351" s="1" t="n">
        <f aca="false">SUM(AU333:AU350)</f>
        <v>-6.2</v>
      </c>
      <c r="AV351" s="1" t="n">
        <f aca="false">SUM(AV333:AV350)</f>
        <v>0</v>
      </c>
      <c r="AW351" s="1" t="n">
        <f aca="false">SUM(AW333:AW350)</f>
        <v>0</v>
      </c>
      <c r="AX351" s="1" t="n">
        <f aca="false">SUM(AX333:AX350)</f>
        <v>0</v>
      </c>
    </row>
    <row r="354" customFormat="false" ht="12.75" hidden="false" customHeight="false" outlineLevel="0" collapsed="false">
      <c r="AA354" s="8" t="s">
        <v>45</v>
      </c>
    </row>
    <row r="355" customFormat="false" ht="12.75" hidden="false" customHeight="false" outlineLevel="0" collapsed="false">
      <c r="AB355" s="30" t="n">
        <f aca="false">AB$148</f>
        <v>35765</v>
      </c>
      <c r="AC355" s="30" t="n">
        <f aca="false">AC$148</f>
        <v>35796</v>
      </c>
      <c r="AD355" s="30" t="n">
        <f aca="false">AD$148</f>
        <v>35827</v>
      </c>
      <c r="AE355" s="30" t="n">
        <f aca="false">AE$148</f>
        <v>35855</v>
      </c>
      <c r="AF355" s="30" t="n">
        <f aca="false">AF$148</f>
        <v>35886</v>
      </c>
      <c r="AG355" s="30" t="n">
        <f aca="false">AG$148</f>
        <v>35916</v>
      </c>
      <c r="AH355" s="30" t="n">
        <f aca="false">AH$148</f>
        <v>35947</v>
      </c>
      <c r="AI355" s="30" t="n">
        <f aca="false">AI$148</f>
        <v>35977</v>
      </c>
      <c r="AJ355" s="30" t="n">
        <f aca="false">AJ$148</f>
        <v>36008</v>
      </c>
      <c r="AK355" s="30" t="n">
        <f aca="false">AK$148</f>
        <v>36039</v>
      </c>
      <c r="AL355" s="30" t="n">
        <f aca="false">AL$148</f>
        <v>36069</v>
      </c>
      <c r="AM355" s="30" t="n">
        <f aca="false">AM$148</f>
        <v>36100</v>
      </c>
      <c r="AN355" s="30" t="n">
        <f aca="false">AN$148</f>
        <v>36130</v>
      </c>
      <c r="AO355" s="30" t="n">
        <f aca="false">AO$148</f>
        <v>36161</v>
      </c>
      <c r="AP355" s="30" t="n">
        <f aca="false">AP$148</f>
        <v>36192</v>
      </c>
      <c r="AQ355" s="30" t="n">
        <f aca="false">AQ$148</f>
        <v>36220</v>
      </c>
      <c r="AR355" s="30" t="n">
        <f aca="false">AR$148</f>
        <v>36251</v>
      </c>
      <c r="AS355" s="30" t="n">
        <f aca="false">AS$148</f>
        <v>36281</v>
      </c>
      <c r="AT355" s="30" t="n">
        <f aca="false">AT$148</f>
        <v>36312</v>
      </c>
      <c r="AU355" s="30" t="n">
        <f aca="false">AU$148</f>
        <v>36342</v>
      </c>
      <c r="AV355" s="30" t="n">
        <f aca="false">AV$148</f>
        <v>36373</v>
      </c>
      <c r="AW355" s="30" t="n">
        <f aca="false">AW$148</f>
        <v>36404</v>
      </c>
      <c r="AX355" s="30" t="n">
        <f aca="false">AX$148</f>
        <v>36434</v>
      </c>
    </row>
    <row r="356" customFormat="false" ht="12.75" hidden="false" customHeight="false" outlineLevel="0" collapsed="false">
      <c r="AA356" s="0" t="s">
        <v>57</v>
      </c>
      <c r="AB356" s="1" t="n">
        <f aca="false">AB158</f>
        <v>0</v>
      </c>
      <c r="AC356" s="1" t="n">
        <f aca="false">AC158</f>
        <v>0</v>
      </c>
      <c r="AD356" s="1" t="n">
        <f aca="false">AD158</f>
        <v>0</v>
      </c>
      <c r="AE356" s="1" t="n">
        <f aca="false">AE158</f>
        <v>0</v>
      </c>
      <c r="AF356" s="1" t="n">
        <f aca="false">AF158</f>
        <v>0</v>
      </c>
      <c r="AG356" s="1" t="n">
        <f aca="false">AG158</f>
        <v>0</v>
      </c>
      <c r="AH356" s="1" t="n">
        <f aca="false">AH158</f>
        <v>0</v>
      </c>
      <c r="AI356" s="1" t="n">
        <f aca="false">AI158</f>
        <v>0</v>
      </c>
      <c r="AJ356" s="1" t="n">
        <f aca="false">AJ158</f>
        <v>0</v>
      </c>
      <c r="AK356" s="1" t="n">
        <f aca="false">AK158</f>
        <v>-1</v>
      </c>
      <c r="AL356" s="1" t="n">
        <f aca="false">AL158</f>
        <v>-1.3</v>
      </c>
      <c r="AM356" s="1" t="n">
        <f aca="false">AM158</f>
        <v>-1.4</v>
      </c>
      <c r="AN356" s="1" t="n">
        <f aca="false">AN158</f>
        <v>0</v>
      </c>
      <c r="AO356" s="1" t="n">
        <f aca="false">AO158</f>
        <v>0</v>
      </c>
      <c r="AP356" s="1" t="n">
        <f aca="false">AP158</f>
        <v>0</v>
      </c>
      <c r="AQ356" s="1" t="n">
        <f aca="false">AQ158</f>
        <v>0</v>
      </c>
      <c r="AR356" s="1" t="n">
        <f aca="false">AR158</f>
        <v>0</v>
      </c>
      <c r="AS356" s="1" t="n">
        <f aca="false">AS158</f>
        <v>0</v>
      </c>
      <c r="AT356" s="1" t="n">
        <f aca="false">AT158</f>
        <v>0</v>
      </c>
      <c r="AU356" s="1" t="n">
        <f aca="false">AU158</f>
        <v>0</v>
      </c>
      <c r="AV356" s="1" t="n">
        <f aca="false">AV158</f>
        <v>0</v>
      </c>
      <c r="AW356" s="1" t="n">
        <f aca="false">AW158</f>
        <v>0</v>
      </c>
      <c r="AX356" s="1" t="n">
        <f aca="false">AX158</f>
        <v>0</v>
      </c>
    </row>
    <row r="357" customFormat="false" ht="12.75" hidden="false" customHeight="false" outlineLevel="0" collapsed="false">
      <c r="AA357" s="0" t="s">
        <v>58</v>
      </c>
      <c r="AB357" s="1"/>
      <c r="AC357" s="1"/>
      <c r="AD357" s="1"/>
      <c r="AE357" s="1"/>
      <c r="AF357" s="1"/>
      <c r="AG357" s="1" t="n">
        <f aca="false">AG181</f>
        <v>0</v>
      </c>
      <c r="AH357" s="1" t="n">
        <f aca="false">AH181</f>
        <v>0</v>
      </c>
      <c r="AI357" s="1" t="n">
        <f aca="false">AI181</f>
        <v>0</v>
      </c>
      <c r="AJ357" s="1" t="n">
        <f aca="false">AJ181</f>
        <v>0</v>
      </c>
      <c r="AK357" s="1" t="n">
        <f aca="false">AK181</f>
        <v>0</v>
      </c>
      <c r="AL357" s="1" t="n">
        <f aca="false">AL181</f>
        <v>0</v>
      </c>
      <c r="AM357" s="1" t="n">
        <f aca="false">AM181</f>
        <v>0</v>
      </c>
      <c r="AN357" s="1" t="n">
        <f aca="false">AN181</f>
        <v>0</v>
      </c>
      <c r="AO357" s="1" t="n">
        <f aca="false">AO181</f>
        <v>0</v>
      </c>
      <c r="AP357" s="1" t="n">
        <f aca="false">AP181</f>
        <v>0</v>
      </c>
      <c r="AQ357" s="1" t="n">
        <f aca="false">AQ181</f>
        <v>0</v>
      </c>
      <c r="AR357" s="1" t="n">
        <f aca="false">AR181</f>
        <v>0</v>
      </c>
      <c r="AS357" s="1" t="n">
        <f aca="false">AS181</f>
        <v>0</v>
      </c>
      <c r="AT357" s="1" t="n">
        <f aca="false">AT181</f>
        <v>0</v>
      </c>
      <c r="AU357" s="1" t="n">
        <f aca="false">AU181</f>
        <v>0</v>
      </c>
      <c r="AV357" s="1" t="n">
        <f aca="false">AV181</f>
        <v>0</v>
      </c>
      <c r="AW357" s="1" t="n">
        <f aca="false">AW181</f>
        <v>0</v>
      </c>
      <c r="AX357" s="1" t="n">
        <f aca="false">AX181</f>
        <v>0</v>
      </c>
    </row>
    <row r="358" customFormat="false" ht="12.75" hidden="false" customHeight="false" outlineLevel="0" collapsed="false">
      <c r="AA358" s="0" t="s">
        <v>59</v>
      </c>
      <c r="AB358" s="1"/>
      <c r="AC358" s="1"/>
      <c r="AD358" s="1"/>
      <c r="AE358" s="1"/>
      <c r="AF358" s="1"/>
      <c r="AG358" s="1"/>
      <c r="AH358" s="1"/>
      <c r="AI358" s="1"/>
      <c r="AJ358" s="1"/>
      <c r="AK358" s="1"/>
      <c r="AL358" s="1"/>
      <c r="AM358" s="1"/>
      <c r="AN358" s="1"/>
      <c r="AO358" s="1"/>
      <c r="AP358" s="1"/>
      <c r="AQ358" s="1"/>
      <c r="AR358" s="1"/>
      <c r="AS358" s="1"/>
      <c r="AT358" s="1" t="n">
        <f aca="false">AT204</f>
        <v>0</v>
      </c>
      <c r="AU358" s="1" t="n">
        <f aca="false">AU204</f>
        <v>0</v>
      </c>
      <c r="AV358" s="1" t="n">
        <f aca="false">AV204</f>
        <v>0</v>
      </c>
      <c r="AW358" s="1" t="n">
        <f aca="false">AW204</f>
        <v>0</v>
      </c>
      <c r="AX358" s="1" t="n">
        <f aca="false">AX204</f>
        <v>0</v>
      </c>
    </row>
    <row r="359" customFormat="false" ht="12.75" hidden="false" customHeight="false" outlineLevel="0" collapsed="false">
      <c r="AA359" s="0" t="s">
        <v>60</v>
      </c>
      <c r="AB359" s="1"/>
      <c r="AC359" s="1"/>
      <c r="AD359" s="1"/>
      <c r="AE359" s="1"/>
      <c r="AF359" s="1"/>
      <c r="AG359" s="1"/>
      <c r="AH359" s="1"/>
      <c r="AI359" s="1"/>
      <c r="AJ359" s="1"/>
      <c r="AK359" s="1"/>
      <c r="AL359" s="1"/>
      <c r="AM359" s="1"/>
      <c r="AN359" s="1"/>
      <c r="AO359" s="1"/>
      <c r="AP359" s="1"/>
      <c r="AQ359" s="1"/>
      <c r="AR359" s="1"/>
      <c r="AS359" s="1"/>
      <c r="AT359" s="1" t="n">
        <f aca="false">AT227</f>
        <v>0</v>
      </c>
      <c r="AU359" s="1" t="n">
        <f aca="false">AU227</f>
        <v>0</v>
      </c>
      <c r="AV359" s="1" t="n">
        <f aca="false">AV227</f>
        <v>0</v>
      </c>
      <c r="AW359" s="1" t="n">
        <f aca="false">AW227</f>
        <v>0</v>
      </c>
      <c r="AX359" s="1" t="n">
        <f aca="false">AX227</f>
        <v>0</v>
      </c>
    </row>
    <row r="360" customFormat="false" ht="12.75" hidden="false" customHeight="false" outlineLevel="0" collapsed="false">
      <c r="AA360" s="0" t="s">
        <v>61</v>
      </c>
      <c r="AB360" s="1"/>
      <c r="AC360" s="1"/>
      <c r="AD360" s="1"/>
      <c r="AE360" s="1"/>
      <c r="AF360" s="1"/>
      <c r="AG360" s="1"/>
      <c r="AH360" s="1"/>
      <c r="AI360" s="1"/>
      <c r="AJ360" s="1"/>
      <c r="AK360" s="1"/>
      <c r="AL360" s="1"/>
      <c r="AM360" s="1"/>
      <c r="AN360" s="1"/>
      <c r="AO360" s="1"/>
      <c r="AP360" s="1"/>
      <c r="AQ360" s="1"/>
      <c r="AR360" s="1"/>
      <c r="AS360" s="1"/>
      <c r="AT360" s="1" t="n">
        <f aca="false">AT250</f>
        <v>0</v>
      </c>
      <c r="AU360" s="1" t="n">
        <f aca="false">AU250</f>
        <v>0</v>
      </c>
      <c r="AV360" s="1" t="n">
        <f aca="false">AV250</f>
        <v>0</v>
      </c>
      <c r="AW360" s="1" t="n">
        <f aca="false">AW250</f>
        <v>0</v>
      </c>
      <c r="AX360" s="1" t="n">
        <f aca="false">AX250</f>
        <v>0</v>
      </c>
    </row>
    <row r="361" customFormat="false" ht="12.75" hidden="false" customHeight="false" outlineLevel="0" collapsed="false">
      <c r="AA361" s="0" t="s">
        <v>62</v>
      </c>
      <c r="AB361" s="1"/>
      <c r="AC361" s="1"/>
      <c r="AD361" s="1"/>
      <c r="AE361" s="1"/>
      <c r="AF361" s="1"/>
      <c r="AG361" s="1"/>
      <c r="AH361" s="1"/>
      <c r="AI361" s="1"/>
      <c r="AJ361" s="1"/>
      <c r="AK361" s="1"/>
      <c r="AL361" s="1"/>
      <c r="AM361" s="1"/>
      <c r="AN361" s="1"/>
      <c r="AO361" s="1"/>
      <c r="AP361" s="1"/>
      <c r="AQ361" s="1"/>
      <c r="AR361" s="1"/>
      <c r="AS361" s="1"/>
      <c r="AT361" s="1" t="n">
        <f aca="false">AT273</f>
        <v>0</v>
      </c>
      <c r="AU361" s="1" t="n">
        <f aca="false">AU273</f>
        <v>0</v>
      </c>
      <c r="AV361" s="1" t="n">
        <f aca="false">AV273</f>
        <v>0</v>
      </c>
      <c r="AW361" s="1" t="n">
        <f aca="false">AW273</f>
        <v>0</v>
      </c>
      <c r="AX361" s="1" t="n">
        <f aca="false">AX273</f>
        <v>0</v>
      </c>
    </row>
    <row r="362" customFormat="false" ht="12.75" hidden="false" customHeight="false" outlineLevel="0" collapsed="false">
      <c r="AA362" s="0" t="s">
        <v>63</v>
      </c>
      <c r="AB362" s="1"/>
      <c r="AC362" s="1"/>
      <c r="AD362" s="1"/>
      <c r="AE362" s="1"/>
      <c r="AF362" s="1"/>
      <c r="AG362" s="1"/>
      <c r="AH362" s="1"/>
      <c r="AI362" s="1"/>
      <c r="AJ362" s="1"/>
      <c r="AK362" s="1"/>
      <c r="AL362" s="1"/>
      <c r="AM362" s="1"/>
      <c r="AN362" s="1"/>
      <c r="AO362" s="1"/>
      <c r="AP362" s="1"/>
      <c r="AQ362" s="1"/>
      <c r="AR362" s="1"/>
      <c r="AS362" s="1"/>
      <c r="AT362" s="1" t="n">
        <f aca="false">AT296</f>
        <v>0</v>
      </c>
      <c r="AU362" s="1" t="n">
        <f aca="false">AU296</f>
        <v>0</v>
      </c>
      <c r="AV362" s="1" t="n">
        <f aca="false">AV296</f>
        <v>0</v>
      </c>
      <c r="AW362" s="1" t="n">
        <f aca="false">AW296</f>
        <v>0</v>
      </c>
      <c r="AX362" s="1" t="n">
        <f aca="false">AX296</f>
        <v>0</v>
      </c>
    </row>
    <row r="363" customFormat="false" ht="12.75" hidden="false" customHeight="false" outlineLevel="0" collapsed="false">
      <c r="AA363" s="0" t="s">
        <v>64</v>
      </c>
      <c r="AB363" s="1"/>
      <c r="AC363" s="1"/>
      <c r="AD363" s="1"/>
      <c r="AE363" s="1"/>
      <c r="AF363" s="1"/>
      <c r="AG363" s="1" t="n">
        <f aca="false">AG320</f>
        <v>0</v>
      </c>
      <c r="AH363" s="1" t="n">
        <f aca="false">AH320</f>
        <v>0</v>
      </c>
      <c r="AI363" s="1" t="n">
        <f aca="false">AI320</f>
        <v>0</v>
      </c>
      <c r="AJ363" s="1" t="n">
        <f aca="false">AJ320</f>
        <v>0</v>
      </c>
      <c r="AK363" s="1" t="n">
        <f aca="false">AK320</f>
        <v>0</v>
      </c>
      <c r="AL363" s="1" t="n">
        <f aca="false">AL320</f>
        <v>0</v>
      </c>
      <c r="AM363" s="1" t="n">
        <f aca="false">AM320</f>
        <v>0</v>
      </c>
      <c r="AN363" s="1" t="n">
        <f aca="false">AN320</f>
        <v>0</v>
      </c>
      <c r="AO363" s="1" t="n">
        <f aca="false">AO320</f>
        <v>0</v>
      </c>
      <c r="AP363" s="1" t="n">
        <f aca="false">AP320</f>
        <v>0</v>
      </c>
      <c r="AQ363" s="1" t="n">
        <f aca="false">AQ320</f>
        <v>0</v>
      </c>
      <c r="AR363" s="1" t="n">
        <f aca="false">AR320</f>
        <v>0</v>
      </c>
      <c r="AS363" s="1" t="n">
        <f aca="false">AS320</f>
        <v>0</v>
      </c>
      <c r="AT363" s="1" t="n">
        <f aca="false">AT319</f>
        <v>0</v>
      </c>
      <c r="AU363" s="1" t="n">
        <f aca="false">AU319</f>
        <v>0</v>
      </c>
      <c r="AV363" s="1" t="n">
        <f aca="false">AV319</f>
        <v>0</v>
      </c>
      <c r="AW363" s="1" t="n">
        <f aca="false">AW319</f>
        <v>0</v>
      </c>
      <c r="AX363" s="1" t="n">
        <f aca="false">AX319</f>
        <v>0</v>
      </c>
    </row>
    <row r="364" customFormat="false" ht="12.75" hidden="false" customHeight="false" outlineLevel="0" collapsed="false">
      <c r="AA364" s="0" t="s">
        <v>65</v>
      </c>
      <c r="AB364" s="1"/>
      <c r="AC364" s="1"/>
      <c r="AD364" s="1"/>
      <c r="AE364" s="1"/>
      <c r="AF364" s="1"/>
      <c r="AG364" s="1" t="n">
        <f aca="false">AG342</f>
        <v>0</v>
      </c>
      <c r="AH364" s="1" t="n">
        <f aca="false">AH342</f>
        <v>0</v>
      </c>
      <c r="AI364" s="1" t="n">
        <f aca="false">AI342</f>
        <v>0</v>
      </c>
      <c r="AJ364" s="1" t="n">
        <f aca="false">AJ342</f>
        <v>0</v>
      </c>
      <c r="AK364" s="1" t="n">
        <f aca="false">AK342</f>
        <v>0</v>
      </c>
      <c r="AL364" s="1" t="n">
        <f aca="false">AL342</f>
        <v>0</v>
      </c>
      <c r="AM364" s="1" t="n">
        <f aca="false">AM342</f>
        <v>0</v>
      </c>
      <c r="AN364" s="1" t="n">
        <f aca="false">AN342</f>
        <v>0</v>
      </c>
      <c r="AO364" s="1" t="n">
        <f aca="false">AO342</f>
        <v>0</v>
      </c>
      <c r="AP364" s="1" t="n">
        <f aca="false">AP342</f>
        <v>0</v>
      </c>
      <c r="AQ364" s="1" t="n">
        <f aca="false">AQ342</f>
        <v>0</v>
      </c>
      <c r="AR364" s="1" t="n">
        <f aca="false">AR342</f>
        <v>0</v>
      </c>
      <c r="AS364" s="1" t="n">
        <f aca="false">AS342</f>
        <v>0</v>
      </c>
      <c r="AT364" s="1" t="n">
        <f aca="false">AT342</f>
        <v>0</v>
      </c>
      <c r="AU364" s="1" t="n">
        <f aca="false">AU342</f>
        <v>0</v>
      </c>
      <c r="AV364" s="1" t="n">
        <f aca="false">AV342</f>
        <v>0</v>
      </c>
      <c r="AW364" s="1" t="n">
        <f aca="false">AW342</f>
        <v>0</v>
      </c>
      <c r="AX364" s="1" t="n">
        <f aca="false">AX342</f>
        <v>0</v>
      </c>
    </row>
    <row r="365" customFormat="false" ht="12.75" hidden="false" customHeight="false" outlineLevel="0" collapsed="false">
      <c r="AA365" s="0" t="s">
        <v>66</v>
      </c>
      <c r="AB365" s="1"/>
      <c r="AC365" s="1"/>
      <c r="AD365" s="1"/>
      <c r="AE365" s="1"/>
      <c r="AF365" s="1"/>
      <c r="AG365" s="26" t="n">
        <v>0</v>
      </c>
      <c r="AH365" s="26" t="n">
        <v>0</v>
      </c>
      <c r="AI365" s="26" t="n">
        <v>0</v>
      </c>
      <c r="AJ365" s="26"/>
      <c r="AK365" s="26"/>
      <c r="AL365" s="26"/>
      <c r="AM365" s="26"/>
      <c r="AN365" s="26"/>
      <c r="AO365" s="26"/>
      <c r="AP365" s="26"/>
      <c r="AQ365" s="26"/>
      <c r="AR365" s="26"/>
      <c r="AS365" s="26" t="n">
        <v>-4.6</v>
      </c>
      <c r="AT365" s="26"/>
      <c r="AU365" s="26"/>
      <c r="AV365" s="26"/>
      <c r="AW365" s="26"/>
      <c r="AX365" s="26"/>
    </row>
    <row r="366" customFormat="false" ht="12.75" hidden="false" customHeight="false" outlineLevel="0" collapsed="false">
      <c r="AA366" s="0" t="s">
        <v>67</v>
      </c>
      <c r="AB366" s="1"/>
      <c r="AC366" s="1"/>
      <c r="AD366" s="1"/>
      <c r="AE366" s="1"/>
      <c r="AF366" s="1"/>
      <c r="AG366" s="26"/>
      <c r="AH366" s="26"/>
      <c r="AI366" s="26"/>
      <c r="AJ366" s="26"/>
      <c r="AK366" s="26"/>
      <c r="AL366" s="26"/>
      <c r="AM366" s="26"/>
      <c r="AN366" s="26"/>
      <c r="AO366" s="26"/>
      <c r="AP366" s="26"/>
      <c r="AQ366" s="26"/>
      <c r="AR366" s="26"/>
      <c r="AS366" s="26"/>
      <c r="AT366" s="26"/>
      <c r="AU366" s="26"/>
      <c r="AV366" s="26"/>
      <c r="AW366" s="26"/>
      <c r="AX366" s="26"/>
    </row>
    <row r="367" customFormat="false" ht="12.75" hidden="false" customHeight="false" outlineLevel="0" collapsed="false">
      <c r="AA367" s="0" t="s">
        <v>47</v>
      </c>
      <c r="AB367" s="1"/>
      <c r="AC367" s="1"/>
      <c r="AD367" s="1"/>
      <c r="AE367" s="1"/>
      <c r="AF367" s="1"/>
      <c r="AG367" s="26"/>
      <c r="AH367" s="26"/>
      <c r="AI367" s="26"/>
      <c r="AJ367" s="26"/>
      <c r="AK367" s="26"/>
      <c r="AL367" s="26"/>
      <c r="AM367" s="26"/>
      <c r="AN367" s="26"/>
      <c r="AO367" s="26"/>
      <c r="AP367" s="26"/>
      <c r="AQ367" s="26"/>
      <c r="AR367" s="26"/>
      <c r="AS367" s="26"/>
      <c r="AT367" s="26"/>
      <c r="AU367" s="26"/>
      <c r="AV367" s="26"/>
      <c r="AW367" s="26"/>
      <c r="AX367" s="26"/>
    </row>
    <row r="368" customFormat="false" ht="12.75" hidden="false" customHeight="false" outlineLevel="0" collapsed="false">
      <c r="AA368" s="0" t="s">
        <v>68</v>
      </c>
      <c r="AB368" s="1"/>
      <c r="AC368" s="1"/>
      <c r="AD368" s="1"/>
      <c r="AE368" s="1"/>
      <c r="AF368" s="1"/>
      <c r="AG368" s="26" t="n">
        <v>0</v>
      </c>
      <c r="AH368" s="26" t="n">
        <v>0</v>
      </c>
      <c r="AI368" s="26" t="n">
        <v>0</v>
      </c>
      <c r="AJ368" s="26"/>
      <c r="AK368" s="26"/>
      <c r="AL368" s="26"/>
      <c r="AM368" s="26"/>
      <c r="AN368" s="26"/>
      <c r="AO368" s="26"/>
      <c r="AP368" s="26"/>
      <c r="AQ368" s="26"/>
      <c r="AR368" s="26"/>
      <c r="AS368" s="26"/>
      <c r="AT368" s="26"/>
      <c r="AU368" s="26"/>
      <c r="AV368" s="26"/>
      <c r="AW368" s="26"/>
      <c r="AX368" s="26"/>
    </row>
    <row r="369" customFormat="false" ht="12.75" hidden="false" customHeight="false" outlineLevel="0" collapsed="false">
      <c r="AA369" s="0" t="s">
        <v>69</v>
      </c>
      <c r="AB369" s="1"/>
      <c r="AC369" s="1"/>
      <c r="AD369" s="1"/>
      <c r="AE369" s="1"/>
      <c r="AF369" s="1"/>
      <c r="AG369" s="26"/>
      <c r="AH369" s="26"/>
      <c r="AI369" s="26"/>
      <c r="AJ369" s="26"/>
      <c r="AK369" s="26"/>
      <c r="AL369" s="26"/>
      <c r="AM369" s="26"/>
      <c r="AN369" s="26"/>
      <c r="AO369" s="26"/>
      <c r="AP369" s="26"/>
      <c r="AQ369" s="26"/>
      <c r="AR369" s="26"/>
      <c r="AS369" s="26"/>
      <c r="AT369" s="26"/>
      <c r="AU369" s="26"/>
      <c r="AV369" s="26"/>
      <c r="AW369" s="26"/>
      <c r="AX369" s="26"/>
    </row>
    <row r="370" customFormat="false" ht="12.75" hidden="false" customHeight="false" outlineLevel="0" collapsed="false">
      <c r="AA370" s="0" t="s">
        <v>70</v>
      </c>
      <c r="AB370" s="1"/>
      <c r="AC370" s="1"/>
      <c r="AD370" s="1"/>
      <c r="AE370" s="1"/>
      <c r="AF370" s="1"/>
      <c r="AG370" s="26"/>
      <c r="AH370" s="26"/>
      <c r="AI370" s="26"/>
      <c r="AJ370" s="26"/>
      <c r="AK370" s="26"/>
      <c r="AL370" s="26"/>
      <c r="AM370" s="26"/>
      <c r="AN370" s="26"/>
      <c r="AO370" s="26"/>
      <c r="AP370" s="26"/>
      <c r="AQ370" s="26"/>
      <c r="AR370" s="26"/>
      <c r="AS370" s="26"/>
      <c r="AT370" s="26"/>
      <c r="AU370" s="26"/>
      <c r="AV370" s="26"/>
      <c r="AW370" s="26"/>
      <c r="AX370" s="26"/>
    </row>
    <row r="371" customFormat="false" ht="12.75" hidden="false" customHeight="false" outlineLevel="0" collapsed="false">
      <c r="AA371" s="0" t="s">
        <v>71</v>
      </c>
      <c r="AB371" s="1"/>
      <c r="AC371" s="1"/>
      <c r="AD371" s="1"/>
      <c r="AE371" s="1"/>
      <c r="AF371" s="1"/>
      <c r="AG371" s="26" t="n">
        <v>0</v>
      </c>
      <c r="AH371" s="26" t="n">
        <v>0</v>
      </c>
      <c r="AI371" s="26" t="n">
        <v>0</v>
      </c>
      <c r="AJ371" s="26"/>
      <c r="AK371" s="26"/>
      <c r="AL371" s="26"/>
      <c r="AM371" s="26"/>
      <c r="AN371" s="26"/>
      <c r="AO371" s="26"/>
      <c r="AP371" s="26"/>
      <c r="AQ371" s="26"/>
      <c r="AR371" s="26"/>
      <c r="AS371" s="26"/>
      <c r="AT371" s="26"/>
      <c r="AU371" s="26"/>
      <c r="AV371" s="26"/>
      <c r="AW371" s="26"/>
      <c r="AX371" s="26"/>
    </row>
    <row r="372" customFormat="false" ht="12.75" hidden="true" customHeight="false" outlineLevel="0" collapsed="false">
      <c r="AA372" s="0" t="s">
        <v>72</v>
      </c>
      <c r="AB372" s="1"/>
      <c r="AC372" s="1"/>
      <c r="AD372" s="1"/>
      <c r="AE372" s="1"/>
      <c r="AF372" s="1"/>
      <c r="AG372" s="26" t="n">
        <v>0</v>
      </c>
      <c r="AH372" s="26" t="n">
        <v>0</v>
      </c>
      <c r="AI372" s="26" t="n">
        <v>0</v>
      </c>
      <c r="AJ372" s="26"/>
      <c r="AK372" s="26"/>
      <c r="AL372" s="26"/>
      <c r="AM372" s="26"/>
      <c r="AN372" s="26"/>
      <c r="AO372" s="26"/>
      <c r="AP372" s="26"/>
      <c r="AQ372" s="26"/>
      <c r="AR372" s="26"/>
      <c r="AS372" s="26"/>
      <c r="AT372" s="26"/>
      <c r="AU372" s="26"/>
      <c r="AV372" s="26"/>
      <c r="AW372" s="26"/>
      <c r="AX372" s="26"/>
    </row>
    <row r="373" customFormat="false" ht="12.75" hidden="false" customHeight="false" outlineLevel="0" collapsed="false">
      <c r="AA373" s="0" t="s">
        <v>73</v>
      </c>
      <c r="AB373" s="40" t="n">
        <v>1.7</v>
      </c>
      <c r="AC373" s="40"/>
      <c r="AD373" s="40" t="n">
        <v>1.6</v>
      </c>
      <c r="AE373" s="40"/>
      <c r="AF373" s="40"/>
      <c r="AG373" s="41" t="n">
        <v>0</v>
      </c>
      <c r="AH373" s="41" t="n">
        <v>0</v>
      </c>
      <c r="AI373" s="41" t="n">
        <v>0</v>
      </c>
      <c r="AJ373" s="41" t="n">
        <v>-1.2</v>
      </c>
      <c r="AK373" s="41"/>
      <c r="AL373" s="41"/>
      <c r="AM373" s="41"/>
      <c r="AN373" s="41"/>
      <c r="AO373" s="41"/>
      <c r="AP373" s="41"/>
      <c r="AQ373" s="41"/>
      <c r="AR373" s="41"/>
      <c r="AS373" s="41"/>
      <c r="AT373" s="41"/>
      <c r="AU373" s="41"/>
      <c r="AV373" s="41"/>
      <c r="AW373" s="41"/>
      <c r="AX373" s="41"/>
    </row>
    <row r="374" customFormat="false" ht="12.75" hidden="false" customHeight="false" outlineLevel="0" collapsed="false">
      <c r="AB374" s="1" t="n">
        <f aca="false">SUM(AB356:AB373)</f>
        <v>1.7</v>
      </c>
      <c r="AC374" s="1" t="n">
        <f aca="false">SUM(AC356:AC373)</f>
        <v>0</v>
      </c>
      <c r="AD374" s="1" t="n">
        <f aca="false">SUM(AD356:AD373)</f>
        <v>1.6</v>
      </c>
      <c r="AE374" s="1" t="n">
        <f aca="false">SUM(AE356:AE373)</f>
        <v>0</v>
      </c>
      <c r="AF374" s="1" t="n">
        <f aca="false">SUM(AF356:AF373)</f>
        <v>0</v>
      </c>
      <c r="AG374" s="1" t="n">
        <f aca="false">SUM(AG356:AG373)</f>
        <v>0</v>
      </c>
      <c r="AH374" s="1" t="n">
        <f aca="false">SUM(AH356:AH373)</f>
        <v>0</v>
      </c>
      <c r="AI374" s="1" t="n">
        <f aca="false">SUM(AI356:AI373)</f>
        <v>0</v>
      </c>
      <c r="AJ374" s="1" t="n">
        <f aca="false">SUM(AJ356:AJ373)</f>
        <v>-1.2</v>
      </c>
      <c r="AK374" s="1" t="n">
        <f aca="false">SUM(AK356:AK373)</f>
        <v>-1</v>
      </c>
      <c r="AL374" s="1" t="n">
        <f aca="false">SUM(AL356:AL373)</f>
        <v>-1.3</v>
      </c>
      <c r="AM374" s="1" t="n">
        <f aca="false">SUM(AM356:AM373)</f>
        <v>-1.4</v>
      </c>
      <c r="AN374" s="1" t="n">
        <f aca="false">SUM(AN356:AN373)</f>
        <v>0</v>
      </c>
      <c r="AO374" s="1" t="n">
        <f aca="false">SUM(AO356:AO373)</f>
        <v>0</v>
      </c>
      <c r="AP374" s="1" t="n">
        <f aca="false">SUM(AP356:AP373)</f>
        <v>0</v>
      </c>
      <c r="AQ374" s="1" t="n">
        <f aca="false">SUM(AQ356:AQ373)</f>
        <v>0</v>
      </c>
      <c r="AR374" s="1" t="n">
        <f aca="false">SUM(AR356:AR373)</f>
        <v>0</v>
      </c>
      <c r="AS374" s="1" t="n">
        <f aca="false">SUM(AS356:AS373)</f>
        <v>-4.6</v>
      </c>
      <c r="AT374" s="1" t="n">
        <f aca="false">SUM(AT356:AT373)</f>
        <v>0</v>
      </c>
      <c r="AU374" s="1" t="n">
        <f aca="false">SUM(AU356:AU373)</f>
        <v>0</v>
      </c>
      <c r="AV374" s="1" t="n">
        <f aca="false">SUM(AV356:AV373)</f>
        <v>0</v>
      </c>
      <c r="AW374" s="1" t="n">
        <f aca="false">SUM(AW356:AW373)</f>
        <v>0</v>
      </c>
      <c r="AX374" s="1" t="n">
        <f aca="false">SUM(AX356:AX373)</f>
        <v>0</v>
      </c>
    </row>
    <row r="375" customFormat="false" ht="12.75" hidden="false" customHeight="false" outlineLevel="0" collapsed="false">
      <c r="AB375" s="1"/>
      <c r="AC375" s="1"/>
      <c r="AD375" s="1"/>
      <c r="AE375" s="1"/>
      <c r="AF375" s="1"/>
      <c r="AG375" s="1"/>
      <c r="AH375" s="1"/>
      <c r="AI375" s="1"/>
      <c r="AJ375" s="1"/>
      <c r="AK375" s="1"/>
      <c r="AL375" s="1"/>
      <c r="AM375" s="1"/>
      <c r="AN375" s="1"/>
      <c r="AO375" s="1"/>
      <c r="AP375" s="1"/>
      <c r="AQ375" s="1"/>
      <c r="AR375" s="1"/>
      <c r="AS375" s="1"/>
      <c r="AT375" s="1"/>
      <c r="AU375" s="1"/>
      <c r="AV375" s="1"/>
      <c r="AW375" s="1"/>
      <c r="AX375" s="1"/>
    </row>
    <row r="376" customFormat="false" ht="12.75" hidden="false" customHeight="false" outlineLevel="0" collapsed="false">
      <c r="AB376" s="1"/>
      <c r="AC376" s="1"/>
      <c r="AD376" s="1"/>
      <c r="AE376" s="1"/>
      <c r="AF376" s="1"/>
      <c r="AG376" s="1"/>
      <c r="AH376" s="1"/>
      <c r="AI376" s="1"/>
      <c r="AJ376" s="1"/>
      <c r="AK376" s="1"/>
      <c r="AL376" s="1"/>
      <c r="AM376" s="1"/>
      <c r="AN376" s="1"/>
      <c r="AO376" s="1"/>
      <c r="AP376" s="1"/>
      <c r="AQ376" s="1"/>
      <c r="AR376" s="1"/>
      <c r="AS376" s="1"/>
      <c r="AT376" s="1"/>
      <c r="AU376" s="1"/>
      <c r="AV376" s="1"/>
      <c r="AW376" s="1"/>
      <c r="AX376" s="1"/>
    </row>
    <row r="377" customFormat="false" ht="12.75" hidden="false" customHeight="false" outlineLevel="0" collapsed="false">
      <c r="AA377" s="8" t="s">
        <v>79</v>
      </c>
    </row>
    <row r="378" customFormat="false" ht="12.75" hidden="false" customHeight="false" outlineLevel="0" collapsed="false">
      <c r="AB378" s="30" t="n">
        <f aca="false">AB$147</f>
        <v>0</v>
      </c>
      <c r="AC378" s="30" t="n">
        <f aca="false">AC$147</f>
        <v>0</v>
      </c>
      <c r="AD378" s="30" t="n">
        <f aca="false">AD$147</f>
        <v>0</v>
      </c>
      <c r="AE378" s="30" t="n">
        <f aca="false">AE$147</f>
        <v>0</v>
      </c>
      <c r="AF378" s="30" t="n">
        <f aca="false">AF$147</f>
        <v>0</v>
      </c>
      <c r="AG378" s="30" t="n">
        <f aca="false">AG$147</f>
        <v>0</v>
      </c>
      <c r="AH378" s="30" t="n">
        <f aca="false">AH$147</f>
        <v>0</v>
      </c>
      <c r="AI378" s="30" t="n">
        <f aca="false">AI$147</f>
        <v>0</v>
      </c>
      <c r="AJ378" s="30" t="n">
        <f aca="false">AJ$147</f>
        <v>0</v>
      </c>
      <c r="AK378" s="30" t="n">
        <f aca="false">AK$147</f>
        <v>0</v>
      </c>
      <c r="AL378" s="30" t="n">
        <f aca="false">AL$147</f>
        <v>0</v>
      </c>
      <c r="AM378" s="30" t="n">
        <f aca="false">AM$147</f>
        <v>0</v>
      </c>
      <c r="AN378" s="30" t="n">
        <f aca="false">AN$147</f>
        <v>0</v>
      </c>
      <c r="AO378" s="30" t="n">
        <f aca="false">AO$147</f>
        <v>0</v>
      </c>
      <c r="AP378" s="30" t="n">
        <f aca="false">AP$147</f>
        <v>0</v>
      </c>
      <c r="AQ378" s="30" t="n">
        <f aca="false">AQ$147</f>
        <v>0</v>
      </c>
      <c r="AR378" s="30" t="n">
        <f aca="false">AR$147</f>
        <v>0</v>
      </c>
      <c r="AS378" s="30" t="n">
        <f aca="false">AS$147</f>
        <v>0</v>
      </c>
      <c r="AT378" s="30" t="n">
        <f aca="false">AT$148</f>
        <v>36312</v>
      </c>
      <c r="AU378" s="30" t="n">
        <f aca="false">AU$148</f>
        <v>36342</v>
      </c>
      <c r="AV378" s="30" t="n">
        <f aca="false">AV$148</f>
        <v>36373</v>
      </c>
      <c r="AW378" s="30" t="n">
        <f aca="false">AW$148</f>
        <v>36404</v>
      </c>
      <c r="AX378" s="30" t="n">
        <f aca="false">AX$148</f>
        <v>36434</v>
      </c>
    </row>
    <row r="379" customFormat="false" ht="12.75" hidden="false" customHeight="false" outlineLevel="0" collapsed="false">
      <c r="AA379" s="0" t="s">
        <v>57</v>
      </c>
      <c r="AB379" s="1"/>
      <c r="AC379" s="1" t="n">
        <v>1.2</v>
      </c>
      <c r="AD379" s="1" t="n">
        <v>2.5</v>
      </c>
      <c r="AE379" s="1" t="n">
        <v>2.9</v>
      </c>
      <c r="AF379" s="1" t="n">
        <v>4.8</v>
      </c>
      <c r="AG379" s="1" t="n">
        <f aca="false">AG180</f>
        <v>-1.1</v>
      </c>
      <c r="AH379" s="1" t="n">
        <f aca="false">AH180</f>
        <v>0.9</v>
      </c>
      <c r="AI379" s="1" t="n">
        <f aca="false">AI180</f>
        <v>-6.9</v>
      </c>
      <c r="AJ379" s="1" t="n">
        <f aca="false">AJ180</f>
        <v>-9.3</v>
      </c>
      <c r="AK379" s="1" t="n">
        <f aca="false">AK180</f>
        <v>-5.8</v>
      </c>
      <c r="AL379" s="1" t="n">
        <f aca="false">AL180</f>
        <v>-3.9</v>
      </c>
      <c r="AM379" s="1" t="n">
        <f aca="false">AM180</f>
        <v>0.2</v>
      </c>
      <c r="AN379" s="1" t="n">
        <f aca="false">AN180</f>
        <v>-6.5</v>
      </c>
      <c r="AO379" s="1" t="n">
        <f aca="false">AO180</f>
        <v>-2.6</v>
      </c>
      <c r="AP379" s="1" t="n">
        <f aca="false">AP180</f>
        <v>3.1</v>
      </c>
      <c r="AQ379" s="1" t="n">
        <f aca="false">AQ180</f>
        <v>0</v>
      </c>
      <c r="AR379" s="1" t="n">
        <f aca="false">AR180</f>
        <v>0</v>
      </c>
      <c r="AS379" s="1" t="n">
        <f aca="false">AS180</f>
        <v>0</v>
      </c>
      <c r="AT379" s="36" t="n">
        <f aca="false">AT159</f>
        <v>0</v>
      </c>
      <c r="AU379" s="36" t="n">
        <f aca="false">AU159</f>
        <v>0</v>
      </c>
      <c r="AV379" s="36" t="n">
        <f aca="false">AV159</f>
        <v>0</v>
      </c>
      <c r="AW379" s="36" t="n">
        <f aca="false">AW159</f>
        <v>0</v>
      </c>
      <c r="AX379" s="36" t="n">
        <f aca="false">AX159</f>
        <v>0</v>
      </c>
    </row>
    <row r="380" customFormat="false" ht="12.75" hidden="false" customHeight="false" outlineLevel="0" collapsed="false">
      <c r="AA380" s="0" t="s">
        <v>58</v>
      </c>
      <c r="AB380" s="1"/>
      <c r="AC380" s="1"/>
      <c r="AD380" s="1"/>
      <c r="AE380" s="1"/>
      <c r="AF380" s="1"/>
      <c r="AG380" s="1" t="n">
        <f aca="false">AG203</f>
        <v>0</v>
      </c>
      <c r="AH380" s="1" t="n">
        <f aca="false">AH203</f>
        <v>0</v>
      </c>
      <c r="AI380" s="1" t="n">
        <f aca="false">AI203</f>
        <v>0</v>
      </c>
      <c r="AJ380" s="1" t="n">
        <f aca="false">AJ203</f>
        <v>0</v>
      </c>
      <c r="AK380" s="1" t="n">
        <f aca="false">AK203</f>
        <v>0</v>
      </c>
      <c r="AL380" s="1" t="n">
        <f aca="false">AL203</f>
        <v>0</v>
      </c>
      <c r="AM380" s="1" t="n">
        <f aca="false">AM203</f>
        <v>0</v>
      </c>
      <c r="AN380" s="1" t="n">
        <f aca="false">AN203</f>
        <v>0</v>
      </c>
      <c r="AO380" s="1" t="n">
        <f aca="false">AO203</f>
        <v>0</v>
      </c>
      <c r="AP380" s="1" t="n">
        <f aca="false">AP203</f>
        <v>0</v>
      </c>
      <c r="AQ380" s="1" t="n">
        <f aca="false">AQ203</f>
        <v>0</v>
      </c>
      <c r="AR380" s="1" t="n">
        <f aca="false">AR203</f>
        <v>0</v>
      </c>
      <c r="AS380" s="1" t="n">
        <f aca="false">AS203</f>
        <v>0</v>
      </c>
      <c r="AT380" s="36" t="n">
        <f aca="false">AT182</f>
        <v>0</v>
      </c>
      <c r="AU380" s="36" t="n">
        <f aca="false">AU182</f>
        <v>0</v>
      </c>
      <c r="AV380" s="36" t="n">
        <f aca="false">AV182</f>
        <v>0</v>
      </c>
      <c r="AW380" s="36" t="n">
        <f aca="false">AW182</f>
        <v>0</v>
      </c>
      <c r="AX380" s="36" t="n">
        <f aca="false">AX182</f>
        <v>0</v>
      </c>
    </row>
    <row r="381" customFormat="false" ht="12.75" hidden="false" customHeight="false" outlineLevel="0" collapsed="false">
      <c r="AA381" s="0" t="s">
        <v>59</v>
      </c>
      <c r="AB381" s="1"/>
      <c r="AC381" s="1"/>
      <c r="AD381" s="1"/>
      <c r="AE381" s="1"/>
      <c r="AF381" s="1"/>
      <c r="AG381" s="1"/>
      <c r="AH381" s="1"/>
      <c r="AI381" s="1"/>
      <c r="AJ381" s="1"/>
      <c r="AK381" s="1"/>
      <c r="AL381" s="1"/>
      <c r="AM381" s="1"/>
      <c r="AN381" s="1"/>
      <c r="AO381" s="1"/>
      <c r="AP381" s="1"/>
      <c r="AQ381" s="1"/>
      <c r="AR381" s="1"/>
      <c r="AS381" s="1"/>
      <c r="AT381" s="36" t="n">
        <f aca="false">AT205</f>
        <v>0</v>
      </c>
      <c r="AU381" s="36" t="n">
        <f aca="false">AU205</f>
        <v>0</v>
      </c>
      <c r="AV381" s="36" t="n">
        <f aca="false">AV205</f>
        <v>0</v>
      </c>
      <c r="AW381" s="36" t="n">
        <f aca="false">AW205</f>
        <v>0</v>
      </c>
      <c r="AX381" s="36" t="n">
        <f aca="false">AX205</f>
        <v>0</v>
      </c>
    </row>
    <row r="382" customFormat="false" ht="12.75" hidden="false" customHeight="false" outlineLevel="0" collapsed="false">
      <c r="AA382" s="0" t="s">
        <v>60</v>
      </c>
      <c r="AB382" s="1"/>
      <c r="AC382" s="1"/>
      <c r="AD382" s="1"/>
      <c r="AE382" s="1"/>
      <c r="AF382" s="1"/>
      <c r="AG382" s="1"/>
      <c r="AH382" s="1"/>
      <c r="AI382" s="1"/>
      <c r="AJ382" s="1"/>
      <c r="AK382" s="1"/>
      <c r="AL382" s="1"/>
      <c r="AM382" s="1"/>
      <c r="AN382" s="1"/>
      <c r="AO382" s="1"/>
      <c r="AP382" s="1"/>
      <c r="AQ382" s="1"/>
      <c r="AR382" s="1"/>
      <c r="AS382" s="1"/>
      <c r="AT382" s="36" t="n">
        <f aca="false">AT228</f>
        <v>0</v>
      </c>
      <c r="AU382" s="36" t="n">
        <f aca="false">AU228</f>
        <v>0</v>
      </c>
      <c r="AV382" s="36" t="n">
        <f aca="false">AV228</f>
        <v>0</v>
      </c>
      <c r="AW382" s="36" t="n">
        <f aca="false">AW228</f>
        <v>0</v>
      </c>
      <c r="AX382" s="36" t="n">
        <f aca="false">AX228</f>
        <v>0</v>
      </c>
    </row>
    <row r="383" customFormat="false" ht="12.75" hidden="false" customHeight="false" outlineLevel="0" collapsed="false">
      <c r="AA383" s="0" t="s">
        <v>61</v>
      </c>
      <c r="AB383" s="1"/>
      <c r="AC383" s="1"/>
      <c r="AD383" s="1"/>
      <c r="AE383" s="1"/>
      <c r="AF383" s="1"/>
      <c r="AG383" s="1"/>
      <c r="AH383" s="1"/>
      <c r="AI383" s="1"/>
      <c r="AJ383" s="1"/>
      <c r="AK383" s="1"/>
      <c r="AL383" s="1"/>
      <c r="AM383" s="1"/>
      <c r="AN383" s="1"/>
      <c r="AO383" s="1"/>
      <c r="AP383" s="1"/>
      <c r="AQ383" s="1"/>
      <c r="AR383" s="1"/>
      <c r="AS383" s="1"/>
      <c r="AT383" s="36" t="n">
        <f aca="false">AT251</f>
        <v>0</v>
      </c>
      <c r="AU383" s="36" t="n">
        <f aca="false">AU251</f>
        <v>0</v>
      </c>
      <c r="AV383" s="36" t="n">
        <f aca="false">AV251</f>
        <v>0</v>
      </c>
      <c r="AW383" s="36" t="n">
        <f aca="false">AW251</f>
        <v>0</v>
      </c>
      <c r="AX383" s="36" t="n">
        <f aca="false">AX251</f>
        <v>0</v>
      </c>
    </row>
    <row r="384" customFormat="false" ht="12.75" hidden="false" customHeight="false" outlineLevel="0" collapsed="false">
      <c r="AA384" s="0" t="s">
        <v>62</v>
      </c>
      <c r="AB384" s="1"/>
      <c r="AC384" s="1"/>
      <c r="AD384" s="1"/>
      <c r="AE384" s="1"/>
      <c r="AF384" s="1"/>
      <c r="AG384" s="1"/>
      <c r="AH384" s="1"/>
      <c r="AI384" s="1"/>
      <c r="AJ384" s="1"/>
      <c r="AK384" s="1"/>
      <c r="AL384" s="1"/>
      <c r="AM384" s="1"/>
      <c r="AN384" s="1"/>
      <c r="AO384" s="1"/>
      <c r="AP384" s="1"/>
      <c r="AQ384" s="1"/>
      <c r="AR384" s="1"/>
      <c r="AS384" s="1"/>
      <c r="AT384" s="36" t="n">
        <f aca="false">AT274</f>
        <v>0</v>
      </c>
      <c r="AU384" s="36" t="n">
        <f aca="false">AU274</f>
        <v>0</v>
      </c>
      <c r="AV384" s="36" t="n">
        <f aca="false">AV274</f>
        <v>0</v>
      </c>
      <c r="AW384" s="36" t="n">
        <f aca="false">AW274</f>
        <v>0</v>
      </c>
      <c r="AX384" s="36" t="n">
        <f aca="false">AX274</f>
        <v>0</v>
      </c>
    </row>
    <row r="385" customFormat="false" ht="12.75" hidden="false" customHeight="false" outlineLevel="0" collapsed="false">
      <c r="AA385" s="0" t="s">
        <v>63</v>
      </c>
      <c r="AB385" s="1"/>
      <c r="AC385" s="1"/>
      <c r="AD385" s="1"/>
      <c r="AE385" s="1"/>
      <c r="AF385" s="1"/>
      <c r="AG385" s="1"/>
      <c r="AH385" s="1"/>
      <c r="AI385" s="1"/>
      <c r="AJ385" s="1"/>
      <c r="AK385" s="1"/>
      <c r="AL385" s="1"/>
      <c r="AM385" s="1"/>
      <c r="AN385" s="1"/>
      <c r="AO385" s="1"/>
      <c r="AP385" s="1"/>
      <c r="AQ385" s="1"/>
      <c r="AR385" s="1"/>
      <c r="AS385" s="1"/>
      <c r="AT385" s="36" t="n">
        <f aca="false">AT297</f>
        <v>0</v>
      </c>
      <c r="AU385" s="36" t="n">
        <f aca="false">AU297</f>
        <v>0</v>
      </c>
      <c r="AV385" s="36" t="n">
        <f aca="false">AV297</f>
        <v>0</v>
      </c>
      <c r="AW385" s="36" t="n">
        <f aca="false">AW297</f>
        <v>0</v>
      </c>
      <c r="AX385" s="36" t="n">
        <f aca="false">AX297</f>
        <v>0</v>
      </c>
    </row>
    <row r="386" customFormat="false" ht="12.75" hidden="false" customHeight="false" outlineLevel="0" collapsed="false">
      <c r="AA386" s="0" t="s">
        <v>64</v>
      </c>
      <c r="AB386" s="1"/>
      <c r="AC386" s="1"/>
      <c r="AD386" s="1"/>
      <c r="AE386" s="1"/>
      <c r="AF386" s="1"/>
      <c r="AG386" s="1" t="n">
        <f aca="false">AG326</f>
        <v>0</v>
      </c>
      <c r="AH386" s="1" t="n">
        <f aca="false">AH326</f>
        <v>0</v>
      </c>
      <c r="AI386" s="1" t="n">
        <f aca="false">AI326</f>
        <v>0</v>
      </c>
      <c r="AJ386" s="1" t="n">
        <f aca="false">AJ326</f>
        <v>0</v>
      </c>
      <c r="AK386" s="1" t="n">
        <f aca="false">AK326</f>
        <v>0</v>
      </c>
      <c r="AL386" s="1" t="n">
        <f aca="false">AL326</f>
        <v>0</v>
      </c>
      <c r="AM386" s="1" t="n">
        <f aca="false">AM326</f>
        <v>0</v>
      </c>
      <c r="AN386" s="1" t="n">
        <f aca="false">AN326</f>
        <v>0</v>
      </c>
      <c r="AO386" s="1" t="n">
        <f aca="false">AO326</f>
        <v>0</v>
      </c>
      <c r="AP386" s="1" t="n">
        <f aca="false">AP326</f>
        <v>0</v>
      </c>
      <c r="AQ386" s="1" t="n">
        <f aca="false">AQ326</f>
        <v>0</v>
      </c>
      <c r="AR386" s="1" t="n">
        <f aca="false">AR326</f>
        <v>0</v>
      </c>
      <c r="AS386" s="1" t="n">
        <f aca="false">AS326</f>
        <v>0</v>
      </c>
      <c r="AT386" s="36" t="n">
        <f aca="false">AT320</f>
        <v>0</v>
      </c>
      <c r="AU386" s="36" t="n">
        <f aca="false">AU320</f>
        <v>0</v>
      </c>
      <c r="AV386" s="36" t="n">
        <f aca="false">AV320</f>
        <v>0</v>
      </c>
      <c r="AW386" s="36" t="n">
        <f aca="false">AW320</f>
        <v>0</v>
      </c>
      <c r="AX386" s="36" t="n">
        <f aca="false">AX320</f>
        <v>0</v>
      </c>
    </row>
    <row r="387" customFormat="false" ht="12.75" hidden="false" customHeight="false" outlineLevel="0" collapsed="false">
      <c r="AA387" s="0" t="s">
        <v>65</v>
      </c>
      <c r="AB387" s="1"/>
      <c r="AC387" s="1"/>
      <c r="AD387" s="1"/>
      <c r="AE387" s="1"/>
      <c r="AF387" s="1"/>
      <c r="AG387" s="1" t="n">
        <f aca="false">AG365</f>
        <v>0</v>
      </c>
      <c r="AH387" s="1" t="n">
        <f aca="false">AH365</f>
        <v>0</v>
      </c>
      <c r="AI387" s="1" t="n">
        <f aca="false">AI365</f>
        <v>0</v>
      </c>
      <c r="AJ387" s="1" t="n">
        <f aca="false">AJ365</f>
        <v>0</v>
      </c>
      <c r="AK387" s="1" t="n">
        <f aca="false">AK365</f>
        <v>0</v>
      </c>
      <c r="AL387" s="1" t="n">
        <f aca="false">AL365</f>
        <v>0</v>
      </c>
      <c r="AM387" s="1" t="n">
        <f aca="false">AM365</f>
        <v>0</v>
      </c>
      <c r="AN387" s="1" t="n">
        <f aca="false">AN365</f>
        <v>0</v>
      </c>
      <c r="AO387" s="1" t="n">
        <f aca="false">AO365</f>
        <v>0</v>
      </c>
      <c r="AP387" s="1"/>
      <c r="AQ387" s="1"/>
      <c r="AR387" s="1"/>
      <c r="AS387" s="1"/>
      <c r="AT387" s="36" t="n">
        <f aca="false">AT343</f>
        <v>0</v>
      </c>
      <c r="AU387" s="36" t="n">
        <f aca="false">AU343</f>
        <v>0</v>
      </c>
      <c r="AV387" s="36" t="n">
        <f aca="false">AV343</f>
        <v>0</v>
      </c>
      <c r="AW387" s="36" t="n">
        <f aca="false">AW343</f>
        <v>0</v>
      </c>
      <c r="AX387" s="36" t="n">
        <f aca="false">AX343</f>
        <v>0</v>
      </c>
    </row>
    <row r="388" customFormat="false" ht="12.75" hidden="false" customHeight="false" outlineLevel="0" collapsed="false">
      <c r="AA388" s="0" t="s">
        <v>66</v>
      </c>
      <c r="AB388" s="1"/>
      <c r="AC388" s="1" t="n">
        <v>1.8</v>
      </c>
      <c r="AD388" s="1" t="n">
        <v>-0.7</v>
      </c>
      <c r="AE388" s="1" t="n">
        <v>-2.7</v>
      </c>
      <c r="AF388" s="1" t="n">
        <v>-10.5</v>
      </c>
      <c r="AG388" s="26"/>
      <c r="AH388" s="26"/>
      <c r="AI388" s="26"/>
      <c r="AJ388" s="26"/>
      <c r="AK388" s="26"/>
      <c r="AL388" s="26"/>
      <c r="AM388" s="26" t="n">
        <v>-2.8</v>
      </c>
      <c r="AN388" s="26"/>
      <c r="AO388" s="26" t="n">
        <v>1.2</v>
      </c>
      <c r="AP388" s="26"/>
      <c r="AQ388" s="26"/>
      <c r="AR388" s="26" t="n">
        <v>-3.4</v>
      </c>
      <c r="AS388" s="26"/>
      <c r="AT388" s="36" t="n">
        <f aca="false">AT366</f>
        <v>0</v>
      </c>
      <c r="AU388" s="36" t="n">
        <f aca="false">AU366</f>
        <v>0</v>
      </c>
      <c r="AV388" s="36" t="n">
        <f aca="false">AV366</f>
        <v>0</v>
      </c>
      <c r="AW388" s="36" t="n">
        <f aca="false">AW366</f>
        <v>0</v>
      </c>
      <c r="AX388" s="36" t="n">
        <f aca="false">AX366</f>
        <v>0</v>
      </c>
    </row>
    <row r="389" customFormat="false" ht="12.75" hidden="false" customHeight="false" outlineLevel="0" collapsed="false">
      <c r="AA389" s="0" t="s">
        <v>67</v>
      </c>
      <c r="AB389" s="1"/>
      <c r="AC389" s="1"/>
      <c r="AD389" s="1"/>
      <c r="AE389" s="1"/>
      <c r="AF389" s="1"/>
      <c r="AG389" s="26"/>
      <c r="AH389" s="26"/>
      <c r="AI389" s="26"/>
      <c r="AJ389" s="26"/>
      <c r="AK389" s="26"/>
      <c r="AL389" s="26"/>
      <c r="AM389" s="26"/>
      <c r="AN389" s="26"/>
      <c r="AO389" s="26"/>
      <c r="AP389" s="26"/>
      <c r="AQ389" s="26"/>
      <c r="AR389" s="26"/>
      <c r="AS389" s="26"/>
      <c r="AT389" s="26" t="n">
        <v>0</v>
      </c>
      <c r="AU389" s="26"/>
      <c r="AV389" s="26"/>
      <c r="AW389" s="26"/>
      <c r="AX389" s="26"/>
    </row>
    <row r="390" customFormat="false" ht="12.75" hidden="false" customHeight="false" outlineLevel="0" collapsed="false">
      <c r="AA390" s="0" t="s">
        <v>47</v>
      </c>
      <c r="AB390" s="1"/>
      <c r="AC390" s="1"/>
      <c r="AD390" s="1"/>
      <c r="AE390" s="1"/>
      <c r="AF390" s="1"/>
      <c r="AG390" s="26"/>
      <c r="AH390" s="26"/>
      <c r="AI390" s="26"/>
      <c r="AJ390" s="26"/>
      <c r="AK390" s="26"/>
      <c r="AL390" s="26"/>
      <c r="AM390" s="26"/>
      <c r="AN390" s="26"/>
      <c r="AO390" s="26"/>
      <c r="AP390" s="26"/>
      <c r="AQ390" s="26"/>
      <c r="AR390" s="26"/>
      <c r="AS390" s="26"/>
      <c r="AT390" s="26"/>
      <c r="AU390" s="26"/>
      <c r="AV390" s="26"/>
      <c r="AW390" s="26"/>
      <c r="AX390" s="26"/>
    </row>
    <row r="391" customFormat="false" ht="12.75" hidden="false" customHeight="false" outlineLevel="0" collapsed="false">
      <c r="AA391" s="0" t="s">
        <v>68</v>
      </c>
      <c r="AB391" s="1"/>
      <c r="AC391" s="1"/>
      <c r="AD391" s="1"/>
      <c r="AE391" s="1"/>
      <c r="AF391" s="1"/>
      <c r="AG391" s="26"/>
      <c r="AH391" s="26"/>
      <c r="AI391" s="26"/>
      <c r="AJ391" s="26"/>
      <c r="AK391" s="26"/>
      <c r="AL391" s="26"/>
      <c r="AM391" s="26"/>
      <c r="AN391" s="26"/>
      <c r="AO391" s="26"/>
      <c r="AP391" s="26"/>
      <c r="AQ391" s="26"/>
      <c r="AR391" s="26"/>
      <c r="AS391" s="26"/>
      <c r="AT391" s="26"/>
      <c r="AU391" s="26"/>
      <c r="AV391" s="26"/>
      <c r="AW391" s="26"/>
      <c r="AX391" s="26"/>
    </row>
    <row r="392" customFormat="false" ht="12.75" hidden="false" customHeight="false" outlineLevel="0" collapsed="false">
      <c r="AA392" s="0" t="s">
        <v>69</v>
      </c>
      <c r="AB392" s="1"/>
      <c r="AC392" s="1"/>
      <c r="AD392" s="1"/>
      <c r="AE392" s="1"/>
      <c r="AF392" s="1"/>
      <c r="AG392" s="26"/>
      <c r="AH392" s="26"/>
      <c r="AI392" s="26"/>
      <c r="AJ392" s="26"/>
      <c r="AK392" s="26"/>
      <c r="AL392" s="26"/>
      <c r="AM392" s="26"/>
      <c r="AN392" s="26"/>
      <c r="AO392" s="26"/>
      <c r="AP392" s="26"/>
      <c r="AQ392" s="26"/>
      <c r="AR392" s="26"/>
      <c r="AS392" s="26"/>
      <c r="AT392" s="26"/>
      <c r="AU392" s="26"/>
      <c r="AV392" s="26"/>
      <c r="AW392" s="26"/>
      <c r="AX392" s="26"/>
    </row>
    <row r="393" customFormat="false" ht="12.75" hidden="false" customHeight="false" outlineLevel="0" collapsed="false">
      <c r="AA393" s="0" t="s">
        <v>70</v>
      </c>
      <c r="AB393" s="1"/>
      <c r="AC393" s="1"/>
      <c r="AD393" s="1"/>
      <c r="AE393" s="1"/>
      <c r="AF393" s="1"/>
      <c r="AG393" s="26"/>
      <c r="AH393" s="26"/>
      <c r="AI393" s="26"/>
      <c r="AJ393" s="26"/>
      <c r="AK393" s="26"/>
      <c r="AL393" s="26"/>
      <c r="AM393" s="26"/>
      <c r="AN393" s="26"/>
      <c r="AO393" s="26"/>
      <c r="AP393" s="26"/>
      <c r="AQ393" s="26"/>
      <c r="AR393" s="26"/>
      <c r="AS393" s="26"/>
      <c r="AT393" s="26"/>
      <c r="AU393" s="26"/>
      <c r="AV393" s="26"/>
      <c r="AW393" s="26"/>
      <c r="AX393" s="26"/>
    </row>
    <row r="394" customFormat="false" ht="12.75" hidden="false" customHeight="false" outlineLevel="0" collapsed="false">
      <c r="AA394" s="0" t="s">
        <v>71</v>
      </c>
      <c r="AB394" s="1"/>
      <c r="AC394" s="1"/>
      <c r="AD394" s="1"/>
      <c r="AE394" s="1"/>
      <c r="AF394" s="1"/>
      <c r="AG394" s="26"/>
      <c r="AH394" s="26"/>
      <c r="AI394" s="26"/>
      <c r="AJ394" s="26"/>
      <c r="AK394" s="26"/>
      <c r="AL394" s="26"/>
      <c r="AM394" s="26"/>
      <c r="AN394" s="26"/>
      <c r="AO394" s="26"/>
      <c r="AP394" s="26"/>
      <c r="AQ394" s="26"/>
      <c r="AR394" s="26"/>
      <c r="AS394" s="26"/>
      <c r="AT394" s="26"/>
      <c r="AU394" s="26"/>
      <c r="AV394" s="26"/>
      <c r="AW394" s="26"/>
      <c r="AX394" s="26"/>
    </row>
    <row r="395" customFormat="false" ht="12.75" hidden="true" customHeight="false" outlineLevel="0" collapsed="false">
      <c r="AA395" s="0" t="s">
        <v>72</v>
      </c>
      <c r="AB395" s="1"/>
      <c r="AC395" s="1"/>
      <c r="AD395" s="1"/>
      <c r="AE395" s="1"/>
      <c r="AF395" s="1"/>
      <c r="AG395" s="26"/>
      <c r="AH395" s="26"/>
      <c r="AI395" s="26"/>
      <c r="AJ395" s="26"/>
      <c r="AK395" s="26"/>
      <c r="AL395" s="26"/>
      <c r="AM395" s="26"/>
      <c r="AN395" s="26"/>
      <c r="AO395" s="26"/>
      <c r="AP395" s="26"/>
      <c r="AQ395" s="26"/>
      <c r="AR395" s="26"/>
      <c r="AS395" s="26"/>
      <c r="AT395" s="26"/>
      <c r="AU395" s="26"/>
      <c r="AV395" s="26" t="n">
        <v>-5.1</v>
      </c>
      <c r="AW395" s="26"/>
      <c r="AX395" s="26"/>
    </row>
    <row r="396" customFormat="false" ht="12.75" hidden="false" customHeight="false" outlineLevel="0" collapsed="false">
      <c r="AA396" s="0" t="s">
        <v>73</v>
      </c>
      <c r="AB396" s="40" t="n">
        <v>-0.8</v>
      </c>
      <c r="AC396" s="40"/>
      <c r="AD396" s="40" t="n">
        <v>11.6</v>
      </c>
      <c r="AE396" s="40" t="n">
        <v>-1</v>
      </c>
      <c r="AF396" s="40" t="n">
        <v>3.3</v>
      </c>
      <c r="AG396" s="41" t="n">
        <v>-8</v>
      </c>
      <c r="AH396" s="41" t="n">
        <v>-13</v>
      </c>
      <c r="AI396" s="41" t="n">
        <v>-8.2</v>
      </c>
      <c r="AJ396" s="41" t="n">
        <v>-0.4</v>
      </c>
      <c r="AK396" s="41" t="n">
        <v>2.4</v>
      </c>
      <c r="AL396" s="41" t="n">
        <v>0</v>
      </c>
      <c r="AM396" s="41" t="n">
        <v>-1.2</v>
      </c>
      <c r="AN396" s="41"/>
      <c r="AO396" s="41"/>
      <c r="AP396" s="41"/>
      <c r="AQ396" s="41"/>
      <c r="AR396" s="41"/>
      <c r="AS396" s="41"/>
      <c r="AT396" s="41"/>
      <c r="AU396" s="41"/>
      <c r="AV396" s="41"/>
      <c r="AW396" s="41"/>
      <c r="AX396" s="41"/>
    </row>
    <row r="397" customFormat="false" ht="12.75" hidden="false" customHeight="false" outlineLevel="0" collapsed="false">
      <c r="AB397" s="1" t="n">
        <f aca="false">SUM(AB379:AB396)</f>
        <v>-0.8</v>
      </c>
      <c r="AC397" s="1" t="n">
        <f aca="false">SUM(AC379:AC396)</f>
        <v>3</v>
      </c>
      <c r="AD397" s="1" t="n">
        <f aca="false">SUM(AD379:AD396)</f>
        <v>13.4</v>
      </c>
      <c r="AE397" s="1" t="n">
        <f aca="false">SUM(AE379:AE396)</f>
        <v>-0.8</v>
      </c>
      <c r="AF397" s="1" t="n">
        <f aca="false">SUM(AF379:AF396)</f>
        <v>-2.4</v>
      </c>
      <c r="AG397" s="1" t="n">
        <f aca="false">SUM(AG379:AG396)</f>
        <v>-9.1</v>
      </c>
      <c r="AH397" s="1" t="n">
        <f aca="false">SUM(AH379:AH396)</f>
        <v>-12.1</v>
      </c>
      <c r="AI397" s="1" t="n">
        <f aca="false">SUM(AI379:AI396)</f>
        <v>-15.1</v>
      </c>
      <c r="AJ397" s="1" t="n">
        <f aca="false">SUM(AJ379:AJ396)</f>
        <v>-9.7</v>
      </c>
      <c r="AK397" s="1" t="n">
        <f aca="false">SUM(AK379:AK396)</f>
        <v>-3.4</v>
      </c>
      <c r="AL397" s="1" t="n">
        <f aca="false">SUM(AL379:AL396)</f>
        <v>-3.9</v>
      </c>
      <c r="AM397" s="1" t="n">
        <f aca="false">SUM(AM379:AM396)</f>
        <v>-3.8</v>
      </c>
      <c r="AN397" s="1" t="n">
        <f aca="false">SUM(AN379:AN396)</f>
        <v>-6.5</v>
      </c>
      <c r="AO397" s="1" t="n">
        <f aca="false">SUM(AO379:AO396)</f>
        <v>-1.4</v>
      </c>
      <c r="AP397" s="1" t="n">
        <f aca="false">SUM(AP379:AP396)</f>
        <v>3.1</v>
      </c>
      <c r="AQ397" s="1" t="n">
        <f aca="false">SUM(AQ379:AQ396)</f>
        <v>0</v>
      </c>
      <c r="AR397" s="1" t="n">
        <f aca="false">SUM(AR379:AR396)</f>
        <v>-3.4</v>
      </c>
      <c r="AS397" s="1" t="n">
        <f aca="false">SUM(AS379:AS396)</f>
        <v>0</v>
      </c>
      <c r="AT397" s="1" t="n">
        <f aca="false">SUM(AT379:AT396)</f>
        <v>0</v>
      </c>
      <c r="AU397" s="1" t="n">
        <f aca="false">SUM(AU379:AU396)</f>
        <v>0</v>
      </c>
      <c r="AV397" s="1" t="n">
        <f aca="false">SUM(AV379:AV396)</f>
        <v>-5.1</v>
      </c>
      <c r="AW397" s="1" t="n">
        <f aca="false">SUM(AW379:AW396)</f>
        <v>0</v>
      </c>
      <c r="AX397" s="1" t="n">
        <f aca="false">SUM(AX379:AX396)</f>
        <v>0</v>
      </c>
    </row>
    <row r="398" customFormat="false" ht="12.75" hidden="false" customHeight="false" outlineLevel="0" collapsed="false">
      <c r="AB398" s="1"/>
      <c r="AC398" s="1"/>
      <c r="AD398" s="1"/>
      <c r="AE398" s="1"/>
      <c r="AF398" s="1"/>
      <c r="AG398" s="1"/>
      <c r="AH398" s="1"/>
      <c r="AI398" s="1"/>
      <c r="AJ398" s="1"/>
      <c r="AK398" s="1"/>
      <c r="AL398" s="1"/>
      <c r="AM398" s="1"/>
      <c r="AN398" s="1"/>
      <c r="AO398" s="1"/>
      <c r="AP398" s="1"/>
      <c r="AQ398" s="1"/>
      <c r="AR398" s="1"/>
      <c r="AS398" s="1"/>
      <c r="AT398" s="1"/>
      <c r="AU398" s="1"/>
      <c r="AV398" s="1"/>
      <c r="AW398" s="1"/>
      <c r="AX398" s="1"/>
    </row>
    <row r="399" customFormat="false" ht="12.75" hidden="false" customHeight="false" outlineLevel="0" collapsed="false">
      <c r="AB399" s="1"/>
      <c r="AC399" s="1"/>
      <c r="AD399" s="1"/>
      <c r="AE399" s="1"/>
      <c r="AF399" s="1"/>
      <c r="AG399" s="1"/>
      <c r="AH399" s="1"/>
      <c r="AI399" s="1"/>
      <c r="AJ399" s="1"/>
      <c r="AK399" s="1"/>
      <c r="AL399" s="1"/>
      <c r="AM399" s="1"/>
      <c r="AN399" s="1"/>
      <c r="AO399" s="1"/>
      <c r="AP399" s="1"/>
      <c r="AQ399" s="1"/>
      <c r="AR399" s="1"/>
      <c r="AS399" s="1"/>
      <c r="AT399" s="1"/>
      <c r="AU399" s="1"/>
      <c r="AV399" s="1"/>
      <c r="AW399" s="1"/>
      <c r="AX399" s="1"/>
    </row>
    <row r="400" customFormat="false" ht="12.75" hidden="false" customHeight="false" outlineLevel="0" collapsed="false">
      <c r="AA400" s="8" t="s">
        <v>80</v>
      </c>
    </row>
    <row r="401" customFormat="false" ht="12.75" hidden="false" customHeight="false" outlineLevel="0" collapsed="false">
      <c r="AB401" s="30" t="n">
        <f aca="false">AB$147</f>
        <v>0</v>
      </c>
      <c r="AC401" s="30" t="n">
        <f aca="false">AC$147</f>
        <v>0</v>
      </c>
      <c r="AD401" s="30" t="n">
        <f aca="false">AD$147</f>
        <v>0</v>
      </c>
      <c r="AE401" s="30" t="n">
        <f aca="false">AE$147</f>
        <v>0</v>
      </c>
      <c r="AF401" s="30" t="n">
        <f aca="false">AF$147</f>
        <v>0</v>
      </c>
      <c r="AG401" s="30" t="n">
        <f aca="false">AG$147</f>
        <v>0</v>
      </c>
      <c r="AH401" s="30" t="n">
        <f aca="false">AH$147</f>
        <v>0</v>
      </c>
      <c r="AI401" s="30" t="n">
        <f aca="false">AI$147</f>
        <v>0</v>
      </c>
      <c r="AJ401" s="30" t="n">
        <f aca="false">AJ$147</f>
        <v>0</v>
      </c>
      <c r="AK401" s="30" t="n">
        <f aca="false">AK$147</f>
        <v>0</v>
      </c>
      <c r="AL401" s="30" t="n">
        <f aca="false">AL$147</f>
        <v>0</v>
      </c>
      <c r="AM401" s="30" t="n">
        <f aca="false">AM$147</f>
        <v>0</v>
      </c>
      <c r="AN401" s="30" t="n">
        <f aca="false">AN$147</f>
        <v>0</v>
      </c>
      <c r="AO401" s="30" t="n">
        <f aca="false">AO$147</f>
        <v>0</v>
      </c>
      <c r="AP401" s="30" t="n">
        <f aca="false">AP$147</f>
        <v>0</v>
      </c>
      <c r="AQ401" s="30" t="n">
        <f aca="false">AQ$147</f>
        <v>0</v>
      </c>
      <c r="AR401" s="30" t="n">
        <f aca="false">AR$147</f>
        <v>0</v>
      </c>
      <c r="AS401" s="30" t="n">
        <f aca="false">AS$147</f>
        <v>0</v>
      </c>
      <c r="AT401" s="30" t="n">
        <f aca="false">AT$148</f>
        <v>36312</v>
      </c>
      <c r="AU401" s="30" t="n">
        <f aca="false">AU$148</f>
        <v>36342</v>
      </c>
      <c r="AV401" s="30" t="n">
        <f aca="false">AV$148</f>
        <v>36373</v>
      </c>
      <c r="AW401" s="30" t="n">
        <f aca="false">AW$148</f>
        <v>36404</v>
      </c>
      <c r="AX401" s="30" t="n">
        <f aca="false">AX$148</f>
        <v>36434</v>
      </c>
    </row>
    <row r="402" customFormat="false" ht="12.75" hidden="false" customHeight="false" outlineLevel="0" collapsed="false">
      <c r="AA402" s="0" t="s">
        <v>57</v>
      </c>
      <c r="AB402" s="1"/>
      <c r="AC402" s="1" t="n">
        <v>1.2</v>
      </c>
      <c r="AD402" s="1" t="n">
        <v>2.5</v>
      </c>
      <c r="AE402" s="1" t="n">
        <v>2.9</v>
      </c>
      <c r="AF402" s="1" t="n">
        <v>4.8</v>
      </c>
      <c r="AG402" s="1" t="n">
        <f aca="false">AG203</f>
        <v>0</v>
      </c>
      <c r="AH402" s="1" t="n">
        <f aca="false">AH203</f>
        <v>0</v>
      </c>
      <c r="AI402" s="1" t="n">
        <f aca="false">AI203</f>
        <v>0</v>
      </c>
      <c r="AJ402" s="1" t="n">
        <f aca="false">AJ203</f>
        <v>0</v>
      </c>
      <c r="AK402" s="1" t="n">
        <f aca="false">AK203</f>
        <v>0</v>
      </c>
      <c r="AL402" s="1" t="n">
        <f aca="false">AL203</f>
        <v>0</v>
      </c>
      <c r="AM402" s="1" t="n">
        <f aca="false">AM203</f>
        <v>0</v>
      </c>
      <c r="AN402" s="1" t="n">
        <f aca="false">AN203</f>
        <v>0</v>
      </c>
      <c r="AO402" s="1" t="n">
        <f aca="false">AO203</f>
        <v>0</v>
      </c>
      <c r="AP402" s="1" t="n">
        <f aca="false">AP203</f>
        <v>0</v>
      </c>
      <c r="AQ402" s="1" t="n">
        <f aca="false">AQ203</f>
        <v>0</v>
      </c>
      <c r="AR402" s="1" t="n">
        <f aca="false">AR203</f>
        <v>0</v>
      </c>
      <c r="AS402" s="1" t="n">
        <f aca="false">AS203</f>
        <v>0</v>
      </c>
      <c r="AT402" s="36" t="n">
        <f aca="false">AT160</f>
        <v>0</v>
      </c>
      <c r="AU402" s="36" t="n">
        <f aca="false">AU160</f>
        <v>0</v>
      </c>
      <c r="AV402" s="36" t="n">
        <f aca="false">AV160</f>
        <v>0</v>
      </c>
      <c r="AW402" s="36" t="n">
        <f aca="false">AW160</f>
        <v>0</v>
      </c>
      <c r="AX402" s="36" t="n">
        <f aca="false">AX160</f>
        <v>0</v>
      </c>
    </row>
    <row r="403" customFormat="false" ht="12.75" hidden="false" customHeight="false" outlineLevel="0" collapsed="false">
      <c r="AA403" s="0" t="s">
        <v>58</v>
      </c>
      <c r="AB403" s="1"/>
      <c r="AC403" s="1"/>
      <c r="AD403" s="1"/>
      <c r="AE403" s="1"/>
      <c r="AF403" s="1"/>
      <c r="AG403" s="1" t="n">
        <f aca="false">AG226</f>
        <v>0</v>
      </c>
      <c r="AH403" s="1" t="n">
        <f aca="false">AH226</f>
        <v>0</v>
      </c>
      <c r="AI403" s="1" t="n">
        <f aca="false">AI226</f>
        <v>0</v>
      </c>
      <c r="AJ403" s="1" t="n">
        <f aca="false">AJ226</f>
        <v>0</v>
      </c>
      <c r="AK403" s="1" t="n">
        <f aca="false">AK226</f>
        <v>0</v>
      </c>
      <c r="AL403" s="1" t="n">
        <f aca="false">AL226</f>
        <v>0</v>
      </c>
      <c r="AM403" s="1" t="n">
        <f aca="false">AM226</f>
        <v>0</v>
      </c>
      <c r="AN403" s="1" t="n">
        <f aca="false">AN226</f>
        <v>0</v>
      </c>
      <c r="AO403" s="1" t="n">
        <f aca="false">AO226</f>
        <v>0</v>
      </c>
      <c r="AP403" s="1" t="n">
        <f aca="false">AP226</f>
        <v>0</v>
      </c>
      <c r="AQ403" s="1" t="n">
        <f aca="false">AQ226</f>
        <v>0</v>
      </c>
      <c r="AR403" s="1" t="n">
        <f aca="false">AR226</f>
        <v>0</v>
      </c>
      <c r="AS403" s="1" t="n">
        <f aca="false">AS226</f>
        <v>0</v>
      </c>
      <c r="AT403" s="36" t="n">
        <f aca="false">AT183</f>
        <v>0</v>
      </c>
      <c r="AU403" s="36" t="n">
        <f aca="false">AU183</f>
        <v>0</v>
      </c>
      <c r="AV403" s="36" t="n">
        <f aca="false">AV183</f>
        <v>0</v>
      </c>
      <c r="AW403" s="36" t="n">
        <f aca="false">AW183</f>
        <v>0</v>
      </c>
      <c r="AX403" s="36" t="n">
        <f aca="false">AX183</f>
        <v>0</v>
      </c>
    </row>
    <row r="404" customFormat="false" ht="12.75" hidden="false" customHeight="false" outlineLevel="0" collapsed="false">
      <c r="AA404" s="0" t="s">
        <v>59</v>
      </c>
      <c r="AB404" s="1"/>
      <c r="AC404" s="1"/>
      <c r="AD404" s="1"/>
      <c r="AE404" s="1"/>
      <c r="AF404" s="1"/>
      <c r="AG404" s="1"/>
      <c r="AH404" s="1"/>
      <c r="AI404" s="1"/>
      <c r="AJ404" s="1"/>
      <c r="AK404" s="1"/>
      <c r="AL404" s="1"/>
      <c r="AM404" s="1"/>
      <c r="AN404" s="1"/>
      <c r="AO404" s="1"/>
      <c r="AP404" s="1"/>
      <c r="AQ404" s="1"/>
      <c r="AR404" s="1"/>
      <c r="AS404" s="1"/>
      <c r="AT404" s="36" t="n">
        <f aca="false">AT206</f>
        <v>0</v>
      </c>
      <c r="AU404" s="36" t="n">
        <f aca="false">AU206</f>
        <v>0</v>
      </c>
      <c r="AV404" s="36" t="n">
        <f aca="false">AV206</f>
        <v>0</v>
      </c>
      <c r="AW404" s="36" t="n">
        <f aca="false">AW206</f>
        <v>0</v>
      </c>
      <c r="AX404" s="36" t="n">
        <f aca="false">AX206</f>
        <v>0</v>
      </c>
    </row>
    <row r="405" customFormat="false" ht="12.75" hidden="false" customHeight="false" outlineLevel="0" collapsed="false">
      <c r="AA405" s="0" t="s">
        <v>60</v>
      </c>
      <c r="AB405" s="1"/>
      <c r="AC405" s="1"/>
      <c r="AD405" s="1"/>
      <c r="AE405" s="1"/>
      <c r="AF405" s="1"/>
      <c r="AG405" s="1"/>
      <c r="AH405" s="1"/>
      <c r="AI405" s="1"/>
      <c r="AJ405" s="1"/>
      <c r="AK405" s="1"/>
      <c r="AL405" s="1"/>
      <c r="AM405" s="1"/>
      <c r="AN405" s="1"/>
      <c r="AO405" s="1"/>
      <c r="AP405" s="1"/>
      <c r="AQ405" s="1"/>
      <c r="AR405" s="1"/>
      <c r="AS405" s="1"/>
      <c r="AT405" s="36" t="n">
        <f aca="false">AT229</f>
        <v>0</v>
      </c>
      <c r="AU405" s="36" t="n">
        <f aca="false">AU229</f>
        <v>0</v>
      </c>
      <c r="AV405" s="36" t="n">
        <f aca="false">AV229</f>
        <v>0</v>
      </c>
      <c r="AW405" s="36" t="n">
        <f aca="false">AW229</f>
        <v>0</v>
      </c>
      <c r="AX405" s="36" t="n">
        <f aca="false">AX229</f>
        <v>0</v>
      </c>
    </row>
    <row r="406" customFormat="false" ht="12.75" hidden="false" customHeight="false" outlineLevel="0" collapsed="false">
      <c r="AA406" s="0" t="s">
        <v>61</v>
      </c>
      <c r="AB406" s="1"/>
      <c r="AC406" s="1"/>
      <c r="AD406" s="1"/>
      <c r="AE406" s="1"/>
      <c r="AF406" s="1"/>
      <c r="AG406" s="1"/>
      <c r="AH406" s="1"/>
      <c r="AI406" s="1"/>
      <c r="AJ406" s="1"/>
      <c r="AK406" s="1"/>
      <c r="AL406" s="1"/>
      <c r="AM406" s="1"/>
      <c r="AN406" s="1"/>
      <c r="AO406" s="1"/>
      <c r="AP406" s="1"/>
      <c r="AQ406" s="1"/>
      <c r="AR406" s="1"/>
      <c r="AS406" s="1"/>
      <c r="AT406" s="36" t="n">
        <f aca="false">AT252</f>
        <v>0</v>
      </c>
      <c r="AU406" s="36" t="n">
        <f aca="false">AU252</f>
        <v>0</v>
      </c>
      <c r="AV406" s="36" t="n">
        <f aca="false">AV252</f>
        <v>0</v>
      </c>
      <c r="AW406" s="36" t="n">
        <f aca="false">AW252</f>
        <v>0</v>
      </c>
      <c r="AX406" s="36" t="n">
        <f aca="false">AX252</f>
        <v>0</v>
      </c>
    </row>
    <row r="407" customFormat="false" ht="12.75" hidden="false" customHeight="false" outlineLevel="0" collapsed="false">
      <c r="AA407" s="0" t="s">
        <v>62</v>
      </c>
      <c r="AB407" s="1"/>
      <c r="AC407" s="1"/>
      <c r="AD407" s="1"/>
      <c r="AE407" s="1"/>
      <c r="AF407" s="1"/>
      <c r="AG407" s="1"/>
      <c r="AH407" s="1"/>
      <c r="AI407" s="1"/>
      <c r="AJ407" s="1"/>
      <c r="AK407" s="1"/>
      <c r="AL407" s="1"/>
      <c r="AM407" s="1"/>
      <c r="AN407" s="1"/>
      <c r="AO407" s="1"/>
      <c r="AP407" s="1"/>
      <c r="AQ407" s="1"/>
      <c r="AR407" s="1"/>
      <c r="AS407" s="1"/>
      <c r="AT407" s="36" t="n">
        <f aca="false">AT275</f>
        <v>0</v>
      </c>
      <c r="AU407" s="36" t="n">
        <f aca="false">AU275</f>
        <v>0</v>
      </c>
      <c r="AV407" s="36" t="n">
        <f aca="false">AV275</f>
        <v>0</v>
      </c>
      <c r="AW407" s="36" t="n">
        <f aca="false">AW275</f>
        <v>0</v>
      </c>
      <c r="AX407" s="36" t="n">
        <f aca="false">AX275</f>
        <v>0</v>
      </c>
    </row>
    <row r="408" customFormat="false" ht="12.75" hidden="false" customHeight="false" outlineLevel="0" collapsed="false">
      <c r="AA408" s="0" t="s">
        <v>63</v>
      </c>
      <c r="AB408" s="1"/>
      <c r="AC408" s="1"/>
      <c r="AD408" s="1"/>
      <c r="AE408" s="1"/>
      <c r="AF408" s="1"/>
      <c r="AG408" s="1"/>
      <c r="AH408" s="1"/>
      <c r="AI408" s="1"/>
      <c r="AJ408" s="1"/>
      <c r="AK408" s="1"/>
      <c r="AL408" s="1"/>
      <c r="AM408" s="1"/>
      <c r="AN408" s="1"/>
      <c r="AO408" s="1"/>
      <c r="AP408" s="1"/>
      <c r="AQ408" s="1"/>
      <c r="AR408" s="1"/>
      <c r="AS408" s="1"/>
      <c r="AT408" s="36" t="n">
        <f aca="false">AT298</f>
        <v>0</v>
      </c>
      <c r="AU408" s="36" t="n">
        <f aca="false">AU298</f>
        <v>0</v>
      </c>
      <c r="AV408" s="36" t="n">
        <f aca="false">AV298</f>
        <v>0</v>
      </c>
      <c r="AW408" s="36" t="n">
        <f aca="false">AW298</f>
        <v>0</v>
      </c>
      <c r="AX408" s="36" t="n">
        <f aca="false">AX298</f>
        <v>0</v>
      </c>
    </row>
    <row r="409" customFormat="false" ht="12.75" hidden="false" customHeight="false" outlineLevel="0" collapsed="false">
      <c r="AA409" s="0" t="s">
        <v>64</v>
      </c>
      <c r="AB409" s="1"/>
      <c r="AC409" s="1"/>
      <c r="AD409" s="1"/>
      <c r="AE409" s="1"/>
      <c r="AF409" s="1"/>
      <c r="AG409" s="1" t="n">
        <f aca="false">AG349</f>
        <v>0</v>
      </c>
      <c r="AH409" s="1" t="n">
        <f aca="false">AH349</f>
        <v>0</v>
      </c>
      <c r="AI409" s="1" t="n">
        <f aca="false">AI349</f>
        <v>0</v>
      </c>
      <c r="AJ409" s="1" t="n">
        <f aca="false">AJ349</f>
        <v>0</v>
      </c>
      <c r="AK409" s="1" t="n">
        <f aca="false">AK349</f>
        <v>0</v>
      </c>
      <c r="AL409" s="1" t="n">
        <f aca="false">AL349</f>
        <v>0</v>
      </c>
      <c r="AM409" s="1" t="n">
        <f aca="false">AM349</f>
        <v>0</v>
      </c>
      <c r="AN409" s="1" t="n">
        <f aca="false">AN349</f>
        <v>0</v>
      </c>
      <c r="AO409" s="1" t="n">
        <f aca="false">AO349</f>
        <v>0</v>
      </c>
      <c r="AP409" s="1" t="n">
        <f aca="false">AP349</f>
        <v>0</v>
      </c>
      <c r="AQ409" s="1" t="n">
        <f aca="false">AQ349</f>
        <v>0</v>
      </c>
      <c r="AR409" s="1" t="n">
        <f aca="false">AR349</f>
        <v>0</v>
      </c>
      <c r="AS409" s="1" t="n">
        <f aca="false">AS349</f>
        <v>0</v>
      </c>
      <c r="AT409" s="36" t="n">
        <f aca="false">AT321</f>
        <v>0</v>
      </c>
      <c r="AU409" s="36" t="n">
        <f aca="false">AU321</f>
        <v>0</v>
      </c>
      <c r="AV409" s="36" t="n">
        <f aca="false">AV321</f>
        <v>0</v>
      </c>
      <c r="AW409" s="36" t="n">
        <f aca="false">AW321</f>
        <v>0</v>
      </c>
      <c r="AX409" s="36" t="n">
        <f aca="false">AX321</f>
        <v>0</v>
      </c>
    </row>
    <row r="410" customFormat="false" ht="12.75" hidden="false" customHeight="false" outlineLevel="0" collapsed="false">
      <c r="AA410" s="0" t="s">
        <v>65</v>
      </c>
      <c r="AB410" s="1"/>
      <c r="AC410" s="1"/>
      <c r="AD410" s="1"/>
      <c r="AE410" s="1"/>
      <c r="AF410" s="1"/>
      <c r="AG410" s="1" t="n">
        <f aca="false">AG388</f>
        <v>0</v>
      </c>
      <c r="AH410" s="1" t="n">
        <f aca="false">AH388</f>
        <v>0</v>
      </c>
      <c r="AI410" s="1" t="n">
        <f aca="false">AI388</f>
        <v>0</v>
      </c>
      <c r="AJ410" s="1" t="n">
        <f aca="false">AJ388</f>
        <v>0</v>
      </c>
      <c r="AK410" s="1" t="n">
        <f aca="false">AK388</f>
        <v>0</v>
      </c>
      <c r="AL410" s="1" t="n">
        <f aca="false">AL388</f>
        <v>0</v>
      </c>
      <c r="AM410" s="1" t="n">
        <f aca="false">AM388</f>
        <v>-2.8</v>
      </c>
      <c r="AN410" s="1" t="n">
        <f aca="false">AN388</f>
        <v>0</v>
      </c>
      <c r="AO410" s="1" t="n">
        <f aca="false">AO388</f>
        <v>1.2</v>
      </c>
      <c r="AP410" s="1"/>
      <c r="AQ410" s="1"/>
      <c r="AR410" s="1"/>
      <c r="AS410" s="1"/>
      <c r="AT410" s="36" t="n">
        <f aca="false">AT344</f>
        <v>0</v>
      </c>
      <c r="AU410" s="36" t="n">
        <f aca="false">AU344</f>
        <v>0</v>
      </c>
      <c r="AV410" s="36" t="n">
        <f aca="false">AV344</f>
        <v>0</v>
      </c>
      <c r="AW410" s="36" t="n">
        <f aca="false">AW344</f>
        <v>0</v>
      </c>
      <c r="AX410" s="36" t="n">
        <f aca="false">AX344</f>
        <v>0</v>
      </c>
    </row>
    <row r="411" customFormat="false" ht="12.75" hidden="false" customHeight="false" outlineLevel="0" collapsed="false">
      <c r="AA411" s="0" t="s">
        <v>66</v>
      </c>
      <c r="AB411" s="1"/>
      <c r="AC411" s="1" t="n">
        <v>1.8</v>
      </c>
      <c r="AD411" s="1" t="n">
        <v>-0.7</v>
      </c>
      <c r="AE411" s="1" t="n">
        <v>-2.7</v>
      </c>
      <c r="AF411" s="1" t="n">
        <v>-10.5</v>
      </c>
      <c r="AG411" s="26"/>
      <c r="AH411" s="26"/>
      <c r="AI411" s="26"/>
      <c r="AJ411" s="26"/>
      <c r="AK411" s="26"/>
      <c r="AL411" s="26"/>
      <c r="AM411" s="26" t="n">
        <v>-2.8</v>
      </c>
      <c r="AN411" s="26"/>
      <c r="AO411" s="26" t="n">
        <v>1.2</v>
      </c>
      <c r="AP411" s="26"/>
      <c r="AQ411" s="26"/>
      <c r="AR411" s="26" t="n">
        <v>-3.4</v>
      </c>
      <c r="AS411" s="26"/>
      <c r="AT411" s="36" t="n">
        <f aca="false">AT367</f>
        <v>0</v>
      </c>
      <c r="AU411" s="36" t="n">
        <f aca="false">AU367</f>
        <v>0</v>
      </c>
      <c r="AV411" s="36" t="n">
        <f aca="false">AV367</f>
        <v>0</v>
      </c>
      <c r="AW411" s="36" t="n">
        <f aca="false">AW367</f>
        <v>0</v>
      </c>
      <c r="AX411" s="36" t="n">
        <f aca="false">AX367</f>
        <v>0</v>
      </c>
    </row>
    <row r="412" customFormat="false" ht="12.75" hidden="false" customHeight="false" outlineLevel="0" collapsed="false">
      <c r="AA412" s="0" t="s">
        <v>67</v>
      </c>
      <c r="AB412" s="1"/>
      <c r="AC412" s="1"/>
      <c r="AD412" s="1"/>
      <c r="AE412" s="1"/>
      <c r="AF412" s="1"/>
      <c r="AG412" s="26"/>
      <c r="AH412" s="26"/>
      <c r="AI412" s="26"/>
      <c r="AJ412" s="26"/>
      <c r="AK412" s="26"/>
      <c r="AL412" s="26"/>
      <c r="AM412" s="26"/>
      <c r="AN412" s="26"/>
      <c r="AO412" s="26"/>
      <c r="AP412" s="26"/>
      <c r="AQ412" s="26"/>
      <c r="AR412" s="26"/>
      <c r="AS412" s="26"/>
      <c r="AT412" s="36" t="n">
        <f aca="false">AT390</f>
        <v>0</v>
      </c>
      <c r="AU412" s="36" t="n">
        <f aca="false">AU390</f>
        <v>0</v>
      </c>
      <c r="AV412" s="36" t="n">
        <f aca="false">AV390</f>
        <v>0</v>
      </c>
      <c r="AW412" s="36" t="n">
        <f aca="false">AW390</f>
        <v>0</v>
      </c>
      <c r="AX412" s="36" t="n">
        <f aca="false">AX390</f>
        <v>0</v>
      </c>
    </row>
    <row r="413" customFormat="false" ht="12.75" hidden="false" customHeight="false" outlineLevel="0" collapsed="false">
      <c r="AA413" s="0" t="s">
        <v>47</v>
      </c>
      <c r="AB413" s="1"/>
      <c r="AC413" s="1"/>
      <c r="AD413" s="1"/>
      <c r="AE413" s="1"/>
      <c r="AF413" s="1"/>
      <c r="AG413" s="26"/>
      <c r="AH413" s="26"/>
      <c r="AI413" s="26"/>
      <c r="AJ413" s="26"/>
      <c r="AK413" s="26"/>
      <c r="AL413" s="26"/>
      <c r="AM413" s="26"/>
      <c r="AN413" s="26"/>
      <c r="AO413" s="26"/>
      <c r="AP413" s="26"/>
      <c r="AQ413" s="26"/>
      <c r="AR413" s="26"/>
      <c r="AS413" s="26"/>
      <c r="AT413" s="26"/>
      <c r="AU413" s="26"/>
      <c r="AV413" s="26"/>
      <c r="AW413" s="26"/>
      <c r="AX413" s="26"/>
    </row>
    <row r="414" customFormat="false" ht="12.75" hidden="false" customHeight="false" outlineLevel="0" collapsed="false">
      <c r="AA414" s="0" t="s">
        <v>68</v>
      </c>
      <c r="AB414" s="1"/>
      <c r="AC414" s="1"/>
      <c r="AD414" s="1"/>
      <c r="AE414" s="1"/>
      <c r="AF414" s="1"/>
      <c r="AG414" s="26"/>
      <c r="AH414" s="26"/>
      <c r="AI414" s="26"/>
      <c r="AJ414" s="26"/>
      <c r="AK414" s="26"/>
      <c r="AL414" s="26"/>
      <c r="AM414" s="26"/>
      <c r="AN414" s="26"/>
      <c r="AO414" s="26"/>
      <c r="AP414" s="26"/>
      <c r="AQ414" s="26"/>
      <c r="AR414" s="26"/>
      <c r="AS414" s="26"/>
      <c r="AT414" s="26"/>
      <c r="AU414" s="26"/>
      <c r="AV414" s="26"/>
      <c r="AW414" s="26"/>
      <c r="AX414" s="26"/>
    </row>
    <row r="415" customFormat="false" ht="12.75" hidden="false" customHeight="false" outlineLevel="0" collapsed="false">
      <c r="AA415" s="0" t="s">
        <v>69</v>
      </c>
      <c r="AB415" s="1"/>
      <c r="AC415" s="1"/>
      <c r="AD415" s="1"/>
      <c r="AE415" s="1"/>
      <c r="AF415" s="1"/>
      <c r="AG415" s="26"/>
      <c r="AH415" s="26"/>
      <c r="AI415" s="26"/>
      <c r="AJ415" s="26"/>
      <c r="AK415" s="26"/>
      <c r="AL415" s="26"/>
      <c r="AM415" s="26"/>
      <c r="AN415" s="26"/>
      <c r="AO415" s="26"/>
      <c r="AP415" s="26"/>
      <c r="AQ415" s="26"/>
      <c r="AR415" s="26"/>
      <c r="AS415" s="26"/>
      <c r="AT415" s="26"/>
      <c r="AU415" s="26"/>
      <c r="AV415" s="26"/>
      <c r="AW415" s="26"/>
      <c r="AX415" s="26"/>
    </row>
    <row r="416" customFormat="false" ht="12.75" hidden="false" customHeight="false" outlineLevel="0" collapsed="false">
      <c r="AA416" s="0" t="s">
        <v>70</v>
      </c>
      <c r="AB416" s="1"/>
      <c r="AC416" s="1"/>
      <c r="AD416" s="1"/>
      <c r="AE416" s="1"/>
      <c r="AF416" s="1"/>
      <c r="AG416" s="26"/>
      <c r="AH416" s="26"/>
      <c r="AI416" s="26"/>
      <c r="AJ416" s="26"/>
      <c r="AK416" s="26"/>
      <c r="AL416" s="26"/>
      <c r="AM416" s="26"/>
      <c r="AN416" s="26"/>
      <c r="AO416" s="26"/>
      <c r="AP416" s="26"/>
      <c r="AQ416" s="26"/>
      <c r="AR416" s="26"/>
      <c r="AS416" s="26"/>
      <c r="AT416" s="26"/>
      <c r="AU416" s="26"/>
      <c r="AV416" s="26"/>
      <c r="AW416" s="26"/>
      <c r="AX416" s="26"/>
    </row>
    <row r="417" customFormat="false" ht="12.75" hidden="false" customHeight="false" outlineLevel="0" collapsed="false">
      <c r="AA417" s="0" t="s">
        <v>71</v>
      </c>
      <c r="AB417" s="1"/>
      <c r="AC417" s="1"/>
      <c r="AD417" s="1"/>
      <c r="AE417" s="1"/>
      <c r="AF417" s="1"/>
      <c r="AG417" s="26"/>
      <c r="AH417" s="26"/>
      <c r="AI417" s="26"/>
      <c r="AJ417" s="26"/>
      <c r="AK417" s="26"/>
      <c r="AL417" s="26"/>
      <c r="AM417" s="26"/>
      <c r="AN417" s="26"/>
      <c r="AO417" s="26"/>
      <c r="AP417" s="26"/>
      <c r="AQ417" s="26"/>
      <c r="AR417" s="26"/>
      <c r="AS417" s="26"/>
      <c r="AT417" s="26"/>
      <c r="AU417" s="26"/>
      <c r="AV417" s="26"/>
      <c r="AW417" s="26"/>
      <c r="AX417" s="26"/>
    </row>
    <row r="418" customFormat="false" ht="12.75" hidden="true" customHeight="false" outlineLevel="0" collapsed="false">
      <c r="AA418" s="0" t="s">
        <v>72</v>
      </c>
      <c r="AB418" s="1"/>
      <c r="AC418" s="1"/>
      <c r="AD418" s="1"/>
      <c r="AE418" s="1"/>
      <c r="AF418" s="1"/>
      <c r="AG418" s="26"/>
      <c r="AH418" s="26"/>
      <c r="AI418" s="26"/>
      <c r="AJ418" s="26"/>
      <c r="AK418" s="26"/>
      <c r="AL418" s="26"/>
      <c r="AM418" s="26"/>
      <c r="AN418" s="26"/>
      <c r="AO418" s="26"/>
      <c r="AP418" s="26"/>
      <c r="AQ418" s="26"/>
      <c r="AR418" s="26"/>
      <c r="AS418" s="26"/>
      <c r="AT418" s="26"/>
      <c r="AU418" s="26"/>
      <c r="AV418" s="26"/>
      <c r="AW418" s="26"/>
      <c r="AX418" s="26"/>
    </row>
    <row r="419" customFormat="false" ht="12.75" hidden="false" customHeight="false" outlineLevel="0" collapsed="false">
      <c r="AA419" s="0" t="s">
        <v>73</v>
      </c>
      <c r="AB419" s="40" t="n">
        <v>-0.8</v>
      </c>
      <c r="AC419" s="40"/>
      <c r="AD419" s="40" t="n">
        <v>11.6</v>
      </c>
      <c r="AE419" s="40" t="n">
        <v>-1</v>
      </c>
      <c r="AF419" s="40" t="n">
        <v>3.3</v>
      </c>
      <c r="AG419" s="41" t="n">
        <v>-8</v>
      </c>
      <c r="AH419" s="41" t="n">
        <v>-13</v>
      </c>
      <c r="AI419" s="41" t="n">
        <v>-8.2</v>
      </c>
      <c r="AJ419" s="41" t="n">
        <v>-0.4</v>
      </c>
      <c r="AK419" s="41" t="n">
        <v>2.4</v>
      </c>
      <c r="AL419" s="41" t="n">
        <v>0</v>
      </c>
      <c r="AM419" s="41" t="n">
        <v>-1.2</v>
      </c>
      <c r="AN419" s="41"/>
      <c r="AO419" s="41"/>
      <c r="AP419" s="41"/>
      <c r="AQ419" s="41"/>
      <c r="AR419" s="41"/>
      <c r="AS419" s="41"/>
      <c r="AT419" s="41"/>
      <c r="AU419" s="41"/>
      <c r="AV419" s="41"/>
      <c r="AW419" s="41"/>
      <c r="AX419" s="41"/>
    </row>
    <row r="420" customFormat="false" ht="12.75" hidden="false" customHeight="false" outlineLevel="0" collapsed="false">
      <c r="AB420" s="1" t="n">
        <f aca="false">SUM(AB402:AB419)</f>
        <v>-0.8</v>
      </c>
      <c r="AC420" s="1" t="n">
        <f aca="false">SUM(AC402:AC419)</f>
        <v>3</v>
      </c>
      <c r="AD420" s="1" t="n">
        <f aca="false">SUM(AD402:AD419)</f>
        <v>13.4</v>
      </c>
      <c r="AE420" s="1" t="n">
        <f aca="false">SUM(AE402:AE419)</f>
        <v>-0.8</v>
      </c>
      <c r="AF420" s="1" t="n">
        <f aca="false">SUM(AF402:AF419)</f>
        <v>-2.4</v>
      </c>
      <c r="AG420" s="1" t="n">
        <f aca="false">SUM(AG402:AG419)</f>
        <v>-8</v>
      </c>
      <c r="AH420" s="1" t="n">
        <f aca="false">SUM(AH402:AH419)</f>
        <v>-13</v>
      </c>
      <c r="AI420" s="1" t="n">
        <f aca="false">SUM(AI402:AI419)</f>
        <v>-8.2</v>
      </c>
      <c r="AJ420" s="1" t="n">
        <f aca="false">SUM(AJ402:AJ419)</f>
        <v>-0.4</v>
      </c>
      <c r="AK420" s="1" t="n">
        <f aca="false">SUM(AK402:AK419)</f>
        <v>2.4</v>
      </c>
      <c r="AL420" s="1" t="n">
        <f aca="false">SUM(AL402:AL419)</f>
        <v>0</v>
      </c>
      <c r="AM420" s="1" t="n">
        <f aca="false">SUM(AM402:AM419)</f>
        <v>-6.8</v>
      </c>
      <c r="AN420" s="1" t="n">
        <f aca="false">SUM(AN402:AN419)</f>
        <v>0</v>
      </c>
      <c r="AO420" s="1" t="n">
        <f aca="false">SUM(AO402:AO419)</f>
        <v>2.4</v>
      </c>
      <c r="AP420" s="1" t="n">
        <f aca="false">SUM(AP402:AP419)</f>
        <v>0</v>
      </c>
      <c r="AQ420" s="1" t="n">
        <f aca="false">SUM(AQ402:AQ419)</f>
        <v>0</v>
      </c>
      <c r="AR420" s="1" t="n">
        <f aca="false">SUM(AR402:AR419)</f>
        <v>-3.4</v>
      </c>
      <c r="AS420" s="1" t="n">
        <f aca="false">SUM(AS402:AS419)</f>
        <v>0</v>
      </c>
      <c r="AT420" s="1" t="n">
        <f aca="false">SUM(AT402:AT419)</f>
        <v>0</v>
      </c>
      <c r="AU420" s="1" t="n">
        <f aca="false">SUM(AU402:AU419)</f>
        <v>0</v>
      </c>
      <c r="AV420" s="1" t="n">
        <f aca="false">SUM(AV402:AV419)</f>
        <v>0</v>
      </c>
      <c r="AW420" s="1" t="n">
        <f aca="false">SUM(AW402:AW419)</f>
        <v>0</v>
      </c>
      <c r="AX420" s="1" t="n">
        <f aca="false">SUM(AX402:AX419)</f>
        <v>0</v>
      </c>
    </row>
    <row r="421" customFormat="false" ht="12.75" hidden="false" customHeight="false" outlineLevel="0" collapsed="false">
      <c r="AB421" s="1"/>
      <c r="AC421" s="1"/>
      <c r="AD421" s="1"/>
      <c r="AE421" s="1"/>
      <c r="AF421" s="1"/>
      <c r="AG421" s="1"/>
      <c r="AH421" s="1"/>
      <c r="AI421" s="1"/>
      <c r="AJ421" s="1"/>
      <c r="AK421" s="1"/>
      <c r="AL421" s="1"/>
      <c r="AM421" s="1"/>
      <c r="AN421" s="1"/>
      <c r="AO421" s="1"/>
      <c r="AP421" s="1"/>
      <c r="AQ421" s="1"/>
      <c r="AR421" s="1"/>
      <c r="AS421" s="1"/>
      <c r="AT421" s="1"/>
      <c r="AU421" s="1"/>
      <c r="AV421" s="1"/>
      <c r="AW421" s="1"/>
      <c r="AX421" s="1"/>
    </row>
    <row r="422" customFormat="false" ht="12.75" hidden="false" customHeight="false" outlineLevel="0" collapsed="false">
      <c r="AB422" s="1"/>
      <c r="AC422" s="1"/>
      <c r="AD422" s="1"/>
      <c r="AE422" s="1"/>
      <c r="AF422" s="1"/>
      <c r="AG422" s="1"/>
      <c r="AH422" s="1"/>
      <c r="AI422" s="1"/>
      <c r="AJ422" s="1"/>
      <c r="AK422" s="1"/>
      <c r="AL422" s="1"/>
      <c r="AM422" s="1"/>
      <c r="AN422" s="1"/>
      <c r="AO422" s="1"/>
      <c r="AP422" s="1"/>
      <c r="AQ422" s="1"/>
      <c r="AR422" s="1"/>
      <c r="AS422" s="1"/>
      <c r="AT422" s="1"/>
      <c r="AU422" s="1"/>
      <c r="AV422" s="1"/>
      <c r="AW422" s="1"/>
      <c r="AX422" s="1"/>
    </row>
    <row r="423" customFormat="false" ht="12.75" hidden="false" customHeight="false" outlineLevel="0" collapsed="false">
      <c r="AA423" s="8" t="s">
        <v>48</v>
      </c>
    </row>
    <row r="424" customFormat="false" ht="12.75" hidden="false" customHeight="false" outlineLevel="0" collapsed="false">
      <c r="AB424" s="30" t="n">
        <f aca="false">AB$148</f>
        <v>35765</v>
      </c>
      <c r="AC424" s="30" t="n">
        <f aca="false">AC$148</f>
        <v>35796</v>
      </c>
      <c r="AD424" s="30" t="n">
        <f aca="false">AD$148</f>
        <v>35827</v>
      </c>
      <c r="AE424" s="30" t="n">
        <f aca="false">AE$148</f>
        <v>35855</v>
      </c>
      <c r="AF424" s="30" t="n">
        <f aca="false">AF$148</f>
        <v>35886</v>
      </c>
      <c r="AG424" s="30" t="n">
        <f aca="false">AG$148</f>
        <v>35916</v>
      </c>
      <c r="AH424" s="30" t="n">
        <f aca="false">AH$148</f>
        <v>35947</v>
      </c>
      <c r="AI424" s="30" t="n">
        <f aca="false">AI$148</f>
        <v>35977</v>
      </c>
      <c r="AJ424" s="30" t="n">
        <f aca="false">AJ$148</f>
        <v>36008</v>
      </c>
      <c r="AK424" s="30" t="n">
        <f aca="false">AK$148</f>
        <v>36039</v>
      </c>
      <c r="AL424" s="30" t="n">
        <f aca="false">AL$148</f>
        <v>36069</v>
      </c>
      <c r="AM424" s="30" t="n">
        <f aca="false">AM$148</f>
        <v>36100</v>
      </c>
      <c r="AN424" s="30" t="n">
        <f aca="false">AN$148</f>
        <v>36130</v>
      </c>
      <c r="AO424" s="30" t="n">
        <f aca="false">AO$148</f>
        <v>36161</v>
      </c>
      <c r="AP424" s="30" t="n">
        <f aca="false">AP$148</f>
        <v>36192</v>
      </c>
      <c r="AQ424" s="30" t="n">
        <f aca="false">AQ$148</f>
        <v>36220</v>
      </c>
      <c r="AR424" s="30" t="n">
        <f aca="false">AR$148</f>
        <v>36251</v>
      </c>
      <c r="AS424" s="30" t="n">
        <f aca="false">AS$148</f>
        <v>36281</v>
      </c>
      <c r="AT424" s="30" t="n">
        <f aca="false">AT$148</f>
        <v>36312</v>
      </c>
      <c r="AU424" s="30" t="n">
        <f aca="false">AU$148</f>
        <v>36342</v>
      </c>
      <c r="AV424" s="30" t="n">
        <f aca="false">AV$148</f>
        <v>36373</v>
      </c>
      <c r="AW424" s="30" t="n">
        <f aca="false">AW$148</f>
        <v>36404</v>
      </c>
      <c r="AX424" s="30" t="n">
        <f aca="false">AX$148</f>
        <v>36434</v>
      </c>
    </row>
    <row r="425" customFormat="false" ht="12.75" hidden="false" customHeight="false" outlineLevel="0" collapsed="false">
      <c r="AA425" s="0" t="s">
        <v>57</v>
      </c>
      <c r="AB425" s="1" t="n">
        <f aca="false">AB161</f>
        <v>0</v>
      </c>
      <c r="AC425" s="1" t="n">
        <f aca="false">AC161</f>
        <v>0</v>
      </c>
      <c r="AD425" s="1" t="n">
        <f aca="false">AD161</f>
        <v>0</v>
      </c>
      <c r="AE425" s="1" t="n">
        <f aca="false">AE161</f>
        <v>0</v>
      </c>
      <c r="AF425" s="1" t="n">
        <f aca="false">AF161</f>
        <v>0</v>
      </c>
      <c r="AG425" s="1" t="n">
        <f aca="false">AG161</f>
        <v>0</v>
      </c>
      <c r="AH425" s="1" t="n">
        <f aca="false">AH161</f>
        <v>0</v>
      </c>
      <c r="AI425" s="1" t="n">
        <f aca="false">AI161</f>
        <v>0</v>
      </c>
      <c r="AJ425" s="1" t="n">
        <f aca="false">AJ161</f>
        <v>0</v>
      </c>
      <c r="AK425" s="1" t="n">
        <f aca="false">AK161</f>
        <v>0</v>
      </c>
      <c r="AL425" s="1" t="n">
        <f aca="false">AL161</f>
        <v>-6.9</v>
      </c>
      <c r="AM425" s="1" t="n">
        <f aca="false">AM161</f>
        <v>0</v>
      </c>
      <c r="AN425" s="1" t="n">
        <f aca="false">AN161</f>
        <v>0</v>
      </c>
      <c r="AO425" s="1" t="n">
        <f aca="false">AO161</f>
        <v>0</v>
      </c>
      <c r="AP425" s="1" t="n">
        <f aca="false">AP161</f>
        <v>0</v>
      </c>
      <c r="AQ425" s="1" t="n">
        <f aca="false">AQ161</f>
        <v>0</v>
      </c>
      <c r="AR425" s="1" t="n">
        <f aca="false">AR161</f>
        <v>0</v>
      </c>
      <c r="AS425" s="1" t="n">
        <f aca="false">AS161</f>
        <v>0</v>
      </c>
      <c r="AT425" s="1" t="n">
        <f aca="false">AT161</f>
        <v>3.9</v>
      </c>
      <c r="AU425" s="1" t="n">
        <f aca="false">AU161</f>
        <v>0</v>
      </c>
      <c r="AV425" s="1" t="n">
        <f aca="false">AV161</f>
        <v>0</v>
      </c>
      <c r="AW425" s="1" t="n">
        <f aca="false">AW161</f>
        <v>0</v>
      </c>
      <c r="AX425" s="1" t="n">
        <f aca="false">AX161</f>
        <v>0</v>
      </c>
    </row>
    <row r="426" customFormat="false" ht="12.75" hidden="false" customHeight="false" outlineLevel="0" collapsed="false">
      <c r="AA426" s="0" t="s">
        <v>58</v>
      </c>
      <c r="AB426" s="1"/>
      <c r="AC426" s="1"/>
      <c r="AD426" s="1"/>
      <c r="AE426" s="1"/>
      <c r="AF426" s="1"/>
      <c r="AG426" s="1" t="n">
        <f aca="false">AG184</f>
        <v>0</v>
      </c>
      <c r="AH426" s="1" t="n">
        <f aca="false">AH184</f>
        <v>-1.6</v>
      </c>
      <c r="AI426" s="1" t="n">
        <f aca="false">AI184</f>
        <v>0</v>
      </c>
      <c r="AJ426" s="1" t="n">
        <f aca="false">AJ184</f>
        <v>0</v>
      </c>
      <c r="AK426" s="1" t="n">
        <f aca="false">AK184</f>
        <v>0</v>
      </c>
      <c r="AL426" s="1" t="n">
        <f aca="false">AL184</f>
        <v>0</v>
      </c>
      <c r="AM426" s="1" t="n">
        <f aca="false">AM184</f>
        <v>0</v>
      </c>
      <c r="AN426" s="1" t="n">
        <f aca="false">AN184</f>
        <v>0</v>
      </c>
      <c r="AO426" s="1" t="n">
        <f aca="false">AO184</f>
        <v>0</v>
      </c>
      <c r="AP426" s="1" t="n">
        <f aca="false">AP184</f>
        <v>0</v>
      </c>
      <c r="AQ426" s="1" t="n">
        <f aca="false">AQ184</f>
        <v>0</v>
      </c>
      <c r="AR426" s="1" t="n">
        <f aca="false">AR184</f>
        <v>0</v>
      </c>
      <c r="AS426" s="1" t="n">
        <f aca="false">AS184</f>
        <v>0</v>
      </c>
      <c r="AT426" s="1" t="n">
        <f aca="false">AT184</f>
        <v>0</v>
      </c>
      <c r="AU426" s="1" t="n">
        <f aca="false">AU184</f>
        <v>0</v>
      </c>
      <c r="AV426" s="1" t="n">
        <f aca="false">AV184</f>
        <v>0</v>
      </c>
      <c r="AW426" s="1" t="n">
        <f aca="false">AW184</f>
        <v>0</v>
      </c>
      <c r="AX426" s="1" t="n">
        <f aca="false">AX184</f>
        <v>0</v>
      </c>
    </row>
    <row r="427" customFormat="false" ht="12.75" hidden="false" customHeight="false" outlineLevel="0" collapsed="false">
      <c r="AA427" s="0" t="s">
        <v>59</v>
      </c>
      <c r="AB427" s="1"/>
      <c r="AC427" s="1"/>
      <c r="AD427" s="1"/>
      <c r="AE427" s="1"/>
      <c r="AF427" s="1"/>
      <c r="AG427" s="1"/>
      <c r="AH427" s="1"/>
      <c r="AI427" s="1"/>
      <c r="AJ427" s="1"/>
      <c r="AK427" s="1"/>
      <c r="AL427" s="1"/>
      <c r="AM427" s="1"/>
      <c r="AN427" s="1"/>
      <c r="AO427" s="1"/>
      <c r="AP427" s="1"/>
      <c r="AQ427" s="1"/>
      <c r="AR427" s="1"/>
      <c r="AS427" s="1"/>
      <c r="AT427" s="1" t="n">
        <f aca="false">AT207</f>
        <v>0</v>
      </c>
      <c r="AU427" s="1" t="n">
        <f aca="false">AU207</f>
        <v>0</v>
      </c>
      <c r="AV427" s="1" t="n">
        <f aca="false">AV207</f>
        <v>0</v>
      </c>
      <c r="AW427" s="1" t="n">
        <f aca="false">AW207</f>
        <v>0</v>
      </c>
      <c r="AX427" s="1" t="n">
        <f aca="false">AX207</f>
        <v>0</v>
      </c>
    </row>
    <row r="428" customFormat="false" ht="12.75" hidden="false" customHeight="false" outlineLevel="0" collapsed="false">
      <c r="AA428" s="0" t="s">
        <v>60</v>
      </c>
      <c r="AB428" s="1"/>
      <c r="AC428" s="1"/>
      <c r="AD428" s="1"/>
      <c r="AE428" s="1"/>
      <c r="AF428" s="1"/>
      <c r="AG428" s="1"/>
      <c r="AH428" s="1"/>
      <c r="AI428" s="1"/>
      <c r="AJ428" s="1"/>
      <c r="AK428" s="1"/>
      <c r="AL428" s="1"/>
      <c r="AM428" s="1"/>
      <c r="AN428" s="1"/>
      <c r="AO428" s="1"/>
      <c r="AP428" s="1"/>
      <c r="AQ428" s="1"/>
      <c r="AR428" s="1"/>
      <c r="AS428" s="1"/>
      <c r="AT428" s="1" t="n">
        <f aca="false">AT230</f>
        <v>0</v>
      </c>
      <c r="AU428" s="1" t="n">
        <f aca="false">AU230</f>
        <v>0</v>
      </c>
      <c r="AV428" s="1" t="n">
        <f aca="false">AV230</f>
        <v>0</v>
      </c>
      <c r="AW428" s="1" t="n">
        <f aca="false">AW230</f>
        <v>0</v>
      </c>
      <c r="AX428" s="1" t="n">
        <f aca="false">AX230</f>
        <v>0</v>
      </c>
    </row>
    <row r="429" customFormat="false" ht="12.75" hidden="false" customHeight="false" outlineLevel="0" collapsed="false">
      <c r="AA429" s="0" t="s">
        <v>61</v>
      </c>
      <c r="AB429" s="1"/>
      <c r="AC429" s="1"/>
      <c r="AD429" s="1"/>
      <c r="AE429" s="1"/>
      <c r="AF429" s="1"/>
      <c r="AG429" s="1"/>
      <c r="AH429" s="1"/>
      <c r="AI429" s="1"/>
      <c r="AJ429" s="1"/>
      <c r="AK429" s="1"/>
      <c r="AL429" s="1"/>
      <c r="AM429" s="1"/>
      <c r="AN429" s="1"/>
      <c r="AO429" s="1"/>
      <c r="AP429" s="1"/>
      <c r="AQ429" s="1"/>
      <c r="AR429" s="1"/>
      <c r="AS429" s="1"/>
      <c r="AT429" s="1" t="n">
        <f aca="false">AT253</f>
        <v>0</v>
      </c>
      <c r="AU429" s="1" t="n">
        <f aca="false">AU253</f>
        <v>0</v>
      </c>
      <c r="AV429" s="1" t="n">
        <f aca="false">AV253</f>
        <v>0</v>
      </c>
      <c r="AW429" s="1" t="n">
        <f aca="false">AW253</f>
        <v>0</v>
      </c>
      <c r="AX429" s="1" t="n">
        <f aca="false">AX253</f>
        <v>2.7</v>
      </c>
    </row>
    <row r="430" customFormat="false" ht="12.75" hidden="false" customHeight="false" outlineLevel="0" collapsed="false">
      <c r="AA430" s="0" t="s">
        <v>62</v>
      </c>
      <c r="AB430" s="1"/>
      <c r="AC430" s="1"/>
      <c r="AD430" s="1"/>
      <c r="AE430" s="1"/>
      <c r="AF430" s="1"/>
      <c r="AG430" s="1"/>
      <c r="AH430" s="1"/>
      <c r="AI430" s="1"/>
      <c r="AJ430" s="1"/>
      <c r="AK430" s="1"/>
      <c r="AL430" s="1"/>
      <c r="AM430" s="1"/>
      <c r="AN430" s="1"/>
      <c r="AO430" s="1"/>
      <c r="AP430" s="1"/>
      <c r="AQ430" s="1"/>
      <c r="AR430" s="1"/>
      <c r="AS430" s="1"/>
      <c r="AT430" s="1" t="n">
        <f aca="false">AT276</f>
        <v>0</v>
      </c>
      <c r="AU430" s="1" t="n">
        <f aca="false">AU276</f>
        <v>0</v>
      </c>
      <c r="AV430" s="1" t="n">
        <f aca="false">AV276</f>
        <v>0</v>
      </c>
      <c r="AW430" s="1" t="n">
        <f aca="false">AW276</f>
        <v>0</v>
      </c>
      <c r="AX430" s="1" t="n">
        <f aca="false">AX276</f>
        <v>0</v>
      </c>
    </row>
    <row r="431" customFormat="false" ht="12.75" hidden="false" customHeight="false" outlineLevel="0" collapsed="false">
      <c r="AA431" s="0" t="s">
        <v>63</v>
      </c>
      <c r="AB431" s="1"/>
      <c r="AC431" s="1"/>
      <c r="AD431" s="1"/>
      <c r="AE431" s="1"/>
      <c r="AF431" s="1"/>
      <c r="AG431" s="1"/>
      <c r="AH431" s="1"/>
      <c r="AI431" s="1"/>
      <c r="AJ431" s="1"/>
      <c r="AK431" s="1"/>
      <c r="AL431" s="1"/>
      <c r="AM431" s="1"/>
      <c r="AN431" s="1"/>
      <c r="AO431" s="1"/>
      <c r="AP431" s="1"/>
      <c r="AQ431" s="1"/>
      <c r="AR431" s="1"/>
      <c r="AS431" s="1"/>
      <c r="AT431" s="1" t="n">
        <f aca="false">AT299</f>
        <v>0</v>
      </c>
      <c r="AU431" s="1" t="n">
        <f aca="false">AU299</f>
        <v>0</v>
      </c>
      <c r="AV431" s="1" t="n">
        <f aca="false">AV299</f>
        <v>0</v>
      </c>
      <c r="AW431" s="1" t="n">
        <f aca="false">AW299</f>
        <v>0</v>
      </c>
      <c r="AX431" s="1" t="n">
        <f aca="false">AX299</f>
        <v>0</v>
      </c>
    </row>
    <row r="432" customFormat="false" ht="12.75" hidden="false" customHeight="false" outlineLevel="0" collapsed="false">
      <c r="AA432" s="0" t="s">
        <v>64</v>
      </c>
      <c r="AB432" s="1"/>
      <c r="AC432" s="1"/>
      <c r="AD432" s="1"/>
      <c r="AE432" s="1"/>
      <c r="AF432" s="1"/>
      <c r="AG432" s="1" t="n">
        <f aca="false">AG322</f>
        <v>0</v>
      </c>
      <c r="AH432" s="1" t="n">
        <f aca="false">AH322</f>
        <v>0</v>
      </c>
      <c r="AI432" s="1" t="n">
        <f aca="false">AI322</f>
        <v>0</v>
      </c>
      <c r="AJ432" s="1" t="n">
        <f aca="false">AJ322</f>
        <v>0</v>
      </c>
      <c r="AK432" s="1" t="n">
        <f aca="false">AK322</f>
        <v>0</v>
      </c>
      <c r="AL432" s="1" t="n">
        <f aca="false">AL322</f>
        <v>0</v>
      </c>
      <c r="AM432" s="1" t="n">
        <f aca="false">AM322</f>
        <v>0</v>
      </c>
      <c r="AN432" s="1" t="n">
        <f aca="false">AN322</f>
        <v>0</v>
      </c>
      <c r="AO432" s="1" t="n">
        <f aca="false">AO322</f>
        <v>0</v>
      </c>
      <c r="AP432" s="1" t="n">
        <f aca="false">AP322</f>
        <v>0</v>
      </c>
      <c r="AQ432" s="1" t="n">
        <f aca="false">AQ322</f>
        <v>0</v>
      </c>
      <c r="AR432" s="1" t="n">
        <f aca="false">AR322</f>
        <v>0</v>
      </c>
      <c r="AS432" s="1" t="n">
        <f aca="false">AS322</f>
        <v>0</v>
      </c>
      <c r="AT432" s="1" t="n">
        <f aca="false">AT322</f>
        <v>0</v>
      </c>
      <c r="AU432" s="1" t="n">
        <f aca="false">AU322</f>
        <v>0</v>
      </c>
      <c r="AV432" s="1" t="n">
        <f aca="false">AV322</f>
        <v>0</v>
      </c>
      <c r="AW432" s="1" t="n">
        <f aca="false">AW322</f>
        <v>0</v>
      </c>
      <c r="AX432" s="1" t="n">
        <f aca="false">AX322</f>
        <v>0</v>
      </c>
    </row>
    <row r="433" customFormat="false" ht="12.75" hidden="false" customHeight="false" outlineLevel="0" collapsed="false">
      <c r="AA433" s="0" t="s">
        <v>65</v>
      </c>
      <c r="AB433" s="1"/>
      <c r="AC433" s="1"/>
      <c r="AD433" s="1"/>
      <c r="AE433" s="1"/>
      <c r="AF433" s="1"/>
      <c r="AG433" s="1" t="n">
        <f aca="false">AG345</f>
        <v>0</v>
      </c>
      <c r="AH433" s="1" t="n">
        <f aca="false">AH345</f>
        <v>0</v>
      </c>
      <c r="AI433" s="1" t="n">
        <f aca="false">AI345</f>
        <v>0</v>
      </c>
      <c r="AJ433" s="1" t="n">
        <f aca="false">AJ345</f>
        <v>0</v>
      </c>
      <c r="AK433" s="1" t="n">
        <f aca="false">AK345</f>
        <v>0</v>
      </c>
      <c r="AL433" s="1" t="n">
        <f aca="false">AL345</f>
        <v>0</v>
      </c>
      <c r="AM433" s="1" t="n">
        <f aca="false">AM345</f>
        <v>0</v>
      </c>
      <c r="AN433" s="1" t="n">
        <f aca="false">AN345</f>
        <v>0</v>
      </c>
      <c r="AO433" s="1" t="n">
        <f aca="false">AO345</f>
        <v>0</v>
      </c>
      <c r="AP433" s="1" t="n">
        <f aca="false">AP345</f>
        <v>0</v>
      </c>
      <c r="AQ433" s="1" t="n">
        <f aca="false">AQ345</f>
        <v>0</v>
      </c>
      <c r="AR433" s="1" t="n">
        <f aca="false">AR345</f>
        <v>0</v>
      </c>
      <c r="AS433" s="1" t="n">
        <f aca="false">AS345</f>
        <v>0</v>
      </c>
      <c r="AT433" s="1" t="n">
        <f aca="false">AT345</f>
        <v>0</v>
      </c>
      <c r="AU433" s="1" t="n">
        <f aca="false">AU345</f>
        <v>0</v>
      </c>
      <c r="AV433" s="1" t="n">
        <f aca="false">AV345</f>
        <v>0</v>
      </c>
      <c r="AW433" s="1" t="n">
        <f aca="false">AW345</f>
        <v>0</v>
      </c>
      <c r="AX433" s="1" t="n">
        <f aca="false">AX345</f>
        <v>0</v>
      </c>
    </row>
    <row r="434" customFormat="false" ht="12.75" hidden="false" customHeight="false" outlineLevel="0" collapsed="false">
      <c r="AA434" s="0" t="s">
        <v>66</v>
      </c>
      <c r="AB434" s="1"/>
      <c r="AC434" s="1"/>
      <c r="AD434" s="1"/>
      <c r="AE434" s="1"/>
      <c r="AF434" s="1"/>
      <c r="AG434" s="1" t="n">
        <f aca="false">AG368</f>
        <v>0</v>
      </c>
      <c r="AH434" s="1" t="n">
        <f aca="false">AH368</f>
        <v>0</v>
      </c>
      <c r="AI434" s="1" t="n">
        <f aca="false">AI368</f>
        <v>0</v>
      </c>
      <c r="AJ434" s="1" t="n">
        <f aca="false">AJ368</f>
        <v>0</v>
      </c>
      <c r="AK434" s="1" t="n">
        <f aca="false">AK368</f>
        <v>0</v>
      </c>
      <c r="AL434" s="1" t="n">
        <f aca="false">AL368</f>
        <v>0</v>
      </c>
      <c r="AM434" s="1" t="n">
        <f aca="false">AM368</f>
        <v>0</v>
      </c>
      <c r="AN434" s="1" t="n">
        <f aca="false">AN368</f>
        <v>0</v>
      </c>
      <c r="AO434" s="1" t="n">
        <f aca="false">AO368</f>
        <v>0</v>
      </c>
      <c r="AP434" s="1" t="n">
        <f aca="false">AP368</f>
        <v>0</v>
      </c>
      <c r="AQ434" s="1" t="n">
        <f aca="false">AQ368</f>
        <v>0</v>
      </c>
      <c r="AR434" s="1" t="n">
        <f aca="false">AR368</f>
        <v>0</v>
      </c>
      <c r="AS434" s="1" t="n">
        <f aca="false">AS368</f>
        <v>0</v>
      </c>
      <c r="AT434" s="1" t="n">
        <f aca="false">AT368</f>
        <v>0</v>
      </c>
      <c r="AU434" s="1" t="n">
        <f aca="false">AU368</f>
        <v>0</v>
      </c>
      <c r="AV434" s="1" t="n">
        <f aca="false">AV368</f>
        <v>0</v>
      </c>
      <c r="AW434" s="1" t="n">
        <f aca="false">AW368</f>
        <v>0</v>
      </c>
      <c r="AX434" s="1" t="n">
        <f aca="false">AX368</f>
        <v>0</v>
      </c>
    </row>
    <row r="435" customFormat="false" ht="12.75" hidden="false" customHeight="false" outlineLevel="0" collapsed="false">
      <c r="AA435" s="0" t="s">
        <v>67</v>
      </c>
      <c r="AB435" s="1"/>
      <c r="AC435" s="1"/>
      <c r="AD435" s="1"/>
      <c r="AE435" s="1"/>
      <c r="AF435" s="1"/>
      <c r="AG435" s="1"/>
      <c r="AH435" s="1"/>
      <c r="AI435" s="1"/>
      <c r="AJ435" s="1"/>
      <c r="AK435" s="1"/>
      <c r="AL435" s="1"/>
      <c r="AM435" s="1"/>
      <c r="AN435" s="1"/>
      <c r="AO435" s="1"/>
      <c r="AP435" s="1"/>
      <c r="AQ435" s="1"/>
      <c r="AR435" s="1"/>
      <c r="AS435" s="1"/>
      <c r="AT435" s="1" t="n">
        <f aca="false">AT391</f>
        <v>0</v>
      </c>
      <c r="AU435" s="1" t="n">
        <f aca="false">AU391</f>
        <v>0</v>
      </c>
      <c r="AV435" s="1" t="n">
        <f aca="false">AV391</f>
        <v>0</v>
      </c>
      <c r="AW435" s="1" t="n">
        <f aca="false">AW391</f>
        <v>0</v>
      </c>
      <c r="AX435" s="1" t="n">
        <f aca="false">AX391</f>
        <v>0</v>
      </c>
    </row>
    <row r="436" customFormat="false" ht="12.75" hidden="false" customHeight="false" outlineLevel="0" collapsed="false">
      <c r="AA436" s="0" t="s">
        <v>47</v>
      </c>
      <c r="AB436" s="1"/>
      <c r="AC436" s="1"/>
      <c r="AD436" s="1"/>
      <c r="AE436" s="1"/>
      <c r="AF436" s="1"/>
      <c r="AG436" s="1"/>
      <c r="AH436" s="1"/>
      <c r="AI436" s="1"/>
      <c r="AJ436" s="1"/>
      <c r="AK436" s="1"/>
      <c r="AL436" s="1"/>
      <c r="AM436" s="1"/>
      <c r="AN436" s="1"/>
      <c r="AO436" s="1"/>
      <c r="AP436" s="1"/>
      <c r="AQ436" s="1"/>
      <c r="AR436" s="1"/>
      <c r="AS436" s="1"/>
      <c r="AT436" s="1" t="n">
        <f aca="false">AT414</f>
        <v>0</v>
      </c>
      <c r="AU436" s="1" t="n">
        <f aca="false">AU414</f>
        <v>0</v>
      </c>
      <c r="AV436" s="1" t="n">
        <f aca="false">AV414</f>
        <v>0</v>
      </c>
      <c r="AW436" s="1" t="n">
        <f aca="false">AW414</f>
        <v>0</v>
      </c>
      <c r="AX436" s="1" t="n">
        <f aca="false">AX414</f>
        <v>0</v>
      </c>
    </row>
    <row r="437" customFormat="false" ht="12.75" hidden="false" customHeight="false" outlineLevel="0" collapsed="false">
      <c r="AA437" s="0" t="s">
        <v>68</v>
      </c>
      <c r="AB437" s="1"/>
      <c r="AC437" s="1"/>
      <c r="AD437" s="1"/>
      <c r="AE437" s="1"/>
      <c r="AF437" s="1"/>
      <c r="AG437" s="26" t="n">
        <v>0</v>
      </c>
      <c r="AH437" s="26" t="n">
        <v>0</v>
      </c>
      <c r="AI437" s="26" t="n">
        <v>0</v>
      </c>
      <c r="AJ437" s="26"/>
      <c r="AK437" s="26"/>
      <c r="AL437" s="26"/>
      <c r="AM437" s="26"/>
      <c r="AN437" s="26"/>
      <c r="AO437" s="26"/>
      <c r="AP437" s="26"/>
      <c r="AQ437" s="26"/>
      <c r="AR437" s="26"/>
      <c r="AS437" s="26"/>
      <c r="AT437" s="26"/>
      <c r="AU437" s="26"/>
      <c r="AV437" s="26"/>
      <c r="AW437" s="26" t="n">
        <v>2.4</v>
      </c>
      <c r="AX437" s="26"/>
    </row>
    <row r="438" customFormat="false" ht="12.75" hidden="false" customHeight="false" outlineLevel="0" collapsed="false">
      <c r="AA438" s="0" t="s">
        <v>69</v>
      </c>
      <c r="AB438" s="1"/>
      <c r="AC438" s="1"/>
      <c r="AD438" s="1"/>
      <c r="AE438" s="1"/>
      <c r="AF438" s="1"/>
      <c r="AG438" s="1"/>
      <c r="AH438" s="1"/>
      <c r="AI438" s="1"/>
      <c r="AJ438" s="1"/>
      <c r="AK438" s="1"/>
      <c r="AL438" s="1"/>
      <c r="AM438" s="1"/>
      <c r="AN438" s="1"/>
      <c r="AO438" s="1"/>
      <c r="AP438" s="1"/>
      <c r="AQ438" s="1"/>
      <c r="AR438" s="1"/>
      <c r="AS438" s="1"/>
      <c r="AT438" s="26"/>
      <c r="AU438" s="26"/>
      <c r="AV438" s="26"/>
      <c r="AW438" s="26"/>
      <c r="AX438" s="26"/>
    </row>
    <row r="439" customFormat="false" ht="12.75" hidden="false" customHeight="false" outlineLevel="0" collapsed="false">
      <c r="AA439" s="0" t="s">
        <v>70</v>
      </c>
      <c r="AB439" s="1"/>
      <c r="AC439" s="1"/>
      <c r="AD439" s="1"/>
      <c r="AE439" s="1"/>
      <c r="AF439" s="1"/>
      <c r="AG439" s="1"/>
      <c r="AH439" s="1"/>
      <c r="AI439" s="1"/>
      <c r="AJ439" s="1"/>
      <c r="AK439" s="1"/>
      <c r="AL439" s="1"/>
      <c r="AM439" s="1"/>
      <c r="AN439" s="1"/>
      <c r="AO439" s="1"/>
      <c r="AP439" s="1"/>
      <c r="AQ439" s="1"/>
      <c r="AR439" s="1"/>
      <c r="AS439" s="1"/>
      <c r="AT439" s="26"/>
      <c r="AU439" s="26"/>
      <c r="AV439" s="26"/>
      <c r="AW439" s="26"/>
      <c r="AX439" s="26"/>
    </row>
    <row r="440" customFormat="false" ht="12.75" hidden="false" customHeight="false" outlineLevel="0" collapsed="false">
      <c r="AA440" s="0" t="s">
        <v>71</v>
      </c>
      <c r="AB440" s="1"/>
      <c r="AC440" s="1"/>
      <c r="AD440" s="1"/>
      <c r="AE440" s="1"/>
      <c r="AF440" s="1"/>
      <c r="AG440" s="1" t="n">
        <f aca="false">AG506</f>
        <v>0</v>
      </c>
      <c r="AH440" s="1" t="n">
        <f aca="false">AH506</f>
        <v>0</v>
      </c>
      <c r="AI440" s="1" t="n">
        <f aca="false">AI506</f>
        <v>0</v>
      </c>
      <c r="AJ440" s="1" t="n">
        <f aca="false">AJ506</f>
        <v>0</v>
      </c>
      <c r="AK440" s="1" t="n">
        <f aca="false">AK506</f>
        <v>0</v>
      </c>
      <c r="AL440" s="1" t="n">
        <f aca="false">AL506</f>
        <v>0</v>
      </c>
      <c r="AM440" s="1" t="n">
        <f aca="false">AM506</f>
        <v>0</v>
      </c>
      <c r="AN440" s="1" t="n">
        <f aca="false">AN506</f>
        <v>0</v>
      </c>
      <c r="AO440" s="1" t="n">
        <f aca="false">AO506</f>
        <v>0</v>
      </c>
      <c r="AP440" s="1" t="n">
        <f aca="false">AP506</f>
        <v>0</v>
      </c>
      <c r="AQ440" s="1" t="n">
        <f aca="false">AQ506</f>
        <v>0</v>
      </c>
      <c r="AR440" s="1" t="n">
        <f aca="false">AR506</f>
        <v>0</v>
      </c>
      <c r="AS440" s="1" t="n">
        <f aca="false">AS506</f>
        <v>0</v>
      </c>
      <c r="AT440" s="26"/>
      <c r="AU440" s="26"/>
      <c r="AV440" s="26"/>
      <c r="AW440" s="26"/>
      <c r="AX440" s="26"/>
    </row>
    <row r="441" customFormat="false" ht="12.75" hidden="true" customHeight="false" outlineLevel="0" collapsed="false">
      <c r="AA441" s="0" t="s">
        <v>72</v>
      </c>
      <c r="AB441" s="1"/>
      <c r="AC441" s="1"/>
      <c r="AD441" s="1"/>
      <c r="AE441" s="1"/>
      <c r="AF441" s="1"/>
      <c r="AG441" s="1" t="n">
        <f aca="false">AG529</f>
        <v>0</v>
      </c>
      <c r="AH441" s="1" t="n">
        <f aca="false">AH529</f>
        <v>0</v>
      </c>
      <c r="AI441" s="1" t="n">
        <f aca="false">AI529</f>
        <v>0</v>
      </c>
      <c r="AJ441" s="1" t="n">
        <f aca="false">AJ529</f>
        <v>0</v>
      </c>
      <c r="AK441" s="1" t="n">
        <f aca="false">AK529</f>
        <v>0</v>
      </c>
      <c r="AL441" s="1" t="n">
        <f aca="false">AL529</f>
        <v>0</v>
      </c>
      <c r="AM441" s="1" t="n">
        <f aca="false">AM529</f>
        <v>0</v>
      </c>
      <c r="AN441" s="1" t="n">
        <f aca="false">AN529</f>
        <v>0</v>
      </c>
      <c r="AO441" s="1" t="n">
        <f aca="false">AO529</f>
        <v>0</v>
      </c>
      <c r="AP441" s="1" t="n">
        <f aca="false">AP529</f>
        <v>0</v>
      </c>
      <c r="AQ441" s="1" t="n">
        <f aca="false">AQ529</f>
        <v>0</v>
      </c>
      <c r="AR441" s="1" t="n">
        <f aca="false">AR529</f>
        <v>0</v>
      </c>
      <c r="AS441" s="1" t="n">
        <f aca="false">AS529</f>
        <v>0</v>
      </c>
      <c r="AT441" s="26"/>
      <c r="AU441" s="26"/>
      <c r="AV441" s="26"/>
      <c r="AW441" s="26"/>
      <c r="AX441" s="26"/>
    </row>
    <row r="442" customFormat="false" ht="12.75" hidden="false" customHeight="false" outlineLevel="0" collapsed="false">
      <c r="AA442" s="0" t="s">
        <v>73</v>
      </c>
      <c r="AB442" s="40"/>
      <c r="AC442" s="40"/>
      <c r="AD442" s="40"/>
      <c r="AE442" s="40"/>
      <c r="AF442" s="40"/>
      <c r="AG442" s="41" t="n">
        <v>0</v>
      </c>
      <c r="AH442" s="41" t="n">
        <v>0</v>
      </c>
      <c r="AI442" s="41" t="n">
        <v>0</v>
      </c>
      <c r="AJ442" s="41"/>
      <c r="AK442" s="41"/>
      <c r="AL442" s="41"/>
      <c r="AM442" s="41"/>
      <c r="AN442" s="41"/>
      <c r="AO442" s="41"/>
      <c r="AP442" s="41"/>
      <c r="AQ442" s="41"/>
      <c r="AR442" s="41"/>
      <c r="AS442" s="41"/>
      <c r="AT442" s="41"/>
      <c r="AU442" s="41"/>
      <c r="AV442" s="41"/>
      <c r="AW442" s="41"/>
      <c r="AX442" s="41"/>
    </row>
    <row r="443" customFormat="false" ht="12.75" hidden="false" customHeight="false" outlineLevel="0" collapsed="false">
      <c r="AB443" s="1" t="n">
        <f aca="false">SUM(AB425:AB442)</f>
        <v>0</v>
      </c>
      <c r="AC443" s="1" t="n">
        <f aca="false">SUM(AC425:AC442)</f>
        <v>0</v>
      </c>
      <c r="AD443" s="1" t="n">
        <f aca="false">SUM(AD425:AD442)</f>
        <v>0</v>
      </c>
      <c r="AE443" s="1" t="n">
        <f aca="false">SUM(AE425:AE442)</f>
        <v>0</v>
      </c>
      <c r="AF443" s="1" t="n">
        <f aca="false">SUM(AF425:AF442)</f>
        <v>0</v>
      </c>
      <c r="AG443" s="1" t="n">
        <f aca="false">SUM(AG425:AG442)</f>
        <v>0</v>
      </c>
      <c r="AH443" s="1" t="n">
        <f aca="false">SUM(AH425:AH442)</f>
        <v>-1.6</v>
      </c>
      <c r="AI443" s="1" t="n">
        <f aca="false">SUM(AI425:AI442)</f>
        <v>0</v>
      </c>
      <c r="AJ443" s="1" t="n">
        <f aca="false">SUM(AJ425:AJ442)</f>
        <v>0</v>
      </c>
      <c r="AK443" s="1" t="n">
        <f aca="false">SUM(AK425:AK442)</f>
        <v>0</v>
      </c>
      <c r="AL443" s="1" t="n">
        <f aca="false">SUM(AL425:AL442)</f>
        <v>-6.9</v>
      </c>
      <c r="AM443" s="1" t="n">
        <f aca="false">SUM(AM425:AM442)</f>
        <v>0</v>
      </c>
      <c r="AN443" s="1" t="n">
        <f aca="false">SUM(AN425:AN442)</f>
        <v>0</v>
      </c>
      <c r="AO443" s="1" t="n">
        <f aca="false">SUM(AO425:AO442)</f>
        <v>0</v>
      </c>
      <c r="AP443" s="1" t="n">
        <f aca="false">SUM(AP425:AP442)</f>
        <v>0</v>
      </c>
      <c r="AQ443" s="1" t="n">
        <f aca="false">SUM(AQ425:AQ442)</f>
        <v>0</v>
      </c>
      <c r="AR443" s="1" t="n">
        <f aca="false">SUM(AR425:AR442)</f>
        <v>0</v>
      </c>
      <c r="AS443" s="1" t="n">
        <f aca="false">SUM(AS425:AS442)</f>
        <v>0</v>
      </c>
      <c r="AT443" s="1" t="n">
        <f aca="false">SUM(AT425:AT442)</f>
        <v>3.9</v>
      </c>
      <c r="AU443" s="1" t="n">
        <f aca="false">SUM(AU425:AU442)</f>
        <v>0</v>
      </c>
      <c r="AV443" s="1" t="n">
        <f aca="false">SUM(AV425:AV442)</f>
        <v>0</v>
      </c>
      <c r="AW443" s="1" t="n">
        <f aca="false">SUM(AW425:AW442)</f>
        <v>2.4</v>
      </c>
      <c r="AX443" s="1" t="n">
        <f aca="false">SUM(AX425:AX442)</f>
        <v>2.7</v>
      </c>
    </row>
    <row r="444" customFormat="false" ht="12.75" hidden="false" customHeight="false" outlineLevel="0" collapsed="false">
      <c r="AB444" s="1"/>
      <c r="AC444" s="1"/>
      <c r="AD444" s="1"/>
      <c r="AE444" s="1"/>
      <c r="AF444" s="1"/>
      <c r="AG444" s="1"/>
      <c r="AH444" s="1"/>
      <c r="AI444" s="1"/>
      <c r="AJ444" s="1"/>
      <c r="AK444" s="1"/>
      <c r="AL444" s="1"/>
      <c r="AM444" s="1"/>
      <c r="AN444" s="1"/>
      <c r="AO444" s="1"/>
      <c r="AP444" s="1"/>
      <c r="AQ444" s="1"/>
      <c r="AR444" s="1"/>
      <c r="AS444" s="1"/>
      <c r="AT444" s="1"/>
      <c r="AU444" s="1"/>
      <c r="AV444" s="1"/>
      <c r="AW444" s="1"/>
      <c r="AX444" s="1"/>
    </row>
    <row r="445" customFormat="false" ht="12.75" hidden="false" customHeight="false" outlineLevel="0" collapsed="false">
      <c r="AB445" s="1"/>
      <c r="AC445" s="1"/>
      <c r="AD445" s="1"/>
      <c r="AE445" s="1"/>
      <c r="AF445" s="1"/>
      <c r="AG445" s="1"/>
      <c r="AH445" s="1"/>
      <c r="AI445" s="1"/>
      <c r="AJ445" s="1"/>
      <c r="AK445" s="1"/>
      <c r="AL445" s="1"/>
      <c r="AM445" s="1"/>
      <c r="AN445" s="1"/>
      <c r="AO445" s="1"/>
      <c r="AP445" s="1"/>
      <c r="AQ445" s="1"/>
      <c r="AR445" s="1"/>
      <c r="AS445" s="1"/>
      <c r="AT445" s="1"/>
      <c r="AU445" s="1"/>
      <c r="AV445" s="1"/>
      <c r="AW445" s="1"/>
      <c r="AX445" s="1"/>
    </row>
    <row r="446" customFormat="false" ht="12.75" hidden="false" customHeight="false" outlineLevel="0" collapsed="false">
      <c r="AA446" s="8" t="s">
        <v>49</v>
      </c>
    </row>
    <row r="447" customFormat="false" ht="12.75" hidden="false" customHeight="false" outlineLevel="0" collapsed="false">
      <c r="AB447" s="30" t="n">
        <f aca="false">AB$147</f>
        <v>0</v>
      </c>
      <c r="AC447" s="30" t="n">
        <f aca="false">AC$147</f>
        <v>0</v>
      </c>
      <c r="AD447" s="30" t="n">
        <f aca="false">AD$147</f>
        <v>0</v>
      </c>
      <c r="AE447" s="30" t="n">
        <f aca="false">AE$147</f>
        <v>0</v>
      </c>
      <c r="AF447" s="30" t="n">
        <f aca="false">AF$147</f>
        <v>0</v>
      </c>
      <c r="AG447" s="30" t="n">
        <f aca="false">AG$147</f>
        <v>0</v>
      </c>
      <c r="AH447" s="30" t="n">
        <f aca="false">AH$147</f>
        <v>0</v>
      </c>
      <c r="AI447" s="30" t="n">
        <f aca="false">AI$147</f>
        <v>0</v>
      </c>
      <c r="AJ447" s="30" t="n">
        <f aca="false">AJ$147</f>
        <v>0</v>
      </c>
      <c r="AK447" s="30" t="n">
        <f aca="false">AK$147</f>
        <v>0</v>
      </c>
      <c r="AL447" s="30" t="n">
        <f aca="false">AL$147</f>
        <v>0</v>
      </c>
      <c r="AM447" s="30" t="n">
        <f aca="false">AM$147</f>
        <v>0</v>
      </c>
      <c r="AN447" s="30" t="n">
        <f aca="false">AN$147</f>
        <v>0</v>
      </c>
      <c r="AO447" s="30" t="n">
        <f aca="false">AO$147</f>
        <v>0</v>
      </c>
      <c r="AP447" s="30" t="n">
        <f aca="false">AP$147</f>
        <v>0</v>
      </c>
      <c r="AQ447" s="30" t="n">
        <f aca="false">AQ$147</f>
        <v>0</v>
      </c>
      <c r="AR447" s="30" t="n">
        <f aca="false">AR$147</f>
        <v>0</v>
      </c>
      <c r="AS447" s="30" t="n">
        <f aca="false">AS$147</f>
        <v>0</v>
      </c>
      <c r="AT447" s="30" t="n">
        <f aca="false">AT$148</f>
        <v>36312</v>
      </c>
      <c r="AU447" s="30" t="n">
        <f aca="false">AU$148</f>
        <v>36342</v>
      </c>
      <c r="AV447" s="30" t="n">
        <f aca="false">AV$148</f>
        <v>36373</v>
      </c>
      <c r="AW447" s="30" t="n">
        <f aca="false">AW$148</f>
        <v>36404</v>
      </c>
      <c r="AX447" s="30" t="n">
        <f aca="false">AX$148</f>
        <v>36434</v>
      </c>
    </row>
    <row r="448" customFormat="false" ht="12.75" hidden="false" customHeight="false" outlineLevel="0" collapsed="false">
      <c r="AA448" s="0" t="s">
        <v>57</v>
      </c>
      <c r="AB448" s="1" t="n">
        <v>-2.3</v>
      </c>
      <c r="AC448" s="1" t="n">
        <v>-4.1</v>
      </c>
      <c r="AD448" s="1"/>
      <c r="AE448" s="1" t="n">
        <v>15.4</v>
      </c>
      <c r="AF448" s="1" t="n">
        <v>11.6</v>
      </c>
      <c r="AG448" s="1" t="n">
        <f aca="false">AG183</f>
        <v>0</v>
      </c>
      <c r="AH448" s="1" t="n">
        <f aca="false">AH183</f>
        <v>0</v>
      </c>
      <c r="AI448" s="1" t="n">
        <f aca="false">AI183</f>
        <v>0</v>
      </c>
      <c r="AJ448" s="1" t="n">
        <f aca="false">AJ183</f>
        <v>0</v>
      </c>
      <c r="AK448" s="1" t="n">
        <f aca="false">AK183</f>
        <v>0</v>
      </c>
      <c r="AL448" s="1" t="n">
        <f aca="false">AL183</f>
        <v>0</v>
      </c>
      <c r="AM448" s="1" t="n">
        <f aca="false">AM183</f>
        <v>0</v>
      </c>
      <c r="AN448" s="1" t="n">
        <f aca="false">AN183</f>
        <v>0</v>
      </c>
      <c r="AO448" s="1" t="n">
        <f aca="false">AO183</f>
        <v>0</v>
      </c>
      <c r="AP448" s="1" t="n">
        <f aca="false">AP183</f>
        <v>0</v>
      </c>
      <c r="AQ448" s="1" t="n">
        <f aca="false">AQ183</f>
        <v>0</v>
      </c>
      <c r="AR448" s="1" t="n">
        <f aca="false">AR183</f>
        <v>0</v>
      </c>
      <c r="AS448" s="1" t="n">
        <f aca="false">AS183</f>
        <v>0</v>
      </c>
      <c r="AT448" s="36" t="n">
        <f aca="false">AT162</f>
        <v>0</v>
      </c>
      <c r="AU448" s="36" t="n">
        <f aca="false">AU162</f>
        <v>0</v>
      </c>
      <c r="AV448" s="36" t="n">
        <f aca="false">AV162</f>
        <v>0</v>
      </c>
      <c r="AW448" s="36" t="n">
        <f aca="false">AW162</f>
        <v>0</v>
      </c>
      <c r="AX448" s="36" t="n">
        <f aca="false">AX162</f>
        <v>0</v>
      </c>
    </row>
    <row r="449" customFormat="false" ht="12.75" hidden="false" customHeight="false" outlineLevel="0" collapsed="false">
      <c r="AA449" s="0" t="s">
        <v>58</v>
      </c>
      <c r="AB449" s="1"/>
      <c r="AC449" s="1" t="n">
        <v>7</v>
      </c>
      <c r="AD449" s="1" t="n">
        <v>7</v>
      </c>
      <c r="AE449" s="1"/>
      <c r="AF449" s="1"/>
      <c r="AG449" s="1" t="n">
        <f aca="false">AG206</f>
        <v>0</v>
      </c>
      <c r="AH449" s="1" t="n">
        <f aca="false">AH206</f>
        <v>0</v>
      </c>
      <c r="AI449" s="1" t="n">
        <f aca="false">AI206</f>
        <v>0</v>
      </c>
      <c r="AJ449" s="1" t="n">
        <f aca="false">AJ206</f>
        <v>0</v>
      </c>
      <c r="AK449" s="1" t="n">
        <f aca="false">AK206</f>
        <v>0</v>
      </c>
      <c r="AL449" s="1" t="n">
        <f aca="false">AL206</f>
        <v>0</v>
      </c>
      <c r="AM449" s="1" t="n">
        <f aca="false">AM206</f>
        <v>0</v>
      </c>
      <c r="AN449" s="1" t="n">
        <f aca="false">AN206</f>
        <v>0</v>
      </c>
      <c r="AO449" s="1" t="n">
        <f aca="false">AO206</f>
        <v>0</v>
      </c>
      <c r="AP449" s="1" t="n">
        <f aca="false">AP206</f>
        <v>0</v>
      </c>
      <c r="AQ449" s="1" t="n">
        <f aca="false">AQ206</f>
        <v>0</v>
      </c>
      <c r="AR449" s="1" t="n">
        <f aca="false">AR206</f>
        <v>0</v>
      </c>
      <c r="AS449" s="1" t="n">
        <f aca="false">AS206</f>
        <v>0</v>
      </c>
      <c r="AT449" s="36" t="n">
        <f aca="false">AT185</f>
        <v>0</v>
      </c>
      <c r="AU449" s="36" t="n">
        <f aca="false">AU185</f>
        <v>0</v>
      </c>
      <c r="AV449" s="36" t="n">
        <f aca="false">AV185</f>
        <v>0</v>
      </c>
      <c r="AW449" s="36" t="n">
        <f aca="false">AW185</f>
        <v>0</v>
      </c>
      <c r="AX449" s="36" t="n">
        <f aca="false">AX185</f>
        <v>0</v>
      </c>
    </row>
    <row r="450" customFormat="false" ht="12.75" hidden="false" customHeight="false" outlineLevel="0" collapsed="false">
      <c r="AA450" s="0" t="s">
        <v>59</v>
      </c>
      <c r="AB450" s="1"/>
      <c r="AC450" s="1"/>
      <c r="AD450" s="1"/>
      <c r="AE450" s="1"/>
      <c r="AF450" s="1"/>
      <c r="AG450" s="1"/>
      <c r="AH450" s="1"/>
      <c r="AI450" s="1"/>
      <c r="AJ450" s="1"/>
      <c r="AK450" s="1"/>
      <c r="AL450" s="1"/>
      <c r="AM450" s="1"/>
      <c r="AN450" s="1"/>
      <c r="AO450" s="1"/>
      <c r="AP450" s="1"/>
      <c r="AQ450" s="1"/>
      <c r="AR450" s="1"/>
      <c r="AS450" s="1"/>
      <c r="AT450" s="36" t="n">
        <f aca="false">AT208</f>
        <v>0</v>
      </c>
      <c r="AU450" s="36" t="n">
        <f aca="false">AU208</f>
        <v>0</v>
      </c>
      <c r="AV450" s="36" t="n">
        <f aca="false">AV208</f>
        <v>0</v>
      </c>
      <c r="AW450" s="36" t="n">
        <f aca="false">AW208</f>
        <v>0</v>
      </c>
      <c r="AX450" s="36" t="n">
        <f aca="false">AX208</f>
        <v>0</v>
      </c>
    </row>
    <row r="451" customFormat="false" ht="12.75" hidden="false" customHeight="false" outlineLevel="0" collapsed="false">
      <c r="AA451" s="0" t="s">
        <v>60</v>
      </c>
      <c r="AB451" s="1"/>
      <c r="AC451" s="1"/>
      <c r="AD451" s="1"/>
      <c r="AE451" s="1"/>
      <c r="AF451" s="1"/>
      <c r="AG451" s="1"/>
      <c r="AH451" s="1"/>
      <c r="AI451" s="1"/>
      <c r="AJ451" s="1"/>
      <c r="AK451" s="1"/>
      <c r="AL451" s="1"/>
      <c r="AM451" s="1"/>
      <c r="AN451" s="1"/>
      <c r="AO451" s="1"/>
      <c r="AP451" s="1"/>
      <c r="AQ451" s="1"/>
      <c r="AR451" s="1"/>
      <c r="AS451" s="1"/>
      <c r="AT451" s="36" t="n">
        <f aca="false">AT231</f>
        <v>0</v>
      </c>
      <c r="AU451" s="36" t="n">
        <f aca="false">AU231</f>
        <v>0</v>
      </c>
      <c r="AV451" s="36" t="n">
        <f aca="false">AV231</f>
        <v>0</v>
      </c>
      <c r="AW451" s="36" t="n">
        <f aca="false">AW231</f>
        <v>0</v>
      </c>
      <c r="AX451" s="36" t="n">
        <f aca="false">AX231</f>
        <v>0</v>
      </c>
    </row>
    <row r="452" customFormat="false" ht="12.75" hidden="false" customHeight="false" outlineLevel="0" collapsed="false">
      <c r="AA452" s="0" t="s">
        <v>61</v>
      </c>
      <c r="AB452" s="1"/>
      <c r="AC452" s="1"/>
      <c r="AD452" s="1"/>
      <c r="AE452" s="1"/>
      <c r="AF452" s="1"/>
      <c r="AG452" s="1"/>
      <c r="AH452" s="1"/>
      <c r="AI452" s="1"/>
      <c r="AJ452" s="1"/>
      <c r="AK452" s="1"/>
      <c r="AL452" s="1"/>
      <c r="AM452" s="1"/>
      <c r="AN452" s="1"/>
      <c r="AO452" s="1"/>
      <c r="AP452" s="1"/>
      <c r="AQ452" s="1"/>
      <c r="AR452" s="1"/>
      <c r="AS452" s="1"/>
      <c r="AT452" s="36" t="n">
        <f aca="false">AT254</f>
        <v>0</v>
      </c>
      <c r="AU452" s="36" t="n">
        <f aca="false">AU254</f>
        <v>0</v>
      </c>
      <c r="AV452" s="36" t="n">
        <f aca="false">AV254</f>
        <v>0</v>
      </c>
      <c r="AW452" s="36" t="n">
        <f aca="false">AW254</f>
        <v>0</v>
      </c>
      <c r="AX452" s="36" t="n">
        <f aca="false">AX254</f>
        <v>0</v>
      </c>
    </row>
    <row r="453" customFormat="false" ht="12.75" hidden="false" customHeight="false" outlineLevel="0" collapsed="false">
      <c r="AA453" s="0" t="s">
        <v>62</v>
      </c>
      <c r="AB453" s="1"/>
      <c r="AC453" s="1"/>
      <c r="AD453" s="1"/>
      <c r="AE453" s="1"/>
      <c r="AF453" s="1"/>
      <c r="AG453" s="1"/>
      <c r="AH453" s="1"/>
      <c r="AI453" s="1"/>
      <c r="AJ453" s="1"/>
      <c r="AK453" s="1"/>
      <c r="AL453" s="1"/>
      <c r="AM453" s="1"/>
      <c r="AN453" s="1"/>
      <c r="AO453" s="1"/>
      <c r="AP453" s="1"/>
      <c r="AQ453" s="1"/>
      <c r="AR453" s="1"/>
      <c r="AS453" s="1"/>
      <c r="AT453" s="36" t="n">
        <f aca="false">AT277</f>
        <v>0</v>
      </c>
      <c r="AU453" s="36" t="n">
        <f aca="false">AU277</f>
        <v>0</v>
      </c>
      <c r="AV453" s="36" t="n">
        <f aca="false">AV277</f>
        <v>0</v>
      </c>
      <c r="AW453" s="36" t="n">
        <f aca="false">AW277</f>
        <v>0</v>
      </c>
      <c r="AX453" s="36" t="n">
        <f aca="false">AX277</f>
        <v>0</v>
      </c>
    </row>
    <row r="454" customFormat="false" ht="12.75" hidden="false" customHeight="false" outlineLevel="0" collapsed="false">
      <c r="AA454" s="0" t="s">
        <v>63</v>
      </c>
      <c r="AB454" s="1"/>
      <c r="AC454" s="1"/>
      <c r="AD454" s="1"/>
      <c r="AE454" s="1"/>
      <c r="AF454" s="1"/>
      <c r="AG454" s="1"/>
      <c r="AH454" s="1"/>
      <c r="AI454" s="1"/>
      <c r="AJ454" s="1"/>
      <c r="AK454" s="1"/>
      <c r="AL454" s="1"/>
      <c r="AM454" s="1"/>
      <c r="AN454" s="1"/>
      <c r="AO454" s="1"/>
      <c r="AP454" s="1"/>
      <c r="AQ454" s="1"/>
      <c r="AR454" s="1"/>
      <c r="AS454" s="1"/>
      <c r="AT454" s="36" t="n">
        <f aca="false">AT300</f>
        <v>0</v>
      </c>
      <c r="AU454" s="36" t="n">
        <f aca="false">AU300</f>
        <v>0</v>
      </c>
      <c r="AV454" s="36" t="n">
        <f aca="false">AV300</f>
        <v>0</v>
      </c>
      <c r="AW454" s="36" t="n">
        <f aca="false">AW300</f>
        <v>0</v>
      </c>
      <c r="AX454" s="36" t="n">
        <f aca="false">AX300</f>
        <v>0</v>
      </c>
    </row>
    <row r="455" customFormat="false" ht="12.75" hidden="false" customHeight="false" outlineLevel="0" collapsed="false">
      <c r="AA455" s="0" t="s">
        <v>64</v>
      </c>
      <c r="AB455" s="1"/>
      <c r="AC455" s="1"/>
      <c r="AD455" s="1"/>
      <c r="AE455" s="1"/>
      <c r="AF455" s="1" t="n">
        <v>-13.5</v>
      </c>
      <c r="AG455" s="1" t="e">
        <f aca="false">#REF!</f>
        <v>#REF!</v>
      </c>
      <c r="AH455" s="1" t="e">
        <f aca="false">#REF!</f>
        <v>#REF!</v>
      </c>
      <c r="AI455" s="1" t="e">
        <f aca="false">#REF!</f>
        <v>#REF!</v>
      </c>
      <c r="AJ455" s="1" t="e">
        <f aca="false">#REF!</f>
        <v>#REF!</v>
      </c>
      <c r="AK455" s="1" t="e">
        <f aca="false">#REF!</f>
        <v>#REF!</v>
      </c>
      <c r="AL455" s="1" t="e">
        <f aca="false">#REF!</f>
        <v>#REF!</v>
      </c>
      <c r="AM455" s="1" t="e">
        <f aca="false">#REF!</f>
        <v>#REF!</v>
      </c>
      <c r="AN455" s="1" t="e">
        <f aca="false">#REF!</f>
        <v>#REF!</v>
      </c>
      <c r="AO455" s="1" t="e">
        <f aca="false">#REF!</f>
        <v>#REF!</v>
      </c>
      <c r="AP455" s="1" t="e">
        <f aca="false">#REF!</f>
        <v>#REF!</v>
      </c>
      <c r="AQ455" s="1" t="e">
        <f aca="false">#REF!</f>
        <v>#REF!</v>
      </c>
      <c r="AR455" s="1" t="e">
        <f aca="false">#REF!</f>
        <v>#REF!</v>
      </c>
      <c r="AS455" s="1" t="e">
        <f aca="false">#REF!</f>
        <v>#REF!</v>
      </c>
      <c r="AT455" s="36" t="n">
        <f aca="false">AT323</f>
        <v>0</v>
      </c>
      <c r="AU455" s="36" t="n">
        <f aca="false">AU323</f>
        <v>0</v>
      </c>
      <c r="AV455" s="36" t="n">
        <f aca="false">AV323</f>
        <v>0</v>
      </c>
      <c r="AW455" s="36" t="n">
        <f aca="false">AW323</f>
        <v>0</v>
      </c>
      <c r="AX455" s="36" t="n">
        <f aca="false">AX323</f>
        <v>0</v>
      </c>
    </row>
    <row r="456" customFormat="false" ht="12.75" hidden="false" customHeight="false" outlineLevel="0" collapsed="false">
      <c r="AA456" s="0" t="s">
        <v>65</v>
      </c>
      <c r="AB456" s="1"/>
      <c r="AC456" s="1"/>
      <c r="AD456" s="1"/>
      <c r="AE456" s="1"/>
      <c r="AF456" s="1"/>
      <c r="AG456" s="1" t="n">
        <f aca="false">AG368</f>
        <v>0</v>
      </c>
      <c r="AH456" s="1" t="n">
        <f aca="false">AH368</f>
        <v>0</v>
      </c>
      <c r="AI456" s="1" t="n">
        <f aca="false">AI368</f>
        <v>0</v>
      </c>
      <c r="AJ456" s="1" t="n">
        <f aca="false">AJ368</f>
        <v>0</v>
      </c>
      <c r="AK456" s="1" t="n">
        <f aca="false">AK368</f>
        <v>0</v>
      </c>
      <c r="AL456" s="1" t="n">
        <f aca="false">AL368</f>
        <v>0</v>
      </c>
      <c r="AM456" s="1" t="n">
        <f aca="false">AM368</f>
        <v>0</v>
      </c>
      <c r="AN456" s="1" t="n">
        <f aca="false">AN368</f>
        <v>0</v>
      </c>
      <c r="AO456" s="1" t="n">
        <f aca="false">AO368</f>
        <v>0</v>
      </c>
      <c r="AP456" s="1" t="n">
        <f aca="false">AP368</f>
        <v>0</v>
      </c>
      <c r="AQ456" s="1" t="n">
        <f aca="false">AQ368</f>
        <v>0</v>
      </c>
      <c r="AR456" s="1" t="n">
        <f aca="false">AR368</f>
        <v>0</v>
      </c>
      <c r="AS456" s="1" t="n">
        <f aca="false">AS368</f>
        <v>0</v>
      </c>
      <c r="AT456" s="36" t="n">
        <f aca="false">AT346</f>
        <v>0</v>
      </c>
      <c r="AU456" s="36" t="n">
        <f aca="false">AU346</f>
        <v>0</v>
      </c>
      <c r="AV456" s="36" t="n">
        <f aca="false">AV346</f>
        <v>0</v>
      </c>
      <c r="AW456" s="36" t="n">
        <f aca="false">AW346</f>
        <v>0</v>
      </c>
      <c r="AX456" s="36" t="n">
        <f aca="false">AX346</f>
        <v>0</v>
      </c>
    </row>
    <row r="457" customFormat="false" ht="12.75" hidden="false" customHeight="false" outlineLevel="0" collapsed="false">
      <c r="AA457" s="0" t="s">
        <v>66</v>
      </c>
      <c r="AB457" s="1"/>
      <c r="AC457" s="1"/>
      <c r="AD457" s="1"/>
      <c r="AE457" s="1"/>
      <c r="AF457" s="1"/>
      <c r="AG457" s="1" t="n">
        <f aca="false">AG391</f>
        <v>0</v>
      </c>
      <c r="AH457" s="1" t="n">
        <f aca="false">AH391</f>
        <v>0</v>
      </c>
      <c r="AI457" s="1" t="n">
        <f aca="false">AI391</f>
        <v>0</v>
      </c>
      <c r="AJ457" s="1" t="n">
        <f aca="false">AJ391</f>
        <v>0</v>
      </c>
      <c r="AK457" s="1" t="n">
        <f aca="false">AK391</f>
        <v>0</v>
      </c>
      <c r="AL457" s="1" t="n">
        <f aca="false">AL391</f>
        <v>0</v>
      </c>
      <c r="AM457" s="1" t="n">
        <f aca="false">AM391</f>
        <v>0</v>
      </c>
      <c r="AN457" s="1" t="n">
        <f aca="false">AN391</f>
        <v>0</v>
      </c>
      <c r="AO457" s="1" t="n">
        <f aca="false">AO391</f>
        <v>0</v>
      </c>
      <c r="AP457" s="1" t="n">
        <f aca="false">AP391</f>
        <v>0</v>
      </c>
      <c r="AQ457" s="1" t="n">
        <f aca="false">AQ391</f>
        <v>0</v>
      </c>
      <c r="AR457" s="1" t="n">
        <f aca="false">AR391</f>
        <v>0</v>
      </c>
      <c r="AS457" s="1" t="n">
        <f aca="false">AS391</f>
        <v>0</v>
      </c>
      <c r="AT457" s="36" t="n">
        <f aca="false">AT369</f>
        <v>0</v>
      </c>
      <c r="AU457" s="36" t="n">
        <f aca="false">AU369</f>
        <v>0</v>
      </c>
      <c r="AV457" s="36" t="n">
        <f aca="false">AV369</f>
        <v>0</v>
      </c>
      <c r="AW457" s="36" t="n">
        <f aca="false">AW369</f>
        <v>0</v>
      </c>
      <c r="AX457" s="36" t="n">
        <f aca="false">AX369</f>
        <v>0</v>
      </c>
    </row>
    <row r="458" customFormat="false" ht="12.75" hidden="false" customHeight="false" outlineLevel="0" collapsed="false">
      <c r="AA458" s="0" t="s">
        <v>67</v>
      </c>
      <c r="AB458" s="1"/>
      <c r="AC458" s="1"/>
      <c r="AD458" s="1"/>
      <c r="AE458" s="1"/>
      <c r="AF458" s="1"/>
      <c r="AG458" s="1"/>
      <c r="AH458" s="1"/>
      <c r="AI458" s="1"/>
      <c r="AJ458" s="1"/>
      <c r="AK458" s="1"/>
      <c r="AL458" s="1"/>
      <c r="AM458" s="1"/>
      <c r="AN458" s="1"/>
      <c r="AO458" s="1"/>
      <c r="AP458" s="1"/>
      <c r="AQ458" s="1"/>
      <c r="AR458" s="1"/>
      <c r="AS458" s="1"/>
      <c r="AT458" s="36" t="n">
        <f aca="false">AT392</f>
        <v>0</v>
      </c>
      <c r="AU458" s="36" t="n">
        <f aca="false">AU392</f>
        <v>0</v>
      </c>
      <c r="AV458" s="36" t="n">
        <f aca="false">AV392</f>
        <v>0</v>
      </c>
      <c r="AW458" s="36" t="n">
        <f aca="false">AW392</f>
        <v>0</v>
      </c>
      <c r="AX458" s="36" t="n">
        <f aca="false">AX392</f>
        <v>0</v>
      </c>
    </row>
    <row r="459" customFormat="false" ht="12.75" hidden="false" customHeight="false" outlineLevel="0" collapsed="false">
      <c r="AA459" s="0" t="s">
        <v>47</v>
      </c>
      <c r="AB459" s="1"/>
      <c r="AC459" s="1"/>
      <c r="AD459" s="1"/>
      <c r="AE459" s="1"/>
      <c r="AF459" s="1"/>
      <c r="AG459" s="1"/>
      <c r="AH459" s="1"/>
      <c r="AI459" s="1"/>
      <c r="AJ459" s="1"/>
      <c r="AK459" s="1"/>
      <c r="AL459" s="1"/>
      <c r="AM459" s="1"/>
      <c r="AN459" s="1"/>
      <c r="AO459" s="1"/>
      <c r="AP459" s="1"/>
      <c r="AQ459" s="1"/>
      <c r="AR459" s="1"/>
      <c r="AS459" s="1"/>
      <c r="AT459" s="36" t="n">
        <f aca="false">AT415</f>
        <v>0</v>
      </c>
      <c r="AU459" s="36" t="n">
        <f aca="false">AU415</f>
        <v>0</v>
      </c>
      <c r="AV459" s="36" t="n">
        <f aca="false">AV415</f>
        <v>0</v>
      </c>
      <c r="AW459" s="36" t="n">
        <f aca="false">AW415</f>
        <v>0</v>
      </c>
      <c r="AX459" s="36" t="n">
        <f aca="false">AX415</f>
        <v>0</v>
      </c>
    </row>
    <row r="460" customFormat="false" ht="12.75" hidden="false" customHeight="false" outlineLevel="0" collapsed="false">
      <c r="AA460" s="0" t="s">
        <v>68</v>
      </c>
      <c r="AB460" s="1" t="n">
        <v>-1.4</v>
      </c>
      <c r="AC460" s="1" t="n">
        <v>-1.4</v>
      </c>
      <c r="AD460" s="1" t="n">
        <v>-1.4</v>
      </c>
      <c r="AE460" s="1"/>
      <c r="AF460" s="1"/>
      <c r="AG460" s="26"/>
      <c r="AH460" s="26"/>
      <c r="AI460" s="26"/>
      <c r="AJ460" s="26"/>
      <c r="AK460" s="26"/>
      <c r="AL460" s="26"/>
      <c r="AM460" s="26"/>
      <c r="AN460" s="26"/>
      <c r="AO460" s="26"/>
      <c r="AP460" s="26"/>
      <c r="AQ460" s="26"/>
      <c r="AR460" s="26"/>
      <c r="AS460" s="26"/>
      <c r="AT460" s="36" t="n">
        <f aca="false">AT438</f>
        <v>0</v>
      </c>
      <c r="AU460" s="36" t="n">
        <f aca="false">AU438</f>
        <v>0</v>
      </c>
      <c r="AV460" s="36" t="n">
        <f aca="false">AV438</f>
        <v>0</v>
      </c>
      <c r="AW460" s="36" t="n">
        <f aca="false">AW438</f>
        <v>0</v>
      </c>
      <c r="AX460" s="36" t="n">
        <f aca="false">AX438</f>
        <v>0</v>
      </c>
    </row>
    <row r="461" customFormat="false" ht="12.75" hidden="false" customHeight="false" outlineLevel="0" collapsed="false">
      <c r="AA461" s="0" t="s">
        <v>69</v>
      </c>
      <c r="AB461" s="1"/>
      <c r="AC461" s="1"/>
      <c r="AD461" s="1"/>
      <c r="AE461" s="1"/>
      <c r="AF461" s="1"/>
      <c r="AG461" s="1"/>
      <c r="AH461" s="1"/>
      <c r="AI461" s="1"/>
      <c r="AJ461" s="1"/>
      <c r="AK461" s="1"/>
      <c r="AL461" s="1"/>
      <c r="AM461" s="1"/>
      <c r="AN461" s="1"/>
      <c r="AO461" s="1"/>
      <c r="AP461" s="1"/>
      <c r="AQ461" s="1"/>
      <c r="AR461" s="1"/>
      <c r="AS461" s="1"/>
      <c r="AT461" s="26"/>
      <c r="AU461" s="26"/>
      <c r="AV461" s="26"/>
      <c r="AW461" s="26"/>
      <c r="AX461" s="26"/>
    </row>
    <row r="462" customFormat="false" ht="12.75" hidden="false" customHeight="false" outlineLevel="0" collapsed="false">
      <c r="AA462" s="0" t="s">
        <v>70</v>
      </c>
      <c r="AB462" s="1"/>
      <c r="AC462" s="1"/>
      <c r="AD462" s="1"/>
      <c r="AE462" s="1"/>
      <c r="AF462" s="1"/>
      <c r="AG462" s="1"/>
      <c r="AH462" s="1"/>
      <c r="AI462" s="1"/>
      <c r="AJ462" s="1"/>
      <c r="AK462" s="1"/>
      <c r="AL462" s="1"/>
      <c r="AM462" s="1"/>
      <c r="AN462" s="1"/>
      <c r="AO462" s="1"/>
      <c r="AP462" s="1"/>
      <c r="AQ462" s="1"/>
      <c r="AR462" s="1"/>
      <c r="AS462" s="1"/>
      <c r="AT462" s="26"/>
      <c r="AU462" s="26"/>
      <c r="AV462" s="26"/>
      <c r="AW462" s="26"/>
      <c r="AX462" s="26"/>
    </row>
    <row r="463" customFormat="false" ht="12.75" hidden="false" customHeight="false" outlineLevel="0" collapsed="false">
      <c r="AA463" s="0" t="s">
        <v>71</v>
      </c>
      <c r="AB463" s="1"/>
      <c r="AC463" s="1"/>
      <c r="AD463" s="1"/>
      <c r="AE463" s="1"/>
      <c r="AF463" s="1"/>
      <c r="AG463" s="1" t="e">
        <f aca="false">#REF!</f>
        <v>#REF!</v>
      </c>
      <c r="AH463" s="1" t="e">
        <f aca="false">#REF!</f>
        <v>#REF!</v>
      </c>
      <c r="AI463" s="1" t="e">
        <f aca="false">#REF!</f>
        <v>#REF!</v>
      </c>
      <c r="AJ463" s="1" t="e">
        <f aca="false">#REF!</f>
        <v>#REF!</v>
      </c>
      <c r="AK463" s="1" t="e">
        <f aca="false">#REF!</f>
        <v>#REF!</v>
      </c>
      <c r="AL463" s="1" t="e">
        <f aca="false">#REF!</f>
        <v>#REF!</v>
      </c>
      <c r="AM463" s="1" t="e">
        <f aca="false">#REF!</f>
        <v>#REF!</v>
      </c>
      <c r="AN463" s="1" t="e">
        <f aca="false">#REF!</f>
        <v>#REF!</v>
      </c>
      <c r="AO463" s="1" t="e">
        <f aca="false">#REF!</f>
        <v>#REF!</v>
      </c>
      <c r="AP463" s="1" t="e">
        <f aca="false">#REF!</f>
        <v>#REF!</v>
      </c>
      <c r="AQ463" s="1" t="e">
        <f aca="false">#REF!</f>
        <v>#REF!</v>
      </c>
      <c r="AR463" s="1" t="e">
        <f aca="false">#REF!</f>
        <v>#REF!</v>
      </c>
      <c r="AS463" s="1" t="e">
        <f aca="false">#REF!</f>
        <v>#REF!</v>
      </c>
      <c r="AT463" s="26"/>
      <c r="AU463" s="26"/>
      <c r="AV463" s="26"/>
      <c r="AW463" s="26"/>
      <c r="AX463" s="26"/>
    </row>
    <row r="464" customFormat="false" ht="12.75" hidden="true" customHeight="false" outlineLevel="0" collapsed="false">
      <c r="AA464" s="0" t="s">
        <v>72</v>
      </c>
      <c r="AB464" s="1"/>
      <c r="AC464" s="1"/>
      <c r="AD464" s="1"/>
      <c r="AE464" s="1"/>
      <c r="AF464" s="1"/>
      <c r="AG464" s="1" t="e">
        <f aca="false">#REF!</f>
        <v>#REF!</v>
      </c>
      <c r="AH464" s="1" t="e">
        <f aca="false">#REF!</f>
        <v>#REF!</v>
      </c>
      <c r="AI464" s="1" t="e">
        <f aca="false">#REF!</f>
        <v>#REF!</v>
      </c>
      <c r="AJ464" s="1" t="e">
        <f aca="false">#REF!</f>
        <v>#REF!</v>
      </c>
      <c r="AK464" s="1" t="e">
        <f aca="false">#REF!</f>
        <v>#REF!</v>
      </c>
      <c r="AL464" s="1" t="e">
        <f aca="false">#REF!</f>
        <v>#REF!</v>
      </c>
      <c r="AM464" s="1" t="e">
        <f aca="false">#REF!</f>
        <v>#REF!</v>
      </c>
      <c r="AN464" s="1" t="e">
        <f aca="false">#REF!</f>
        <v>#REF!</v>
      </c>
      <c r="AO464" s="1" t="e">
        <f aca="false">#REF!</f>
        <v>#REF!</v>
      </c>
      <c r="AP464" s="1" t="e">
        <f aca="false">#REF!</f>
        <v>#REF!</v>
      </c>
      <c r="AQ464" s="1" t="e">
        <f aca="false">#REF!</f>
        <v>#REF!</v>
      </c>
      <c r="AR464" s="1" t="e">
        <f aca="false">#REF!</f>
        <v>#REF!</v>
      </c>
      <c r="AS464" s="1" t="e">
        <f aca="false">#REF!</f>
        <v>#REF!</v>
      </c>
      <c r="AT464" s="26"/>
      <c r="AU464" s="26"/>
      <c r="AV464" s="26"/>
      <c r="AW464" s="26"/>
      <c r="AX464" s="26"/>
    </row>
    <row r="465" customFormat="false" ht="12.75" hidden="false" customHeight="false" outlineLevel="0" collapsed="false">
      <c r="AA465" s="0" t="s">
        <v>73</v>
      </c>
      <c r="AB465" s="40"/>
      <c r="AC465" s="40"/>
      <c r="AD465" s="40"/>
      <c r="AE465" s="40"/>
      <c r="AF465" s="40" t="n">
        <v>17</v>
      </c>
      <c r="AG465" s="41"/>
      <c r="AH465" s="41"/>
      <c r="AI465" s="41"/>
      <c r="AJ465" s="41"/>
      <c r="AK465" s="41"/>
      <c r="AL465" s="41"/>
      <c r="AM465" s="41"/>
      <c r="AN465" s="41"/>
      <c r="AO465" s="41"/>
      <c r="AP465" s="41"/>
      <c r="AQ465" s="41"/>
      <c r="AR465" s="41"/>
      <c r="AS465" s="41"/>
      <c r="AT465" s="41"/>
      <c r="AU465" s="41"/>
      <c r="AV465" s="41"/>
      <c r="AW465" s="41"/>
      <c r="AX465" s="41"/>
    </row>
    <row r="466" customFormat="false" ht="12.75" hidden="false" customHeight="false" outlineLevel="0" collapsed="false">
      <c r="AB466" s="1" t="n">
        <f aca="false">SUM(AB448:AB465)</f>
        <v>-3.7</v>
      </c>
      <c r="AC466" s="1" t="n">
        <f aca="false">SUM(AC448:AC465)</f>
        <v>1.5</v>
      </c>
      <c r="AD466" s="1" t="n">
        <f aca="false">SUM(AD448:AD465)</f>
        <v>5.6</v>
      </c>
      <c r="AE466" s="1" t="n">
        <f aca="false">SUM(AE448:AE465)</f>
        <v>15.4</v>
      </c>
      <c r="AF466" s="1" t="n">
        <f aca="false">SUM(AF448:AF465)</f>
        <v>15.1</v>
      </c>
      <c r="AG466" s="1" t="e">
        <f aca="false">SUM(AG448:AG465)</f>
        <v>#REF!</v>
      </c>
      <c r="AH466" s="1" t="e">
        <f aca="false">SUM(AH448:AH465)</f>
        <v>#REF!</v>
      </c>
      <c r="AI466" s="1" t="e">
        <f aca="false">SUM(AI448:AI465)</f>
        <v>#REF!</v>
      </c>
      <c r="AJ466" s="1" t="e">
        <f aca="false">SUM(AJ448:AJ465)</f>
        <v>#REF!</v>
      </c>
      <c r="AK466" s="1" t="e">
        <f aca="false">SUM(AK448:AK465)</f>
        <v>#REF!</v>
      </c>
      <c r="AL466" s="1" t="e">
        <f aca="false">SUM(AL448:AL465)</f>
        <v>#REF!</v>
      </c>
      <c r="AM466" s="1" t="e">
        <f aca="false">SUM(AM448:AM465)</f>
        <v>#REF!</v>
      </c>
      <c r="AN466" s="1" t="e">
        <f aca="false">SUM(AN448:AN465)</f>
        <v>#REF!</v>
      </c>
      <c r="AO466" s="1" t="e">
        <f aca="false">SUM(AO448:AO465)</f>
        <v>#REF!</v>
      </c>
      <c r="AP466" s="1" t="e">
        <f aca="false">SUM(AP448:AP465)</f>
        <v>#REF!</v>
      </c>
      <c r="AQ466" s="1" t="e">
        <f aca="false">SUM(AQ448:AQ465)</f>
        <v>#REF!</v>
      </c>
      <c r="AR466" s="1" t="e">
        <f aca="false">SUM(AR448:AR465)</f>
        <v>#REF!</v>
      </c>
      <c r="AS466" s="1" t="e">
        <f aca="false">SUM(AS448:AS465)</f>
        <v>#REF!</v>
      </c>
      <c r="AT466" s="1" t="n">
        <f aca="false">SUM(AT448:AT465)</f>
        <v>0</v>
      </c>
      <c r="AU466" s="1" t="n">
        <f aca="false">SUM(AU448:AU465)</f>
        <v>0</v>
      </c>
      <c r="AV466" s="1" t="n">
        <f aca="false">SUM(AV448:AV465)</f>
        <v>0</v>
      </c>
      <c r="AW466" s="1" t="n">
        <f aca="false">SUM(AW448:AW465)</f>
        <v>0</v>
      </c>
      <c r="AX466" s="1" t="n">
        <f aca="false">SUM(AX448:AX465)</f>
        <v>0</v>
      </c>
    </row>
    <row r="467" customFormat="false" ht="12.75" hidden="false" customHeight="false" outlineLevel="0" collapsed="false">
      <c r="AB467" s="1"/>
      <c r="AC467" s="1"/>
      <c r="AD467" s="1"/>
      <c r="AE467" s="1"/>
      <c r="AF467" s="1"/>
      <c r="AG467" s="1"/>
      <c r="AH467" s="1"/>
      <c r="AI467" s="1"/>
      <c r="AJ467" s="1"/>
      <c r="AK467" s="1"/>
      <c r="AL467" s="1"/>
      <c r="AM467" s="1"/>
      <c r="AN467" s="1"/>
      <c r="AO467" s="1"/>
      <c r="AP467" s="1"/>
      <c r="AQ467" s="1"/>
      <c r="AR467" s="1"/>
      <c r="AS467" s="1"/>
      <c r="AT467" s="1"/>
      <c r="AU467" s="1"/>
      <c r="AV467" s="1"/>
      <c r="AW467" s="1"/>
      <c r="AX467" s="1"/>
    </row>
    <row r="468" customFormat="false" ht="12.75" hidden="false" customHeight="false" outlineLevel="0" collapsed="false">
      <c r="AB468" s="1"/>
      <c r="AC468" s="1"/>
      <c r="AD468" s="1"/>
      <c r="AE468" s="1"/>
      <c r="AF468" s="1"/>
      <c r="AG468" s="1"/>
      <c r="AH468" s="1"/>
      <c r="AI468" s="1"/>
      <c r="AJ468" s="1"/>
      <c r="AK468" s="1"/>
      <c r="AL468" s="1"/>
      <c r="AM468" s="1"/>
      <c r="AN468" s="1"/>
      <c r="AO468" s="1"/>
      <c r="AP468" s="1"/>
      <c r="AQ468" s="1"/>
      <c r="AR468" s="1"/>
      <c r="AS468" s="1"/>
      <c r="AT468" s="1"/>
      <c r="AU468" s="1"/>
      <c r="AV468" s="1"/>
      <c r="AW468" s="1"/>
      <c r="AX468" s="1"/>
    </row>
    <row r="469" customFormat="false" ht="12.75" hidden="false" customHeight="false" outlineLevel="0" collapsed="false">
      <c r="AA469" s="8" t="s">
        <v>81</v>
      </c>
    </row>
    <row r="470" customFormat="false" ht="12.75" hidden="false" customHeight="false" outlineLevel="0" collapsed="false">
      <c r="AB470" s="30" t="n">
        <f aca="false">AB$147</f>
        <v>0</v>
      </c>
      <c r="AC470" s="30" t="n">
        <f aca="false">AC$147</f>
        <v>0</v>
      </c>
      <c r="AD470" s="30" t="n">
        <f aca="false">AD$147</f>
        <v>0</v>
      </c>
      <c r="AE470" s="30" t="n">
        <f aca="false">AE$147</f>
        <v>0</v>
      </c>
      <c r="AF470" s="30" t="n">
        <f aca="false">AF$147</f>
        <v>0</v>
      </c>
      <c r="AG470" s="30" t="n">
        <f aca="false">AG$147</f>
        <v>0</v>
      </c>
      <c r="AH470" s="30" t="n">
        <f aca="false">AH$147</f>
        <v>0</v>
      </c>
      <c r="AI470" s="30" t="n">
        <f aca="false">AI$147</f>
        <v>0</v>
      </c>
      <c r="AJ470" s="30" t="n">
        <f aca="false">AJ$147</f>
        <v>0</v>
      </c>
      <c r="AK470" s="30" t="n">
        <f aca="false">AK$147</f>
        <v>0</v>
      </c>
      <c r="AL470" s="30" t="n">
        <f aca="false">AL$147</f>
        <v>0</v>
      </c>
      <c r="AM470" s="30" t="n">
        <f aca="false">AM$147</f>
        <v>0</v>
      </c>
      <c r="AN470" s="30" t="n">
        <f aca="false">AN$147</f>
        <v>0</v>
      </c>
      <c r="AO470" s="30" t="n">
        <f aca="false">AO$147</f>
        <v>0</v>
      </c>
      <c r="AP470" s="30" t="n">
        <f aca="false">AP$147</f>
        <v>0</v>
      </c>
      <c r="AQ470" s="30" t="n">
        <f aca="false">AQ$147</f>
        <v>0</v>
      </c>
      <c r="AR470" s="30" t="n">
        <f aca="false">AR$147</f>
        <v>0</v>
      </c>
      <c r="AS470" s="30" t="n">
        <f aca="false">AS$147</f>
        <v>0</v>
      </c>
      <c r="AT470" s="30" t="n">
        <f aca="false">AT$148</f>
        <v>36312</v>
      </c>
      <c r="AU470" s="30" t="n">
        <f aca="false">AU$148</f>
        <v>36342</v>
      </c>
      <c r="AV470" s="30" t="n">
        <f aca="false">AV$148</f>
        <v>36373</v>
      </c>
      <c r="AW470" s="30" t="n">
        <f aca="false">AW$148</f>
        <v>36404</v>
      </c>
      <c r="AX470" s="30" t="n">
        <f aca="false">AX$148</f>
        <v>36434</v>
      </c>
    </row>
    <row r="471" customFormat="false" ht="12.75" hidden="false" customHeight="false" outlineLevel="0" collapsed="false">
      <c r="AA471" s="0" t="s">
        <v>57</v>
      </c>
      <c r="AB471" s="1" t="n">
        <v>-2.3</v>
      </c>
      <c r="AC471" s="1" t="n">
        <v>-4.1</v>
      </c>
      <c r="AD471" s="1"/>
      <c r="AE471" s="1" t="n">
        <v>15.4</v>
      </c>
      <c r="AF471" s="1" t="n">
        <v>11.6</v>
      </c>
      <c r="AG471" s="1" t="n">
        <f aca="false">AG206</f>
        <v>0</v>
      </c>
      <c r="AH471" s="1" t="n">
        <f aca="false">AH206</f>
        <v>0</v>
      </c>
      <c r="AI471" s="1" t="n">
        <f aca="false">AI206</f>
        <v>0</v>
      </c>
      <c r="AJ471" s="1" t="n">
        <f aca="false">AJ206</f>
        <v>0</v>
      </c>
      <c r="AK471" s="1" t="n">
        <f aca="false">AK206</f>
        <v>0</v>
      </c>
      <c r="AL471" s="1" t="n">
        <f aca="false">AL206</f>
        <v>0</v>
      </c>
      <c r="AM471" s="1" t="n">
        <f aca="false">AM206</f>
        <v>0</v>
      </c>
      <c r="AN471" s="1" t="n">
        <f aca="false">AN206</f>
        <v>0</v>
      </c>
      <c r="AO471" s="1" t="n">
        <f aca="false">AO206</f>
        <v>0</v>
      </c>
      <c r="AP471" s="1" t="n">
        <f aca="false">AP206</f>
        <v>0</v>
      </c>
      <c r="AQ471" s="1" t="n">
        <f aca="false">AQ206</f>
        <v>0</v>
      </c>
      <c r="AR471" s="1" t="n">
        <f aca="false">AR206</f>
        <v>0</v>
      </c>
      <c r="AS471" s="1" t="n">
        <f aca="false">AS206</f>
        <v>0</v>
      </c>
      <c r="AT471" s="36" t="n">
        <f aca="false">AT163</f>
        <v>0</v>
      </c>
      <c r="AU471" s="36" t="n">
        <f aca="false">AU163</f>
        <v>0</v>
      </c>
      <c r="AV471" s="36" t="n">
        <f aca="false">AV163</f>
        <v>0</v>
      </c>
      <c r="AW471" s="36" t="n">
        <f aca="false">AW163</f>
        <v>0</v>
      </c>
      <c r="AX471" s="36" t="n">
        <f aca="false">AX163</f>
        <v>0</v>
      </c>
    </row>
    <row r="472" customFormat="false" ht="12.75" hidden="false" customHeight="false" outlineLevel="0" collapsed="false">
      <c r="AA472" s="0" t="s">
        <v>58</v>
      </c>
      <c r="AB472" s="1"/>
      <c r="AC472" s="1" t="n">
        <v>7</v>
      </c>
      <c r="AD472" s="1" t="n">
        <v>7</v>
      </c>
      <c r="AE472" s="1"/>
      <c r="AF472" s="1"/>
      <c r="AG472" s="1" t="n">
        <f aca="false">AG229</f>
        <v>0</v>
      </c>
      <c r="AH472" s="1" t="n">
        <f aca="false">AH229</f>
        <v>0</v>
      </c>
      <c r="AI472" s="1" t="n">
        <f aca="false">AI229</f>
        <v>0</v>
      </c>
      <c r="AJ472" s="1" t="n">
        <f aca="false">AJ229</f>
        <v>0</v>
      </c>
      <c r="AK472" s="1" t="n">
        <f aca="false">AK229</f>
        <v>0</v>
      </c>
      <c r="AL472" s="1" t="n">
        <f aca="false">AL229</f>
        <v>0</v>
      </c>
      <c r="AM472" s="1" t="n">
        <f aca="false">AM229</f>
        <v>0</v>
      </c>
      <c r="AN472" s="1" t="n">
        <f aca="false">AN229</f>
        <v>0</v>
      </c>
      <c r="AO472" s="1" t="n">
        <f aca="false">AO229</f>
        <v>0</v>
      </c>
      <c r="AP472" s="1" t="n">
        <f aca="false">AP229</f>
        <v>0</v>
      </c>
      <c r="AQ472" s="1" t="n">
        <f aca="false">AQ229</f>
        <v>0</v>
      </c>
      <c r="AR472" s="1" t="n">
        <f aca="false">AR229</f>
        <v>0</v>
      </c>
      <c r="AS472" s="1" t="n">
        <f aca="false">AS229</f>
        <v>0</v>
      </c>
      <c r="AT472" s="36" t="n">
        <f aca="false">AT186</f>
        <v>0</v>
      </c>
      <c r="AU472" s="36" t="n">
        <f aca="false">AU186</f>
        <v>0</v>
      </c>
      <c r="AV472" s="36" t="n">
        <f aca="false">AV186</f>
        <v>0</v>
      </c>
      <c r="AW472" s="36" t="n">
        <f aca="false">AW186</f>
        <v>0</v>
      </c>
      <c r="AX472" s="36" t="n">
        <f aca="false">AX186</f>
        <v>0</v>
      </c>
    </row>
    <row r="473" customFormat="false" ht="12.75" hidden="false" customHeight="false" outlineLevel="0" collapsed="false">
      <c r="AA473" s="0" t="s">
        <v>59</v>
      </c>
      <c r="AB473" s="1"/>
      <c r="AC473" s="1"/>
      <c r="AD473" s="1"/>
      <c r="AE473" s="1"/>
      <c r="AF473" s="1"/>
      <c r="AG473" s="1"/>
      <c r="AH473" s="1"/>
      <c r="AI473" s="1"/>
      <c r="AJ473" s="1"/>
      <c r="AK473" s="1"/>
      <c r="AL473" s="1"/>
      <c r="AM473" s="1"/>
      <c r="AN473" s="1"/>
      <c r="AO473" s="1"/>
      <c r="AP473" s="1"/>
      <c r="AQ473" s="1"/>
      <c r="AR473" s="1"/>
      <c r="AS473" s="1"/>
      <c r="AT473" s="36" t="n">
        <f aca="false">AT209</f>
        <v>0</v>
      </c>
      <c r="AU473" s="36" t="n">
        <f aca="false">AU209</f>
        <v>0</v>
      </c>
      <c r="AV473" s="36" t="n">
        <f aca="false">AV209</f>
        <v>0</v>
      </c>
      <c r="AW473" s="36" t="n">
        <f aca="false">AW209</f>
        <v>0</v>
      </c>
      <c r="AX473" s="36" t="n">
        <f aca="false">AX209</f>
        <v>0</v>
      </c>
    </row>
    <row r="474" customFormat="false" ht="12.75" hidden="false" customHeight="false" outlineLevel="0" collapsed="false">
      <c r="AA474" s="0" t="s">
        <v>60</v>
      </c>
      <c r="AB474" s="1"/>
      <c r="AC474" s="1"/>
      <c r="AD474" s="1"/>
      <c r="AE474" s="1"/>
      <c r="AF474" s="1"/>
      <c r="AG474" s="1"/>
      <c r="AH474" s="1"/>
      <c r="AI474" s="1"/>
      <c r="AJ474" s="1"/>
      <c r="AK474" s="1"/>
      <c r="AL474" s="1"/>
      <c r="AM474" s="1"/>
      <c r="AN474" s="1"/>
      <c r="AO474" s="1"/>
      <c r="AP474" s="1"/>
      <c r="AQ474" s="1"/>
      <c r="AR474" s="1"/>
      <c r="AS474" s="1"/>
      <c r="AT474" s="36" t="n">
        <f aca="false">AT232</f>
        <v>0</v>
      </c>
      <c r="AU474" s="36" t="n">
        <f aca="false">AU232</f>
        <v>0</v>
      </c>
      <c r="AV474" s="36" t="n">
        <f aca="false">AV232</f>
        <v>0</v>
      </c>
      <c r="AW474" s="36" t="n">
        <f aca="false">AW232</f>
        <v>0</v>
      </c>
      <c r="AX474" s="36" t="n">
        <f aca="false">AX232</f>
        <v>0</v>
      </c>
    </row>
    <row r="475" customFormat="false" ht="12.75" hidden="false" customHeight="false" outlineLevel="0" collapsed="false">
      <c r="AA475" s="0" t="s">
        <v>61</v>
      </c>
      <c r="AB475" s="1"/>
      <c r="AC475" s="1"/>
      <c r="AD475" s="1"/>
      <c r="AE475" s="1"/>
      <c r="AF475" s="1"/>
      <c r="AG475" s="1"/>
      <c r="AH475" s="1"/>
      <c r="AI475" s="1"/>
      <c r="AJ475" s="1"/>
      <c r="AK475" s="1"/>
      <c r="AL475" s="1"/>
      <c r="AM475" s="1"/>
      <c r="AN475" s="1"/>
      <c r="AO475" s="1"/>
      <c r="AP475" s="1"/>
      <c r="AQ475" s="1"/>
      <c r="AR475" s="1"/>
      <c r="AS475" s="1"/>
      <c r="AT475" s="36" t="n">
        <f aca="false">AT255</f>
        <v>0</v>
      </c>
      <c r="AU475" s="36" t="n">
        <f aca="false">AU255</f>
        <v>0</v>
      </c>
      <c r="AV475" s="36" t="n">
        <f aca="false">AV255</f>
        <v>0</v>
      </c>
      <c r="AW475" s="36" t="n">
        <f aca="false">AW255</f>
        <v>0</v>
      </c>
      <c r="AX475" s="36" t="n">
        <f aca="false">AX255</f>
        <v>0</v>
      </c>
    </row>
    <row r="476" customFormat="false" ht="12.75" hidden="false" customHeight="false" outlineLevel="0" collapsed="false">
      <c r="AA476" s="0" t="s">
        <v>62</v>
      </c>
      <c r="AB476" s="1"/>
      <c r="AC476" s="1"/>
      <c r="AD476" s="1"/>
      <c r="AE476" s="1"/>
      <c r="AF476" s="1"/>
      <c r="AG476" s="1"/>
      <c r="AH476" s="1"/>
      <c r="AI476" s="1"/>
      <c r="AJ476" s="1"/>
      <c r="AK476" s="1"/>
      <c r="AL476" s="1"/>
      <c r="AM476" s="1"/>
      <c r="AN476" s="1"/>
      <c r="AO476" s="1"/>
      <c r="AP476" s="1"/>
      <c r="AQ476" s="1"/>
      <c r="AR476" s="1"/>
      <c r="AS476" s="1"/>
      <c r="AT476" s="36" t="n">
        <f aca="false">AT278</f>
        <v>0</v>
      </c>
      <c r="AU476" s="36" t="n">
        <f aca="false">AU278</f>
        <v>0</v>
      </c>
      <c r="AV476" s="36" t="n">
        <f aca="false">AV278</f>
        <v>0</v>
      </c>
      <c r="AW476" s="36" t="n">
        <f aca="false">AW278</f>
        <v>0</v>
      </c>
      <c r="AX476" s="36" t="n">
        <f aca="false">AX278</f>
        <v>0</v>
      </c>
    </row>
    <row r="477" customFormat="false" ht="12.75" hidden="false" customHeight="false" outlineLevel="0" collapsed="false">
      <c r="AA477" s="0" t="s">
        <v>63</v>
      </c>
      <c r="AB477" s="1"/>
      <c r="AC477" s="1"/>
      <c r="AD477" s="1"/>
      <c r="AE477" s="1"/>
      <c r="AF477" s="1"/>
      <c r="AG477" s="1"/>
      <c r="AH477" s="1"/>
      <c r="AI477" s="1"/>
      <c r="AJ477" s="1"/>
      <c r="AK477" s="1"/>
      <c r="AL477" s="1"/>
      <c r="AM477" s="1"/>
      <c r="AN477" s="1"/>
      <c r="AO477" s="1"/>
      <c r="AP477" s="1"/>
      <c r="AQ477" s="1"/>
      <c r="AR477" s="1"/>
      <c r="AS477" s="1"/>
      <c r="AT477" s="36" t="n">
        <f aca="false">AT301</f>
        <v>0</v>
      </c>
      <c r="AU477" s="36" t="n">
        <f aca="false">AU301</f>
        <v>0</v>
      </c>
      <c r="AV477" s="36" t="n">
        <f aca="false">AV301</f>
        <v>0</v>
      </c>
      <c r="AW477" s="36" t="n">
        <f aca="false">AW301</f>
        <v>0</v>
      </c>
      <c r="AX477" s="36" t="n">
        <f aca="false">AX301</f>
        <v>0</v>
      </c>
    </row>
    <row r="478" customFormat="false" ht="12.75" hidden="false" customHeight="false" outlineLevel="0" collapsed="false">
      <c r="AA478" s="0" t="s">
        <v>64</v>
      </c>
      <c r="AB478" s="1"/>
      <c r="AC478" s="1"/>
      <c r="AD478" s="1"/>
      <c r="AE478" s="1"/>
      <c r="AF478" s="1" t="n">
        <v>-13.5</v>
      </c>
      <c r="AG478" s="1" t="e">
        <f aca="false">#REF!</f>
        <v>#REF!</v>
      </c>
      <c r="AH478" s="1" t="e">
        <f aca="false">#REF!</f>
        <v>#REF!</v>
      </c>
      <c r="AI478" s="1" t="e">
        <f aca="false">#REF!</f>
        <v>#REF!</v>
      </c>
      <c r="AJ478" s="1" t="e">
        <f aca="false">#REF!</f>
        <v>#REF!</v>
      </c>
      <c r="AK478" s="1" t="e">
        <f aca="false">#REF!</f>
        <v>#REF!</v>
      </c>
      <c r="AL478" s="1" t="e">
        <f aca="false">#REF!</f>
        <v>#REF!</v>
      </c>
      <c r="AM478" s="1" t="e">
        <f aca="false">#REF!</f>
        <v>#REF!</v>
      </c>
      <c r="AN478" s="1" t="e">
        <f aca="false">#REF!</f>
        <v>#REF!</v>
      </c>
      <c r="AO478" s="1" t="e">
        <f aca="false">#REF!</f>
        <v>#REF!</v>
      </c>
      <c r="AP478" s="1" t="e">
        <f aca="false">#REF!</f>
        <v>#REF!</v>
      </c>
      <c r="AQ478" s="1" t="e">
        <f aca="false">#REF!</f>
        <v>#REF!</v>
      </c>
      <c r="AR478" s="1" t="e">
        <f aca="false">#REF!</f>
        <v>#REF!</v>
      </c>
      <c r="AS478" s="1" t="e">
        <f aca="false">#REF!</f>
        <v>#REF!</v>
      </c>
      <c r="AT478" s="36" t="n">
        <f aca="false">AT324</f>
        <v>0</v>
      </c>
      <c r="AU478" s="36" t="n">
        <f aca="false">AU324</f>
        <v>0</v>
      </c>
      <c r="AV478" s="36" t="n">
        <f aca="false">AV324</f>
        <v>0</v>
      </c>
      <c r="AW478" s="36" t="n">
        <f aca="false">AW324</f>
        <v>0</v>
      </c>
      <c r="AX478" s="36" t="n">
        <f aca="false">AX324</f>
        <v>0</v>
      </c>
    </row>
    <row r="479" customFormat="false" ht="12.75" hidden="false" customHeight="false" outlineLevel="0" collapsed="false">
      <c r="AA479" s="0" t="s">
        <v>65</v>
      </c>
      <c r="AB479" s="1"/>
      <c r="AC479" s="1"/>
      <c r="AD479" s="1"/>
      <c r="AE479" s="1"/>
      <c r="AF479" s="1"/>
      <c r="AG479" s="1" t="n">
        <f aca="false">AG391</f>
        <v>0</v>
      </c>
      <c r="AH479" s="1" t="n">
        <f aca="false">AH391</f>
        <v>0</v>
      </c>
      <c r="AI479" s="1" t="n">
        <f aca="false">AI391</f>
        <v>0</v>
      </c>
      <c r="AJ479" s="1" t="n">
        <f aca="false">AJ391</f>
        <v>0</v>
      </c>
      <c r="AK479" s="1" t="n">
        <f aca="false">AK391</f>
        <v>0</v>
      </c>
      <c r="AL479" s="1" t="n">
        <f aca="false">AL391</f>
        <v>0</v>
      </c>
      <c r="AM479" s="1" t="n">
        <f aca="false">AM391</f>
        <v>0</v>
      </c>
      <c r="AN479" s="1" t="n">
        <f aca="false">AN391</f>
        <v>0</v>
      </c>
      <c r="AO479" s="1" t="n">
        <f aca="false">AO391</f>
        <v>0</v>
      </c>
      <c r="AP479" s="1" t="n">
        <f aca="false">AP391</f>
        <v>0</v>
      </c>
      <c r="AQ479" s="1" t="n">
        <f aca="false">AQ391</f>
        <v>0</v>
      </c>
      <c r="AR479" s="1" t="n">
        <f aca="false">AR391</f>
        <v>0</v>
      </c>
      <c r="AS479" s="1" t="n">
        <f aca="false">AS391</f>
        <v>0</v>
      </c>
      <c r="AT479" s="36" t="n">
        <f aca="false">AT347</f>
        <v>0</v>
      </c>
      <c r="AU479" s="36" t="n">
        <f aca="false">AU347</f>
        <v>0</v>
      </c>
      <c r="AV479" s="36" t="n">
        <f aca="false">AV347</f>
        <v>0</v>
      </c>
      <c r="AW479" s="36" t="n">
        <f aca="false">AW347</f>
        <v>0</v>
      </c>
      <c r="AX479" s="36" t="n">
        <f aca="false">AX347</f>
        <v>0</v>
      </c>
    </row>
    <row r="480" customFormat="false" ht="12.75" hidden="false" customHeight="false" outlineLevel="0" collapsed="false">
      <c r="AA480" s="0" t="s">
        <v>66</v>
      </c>
      <c r="AB480" s="1"/>
      <c r="AC480" s="1"/>
      <c r="AD480" s="1"/>
      <c r="AE480" s="1"/>
      <c r="AF480" s="1"/>
      <c r="AG480" s="1" t="n">
        <f aca="false">AG414</f>
        <v>0</v>
      </c>
      <c r="AH480" s="1" t="n">
        <f aca="false">AH414</f>
        <v>0</v>
      </c>
      <c r="AI480" s="1" t="n">
        <f aca="false">AI414</f>
        <v>0</v>
      </c>
      <c r="AJ480" s="1" t="n">
        <f aca="false">AJ414</f>
        <v>0</v>
      </c>
      <c r="AK480" s="1" t="n">
        <f aca="false">AK414</f>
        <v>0</v>
      </c>
      <c r="AL480" s="1" t="n">
        <f aca="false">AL414</f>
        <v>0</v>
      </c>
      <c r="AM480" s="1" t="n">
        <f aca="false">AM414</f>
        <v>0</v>
      </c>
      <c r="AN480" s="1" t="n">
        <f aca="false">AN414</f>
        <v>0</v>
      </c>
      <c r="AO480" s="1" t="n">
        <f aca="false">AO414</f>
        <v>0</v>
      </c>
      <c r="AP480" s="1" t="n">
        <f aca="false">AP414</f>
        <v>0</v>
      </c>
      <c r="AQ480" s="1" t="n">
        <f aca="false">AQ414</f>
        <v>0</v>
      </c>
      <c r="AR480" s="1" t="n">
        <f aca="false">AR414</f>
        <v>0</v>
      </c>
      <c r="AS480" s="1" t="n">
        <f aca="false">AS414</f>
        <v>0</v>
      </c>
      <c r="AT480" s="36" t="n">
        <f aca="false">AT370</f>
        <v>0</v>
      </c>
      <c r="AU480" s="36" t="n">
        <f aca="false">AU370</f>
        <v>0</v>
      </c>
      <c r="AV480" s="36" t="n">
        <f aca="false">AV370</f>
        <v>0</v>
      </c>
      <c r="AW480" s="36" t="n">
        <f aca="false">AW370</f>
        <v>0</v>
      </c>
      <c r="AX480" s="36" t="n">
        <f aca="false">AX370</f>
        <v>0</v>
      </c>
    </row>
    <row r="481" customFormat="false" ht="12.75" hidden="false" customHeight="false" outlineLevel="0" collapsed="false">
      <c r="AA481" s="0" t="s">
        <v>67</v>
      </c>
      <c r="AB481" s="1"/>
      <c r="AC481" s="1"/>
      <c r="AD481" s="1"/>
      <c r="AE481" s="1"/>
      <c r="AF481" s="1"/>
      <c r="AG481" s="1"/>
      <c r="AH481" s="1"/>
      <c r="AI481" s="1"/>
      <c r="AJ481" s="1"/>
      <c r="AK481" s="1"/>
      <c r="AL481" s="1"/>
      <c r="AM481" s="1"/>
      <c r="AN481" s="1"/>
      <c r="AO481" s="1"/>
      <c r="AP481" s="1"/>
      <c r="AQ481" s="1"/>
      <c r="AR481" s="1"/>
      <c r="AS481" s="1"/>
      <c r="AT481" s="36" t="n">
        <f aca="false">AT393</f>
        <v>0</v>
      </c>
      <c r="AU481" s="36" t="n">
        <f aca="false">AU393</f>
        <v>0</v>
      </c>
      <c r="AV481" s="36" t="n">
        <f aca="false">AV393</f>
        <v>0</v>
      </c>
      <c r="AW481" s="36" t="n">
        <f aca="false">AW393</f>
        <v>0</v>
      </c>
      <c r="AX481" s="36" t="n">
        <f aca="false">AX393</f>
        <v>0</v>
      </c>
    </row>
    <row r="482" customFormat="false" ht="12.75" hidden="false" customHeight="false" outlineLevel="0" collapsed="false">
      <c r="AA482" s="0" t="s">
        <v>47</v>
      </c>
      <c r="AB482" s="1"/>
      <c r="AC482" s="1"/>
      <c r="AD482" s="1"/>
      <c r="AE482" s="1"/>
      <c r="AF482" s="1"/>
      <c r="AG482" s="1"/>
      <c r="AH482" s="1"/>
      <c r="AI482" s="1"/>
      <c r="AJ482" s="1"/>
      <c r="AK482" s="1"/>
      <c r="AL482" s="1"/>
      <c r="AM482" s="1"/>
      <c r="AN482" s="1"/>
      <c r="AO482" s="1"/>
      <c r="AP482" s="1"/>
      <c r="AQ482" s="1"/>
      <c r="AR482" s="1"/>
      <c r="AS482" s="1"/>
      <c r="AT482" s="36" t="n">
        <f aca="false">AT416</f>
        <v>0</v>
      </c>
      <c r="AU482" s="36" t="n">
        <f aca="false">AU416</f>
        <v>0</v>
      </c>
      <c r="AV482" s="36" t="n">
        <f aca="false">AV416</f>
        <v>0</v>
      </c>
      <c r="AW482" s="36" t="n">
        <f aca="false">AW416</f>
        <v>0</v>
      </c>
      <c r="AX482" s="36" t="n">
        <f aca="false">AX416</f>
        <v>0</v>
      </c>
    </row>
    <row r="483" customFormat="false" ht="12.75" hidden="false" customHeight="false" outlineLevel="0" collapsed="false">
      <c r="AA483" s="0" t="s">
        <v>68</v>
      </c>
      <c r="AB483" s="1" t="n">
        <v>-1.4</v>
      </c>
      <c r="AC483" s="1" t="n">
        <v>-1.4</v>
      </c>
      <c r="AD483" s="1" t="n">
        <v>-1.4</v>
      </c>
      <c r="AE483" s="1"/>
      <c r="AF483" s="1"/>
      <c r="AG483" s="26"/>
      <c r="AH483" s="26"/>
      <c r="AI483" s="26"/>
      <c r="AJ483" s="26"/>
      <c r="AK483" s="26"/>
      <c r="AL483" s="26"/>
      <c r="AM483" s="26"/>
      <c r="AN483" s="26"/>
      <c r="AO483" s="26"/>
      <c r="AP483" s="26"/>
      <c r="AQ483" s="26"/>
      <c r="AR483" s="26"/>
      <c r="AS483" s="26"/>
      <c r="AT483" s="36" t="n">
        <f aca="false">AT439</f>
        <v>0</v>
      </c>
      <c r="AU483" s="36" t="n">
        <f aca="false">AU439</f>
        <v>0</v>
      </c>
      <c r="AV483" s="36" t="n">
        <f aca="false">AV439</f>
        <v>0</v>
      </c>
      <c r="AW483" s="36" t="n">
        <f aca="false">AW439</f>
        <v>0</v>
      </c>
      <c r="AX483" s="36" t="n">
        <f aca="false">AX439</f>
        <v>0</v>
      </c>
    </row>
    <row r="484" customFormat="false" ht="12.75" hidden="false" customHeight="false" outlineLevel="0" collapsed="false">
      <c r="AA484" s="0" t="s">
        <v>69</v>
      </c>
      <c r="AB484" s="1"/>
      <c r="AC484" s="1"/>
      <c r="AD484" s="1"/>
      <c r="AE484" s="1"/>
      <c r="AF484" s="1"/>
      <c r="AG484" s="1"/>
      <c r="AH484" s="1"/>
      <c r="AI484" s="1"/>
      <c r="AJ484" s="1"/>
      <c r="AK484" s="1"/>
      <c r="AL484" s="1"/>
      <c r="AM484" s="1"/>
      <c r="AN484" s="1"/>
      <c r="AO484" s="1"/>
      <c r="AP484" s="1"/>
      <c r="AQ484" s="1"/>
      <c r="AR484" s="1"/>
      <c r="AS484" s="1"/>
      <c r="AT484" s="36" t="n">
        <f aca="false">AT462</f>
        <v>0</v>
      </c>
      <c r="AU484" s="36" t="n">
        <f aca="false">AU462</f>
        <v>0</v>
      </c>
      <c r="AV484" s="36" t="n">
        <f aca="false">AV462</f>
        <v>0</v>
      </c>
      <c r="AW484" s="36" t="n">
        <f aca="false">AW462</f>
        <v>0</v>
      </c>
      <c r="AX484" s="36" t="n">
        <f aca="false">AX462</f>
        <v>0</v>
      </c>
    </row>
    <row r="485" customFormat="false" ht="12.75" hidden="false" customHeight="false" outlineLevel="0" collapsed="false">
      <c r="AA485" s="0" t="s">
        <v>70</v>
      </c>
      <c r="AB485" s="1"/>
      <c r="AC485" s="1"/>
      <c r="AD485" s="1"/>
      <c r="AE485" s="1"/>
      <c r="AF485" s="1"/>
      <c r="AG485" s="1"/>
      <c r="AH485" s="1"/>
      <c r="AI485" s="1"/>
      <c r="AJ485" s="1"/>
      <c r="AK485" s="1"/>
      <c r="AL485" s="1"/>
      <c r="AM485" s="1"/>
      <c r="AN485" s="1"/>
      <c r="AO485" s="1"/>
      <c r="AP485" s="1"/>
      <c r="AQ485" s="1"/>
      <c r="AR485" s="1"/>
      <c r="AS485" s="1"/>
      <c r="AT485" s="26" t="n">
        <v>0</v>
      </c>
      <c r="AU485" s="26"/>
      <c r="AV485" s="26"/>
      <c r="AW485" s="26"/>
      <c r="AX485" s="26"/>
    </row>
    <row r="486" customFormat="false" ht="12.75" hidden="false" customHeight="false" outlineLevel="0" collapsed="false">
      <c r="AA486" s="0" t="s">
        <v>71</v>
      </c>
      <c r="AB486" s="1"/>
      <c r="AC486" s="1"/>
      <c r="AD486" s="1"/>
      <c r="AE486" s="1"/>
      <c r="AF486" s="1"/>
      <c r="AG486" s="1" t="n">
        <f aca="false">AG610</f>
        <v>0</v>
      </c>
      <c r="AH486" s="1" t="n">
        <f aca="false">AH610</f>
        <v>0</v>
      </c>
      <c r="AI486" s="1" t="n">
        <f aca="false">AI610</f>
        <v>0</v>
      </c>
      <c r="AJ486" s="1" t="n">
        <f aca="false">AJ610</f>
        <v>0</v>
      </c>
      <c r="AK486" s="1" t="n">
        <f aca="false">AK610</f>
        <v>0</v>
      </c>
      <c r="AL486" s="1" t="n">
        <f aca="false">AL610</f>
        <v>0</v>
      </c>
      <c r="AM486" s="1" t="n">
        <f aca="false">AM610</f>
        <v>0</v>
      </c>
      <c r="AN486" s="1" t="n">
        <f aca="false">AN610</f>
        <v>0</v>
      </c>
      <c r="AO486" s="1" t="n">
        <f aca="false">AO610</f>
        <v>0</v>
      </c>
      <c r="AP486" s="1" t="n">
        <f aca="false">AP610</f>
        <v>0</v>
      </c>
      <c r="AQ486" s="1" t="n">
        <f aca="false">AQ610</f>
        <v>0</v>
      </c>
      <c r="AR486" s="1" t="n">
        <f aca="false">AR610</f>
        <v>0</v>
      </c>
      <c r="AS486" s="1" t="n">
        <f aca="false">AS610</f>
        <v>0</v>
      </c>
      <c r="AT486" s="26"/>
      <c r="AU486" s="26"/>
      <c r="AV486" s="26"/>
      <c r="AW486" s="26"/>
      <c r="AX486" s="26"/>
    </row>
    <row r="487" customFormat="false" ht="12.75" hidden="true" customHeight="false" outlineLevel="0" collapsed="false">
      <c r="AA487" s="0" t="s">
        <v>72</v>
      </c>
      <c r="AB487" s="1"/>
      <c r="AC487" s="1"/>
      <c r="AD487" s="1"/>
      <c r="AE487" s="1"/>
      <c r="AF487" s="1"/>
      <c r="AG487" s="1" t="n">
        <f aca="false">AG587</f>
        <v>0</v>
      </c>
      <c r="AH487" s="1" t="n">
        <f aca="false">AH587</f>
        <v>0</v>
      </c>
      <c r="AI487" s="1" t="n">
        <f aca="false">AI587</f>
        <v>0</v>
      </c>
      <c r="AJ487" s="1" t="n">
        <f aca="false">AJ587</f>
        <v>0</v>
      </c>
      <c r="AK487" s="1" t="n">
        <f aca="false">AK587</f>
        <v>0</v>
      </c>
      <c r="AL487" s="1" t="n">
        <f aca="false">AL587</f>
        <v>0</v>
      </c>
      <c r="AM487" s="1" t="n">
        <f aca="false">AM587</f>
        <v>0</v>
      </c>
      <c r="AN487" s="1" t="n">
        <f aca="false">AN587</f>
        <v>0</v>
      </c>
      <c r="AO487" s="1" t="n">
        <f aca="false">AO587</f>
        <v>0</v>
      </c>
      <c r="AP487" s="1" t="n">
        <f aca="false">AP587</f>
        <v>0</v>
      </c>
      <c r="AQ487" s="1" t="n">
        <f aca="false">AQ587</f>
        <v>0</v>
      </c>
      <c r="AR487" s="1" t="n">
        <f aca="false">AR587</f>
        <v>0</v>
      </c>
      <c r="AS487" s="1" t="n">
        <f aca="false">AS587</f>
        <v>0</v>
      </c>
      <c r="AT487" s="26"/>
      <c r="AU487" s="26"/>
      <c r="AV487" s="26"/>
      <c r="AW487" s="26"/>
      <c r="AX487" s="26"/>
    </row>
    <row r="488" customFormat="false" ht="12.75" hidden="false" customHeight="false" outlineLevel="0" collapsed="false">
      <c r="AA488" s="0" t="s">
        <v>73</v>
      </c>
      <c r="AB488" s="40"/>
      <c r="AC488" s="40"/>
      <c r="AD488" s="40"/>
      <c r="AE488" s="40"/>
      <c r="AF488" s="40" t="n">
        <v>17</v>
      </c>
      <c r="AG488" s="41"/>
      <c r="AH488" s="41"/>
      <c r="AI488" s="41"/>
      <c r="AJ488" s="41"/>
      <c r="AK488" s="41"/>
      <c r="AL488" s="41"/>
      <c r="AM488" s="41"/>
      <c r="AN488" s="41"/>
      <c r="AO488" s="41"/>
      <c r="AP488" s="41"/>
      <c r="AQ488" s="41"/>
      <c r="AR488" s="41"/>
      <c r="AS488" s="41"/>
      <c r="AT488" s="41"/>
      <c r="AU488" s="41"/>
      <c r="AV488" s="41"/>
      <c r="AW488" s="41"/>
      <c r="AX488" s="41"/>
    </row>
    <row r="489" customFormat="false" ht="12.75" hidden="false" customHeight="false" outlineLevel="0" collapsed="false">
      <c r="AB489" s="1" t="n">
        <f aca="false">SUM(AB471:AB488)</f>
        <v>-3.7</v>
      </c>
      <c r="AC489" s="1" t="n">
        <f aca="false">SUM(AC471:AC488)</f>
        <v>1.5</v>
      </c>
      <c r="AD489" s="1" t="n">
        <f aca="false">SUM(AD471:AD488)</f>
        <v>5.6</v>
      </c>
      <c r="AE489" s="1" t="n">
        <f aca="false">SUM(AE471:AE488)</f>
        <v>15.4</v>
      </c>
      <c r="AF489" s="1" t="n">
        <f aca="false">SUM(AF471:AF488)</f>
        <v>15.1</v>
      </c>
      <c r="AG489" s="1" t="e">
        <f aca="false">SUM(AG471:AG488)</f>
        <v>#REF!</v>
      </c>
      <c r="AH489" s="1" t="e">
        <f aca="false">SUM(AH471:AH488)</f>
        <v>#REF!</v>
      </c>
      <c r="AI489" s="1" t="e">
        <f aca="false">SUM(AI471:AI488)</f>
        <v>#REF!</v>
      </c>
      <c r="AJ489" s="1" t="e">
        <f aca="false">SUM(AJ471:AJ488)</f>
        <v>#REF!</v>
      </c>
      <c r="AK489" s="1" t="e">
        <f aca="false">SUM(AK471:AK488)</f>
        <v>#REF!</v>
      </c>
      <c r="AL489" s="1" t="e">
        <f aca="false">SUM(AL471:AL488)</f>
        <v>#REF!</v>
      </c>
      <c r="AM489" s="1" t="e">
        <f aca="false">SUM(AM471:AM488)</f>
        <v>#REF!</v>
      </c>
      <c r="AN489" s="1" t="e">
        <f aca="false">SUM(AN471:AN488)</f>
        <v>#REF!</v>
      </c>
      <c r="AO489" s="1" t="e">
        <f aca="false">SUM(AO471:AO488)</f>
        <v>#REF!</v>
      </c>
      <c r="AP489" s="1" t="e">
        <f aca="false">SUM(AP471:AP488)</f>
        <v>#REF!</v>
      </c>
      <c r="AQ489" s="1" t="e">
        <f aca="false">SUM(AQ471:AQ488)</f>
        <v>#REF!</v>
      </c>
      <c r="AR489" s="1" t="e">
        <f aca="false">SUM(AR471:AR488)</f>
        <v>#REF!</v>
      </c>
      <c r="AS489" s="1" t="e">
        <f aca="false">SUM(AS471:AS488)</f>
        <v>#REF!</v>
      </c>
      <c r="AT489" s="1" t="n">
        <f aca="false">SUM(AT471:AT488)</f>
        <v>0</v>
      </c>
      <c r="AU489" s="1" t="n">
        <f aca="false">SUM(AU471:AU488)</f>
        <v>0</v>
      </c>
      <c r="AV489" s="1" t="n">
        <f aca="false">SUM(AV471:AV488)</f>
        <v>0</v>
      </c>
      <c r="AW489" s="1" t="n">
        <f aca="false">SUM(AW471:AW488)</f>
        <v>0</v>
      </c>
      <c r="AX489" s="1" t="n">
        <f aca="false">SUM(AX471:AX488)</f>
        <v>0</v>
      </c>
    </row>
    <row r="490" customFormat="false" ht="12.75" hidden="false" customHeight="false" outlineLevel="0" collapsed="false">
      <c r="AB490" s="1"/>
      <c r="AC490" s="1"/>
      <c r="AD490" s="1"/>
      <c r="AE490" s="1"/>
      <c r="AF490" s="1"/>
      <c r="AG490" s="1"/>
      <c r="AH490" s="1"/>
      <c r="AI490" s="1"/>
      <c r="AJ490" s="1"/>
      <c r="AK490" s="1"/>
      <c r="AL490" s="1"/>
      <c r="AM490" s="1"/>
      <c r="AN490" s="1"/>
      <c r="AO490" s="1"/>
      <c r="AP490" s="1"/>
      <c r="AQ490" s="1"/>
      <c r="AR490" s="1"/>
      <c r="AS490" s="1"/>
      <c r="AT490" s="1"/>
      <c r="AU490" s="1"/>
      <c r="AV490" s="1"/>
      <c r="AW490" s="1"/>
      <c r="AX490" s="1"/>
    </row>
    <row r="491" customFormat="false" ht="12.75" hidden="false" customHeight="false" outlineLevel="0" collapsed="false">
      <c r="AB491" s="1"/>
      <c r="AC491" s="1"/>
      <c r="AD491" s="1"/>
      <c r="AE491" s="1"/>
      <c r="AF491" s="1"/>
      <c r="AG491" s="1"/>
      <c r="AH491" s="1"/>
      <c r="AI491" s="1"/>
      <c r="AJ491" s="1"/>
      <c r="AK491" s="1"/>
      <c r="AL491" s="1"/>
      <c r="AM491" s="1"/>
      <c r="AN491" s="1"/>
      <c r="AO491" s="1"/>
      <c r="AP491" s="1"/>
      <c r="AQ491" s="1"/>
      <c r="AR491" s="1"/>
      <c r="AS491" s="1"/>
      <c r="AT491" s="1"/>
      <c r="AU491" s="1"/>
      <c r="AV491" s="1"/>
      <c r="AW491" s="1"/>
      <c r="AX491" s="1"/>
    </row>
    <row r="492" customFormat="false" ht="12.75" hidden="false" customHeight="false" outlineLevel="0" collapsed="false">
      <c r="AA492" s="8" t="s">
        <v>51</v>
      </c>
    </row>
    <row r="493" customFormat="false" ht="12.75" hidden="false" customHeight="false" outlineLevel="0" collapsed="false">
      <c r="AB493" s="30" t="n">
        <f aca="false">AB$148</f>
        <v>35765</v>
      </c>
      <c r="AC493" s="30" t="n">
        <f aca="false">AC$148</f>
        <v>35796</v>
      </c>
      <c r="AD493" s="30" t="n">
        <f aca="false">AD$148</f>
        <v>35827</v>
      </c>
      <c r="AE493" s="30" t="n">
        <f aca="false">AE$148</f>
        <v>35855</v>
      </c>
      <c r="AF493" s="30" t="n">
        <f aca="false">AF$148</f>
        <v>35886</v>
      </c>
      <c r="AG493" s="30" t="n">
        <f aca="false">AG$148</f>
        <v>35916</v>
      </c>
      <c r="AH493" s="30" t="n">
        <f aca="false">AH$148</f>
        <v>35947</v>
      </c>
      <c r="AI493" s="30" t="n">
        <f aca="false">AI$148</f>
        <v>35977</v>
      </c>
      <c r="AJ493" s="30" t="n">
        <f aca="false">AJ$148</f>
        <v>36008</v>
      </c>
      <c r="AK493" s="30" t="n">
        <f aca="false">AK$148</f>
        <v>36039</v>
      </c>
      <c r="AL493" s="30" t="n">
        <f aca="false">AL$148</f>
        <v>36069</v>
      </c>
      <c r="AM493" s="30" t="n">
        <f aca="false">AM$148</f>
        <v>36100</v>
      </c>
      <c r="AN493" s="30" t="n">
        <f aca="false">AN$148</f>
        <v>36130</v>
      </c>
      <c r="AO493" s="30" t="n">
        <f aca="false">AO$148</f>
        <v>36161</v>
      </c>
      <c r="AP493" s="30" t="n">
        <f aca="false">AP$148</f>
        <v>36192</v>
      </c>
      <c r="AQ493" s="30" t="n">
        <f aca="false">AQ$148</f>
        <v>36220</v>
      </c>
      <c r="AR493" s="30" t="n">
        <f aca="false">AR$148</f>
        <v>36251</v>
      </c>
      <c r="AS493" s="30" t="n">
        <f aca="false">AS$148</f>
        <v>36281</v>
      </c>
      <c r="AT493" s="30" t="n">
        <f aca="false">AT$148</f>
        <v>36312</v>
      </c>
      <c r="AU493" s="30" t="n">
        <f aca="false">AU$148</f>
        <v>36342</v>
      </c>
      <c r="AV493" s="30" t="n">
        <f aca="false">AV$148</f>
        <v>36373</v>
      </c>
      <c r="AW493" s="30" t="n">
        <f aca="false">AW$148</f>
        <v>36404</v>
      </c>
      <c r="AX493" s="30" t="n">
        <f aca="false">AX$148</f>
        <v>36434</v>
      </c>
    </row>
    <row r="494" customFormat="false" ht="12.75" hidden="false" customHeight="false" outlineLevel="0" collapsed="false">
      <c r="AA494" s="0" t="s">
        <v>57</v>
      </c>
      <c r="AB494" s="1" t="n">
        <f aca="false">AB164</f>
        <v>-11.9</v>
      </c>
      <c r="AC494" s="1" t="n">
        <f aca="false">AC164</f>
        <v>-3.7</v>
      </c>
      <c r="AD494" s="1" t="n">
        <f aca="false">AD164</f>
        <v>0</v>
      </c>
      <c r="AE494" s="1" t="n">
        <f aca="false">AE164</f>
        <v>-0.3</v>
      </c>
      <c r="AF494" s="1" t="n">
        <f aca="false">AF164</f>
        <v>-0.1</v>
      </c>
      <c r="AG494" s="1" t="n">
        <f aca="false">AG164</f>
        <v>-1.1</v>
      </c>
      <c r="AH494" s="1" t="n">
        <f aca="false">AH164</f>
        <v>0</v>
      </c>
      <c r="AI494" s="1" t="n">
        <f aca="false">AI164</f>
        <v>8.4</v>
      </c>
      <c r="AJ494" s="1" t="n">
        <f aca="false">AJ164</f>
        <v>-3.5</v>
      </c>
      <c r="AK494" s="1" t="n">
        <f aca="false">AK164</f>
        <v>-6.8</v>
      </c>
      <c r="AL494" s="1" t="n">
        <f aca="false">AL164</f>
        <v>7.3</v>
      </c>
      <c r="AM494" s="1" t="n">
        <f aca="false">AM164</f>
        <v>-29.5</v>
      </c>
      <c r="AN494" s="1" t="n">
        <f aca="false">AN164</f>
        <v>-15.9</v>
      </c>
      <c r="AO494" s="1" t="n">
        <f aca="false">AO164</f>
        <v>-7.1</v>
      </c>
      <c r="AP494" s="1" t="n">
        <f aca="false">AP164</f>
        <v>-2.3</v>
      </c>
      <c r="AQ494" s="1" t="n">
        <f aca="false">AQ164</f>
        <v>0</v>
      </c>
      <c r="AR494" s="1" t="n">
        <f aca="false">AR164</f>
        <v>0</v>
      </c>
      <c r="AS494" s="1" t="n">
        <f aca="false">AS164</f>
        <v>0</v>
      </c>
      <c r="AT494" s="1" t="n">
        <f aca="false">AT164</f>
        <v>0</v>
      </c>
      <c r="AU494" s="1" t="n">
        <f aca="false">AU164</f>
        <v>0</v>
      </c>
      <c r="AV494" s="1" t="n">
        <f aca="false">AV164</f>
        <v>1.8</v>
      </c>
      <c r="AW494" s="1" t="n">
        <f aca="false">AW164</f>
        <v>-1.2</v>
      </c>
      <c r="AX494" s="1" t="n">
        <f aca="false">AX164</f>
        <v>-1.2</v>
      </c>
    </row>
    <row r="495" customFormat="false" ht="12.75" hidden="false" customHeight="false" outlineLevel="0" collapsed="false">
      <c r="AA495" s="0" t="s">
        <v>58</v>
      </c>
      <c r="AB495" s="1"/>
      <c r="AC495" s="1" t="n">
        <v>1.1</v>
      </c>
      <c r="AD495" s="1"/>
      <c r="AE495" s="1"/>
      <c r="AF495" s="1"/>
      <c r="AG495" s="1" t="n">
        <f aca="false">AG187</f>
        <v>0</v>
      </c>
      <c r="AH495" s="1" t="n">
        <f aca="false">AH187</f>
        <v>0</v>
      </c>
      <c r="AI495" s="1" t="n">
        <f aca="false">AI187</f>
        <v>0</v>
      </c>
      <c r="AJ495" s="1" t="n">
        <f aca="false">AJ187</f>
        <v>0</v>
      </c>
      <c r="AK495" s="1" t="n">
        <f aca="false">AK187</f>
        <v>0</v>
      </c>
      <c r="AL495" s="1" t="n">
        <f aca="false">AL187</f>
        <v>0</v>
      </c>
      <c r="AM495" s="1" t="n">
        <f aca="false">AM187</f>
        <v>0</v>
      </c>
      <c r="AN495" s="1" t="n">
        <f aca="false">AN187</f>
        <v>0</v>
      </c>
      <c r="AO495" s="1" t="n">
        <f aca="false">AO187</f>
        <v>0</v>
      </c>
      <c r="AP495" s="1" t="n">
        <f aca="false">AP187</f>
        <v>0</v>
      </c>
      <c r="AQ495" s="1" t="n">
        <f aca="false">AQ187</f>
        <v>0</v>
      </c>
      <c r="AR495" s="1" t="n">
        <f aca="false">AR187</f>
        <v>0</v>
      </c>
      <c r="AS495" s="1" t="n">
        <f aca="false">AS187</f>
        <v>0</v>
      </c>
      <c r="AT495" s="1" t="n">
        <f aca="false">AT187</f>
        <v>0</v>
      </c>
      <c r="AU495" s="1" t="n">
        <f aca="false">AU187</f>
        <v>0</v>
      </c>
      <c r="AV495" s="1" t="n">
        <f aca="false">AV187</f>
        <v>0</v>
      </c>
      <c r="AW495" s="1" t="n">
        <f aca="false">AW187</f>
        <v>0</v>
      </c>
      <c r="AX495" s="1" t="n">
        <f aca="false">AX187</f>
        <v>0</v>
      </c>
    </row>
    <row r="496" customFormat="false" ht="12.75" hidden="false" customHeight="false" outlineLevel="0" collapsed="false">
      <c r="AA496" s="0" t="s">
        <v>59</v>
      </c>
      <c r="AB496" s="1"/>
      <c r="AC496" s="1"/>
      <c r="AD496" s="1"/>
      <c r="AE496" s="1"/>
      <c r="AF496" s="1"/>
      <c r="AG496" s="1"/>
      <c r="AH496" s="1"/>
      <c r="AI496" s="1"/>
      <c r="AJ496" s="1"/>
      <c r="AK496" s="1"/>
      <c r="AL496" s="1"/>
      <c r="AM496" s="1"/>
      <c r="AN496" s="1"/>
      <c r="AO496" s="1"/>
      <c r="AP496" s="1"/>
      <c r="AQ496" s="1"/>
      <c r="AR496" s="1"/>
      <c r="AS496" s="1"/>
      <c r="AT496" s="1" t="n">
        <f aca="false">AT210</f>
        <v>0</v>
      </c>
      <c r="AU496" s="1" t="n">
        <f aca="false">AU210</f>
        <v>0</v>
      </c>
      <c r="AV496" s="1" t="n">
        <f aca="false">AV210</f>
        <v>0</v>
      </c>
      <c r="AW496" s="1" t="n">
        <f aca="false">AW210</f>
        <v>0</v>
      </c>
      <c r="AX496" s="1" t="n">
        <f aca="false">AX210</f>
        <v>0</v>
      </c>
    </row>
    <row r="497" customFormat="false" ht="12.75" hidden="false" customHeight="false" outlineLevel="0" collapsed="false">
      <c r="AA497" s="0" t="s">
        <v>60</v>
      </c>
      <c r="AB497" s="1"/>
      <c r="AC497" s="1"/>
      <c r="AD497" s="1"/>
      <c r="AE497" s="1"/>
      <c r="AF497" s="1"/>
      <c r="AG497" s="1"/>
      <c r="AH497" s="1"/>
      <c r="AI497" s="1"/>
      <c r="AJ497" s="1"/>
      <c r="AK497" s="1"/>
      <c r="AL497" s="1"/>
      <c r="AM497" s="1"/>
      <c r="AN497" s="1"/>
      <c r="AO497" s="1"/>
      <c r="AP497" s="1"/>
      <c r="AQ497" s="1"/>
      <c r="AR497" s="1"/>
      <c r="AS497" s="1"/>
      <c r="AT497" s="1" t="n">
        <f aca="false">AT233</f>
        <v>0</v>
      </c>
      <c r="AU497" s="1" t="n">
        <f aca="false">AU233</f>
        <v>0</v>
      </c>
      <c r="AV497" s="1" t="n">
        <f aca="false">AV233</f>
        <v>0</v>
      </c>
      <c r="AW497" s="1" t="n">
        <f aca="false">AW233</f>
        <v>0</v>
      </c>
      <c r="AX497" s="1" t="n">
        <f aca="false">AX233</f>
        <v>0</v>
      </c>
    </row>
    <row r="498" customFormat="false" ht="12.75" hidden="false" customHeight="false" outlineLevel="0" collapsed="false">
      <c r="AA498" s="0" t="s">
        <v>61</v>
      </c>
      <c r="AB498" s="1"/>
      <c r="AC498" s="1"/>
      <c r="AD498" s="1"/>
      <c r="AE498" s="1"/>
      <c r="AF498" s="1"/>
      <c r="AG498" s="1"/>
      <c r="AH498" s="1"/>
      <c r="AI498" s="1"/>
      <c r="AJ498" s="1"/>
      <c r="AK498" s="1"/>
      <c r="AL498" s="1"/>
      <c r="AM498" s="1"/>
      <c r="AN498" s="1"/>
      <c r="AO498" s="1"/>
      <c r="AP498" s="1"/>
      <c r="AQ498" s="1"/>
      <c r="AR498" s="1"/>
      <c r="AS498" s="1"/>
      <c r="AT498" s="1" t="n">
        <f aca="false">AT256</f>
        <v>0</v>
      </c>
      <c r="AU498" s="1" t="n">
        <f aca="false">AU256</f>
        <v>0</v>
      </c>
      <c r="AV498" s="1" t="n">
        <f aca="false">AV256</f>
        <v>0</v>
      </c>
      <c r="AW498" s="1" t="n">
        <f aca="false">AW256</f>
        <v>0</v>
      </c>
      <c r="AX498" s="1" t="n">
        <f aca="false">AX256</f>
        <v>0</v>
      </c>
    </row>
    <row r="499" customFormat="false" ht="12.75" hidden="false" customHeight="false" outlineLevel="0" collapsed="false">
      <c r="AA499" s="0" t="s">
        <v>62</v>
      </c>
      <c r="AB499" s="1"/>
      <c r="AC499" s="1"/>
      <c r="AD499" s="1"/>
      <c r="AE499" s="1"/>
      <c r="AF499" s="1"/>
      <c r="AG499" s="1"/>
      <c r="AH499" s="1"/>
      <c r="AI499" s="1"/>
      <c r="AJ499" s="1"/>
      <c r="AK499" s="1"/>
      <c r="AL499" s="1"/>
      <c r="AM499" s="1"/>
      <c r="AN499" s="1"/>
      <c r="AO499" s="1"/>
      <c r="AP499" s="1"/>
      <c r="AQ499" s="1"/>
      <c r="AR499" s="1"/>
      <c r="AS499" s="1"/>
      <c r="AT499" s="1" t="n">
        <f aca="false">AT279</f>
        <v>0</v>
      </c>
      <c r="AU499" s="1" t="n">
        <f aca="false">AU279</f>
        <v>0</v>
      </c>
      <c r="AV499" s="1" t="n">
        <f aca="false">AV279</f>
        <v>0</v>
      </c>
      <c r="AW499" s="1" t="n">
        <f aca="false">AW279</f>
        <v>0</v>
      </c>
      <c r="AX499" s="1" t="n">
        <f aca="false">AX279</f>
        <v>0</v>
      </c>
    </row>
    <row r="500" customFormat="false" ht="12.75" hidden="false" customHeight="false" outlineLevel="0" collapsed="false">
      <c r="AA500" s="0" t="s">
        <v>63</v>
      </c>
      <c r="AB500" s="1"/>
      <c r="AC500" s="1"/>
      <c r="AD500" s="1"/>
      <c r="AE500" s="1"/>
      <c r="AF500" s="1"/>
      <c r="AG500" s="1"/>
      <c r="AH500" s="1"/>
      <c r="AI500" s="1"/>
      <c r="AJ500" s="1"/>
      <c r="AK500" s="1"/>
      <c r="AL500" s="1"/>
      <c r="AM500" s="1"/>
      <c r="AN500" s="1"/>
      <c r="AO500" s="1"/>
      <c r="AP500" s="1"/>
      <c r="AQ500" s="1"/>
      <c r="AR500" s="1"/>
      <c r="AS500" s="1"/>
      <c r="AT500" s="1" t="n">
        <f aca="false">AT302</f>
        <v>0</v>
      </c>
      <c r="AU500" s="1" t="n">
        <f aca="false">AU302</f>
        <v>0</v>
      </c>
      <c r="AV500" s="1" t="n">
        <f aca="false">AV302</f>
        <v>0</v>
      </c>
      <c r="AW500" s="1" t="n">
        <f aca="false">AW302</f>
        <v>0</v>
      </c>
      <c r="AX500" s="1" t="n">
        <f aca="false">AX302</f>
        <v>0</v>
      </c>
    </row>
    <row r="501" customFormat="false" ht="12.75" hidden="false" customHeight="false" outlineLevel="0" collapsed="false">
      <c r="AA501" s="0" t="s">
        <v>64</v>
      </c>
      <c r="AB501" s="1"/>
      <c r="AC501" s="1"/>
      <c r="AD501" s="1"/>
      <c r="AE501" s="1"/>
      <c r="AF501" s="1"/>
      <c r="AG501" s="1" t="n">
        <f aca="false">AG325</f>
        <v>0</v>
      </c>
      <c r="AH501" s="1" t="n">
        <f aca="false">AH325</f>
        <v>0</v>
      </c>
      <c r="AI501" s="1" t="n">
        <f aca="false">AI325</f>
        <v>0</v>
      </c>
      <c r="AJ501" s="1" t="n">
        <f aca="false">AJ325</f>
        <v>0</v>
      </c>
      <c r="AK501" s="1" t="n">
        <f aca="false">AK325</f>
        <v>0</v>
      </c>
      <c r="AL501" s="1" t="n">
        <f aca="false">AL325</f>
        <v>20.8</v>
      </c>
      <c r="AM501" s="1" t="n">
        <f aca="false">AM325</f>
        <v>0</v>
      </c>
      <c r="AN501" s="1" t="n">
        <f aca="false">AN325</f>
        <v>0</v>
      </c>
      <c r="AO501" s="1" t="n">
        <f aca="false">AO325</f>
        <v>0</v>
      </c>
      <c r="AP501" s="1" t="n">
        <f aca="false">AP325</f>
        <v>0</v>
      </c>
      <c r="AQ501" s="1" t="n">
        <f aca="false">AQ325</f>
        <v>0</v>
      </c>
      <c r="AR501" s="1" t="n">
        <f aca="false">AR325</f>
        <v>0</v>
      </c>
      <c r="AS501" s="1" t="n">
        <f aca="false">AS325</f>
        <v>0</v>
      </c>
      <c r="AT501" s="1" t="n">
        <f aca="false">AT325</f>
        <v>0</v>
      </c>
      <c r="AU501" s="1" t="n">
        <f aca="false">AU325</f>
        <v>0</v>
      </c>
      <c r="AV501" s="1" t="n">
        <f aca="false">AV325</f>
        <v>0</v>
      </c>
      <c r="AW501" s="1" t="n">
        <f aca="false">AW325</f>
        <v>0</v>
      </c>
      <c r="AX501" s="1" t="n">
        <f aca="false">AX325</f>
        <v>0</v>
      </c>
    </row>
    <row r="502" customFormat="false" ht="12.75" hidden="false" customHeight="false" outlineLevel="0" collapsed="false">
      <c r="AA502" s="0" t="s">
        <v>65</v>
      </c>
      <c r="AB502" s="1"/>
      <c r="AC502" s="1"/>
      <c r="AD502" s="1"/>
      <c r="AE502" s="1"/>
      <c r="AF502" s="1"/>
      <c r="AG502" s="1" t="n">
        <f aca="false">AG348</f>
        <v>0</v>
      </c>
      <c r="AH502" s="1" t="n">
        <f aca="false">AH348</f>
        <v>0</v>
      </c>
      <c r="AI502" s="1" t="n">
        <f aca="false">AI348</f>
        <v>0</v>
      </c>
      <c r="AJ502" s="1" t="n">
        <f aca="false">AJ348</f>
        <v>0</v>
      </c>
      <c r="AK502" s="1" t="n">
        <f aca="false">AK348</f>
        <v>0</v>
      </c>
      <c r="AL502" s="1" t="n">
        <f aca="false">AL348</f>
        <v>0</v>
      </c>
      <c r="AM502" s="1" t="n">
        <f aca="false">AM348</f>
        <v>0</v>
      </c>
      <c r="AN502" s="1" t="n">
        <f aca="false">AN348</f>
        <v>0</v>
      </c>
      <c r="AO502" s="1" t="n">
        <f aca="false">AO348</f>
        <v>0</v>
      </c>
      <c r="AP502" s="1" t="n">
        <f aca="false">AP348</f>
        <v>0</v>
      </c>
      <c r="AQ502" s="1" t="n">
        <f aca="false">AQ348</f>
        <v>0</v>
      </c>
      <c r="AR502" s="1" t="n">
        <f aca="false">AR348</f>
        <v>0</v>
      </c>
      <c r="AS502" s="1" t="n">
        <f aca="false">AS348</f>
        <v>0</v>
      </c>
      <c r="AT502" s="1" t="n">
        <f aca="false">AT348</f>
        <v>0</v>
      </c>
      <c r="AU502" s="1" t="n">
        <f aca="false">AU348</f>
        <v>0</v>
      </c>
      <c r="AV502" s="1" t="n">
        <f aca="false">AV348</f>
        <v>0</v>
      </c>
      <c r="AW502" s="1" t="n">
        <f aca="false">AW348</f>
        <v>0</v>
      </c>
      <c r="AX502" s="1" t="n">
        <f aca="false">AX348</f>
        <v>0</v>
      </c>
    </row>
    <row r="503" customFormat="false" ht="12.75" hidden="false" customHeight="false" outlineLevel="0" collapsed="false">
      <c r="AA503" s="0" t="s">
        <v>66</v>
      </c>
      <c r="AB503" s="1"/>
      <c r="AC503" s="1"/>
      <c r="AD503" s="1"/>
      <c r="AE503" s="1"/>
      <c r="AF503" s="1"/>
      <c r="AG503" s="1" t="n">
        <f aca="false">AG371</f>
        <v>0</v>
      </c>
      <c r="AH503" s="1" t="n">
        <f aca="false">AH371</f>
        <v>0</v>
      </c>
      <c r="AI503" s="1" t="n">
        <f aca="false">AI371</f>
        <v>0</v>
      </c>
      <c r="AJ503" s="1" t="n">
        <f aca="false">AJ371</f>
        <v>0</v>
      </c>
      <c r="AK503" s="1" t="n">
        <f aca="false">AK371</f>
        <v>0</v>
      </c>
      <c r="AL503" s="1" t="n">
        <f aca="false">AL371</f>
        <v>0</v>
      </c>
      <c r="AM503" s="1" t="n">
        <f aca="false">AM371</f>
        <v>0</v>
      </c>
      <c r="AN503" s="1" t="n">
        <f aca="false">AN371</f>
        <v>0</v>
      </c>
      <c r="AO503" s="1" t="n">
        <f aca="false">AO371</f>
        <v>0</v>
      </c>
      <c r="AP503" s="1" t="n">
        <f aca="false">AP371</f>
        <v>0</v>
      </c>
      <c r="AQ503" s="1" t="n">
        <f aca="false">AQ371</f>
        <v>0</v>
      </c>
      <c r="AR503" s="1" t="n">
        <f aca="false">AR371</f>
        <v>0</v>
      </c>
      <c r="AS503" s="1" t="n">
        <f aca="false">AS371</f>
        <v>0</v>
      </c>
      <c r="AT503" s="1" t="n">
        <f aca="false">AT371</f>
        <v>0</v>
      </c>
      <c r="AU503" s="1" t="n">
        <f aca="false">AU371</f>
        <v>0</v>
      </c>
      <c r="AV503" s="1" t="n">
        <f aca="false">AV371</f>
        <v>0</v>
      </c>
      <c r="AW503" s="1" t="n">
        <f aca="false">AW371</f>
        <v>0</v>
      </c>
      <c r="AX503" s="1" t="n">
        <f aca="false">AX371</f>
        <v>0</v>
      </c>
    </row>
    <row r="504" customFormat="false" ht="12.75" hidden="false" customHeight="false" outlineLevel="0" collapsed="false">
      <c r="AA504" s="0" t="s">
        <v>67</v>
      </c>
      <c r="AB504" s="1"/>
      <c r="AC504" s="1"/>
      <c r="AD504" s="1"/>
      <c r="AE504" s="1"/>
      <c r="AF504" s="1"/>
      <c r="AG504" s="1"/>
      <c r="AH504" s="1"/>
      <c r="AI504" s="1"/>
      <c r="AJ504" s="1"/>
      <c r="AK504" s="1"/>
      <c r="AL504" s="1"/>
      <c r="AM504" s="1"/>
      <c r="AN504" s="1"/>
      <c r="AO504" s="1"/>
      <c r="AP504" s="1"/>
      <c r="AQ504" s="1"/>
      <c r="AR504" s="1"/>
      <c r="AS504" s="1"/>
      <c r="AT504" s="1" t="n">
        <f aca="false">AT394</f>
        <v>0</v>
      </c>
      <c r="AU504" s="1" t="n">
        <f aca="false">AU394</f>
        <v>0</v>
      </c>
      <c r="AV504" s="1" t="n">
        <f aca="false">AV394</f>
        <v>0</v>
      </c>
      <c r="AW504" s="1" t="n">
        <f aca="false">AW394</f>
        <v>0</v>
      </c>
      <c r="AX504" s="1" t="n">
        <f aca="false">AX394</f>
        <v>0</v>
      </c>
    </row>
    <row r="505" customFormat="false" ht="12.75" hidden="false" customHeight="false" outlineLevel="0" collapsed="false">
      <c r="AA505" s="0" t="s">
        <v>47</v>
      </c>
      <c r="AB505" s="1"/>
      <c r="AC505" s="1"/>
      <c r="AD505" s="1"/>
      <c r="AE505" s="1"/>
      <c r="AF505" s="1"/>
      <c r="AG505" s="1"/>
      <c r="AH505" s="1"/>
      <c r="AI505" s="1"/>
      <c r="AJ505" s="1"/>
      <c r="AK505" s="1"/>
      <c r="AL505" s="1"/>
      <c r="AM505" s="1"/>
      <c r="AN505" s="1"/>
      <c r="AO505" s="1"/>
      <c r="AP505" s="1"/>
      <c r="AQ505" s="1"/>
      <c r="AR505" s="1"/>
      <c r="AS505" s="1"/>
      <c r="AT505" s="1" t="n">
        <f aca="false">AT417</f>
        <v>0</v>
      </c>
      <c r="AU505" s="1" t="n">
        <f aca="false">AU417</f>
        <v>0</v>
      </c>
      <c r="AV505" s="1" t="n">
        <f aca="false">AV417</f>
        <v>0</v>
      </c>
      <c r="AW505" s="1" t="n">
        <f aca="false">AW417</f>
        <v>0</v>
      </c>
      <c r="AX505" s="1" t="n">
        <f aca="false">AX417</f>
        <v>0</v>
      </c>
    </row>
    <row r="506" customFormat="false" ht="12.75" hidden="false" customHeight="false" outlineLevel="0" collapsed="false">
      <c r="AA506" s="0" t="s">
        <v>68</v>
      </c>
      <c r="AB506" s="1"/>
      <c r="AC506" s="1"/>
      <c r="AD506" s="1"/>
      <c r="AE506" s="1"/>
      <c r="AF506" s="1"/>
      <c r="AG506" s="26" t="n">
        <v>0</v>
      </c>
      <c r="AH506" s="26" t="n">
        <v>0</v>
      </c>
      <c r="AI506" s="26" t="n">
        <v>0</v>
      </c>
      <c r="AJ506" s="26"/>
      <c r="AK506" s="26"/>
      <c r="AL506" s="26"/>
      <c r="AM506" s="26"/>
      <c r="AN506" s="26"/>
      <c r="AO506" s="26"/>
      <c r="AP506" s="26"/>
      <c r="AQ506" s="26"/>
      <c r="AR506" s="26"/>
      <c r="AS506" s="26"/>
      <c r="AT506" s="26" t="n">
        <f aca="false">AT440</f>
        <v>0</v>
      </c>
      <c r="AU506" s="26" t="n">
        <f aca="false">AU440</f>
        <v>0</v>
      </c>
      <c r="AV506" s="26" t="n">
        <f aca="false">AV440</f>
        <v>0</v>
      </c>
      <c r="AW506" s="26" t="n">
        <f aca="false">AW440</f>
        <v>0</v>
      </c>
      <c r="AX506" s="26" t="n">
        <f aca="false">AX440</f>
        <v>0</v>
      </c>
    </row>
    <row r="507" customFormat="false" ht="12.75" hidden="false" customHeight="false" outlineLevel="0" collapsed="false">
      <c r="AA507" s="0" t="s">
        <v>69</v>
      </c>
      <c r="AB507" s="1"/>
      <c r="AC507" s="1"/>
      <c r="AD507" s="1"/>
      <c r="AE507" s="1"/>
      <c r="AF507" s="1"/>
      <c r="AG507" s="1"/>
      <c r="AH507" s="1"/>
      <c r="AI507" s="1"/>
      <c r="AJ507" s="1"/>
      <c r="AK507" s="1"/>
      <c r="AL507" s="1"/>
      <c r="AM507" s="1"/>
      <c r="AN507" s="1"/>
      <c r="AO507" s="1"/>
      <c r="AP507" s="1"/>
      <c r="AQ507" s="1"/>
      <c r="AR507" s="1"/>
      <c r="AS507" s="1"/>
      <c r="AT507" s="1" t="n">
        <f aca="false">AT463</f>
        <v>0</v>
      </c>
      <c r="AU507" s="1" t="n">
        <f aca="false">AU463</f>
        <v>0</v>
      </c>
      <c r="AV507" s="1" t="n">
        <f aca="false">AV463</f>
        <v>0</v>
      </c>
      <c r="AW507" s="1" t="n">
        <f aca="false">AW463</f>
        <v>0</v>
      </c>
      <c r="AX507" s="1" t="n">
        <f aca="false">AX463</f>
        <v>0</v>
      </c>
    </row>
    <row r="508" customFormat="false" ht="12.75" hidden="false" customHeight="false" outlineLevel="0" collapsed="false">
      <c r="AA508" s="0" t="s">
        <v>70</v>
      </c>
      <c r="AB508" s="1"/>
      <c r="AC508" s="1"/>
      <c r="AD508" s="1"/>
      <c r="AE508" s="1"/>
      <c r="AF508" s="1"/>
      <c r="AG508" s="1"/>
      <c r="AH508" s="1"/>
      <c r="AI508" s="1"/>
      <c r="AJ508" s="1"/>
      <c r="AK508" s="1"/>
      <c r="AL508" s="1"/>
      <c r="AM508" s="1"/>
      <c r="AN508" s="1"/>
      <c r="AO508" s="1"/>
      <c r="AP508" s="1"/>
      <c r="AQ508" s="1"/>
      <c r="AR508" s="1"/>
      <c r="AS508" s="1"/>
      <c r="AT508" s="1" t="n">
        <f aca="false">AT486</f>
        <v>0</v>
      </c>
      <c r="AU508" s="1" t="n">
        <f aca="false">AU486</f>
        <v>0</v>
      </c>
      <c r="AV508" s="1" t="n">
        <f aca="false">AV486</f>
        <v>0</v>
      </c>
      <c r="AW508" s="1" t="n">
        <f aca="false">AW486</f>
        <v>0</v>
      </c>
      <c r="AX508" s="1" t="n">
        <f aca="false">AX486</f>
        <v>0</v>
      </c>
    </row>
    <row r="509" customFormat="false" ht="12.75" hidden="false" customHeight="false" outlineLevel="0" collapsed="false">
      <c r="AA509" s="0" t="s">
        <v>71</v>
      </c>
      <c r="AB509" s="1"/>
      <c r="AC509" s="1"/>
      <c r="AD509" s="1"/>
      <c r="AE509" s="1"/>
      <c r="AF509" s="1"/>
      <c r="AG509" s="26" t="n">
        <v>0</v>
      </c>
      <c r="AH509" s="26" t="n">
        <v>0</v>
      </c>
      <c r="AI509" s="26" t="n">
        <v>0</v>
      </c>
      <c r="AJ509" s="26"/>
      <c r="AK509" s="26"/>
      <c r="AL509" s="26"/>
      <c r="AM509" s="26"/>
      <c r="AN509" s="26"/>
      <c r="AO509" s="26"/>
      <c r="AP509" s="26"/>
      <c r="AQ509" s="26"/>
      <c r="AR509" s="26"/>
      <c r="AS509" s="26"/>
      <c r="AT509" s="26"/>
      <c r="AU509" s="26"/>
      <c r="AV509" s="26"/>
      <c r="AW509" s="26"/>
      <c r="AX509" s="26"/>
    </row>
    <row r="510" customFormat="false" ht="12.75" hidden="true" customHeight="false" outlineLevel="0" collapsed="false">
      <c r="AA510" s="0" t="s">
        <v>72</v>
      </c>
      <c r="AB510" s="1"/>
      <c r="AC510" s="1"/>
      <c r="AD510" s="1"/>
      <c r="AE510" s="1"/>
      <c r="AF510" s="1"/>
      <c r="AG510" s="1" t="n">
        <f aca="false">AG532</f>
        <v>0</v>
      </c>
      <c r="AH510" s="1" t="n">
        <f aca="false">AH532</f>
        <v>0</v>
      </c>
      <c r="AI510" s="1" t="n">
        <f aca="false">AI532</f>
        <v>0</v>
      </c>
      <c r="AJ510" s="1" t="n">
        <f aca="false">AJ532</f>
        <v>0</v>
      </c>
      <c r="AK510" s="1" t="n">
        <f aca="false">AK532</f>
        <v>0</v>
      </c>
      <c r="AL510" s="1" t="n">
        <f aca="false">AL532</f>
        <v>0</v>
      </c>
      <c r="AM510" s="1" t="n">
        <f aca="false">AM532</f>
        <v>0</v>
      </c>
      <c r="AN510" s="1" t="n">
        <f aca="false">AN532</f>
        <v>0</v>
      </c>
      <c r="AO510" s="1" t="n">
        <f aca="false">AO532</f>
        <v>0</v>
      </c>
      <c r="AP510" s="1" t="n">
        <f aca="false">AP532</f>
        <v>0</v>
      </c>
      <c r="AQ510" s="1" t="n">
        <f aca="false">AQ532</f>
        <v>0</v>
      </c>
      <c r="AR510" s="1" t="n">
        <f aca="false">AR532</f>
        <v>0</v>
      </c>
      <c r="AS510" s="1" t="n">
        <f aca="false">AS532</f>
        <v>0</v>
      </c>
      <c r="AT510" s="26"/>
      <c r="AU510" s="26"/>
      <c r="AV510" s="26"/>
      <c r="AW510" s="26"/>
      <c r="AX510" s="26"/>
    </row>
    <row r="511" customFormat="false" ht="12.75" hidden="false" customHeight="false" outlineLevel="0" collapsed="false">
      <c r="AA511" s="0" t="s">
        <v>73</v>
      </c>
      <c r="AB511" s="40"/>
      <c r="AC511" s="40"/>
      <c r="AD511" s="40"/>
      <c r="AE511" s="40"/>
      <c r="AF511" s="40"/>
      <c r="AG511" s="41" t="n">
        <v>0</v>
      </c>
      <c r="AH511" s="41" t="n">
        <v>0</v>
      </c>
      <c r="AI511" s="41" t="n">
        <v>0</v>
      </c>
      <c r="AJ511" s="41" t="n">
        <v>1.1</v>
      </c>
      <c r="AK511" s="41"/>
      <c r="AL511" s="41"/>
      <c r="AM511" s="41" t="n">
        <v>1.1</v>
      </c>
      <c r="AN511" s="41"/>
      <c r="AO511" s="41"/>
      <c r="AP511" s="41"/>
      <c r="AQ511" s="41"/>
      <c r="AR511" s="41"/>
      <c r="AS511" s="41"/>
      <c r="AT511" s="41"/>
      <c r="AU511" s="41"/>
      <c r="AV511" s="41"/>
      <c r="AW511" s="41"/>
      <c r="AX511" s="41"/>
    </row>
    <row r="512" customFormat="false" ht="12.75" hidden="false" customHeight="false" outlineLevel="0" collapsed="false">
      <c r="AB512" s="1" t="n">
        <f aca="false">SUM(AB494:AB511)</f>
        <v>-11.9</v>
      </c>
      <c r="AC512" s="1" t="n">
        <f aca="false">SUM(AC494:AC511)</f>
        <v>-2.6</v>
      </c>
      <c r="AD512" s="1" t="n">
        <f aca="false">SUM(AD494:AD511)</f>
        <v>0</v>
      </c>
      <c r="AE512" s="1" t="n">
        <f aca="false">SUM(AE494:AE511)</f>
        <v>-0.3</v>
      </c>
      <c r="AF512" s="1" t="n">
        <f aca="false">SUM(AF494:AF511)</f>
        <v>-0.1</v>
      </c>
      <c r="AG512" s="1" t="n">
        <f aca="false">SUM(AG494:AG511)</f>
        <v>-1.1</v>
      </c>
      <c r="AH512" s="1" t="n">
        <f aca="false">SUM(AH494:AH511)</f>
        <v>0</v>
      </c>
      <c r="AI512" s="1" t="n">
        <f aca="false">SUM(AI494:AI511)</f>
        <v>8.4</v>
      </c>
      <c r="AJ512" s="1" t="n">
        <f aca="false">SUM(AJ494:AJ511)</f>
        <v>-2.4</v>
      </c>
      <c r="AK512" s="1" t="n">
        <f aca="false">SUM(AK494:AK511)</f>
        <v>-6.8</v>
      </c>
      <c r="AL512" s="1" t="n">
        <f aca="false">SUM(AL494:AL511)</f>
        <v>28.1</v>
      </c>
      <c r="AM512" s="1" t="n">
        <f aca="false">SUM(AM494:AM511)</f>
        <v>-28.4</v>
      </c>
      <c r="AN512" s="1" t="n">
        <f aca="false">SUM(AN494:AN511)</f>
        <v>-15.9</v>
      </c>
      <c r="AO512" s="1" t="n">
        <f aca="false">SUM(AO494:AO511)</f>
        <v>-7.1</v>
      </c>
      <c r="AP512" s="1" t="n">
        <f aca="false">SUM(AP494:AP511)</f>
        <v>-2.3</v>
      </c>
      <c r="AQ512" s="1" t="n">
        <f aca="false">SUM(AQ494:AQ511)</f>
        <v>0</v>
      </c>
      <c r="AR512" s="1" t="n">
        <f aca="false">SUM(AR494:AR511)</f>
        <v>0</v>
      </c>
      <c r="AS512" s="1" t="n">
        <f aca="false">SUM(AS494:AS511)</f>
        <v>0</v>
      </c>
      <c r="AT512" s="1" t="n">
        <f aca="false">SUM(AT494:AT511)</f>
        <v>0</v>
      </c>
      <c r="AU512" s="1" t="n">
        <f aca="false">SUM(AU494:AU511)</f>
        <v>0</v>
      </c>
      <c r="AV512" s="1" t="n">
        <f aca="false">SUM(AV494:AV511)</f>
        <v>1.8</v>
      </c>
      <c r="AW512" s="1" t="n">
        <f aca="false">SUM(AW494:AW511)</f>
        <v>-1.2</v>
      </c>
      <c r="AX512" s="1" t="n">
        <f aca="false">SUM(AX494:AX511)</f>
        <v>-1.2</v>
      </c>
    </row>
    <row r="513" customFormat="false" ht="12.75" hidden="false" customHeight="false" outlineLevel="0" collapsed="false">
      <c r="AB513" s="1"/>
      <c r="AC513" s="1"/>
      <c r="AD513" s="1"/>
      <c r="AE513" s="1"/>
      <c r="AF513" s="1"/>
      <c r="AG513" s="1"/>
      <c r="AH513" s="1"/>
      <c r="AI513" s="1"/>
      <c r="AJ513" s="1"/>
      <c r="AK513" s="1"/>
      <c r="AL513" s="1"/>
      <c r="AM513" s="1"/>
      <c r="AN513" s="1"/>
      <c r="AO513" s="1"/>
      <c r="AP513" s="1"/>
      <c r="AQ513" s="1"/>
      <c r="AR513" s="1"/>
      <c r="AS513" s="1"/>
      <c r="AT513" s="1"/>
      <c r="AU513" s="1"/>
      <c r="AV513" s="1"/>
      <c r="AW513" s="1"/>
      <c r="AX513" s="1"/>
    </row>
    <row r="514" customFormat="false" ht="12.75" hidden="false" customHeight="false" outlineLevel="0" collapsed="false">
      <c r="AB514" s="1"/>
      <c r="AC514" s="1"/>
      <c r="AD514" s="1"/>
      <c r="AE514" s="1"/>
      <c r="AF514" s="1"/>
      <c r="AG514" s="1"/>
      <c r="AH514" s="1"/>
      <c r="AI514" s="1"/>
      <c r="AJ514" s="1"/>
      <c r="AK514" s="1"/>
      <c r="AL514" s="1"/>
      <c r="AM514" s="1"/>
      <c r="AN514" s="1"/>
      <c r="AO514" s="1"/>
      <c r="AP514" s="1"/>
      <c r="AQ514" s="1"/>
      <c r="AR514" s="1"/>
      <c r="AS514" s="1"/>
      <c r="AT514" s="1"/>
      <c r="AU514" s="1"/>
      <c r="AV514" s="1"/>
      <c r="AW514" s="1"/>
      <c r="AX514" s="1"/>
    </row>
    <row r="515" customFormat="false" ht="12.75" hidden="true" customHeight="false" outlineLevel="0" collapsed="false">
      <c r="AA515" s="8" t="s">
        <v>52</v>
      </c>
    </row>
    <row r="516" customFormat="false" ht="12.75" hidden="true" customHeight="false" outlineLevel="0" collapsed="false">
      <c r="AB516" s="30" t="n">
        <f aca="false">AB$148</f>
        <v>35765</v>
      </c>
      <c r="AC516" s="30" t="n">
        <f aca="false">AC$148</f>
        <v>35796</v>
      </c>
      <c r="AD516" s="30" t="n">
        <f aca="false">AD$148</f>
        <v>35827</v>
      </c>
      <c r="AE516" s="30" t="n">
        <f aca="false">AE$148</f>
        <v>35855</v>
      </c>
      <c r="AF516" s="30" t="n">
        <f aca="false">AF$148</f>
        <v>35886</v>
      </c>
      <c r="AG516" s="30" t="n">
        <f aca="false">AG$148</f>
        <v>35916</v>
      </c>
      <c r="AH516" s="30" t="n">
        <f aca="false">AH$148</f>
        <v>35947</v>
      </c>
      <c r="AI516" s="30" t="n">
        <f aca="false">AI$148</f>
        <v>35977</v>
      </c>
      <c r="AJ516" s="30" t="n">
        <f aca="false">AJ$148</f>
        <v>36008</v>
      </c>
      <c r="AK516" s="30" t="n">
        <f aca="false">AK$148</f>
        <v>36039</v>
      </c>
      <c r="AL516" s="30" t="n">
        <f aca="false">AL$148</f>
        <v>36069</v>
      </c>
      <c r="AM516" s="30" t="n">
        <f aca="false">AM$148</f>
        <v>36100</v>
      </c>
      <c r="AN516" s="30" t="n">
        <f aca="false">AN$148</f>
        <v>36130</v>
      </c>
      <c r="AO516" s="30" t="n">
        <f aca="false">AO$148</f>
        <v>36161</v>
      </c>
      <c r="AP516" s="30" t="n">
        <f aca="false">AP$148</f>
        <v>36192</v>
      </c>
      <c r="AQ516" s="30" t="n">
        <f aca="false">AQ$148</f>
        <v>36220</v>
      </c>
      <c r="AR516" s="30" t="n">
        <f aca="false">AR$148</f>
        <v>36251</v>
      </c>
      <c r="AS516" s="30" t="n">
        <f aca="false">AS$148</f>
        <v>36281</v>
      </c>
      <c r="AT516" s="30" t="n">
        <f aca="false">AT$148</f>
        <v>36312</v>
      </c>
      <c r="AU516" s="30" t="n">
        <f aca="false">AU$148</f>
        <v>36342</v>
      </c>
      <c r="AV516" s="30" t="n">
        <f aca="false">AV$148</f>
        <v>36373</v>
      </c>
      <c r="AW516" s="30" t="n">
        <f aca="false">AW$148</f>
        <v>36404</v>
      </c>
      <c r="AX516" s="30" t="n">
        <f aca="false">AX$148</f>
        <v>36434</v>
      </c>
    </row>
    <row r="517" customFormat="false" ht="12.75" hidden="true" customHeight="false" outlineLevel="0" collapsed="false">
      <c r="AA517" s="0" t="s">
        <v>57</v>
      </c>
      <c r="AB517" s="1" t="n">
        <f aca="false">AB165</f>
        <v>16.4</v>
      </c>
      <c r="AC517" s="1" t="n">
        <f aca="false">AC165</f>
        <v>-1.1</v>
      </c>
      <c r="AD517" s="1" t="n">
        <f aca="false">AD165</f>
        <v>0.9</v>
      </c>
      <c r="AE517" s="1" t="n">
        <f aca="false">AE165</f>
        <v>11</v>
      </c>
      <c r="AF517" s="1" t="n">
        <f aca="false">AF165</f>
        <v>11.2</v>
      </c>
      <c r="AG517" s="1" t="n">
        <f aca="false">AG165</f>
        <v>13.9</v>
      </c>
      <c r="AH517" s="1" t="n">
        <f aca="false">AH165</f>
        <v>16.2</v>
      </c>
      <c r="AI517" s="1" t="n">
        <f aca="false">AI165</f>
        <v>15.1</v>
      </c>
      <c r="AJ517" s="1" t="n">
        <f aca="false">AJ165</f>
        <v>16.4</v>
      </c>
      <c r="AK517" s="1" t="n">
        <f aca="false">AK165</f>
        <v>18.3</v>
      </c>
      <c r="AL517" s="1" t="n">
        <f aca="false">AL165</f>
        <v>19.5</v>
      </c>
      <c r="AM517" s="1" t="n">
        <f aca="false">AM165</f>
        <v>15.9</v>
      </c>
      <c r="AN517" s="1" t="n">
        <f aca="false">AN165</f>
        <v>16.4</v>
      </c>
      <c r="AO517" s="1" t="n">
        <f aca="false">AO165</f>
        <v>-4.8</v>
      </c>
      <c r="AP517" s="1" t="n">
        <f aca="false">AP165</f>
        <v>-10.1</v>
      </c>
      <c r="AQ517" s="1" t="n">
        <f aca="false">AQ165</f>
        <v>-8.5</v>
      </c>
      <c r="AR517" s="1" t="n">
        <f aca="false">AR165</f>
        <v>-5.1</v>
      </c>
      <c r="AS517" s="1" t="n">
        <f aca="false">AS165</f>
        <v>-0.2</v>
      </c>
      <c r="AT517" s="36" t="n">
        <f aca="false">AT165</f>
        <v>-0.1</v>
      </c>
      <c r="AU517" s="36" t="n">
        <f aca="false">AU165</f>
        <v>-0.2</v>
      </c>
      <c r="AV517" s="36" t="n">
        <f aca="false">AV165</f>
        <v>4.3</v>
      </c>
      <c r="AW517" s="36" t="n">
        <f aca="false">AW165</f>
        <v>0</v>
      </c>
      <c r="AX517" s="36" t="n">
        <f aca="false">AX165</f>
        <v>0</v>
      </c>
    </row>
    <row r="518" customFormat="false" ht="12.75" hidden="true" customHeight="false" outlineLevel="0" collapsed="false">
      <c r="AA518" s="0" t="s">
        <v>58</v>
      </c>
      <c r="AB518" s="1"/>
      <c r="AC518" s="1"/>
      <c r="AD518" s="1"/>
      <c r="AE518" s="1"/>
      <c r="AF518" s="1"/>
      <c r="AG518" s="1" t="n">
        <f aca="false">AG188</f>
        <v>0</v>
      </c>
      <c r="AH518" s="1" t="n">
        <f aca="false">AH188</f>
        <v>0</v>
      </c>
      <c r="AI518" s="1" t="n">
        <f aca="false">AI188</f>
        <v>0</v>
      </c>
      <c r="AJ518" s="1" t="n">
        <f aca="false">AJ188</f>
        <v>0</v>
      </c>
      <c r="AK518" s="1" t="n">
        <f aca="false">AK188</f>
        <v>0</v>
      </c>
      <c r="AL518" s="1" t="n">
        <f aca="false">AL188</f>
        <v>0</v>
      </c>
      <c r="AM518" s="1" t="n">
        <f aca="false">AM188</f>
        <v>0</v>
      </c>
      <c r="AN518" s="1" t="n">
        <f aca="false">AN188</f>
        <v>0</v>
      </c>
      <c r="AO518" s="1" t="n">
        <f aca="false">AO188</f>
        <v>0</v>
      </c>
      <c r="AP518" s="1" t="n">
        <f aca="false">AP188</f>
        <v>0</v>
      </c>
      <c r="AQ518" s="1" t="n">
        <f aca="false">AQ188</f>
        <v>0</v>
      </c>
      <c r="AR518" s="1" t="n">
        <f aca="false">AR188</f>
        <v>0</v>
      </c>
      <c r="AS518" s="1" t="n">
        <f aca="false">AS188</f>
        <v>0</v>
      </c>
      <c r="AT518" s="36" t="n">
        <f aca="false">AT188</f>
        <v>0</v>
      </c>
      <c r="AU518" s="36" t="n">
        <f aca="false">AU188</f>
        <v>0</v>
      </c>
      <c r="AV518" s="36" t="n">
        <f aca="false">AV188</f>
        <v>0</v>
      </c>
      <c r="AW518" s="36" t="n">
        <f aca="false">AW188</f>
        <v>0</v>
      </c>
      <c r="AX518" s="36" t="n">
        <f aca="false">AX188</f>
        <v>0</v>
      </c>
    </row>
    <row r="519" customFormat="false" ht="12.75" hidden="true" customHeight="false" outlineLevel="0" collapsed="false">
      <c r="AA519" s="0" t="s">
        <v>59</v>
      </c>
      <c r="AB519" s="1"/>
      <c r="AC519" s="1"/>
      <c r="AD519" s="1"/>
      <c r="AE519" s="1"/>
      <c r="AF519" s="1"/>
      <c r="AG519" s="1"/>
      <c r="AH519" s="1"/>
      <c r="AI519" s="1"/>
      <c r="AJ519" s="1"/>
      <c r="AK519" s="1"/>
      <c r="AL519" s="1"/>
      <c r="AM519" s="1"/>
      <c r="AN519" s="1"/>
      <c r="AO519" s="1"/>
      <c r="AP519" s="1"/>
      <c r="AQ519" s="1"/>
      <c r="AR519" s="1"/>
      <c r="AS519" s="1"/>
      <c r="AT519" s="36" t="n">
        <f aca="false">AT211</f>
        <v>0</v>
      </c>
      <c r="AU519" s="36" t="n">
        <f aca="false">AU211</f>
        <v>0</v>
      </c>
      <c r="AV519" s="36" t="n">
        <f aca="false">AV211</f>
        <v>0</v>
      </c>
      <c r="AW519" s="36" t="n">
        <f aca="false">AW211</f>
        <v>0</v>
      </c>
      <c r="AX519" s="36" t="n">
        <f aca="false">AX211</f>
        <v>0</v>
      </c>
    </row>
    <row r="520" customFormat="false" ht="12.75" hidden="true" customHeight="false" outlineLevel="0" collapsed="false">
      <c r="AA520" s="0" t="s">
        <v>60</v>
      </c>
      <c r="AB520" s="1"/>
      <c r="AC520" s="1"/>
      <c r="AD520" s="1"/>
      <c r="AE520" s="1"/>
      <c r="AF520" s="1"/>
      <c r="AG520" s="1"/>
      <c r="AH520" s="1"/>
      <c r="AI520" s="1"/>
      <c r="AJ520" s="1"/>
      <c r="AK520" s="1"/>
      <c r="AL520" s="1"/>
      <c r="AM520" s="1"/>
      <c r="AN520" s="1"/>
      <c r="AO520" s="1"/>
      <c r="AP520" s="1"/>
      <c r="AQ520" s="1"/>
      <c r="AR520" s="1"/>
      <c r="AS520" s="1"/>
      <c r="AT520" s="36" t="n">
        <f aca="false">AT234</f>
        <v>0</v>
      </c>
      <c r="AU520" s="36" t="n">
        <f aca="false">AU234</f>
        <v>0</v>
      </c>
      <c r="AV520" s="36" t="n">
        <f aca="false">AV234</f>
        <v>0</v>
      </c>
      <c r="AW520" s="36" t="n">
        <f aca="false">AW234</f>
        <v>0</v>
      </c>
      <c r="AX520" s="36" t="n">
        <f aca="false">AX234</f>
        <v>0</v>
      </c>
    </row>
    <row r="521" customFormat="false" ht="12.75" hidden="true" customHeight="false" outlineLevel="0" collapsed="false">
      <c r="AA521" s="0" t="s">
        <v>61</v>
      </c>
      <c r="AB521" s="1"/>
      <c r="AC521" s="1"/>
      <c r="AD521" s="1"/>
      <c r="AE521" s="1"/>
      <c r="AF521" s="1"/>
      <c r="AG521" s="1"/>
      <c r="AH521" s="1"/>
      <c r="AI521" s="1"/>
      <c r="AJ521" s="1"/>
      <c r="AK521" s="1"/>
      <c r="AL521" s="1"/>
      <c r="AM521" s="1"/>
      <c r="AN521" s="1"/>
      <c r="AO521" s="1"/>
      <c r="AP521" s="1"/>
      <c r="AQ521" s="1"/>
      <c r="AR521" s="1"/>
      <c r="AS521" s="1"/>
      <c r="AT521" s="36" t="n">
        <f aca="false">AT257</f>
        <v>0</v>
      </c>
      <c r="AU521" s="36" t="n">
        <f aca="false">AU257</f>
        <v>0</v>
      </c>
      <c r="AV521" s="36" t="n">
        <f aca="false">AV257</f>
        <v>0</v>
      </c>
      <c r="AW521" s="36" t="n">
        <f aca="false">AW257</f>
        <v>0</v>
      </c>
      <c r="AX521" s="36" t="n">
        <f aca="false">AX257</f>
        <v>0</v>
      </c>
    </row>
    <row r="522" customFormat="false" ht="12.75" hidden="true" customHeight="false" outlineLevel="0" collapsed="false">
      <c r="AA522" s="0" t="s">
        <v>62</v>
      </c>
      <c r="AB522" s="1"/>
      <c r="AC522" s="1"/>
      <c r="AD522" s="1"/>
      <c r="AE522" s="1"/>
      <c r="AF522" s="1"/>
      <c r="AG522" s="1"/>
      <c r="AH522" s="1"/>
      <c r="AI522" s="1"/>
      <c r="AJ522" s="1"/>
      <c r="AK522" s="1"/>
      <c r="AL522" s="1"/>
      <c r="AM522" s="1"/>
      <c r="AN522" s="1"/>
      <c r="AO522" s="1"/>
      <c r="AP522" s="1"/>
      <c r="AQ522" s="1"/>
      <c r="AR522" s="1"/>
      <c r="AS522" s="1"/>
      <c r="AT522" s="36" t="n">
        <f aca="false">AT280</f>
        <v>0</v>
      </c>
      <c r="AU522" s="36" t="n">
        <f aca="false">AU280</f>
        <v>0</v>
      </c>
      <c r="AV522" s="36" t="n">
        <f aca="false">AV280</f>
        <v>0</v>
      </c>
      <c r="AW522" s="36" t="n">
        <f aca="false">AW280</f>
        <v>0</v>
      </c>
      <c r="AX522" s="36" t="n">
        <f aca="false">AX280</f>
        <v>0</v>
      </c>
    </row>
    <row r="523" customFormat="false" ht="12.75" hidden="true" customHeight="false" outlineLevel="0" collapsed="false">
      <c r="AA523" s="0" t="s">
        <v>63</v>
      </c>
      <c r="AB523" s="1"/>
      <c r="AC523" s="1"/>
      <c r="AD523" s="1"/>
      <c r="AE523" s="1"/>
      <c r="AF523" s="1"/>
      <c r="AG523" s="1" t="n">
        <f aca="false">AG326</f>
        <v>0</v>
      </c>
      <c r="AH523" s="1" t="n">
        <f aca="false">AH326</f>
        <v>0</v>
      </c>
      <c r="AI523" s="1" t="n">
        <f aca="false">AI326</f>
        <v>0</v>
      </c>
      <c r="AJ523" s="1" t="n">
        <f aca="false">AJ326</f>
        <v>0</v>
      </c>
      <c r="AK523" s="1" t="n">
        <f aca="false">AK326</f>
        <v>0</v>
      </c>
      <c r="AL523" s="1" t="n">
        <f aca="false">AL326</f>
        <v>0</v>
      </c>
      <c r="AM523" s="1" t="n">
        <f aca="false">AM326</f>
        <v>0</v>
      </c>
      <c r="AN523" s="1" t="n">
        <f aca="false">AN326</f>
        <v>0</v>
      </c>
      <c r="AO523" s="1" t="n">
        <f aca="false">AO326</f>
        <v>0</v>
      </c>
      <c r="AP523" s="1" t="n">
        <f aca="false">AP326</f>
        <v>0</v>
      </c>
      <c r="AQ523" s="1" t="n">
        <f aca="false">AQ326</f>
        <v>0</v>
      </c>
      <c r="AR523" s="1" t="n">
        <f aca="false">AR326</f>
        <v>0</v>
      </c>
      <c r="AS523" s="1" t="n">
        <f aca="false">AS326</f>
        <v>0</v>
      </c>
      <c r="AT523" s="36" t="n">
        <f aca="false">AT303</f>
        <v>0</v>
      </c>
      <c r="AU523" s="36" t="n">
        <f aca="false">AU303</f>
        <v>0</v>
      </c>
      <c r="AV523" s="36" t="n">
        <f aca="false">AV303</f>
        <v>0</v>
      </c>
      <c r="AW523" s="36" t="n">
        <f aca="false">AW303</f>
        <v>0</v>
      </c>
      <c r="AX523" s="36" t="n">
        <f aca="false">AX303</f>
        <v>0</v>
      </c>
    </row>
    <row r="524" customFormat="false" ht="12.75" hidden="true" customHeight="false" outlineLevel="0" collapsed="false">
      <c r="AA524" s="0" t="s">
        <v>64</v>
      </c>
      <c r="AB524" s="1"/>
      <c r="AC524" s="1"/>
      <c r="AD524" s="1"/>
      <c r="AE524" s="1"/>
      <c r="AF524" s="1"/>
      <c r="AG524" s="1" t="n">
        <f aca="false">AG349</f>
        <v>0</v>
      </c>
      <c r="AH524" s="1" t="n">
        <f aca="false">AH349</f>
        <v>0</v>
      </c>
      <c r="AI524" s="1" t="n">
        <f aca="false">AI349</f>
        <v>0</v>
      </c>
      <c r="AJ524" s="1" t="n">
        <f aca="false">AJ349</f>
        <v>0</v>
      </c>
      <c r="AK524" s="1" t="n">
        <f aca="false">AK349</f>
        <v>0</v>
      </c>
      <c r="AL524" s="1" t="n">
        <f aca="false">AL349</f>
        <v>0</v>
      </c>
      <c r="AM524" s="1" t="n">
        <f aca="false">AM349</f>
        <v>0</v>
      </c>
      <c r="AN524" s="1" t="n">
        <f aca="false">AN349</f>
        <v>0</v>
      </c>
      <c r="AO524" s="1" t="n">
        <f aca="false">AO349</f>
        <v>0</v>
      </c>
      <c r="AP524" s="1" t="n">
        <f aca="false">AP349</f>
        <v>0</v>
      </c>
      <c r="AQ524" s="1" t="n">
        <f aca="false">AQ349</f>
        <v>0</v>
      </c>
      <c r="AR524" s="1" t="n">
        <f aca="false">AR349</f>
        <v>0</v>
      </c>
      <c r="AS524" s="1" t="n">
        <f aca="false">AS349</f>
        <v>0</v>
      </c>
      <c r="AT524" s="36" t="n">
        <f aca="false">AT326</f>
        <v>0</v>
      </c>
      <c r="AU524" s="36" t="n">
        <f aca="false">AU326</f>
        <v>0</v>
      </c>
      <c r="AV524" s="36" t="n">
        <f aca="false">AV326</f>
        <v>0</v>
      </c>
      <c r="AW524" s="36" t="n">
        <f aca="false">AW326</f>
        <v>0</v>
      </c>
      <c r="AX524" s="36" t="n">
        <f aca="false">AX326</f>
        <v>0</v>
      </c>
    </row>
    <row r="525" customFormat="false" ht="12.75" hidden="true" customHeight="false" outlineLevel="0" collapsed="false">
      <c r="AA525" s="0" t="s">
        <v>65</v>
      </c>
      <c r="AB525" s="1"/>
      <c r="AC525" s="1"/>
      <c r="AD525" s="1"/>
      <c r="AE525" s="1"/>
      <c r="AF525" s="1"/>
      <c r="AG525" s="1"/>
      <c r="AH525" s="1"/>
      <c r="AI525" s="1"/>
      <c r="AJ525" s="1"/>
      <c r="AK525" s="1"/>
      <c r="AL525" s="1"/>
      <c r="AM525" s="1"/>
      <c r="AN525" s="1"/>
      <c r="AO525" s="1"/>
      <c r="AP525" s="1"/>
      <c r="AQ525" s="1"/>
      <c r="AR525" s="1"/>
      <c r="AS525" s="1"/>
      <c r="AT525" s="36" t="n">
        <f aca="false">AT349</f>
        <v>0</v>
      </c>
      <c r="AU525" s="36" t="n">
        <f aca="false">AU349</f>
        <v>0</v>
      </c>
      <c r="AV525" s="36" t="n">
        <f aca="false">AV349</f>
        <v>0</v>
      </c>
      <c r="AW525" s="36" t="n">
        <f aca="false">AW349</f>
        <v>0</v>
      </c>
      <c r="AX525" s="36" t="n">
        <f aca="false">AX349</f>
        <v>0</v>
      </c>
    </row>
    <row r="526" customFormat="false" ht="12.75" hidden="true" customHeight="false" outlineLevel="0" collapsed="false">
      <c r="AA526" s="0" t="s">
        <v>66</v>
      </c>
      <c r="AB526" s="1"/>
      <c r="AC526" s="1"/>
      <c r="AD526" s="1"/>
      <c r="AE526" s="1"/>
      <c r="AF526" s="1"/>
      <c r="AG526" s="1" t="n">
        <f aca="false">AG372</f>
        <v>0</v>
      </c>
      <c r="AH526" s="1" t="n">
        <f aca="false">AH372</f>
        <v>0</v>
      </c>
      <c r="AI526" s="1" t="n">
        <f aca="false">AI372</f>
        <v>0</v>
      </c>
      <c r="AJ526" s="1" t="n">
        <f aca="false">AJ372</f>
        <v>0</v>
      </c>
      <c r="AK526" s="1" t="n">
        <f aca="false">AK372</f>
        <v>0</v>
      </c>
      <c r="AL526" s="1" t="n">
        <f aca="false">AL372</f>
        <v>0</v>
      </c>
      <c r="AM526" s="1" t="n">
        <f aca="false">AM372</f>
        <v>0</v>
      </c>
      <c r="AN526" s="1" t="n">
        <f aca="false">AN372</f>
        <v>0</v>
      </c>
      <c r="AO526" s="1" t="n">
        <f aca="false">AO372</f>
        <v>0</v>
      </c>
      <c r="AP526" s="1" t="n">
        <f aca="false">AP372</f>
        <v>0</v>
      </c>
      <c r="AQ526" s="1" t="n">
        <f aca="false">AQ372</f>
        <v>0</v>
      </c>
      <c r="AR526" s="1" t="n">
        <f aca="false">AR372</f>
        <v>0</v>
      </c>
      <c r="AS526" s="1" t="n">
        <f aca="false">AS372</f>
        <v>0</v>
      </c>
      <c r="AT526" s="36" t="n">
        <f aca="false">AT372</f>
        <v>0</v>
      </c>
      <c r="AU526" s="36" t="n">
        <f aca="false">AU372</f>
        <v>0</v>
      </c>
      <c r="AV526" s="36" t="n">
        <f aca="false">AV372</f>
        <v>0</v>
      </c>
      <c r="AW526" s="36" t="n">
        <f aca="false">AW372</f>
        <v>0</v>
      </c>
      <c r="AX526" s="36" t="n">
        <f aca="false">AX372</f>
        <v>0</v>
      </c>
    </row>
    <row r="527" customFormat="false" ht="12.75" hidden="true" customHeight="false" outlineLevel="0" collapsed="false">
      <c r="AA527" s="0" t="s">
        <v>67</v>
      </c>
      <c r="AB527" s="1"/>
      <c r="AC527" s="1"/>
      <c r="AD527" s="1"/>
      <c r="AE527" s="1"/>
      <c r="AF527" s="1"/>
      <c r="AG527" s="1"/>
      <c r="AH527" s="1"/>
      <c r="AI527" s="1"/>
      <c r="AJ527" s="1"/>
      <c r="AK527" s="1"/>
      <c r="AL527" s="1"/>
      <c r="AM527" s="1"/>
      <c r="AN527" s="1"/>
      <c r="AO527" s="1"/>
      <c r="AP527" s="1"/>
      <c r="AQ527" s="1"/>
      <c r="AR527" s="1"/>
      <c r="AS527" s="1"/>
      <c r="AT527" s="36" t="n">
        <f aca="false">AT395</f>
        <v>0</v>
      </c>
      <c r="AU527" s="36" t="n">
        <f aca="false">AU395</f>
        <v>0</v>
      </c>
      <c r="AV527" s="36" t="n">
        <f aca="false">AV395</f>
        <v>-5.1</v>
      </c>
      <c r="AW527" s="36" t="n">
        <f aca="false">AW395</f>
        <v>0</v>
      </c>
      <c r="AX527" s="36" t="n">
        <f aca="false">AX395</f>
        <v>0</v>
      </c>
    </row>
    <row r="528" customFormat="false" ht="12.75" hidden="true" customHeight="false" outlineLevel="0" collapsed="false">
      <c r="AA528" s="0" t="s">
        <v>47</v>
      </c>
      <c r="AB528" s="1"/>
      <c r="AC528" s="1"/>
      <c r="AD528" s="1"/>
      <c r="AE528" s="1"/>
      <c r="AF528" s="1"/>
      <c r="AG528" s="1"/>
      <c r="AH528" s="1"/>
      <c r="AI528" s="1"/>
      <c r="AJ528" s="1"/>
      <c r="AK528" s="1"/>
      <c r="AL528" s="1"/>
      <c r="AM528" s="1"/>
      <c r="AN528" s="1"/>
      <c r="AO528" s="1"/>
      <c r="AP528" s="1"/>
      <c r="AQ528" s="1"/>
      <c r="AR528" s="1"/>
      <c r="AS528" s="1"/>
      <c r="AT528" s="36" t="n">
        <f aca="false">AT418</f>
        <v>0</v>
      </c>
      <c r="AU528" s="36" t="n">
        <f aca="false">AU418</f>
        <v>0</v>
      </c>
      <c r="AV528" s="36" t="n">
        <f aca="false">AV418</f>
        <v>0</v>
      </c>
      <c r="AW528" s="36" t="n">
        <f aca="false">AW418</f>
        <v>0</v>
      </c>
      <c r="AX528" s="36" t="n">
        <f aca="false">AX418</f>
        <v>0</v>
      </c>
    </row>
    <row r="529" customFormat="false" ht="12.75" hidden="true" customHeight="false" outlineLevel="0" collapsed="false">
      <c r="AA529" s="0" t="s">
        <v>68</v>
      </c>
      <c r="AB529" s="1"/>
      <c r="AC529" s="1"/>
      <c r="AD529" s="1"/>
      <c r="AE529" s="1"/>
      <c r="AF529" s="1"/>
      <c r="AG529" s="26" t="n">
        <v>0</v>
      </c>
      <c r="AH529" s="26" t="n">
        <v>0</v>
      </c>
      <c r="AI529" s="26" t="n">
        <v>0</v>
      </c>
      <c r="AJ529" s="26"/>
      <c r="AK529" s="26"/>
      <c r="AL529" s="26"/>
      <c r="AM529" s="26"/>
      <c r="AN529" s="26"/>
      <c r="AO529" s="26"/>
      <c r="AP529" s="26"/>
      <c r="AQ529" s="26"/>
      <c r="AR529" s="26"/>
      <c r="AS529" s="26"/>
      <c r="AT529" s="36" t="n">
        <f aca="false">AT441</f>
        <v>0</v>
      </c>
      <c r="AU529" s="36" t="n">
        <f aca="false">AU441</f>
        <v>0</v>
      </c>
      <c r="AV529" s="36" t="n">
        <f aca="false">AV441</f>
        <v>0</v>
      </c>
      <c r="AW529" s="36" t="n">
        <f aca="false">AW441</f>
        <v>0</v>
      </c>
      <c r="AX529" s="36" t="n">
        <f aca="false">AX441</f>
        <v>0</v>
      </c>
    </row>
    <row r="530" customFormat="false" ht="12.75" hidden="true" customHeight="false" outlineLevel="0" collapsed="false">
      <c r="AA530" s="0" t="s">
        <v>69</v>
      </c>
      <c r="AB530" s="1"/>
      <c r="AC530" s="1"/>
      <c r="AD530" s="1"/>
      <c r="AE530" s="1"/>
      <c r="AF530" s="1"/>
      <c r="AG530" s="1"/>
      <c r="AH530" s="1"/>
      <c r="AI530" s="1"/>
      <c r="AJ530" s="1"/>
      <c r="AK530" s="1"/>
      <c r="AL530" s="1"/>
      <c r="AM530" s="1"/>
      <c r="AN530" s="1"/>
      <c r="AO530" s="1"/>
      <c r="AP530" s="1"/>
      <c r="AQ530" s="1"/>
      <c r="AR530" s="1"/>
      <c r="AS530" s="1"/>
      <c r="AT530" s="36" t="n">
        <f aca="false">AT464</f>
        <v>0</v>
      </c>
      <c r="AU530" s="36" t="n">
        <f aca="false">AU464</f>
        <v>0</v>
      </c>
      <c r="AV530" s="36" t="n">
        <f aca="false">AV464</f>
        <v>0</v>
      </c>
      <c r="AW530" s="36" t="n">
        <f aca="false">AW464</f>
        <v>0</v>
      </c>
      <c r="AX530" s="36" t="n">
        <f aca="false">AX464</f>
        <v>0</v>
      </c>
    </row>
    <row r="531" customFormat="false" ht="12.75" hidden="true" customHeight="false" outlineLevel="0" collapsed="false">
      <c r="AA531" s="0" t="s">
        <v>70</v>
      </c>
      <c r="AB531" s="1"/>
      <c r="AC531" s="1"/>
      <c r="AD531" s="1"/>
      <c r="AE531" s="1"/>
      <c r="AF531" s="1"/>
      <c r="AG531" s="1"/>
      <c r="AH531" s="1"/>
      <c r="AI531" s="1"/>
      <c r="AJ531" s="1"/>
      <c r="AK531" s="1"/>
      <c r="AL531" s="1"/>
      <c r="AM531" s="1"/>
      <c r="AN531" s="1"/>
      <c r="AO531" s="1"/>
      <c r="AP531" s="1"/>
      <c r="AQ531" s="1"/>
      <c r="AR531" s="1"/>
      <c r="AS531" s="1"/>
      <c r="AT531" s="36" t="n">
        <f aca="false">AT487</f>
        <v>0</v>
      </c>
      <c r="AU531" s="36" t="n">
        <f aca="false">AU487</f>
        <v>0</v>
      </c>
      <c r="AV531" s="36" t="n">
        <f aca="false">AV487</f>
        <v>0</v>
      </c>
      <c r="AW531" s="36" t="n">
        <f aca="false">AW487</f>
        <v>0</v>
      </c>
      <c r="AX531" s="36" t="n">
        <f aca="false">AX487</f>
        <v>0</v>
      </c>
    </row>
    <row r="532" customFormat="false" ht="12.75" hidden="true" customHeight="false" outlineLevel="0" collapsed="false">
      <c r="AA532" s="0" t="s">
        <v>71</v>
      </c>
      <c r="AB532" s="1"/>
      <c r="AC532" s="1"/>
      <c r="AD532" s="1"/>
      <c r="AE532" s="1"/>
      <c r="AF532" s="1"/>
      <c r="AG532" s="26" t="n">
        <v>0</v>
      </c>
      <c r="AH532" s="26" t="n">
        <v>0</v>
      </c>
      <c r="AI532" s="26" t="n">
        <v>0</v>
      </c>
      <c r="AJ532" s="26"/>
      <c r="AK532" s="26"/>
      <c r="AL532" s="26"/>
      <c r="AM532" s="26"/>
      <c r="AN532" s="26"/>
      <c r="AO532" s="26"/>
      <c r="AP532" s="26"/>
      <c r="AQ532" s="26"/>
      <c r="AR532" s="26"/>
      <c r="AS532" s="26"/>
      <c r="AT532" s="36" t="n">
        <f aca="false">AT510</f>
        <v>0</v>
      </c>
      <c r="AU532" s="36" t="n">
        <f aca="false">AU510</f>
        <v>0</v>
      </c>
      <c r="AV532" s="36" t="n">
        <f aca="false">AV510</f>
        <v>0</v>
      </c>
      <c r="AW532" s="36" t="n">
        <f aca="false">AW510</f>
        <v>0</v>
      </c>
      <c r="AX532" s="36" t="n">
        <f aca="false">AX510</f>
        <v>0</v>
      </c>
    </row>
    <row r="533" customFormat="false" ht="12.75" hidden="true" customHeight="false" outlineLevel="0" collapsed="false">
      <c r="AA533" s="0" t="s">
        <v>72</v>
      </c>
      <c r="AB533" s="1"/>
      <c r="AC533" s="1"/>
      <c r="AD533" s="1"/>
      <c r="AE533" s="1"/>
      <c r="AF533" s="1"/>
      <c r="AG533" s="26" t="n">
        <v>0</v>
      </c>
      <c r="AH533" s="26" t="n">
        <v>0</v>
      </c>
      <c r="AI533" s="26" t="n">
        <v>0</v>
      </c>
      <c r="AJ533" s="26"/>
      <c r="AK533" s="26"/>
      <c r="AL533" s="26"/>
      <c r="AM533" s="26"/>
      <c r="AN533" s="26"/>
      <c r="AO533" s="26"/>
      <c r="AP533" s="26"/>
      <c r="AQ533" s="26"/>
      <c r="AR533" s="26"/>
      <c r="AS533" s="26"/>
      <c r="AT533" s="26"/>
      <c r="AU533" s="26"/>
      <c r="AV533" s="26"/>
      <c r="AW533" s="26"/>
      <c r="AX533" s="26"/>
    </row>
    <row r="534" customFormat="false" ht="12.75" hidden="true" customHeight="false" outlineLevel="0" collapsed="false">
      <c r="AA534" s="0" t="s">
        <v>73</v>
      </c>
      <c r="AB534" s="40"/>
      <c r="AC534" s="40"/>
      <c r="AD534" s="40"/>
      <c r="AE534" s="40"/>
      <c r="AF534" s="40"/>
      <c r="AG534" s="41" t="n">
        <v>0</v>
      </c>
      <c r="AH534" s="41" t="n">
        <v>0</v>
      </c>
      <c r="AI534" s="41" t="n">
        <v>0</v>
      </c>
      <c r="AJ534" s="41"/>
      <c r="AK534" s="41"/>
      <c r="AL534" s="41"/>
      <c r="AM534" s="41"/>
      <c r="AN534" s="41"/>
      <c r="AO534" s="41"/>
      <c r="AP534" s="41"/>
      <c r="AQ534" s="41"/>
      <c r="AR534" s="41"/>
      <c r="AS534" s="41"/>
      <c r="AT534" s="41"/>
      <c r="AU534" s="41"/>
      <c r="AV534" s="41"/>
      <c r="AW534" s="41"/>
      <c r="AX534" s="41"/>
    </row>
    <row r="535" customFormat="false" ht="12.75" hidden="true" customHeight="false" outlineLevel="0" collapsed="false">
      <c r="AB535" s="1" t="n">
        <f aca="false">SUM(AB517:AB534)</f>
        <v>16.4</v>
      </c>
      <c r="AC535" s="1" t="n">
        <f aca="false">SUM(AC517:AC534)</f>
        <v>-1.1</v>
      </c>
      <c r="AD535" s="1" t="n">
        <f aca="false">SUM(AD517:AD534)</f>
        <v>0.9</v>
      </c>
      <c r="AE535" s="1" t="n">
        <f aca="false">SUM(AE517:AE534)</f>
        <v>11</v>
      </c>
      <c r="AF535" s="1" t="n">
        <f aca="false">SUM(AF517:AF534)</f>
        <v>11.2</v>
      </c>
      <c r="AG535" s="1" t="n">
        <f aca="false">SUM(AG517:AG534)</f>
        <v>13.9</v>
      </c>
      <c r="AH535" s="1" t="n">
        <f aca="false">SUM(AH517:AH534)</f>
        <v>16.2</v>
      </c>
      <c r="AI535" s="1" t="n">
        <f aca="false">SUM(AI517:AI534)</f>
        <v>15.1</v>
      </c>
      <c r="AJ535" s="1" t="n">
        <f aca="false">SUM(AJ517:AJ534)</f>
        <v>16.4</v>
      </c>
      <c r="AK535" s="1" t="n">
        <f aca="false">SUM(AK517:AK534)</f>
        <v>18.3</v>
      </c>
      <c r="AL535" s="1" t="n">
        <f aca="false">SUM(AL517:AL534)</f>
        <v>19.5</v>
      </c>
      <c r="AM535" s="1" t="n">
        <f aca="false">SUM(AM517:AM534)</f>
        <v>15.9</v>
      </c>
      <c r="AN535" s="1" t="n">
        <f aca="false">SUM(AN517:AN534)</f>
        <v>16.4</v>
      </c>
      <c r="AO535" s="1" t="n">
        <f aca="false">SUM(AO517:AO534)</f>
        <v>-4.8</v>
      </c>
      <c r="AP535" s="1" t="n">
        <f aca="false">SUM(AP517:AP534)</f>
        <v>-10.1</v>
      </c>
      <c r="AQ535" s="1" t="n">
        <f aca="false">SUM(AQ517:AQ534)</f>
        <v>-8.5</v>
      </c>
      <c r="AR535" s="1" t="n">
        <f aca="false">SUM(AR517:AR534)</f>
        <v>-5.1</v>
      </c>
      <c r="AS535" s="1" t="n">
        <f aca="false">SUM(AS517:AS534)</f>
        <v>-0.2</v>
      </c>
      <c r="AT535" s="1" t="n">
        <f aca="false">SUM(AT517:AT534)</f>
        <v>-0.1</v>
      </c>
      <c r="AU535" s="1" t="n">
        <f aca="false">SUM(AU517:AU534)</f>
        <v>-0.2</v>
      </c>
      <c r="AV535" s="1" t="n">
        <f aca="false">SUM(AV517:AV534)</f>
        <v>-0.8</v>
      </c>
      <c r="AW535" s="1" t="n">
        <f aca="false">SUM(AW517:AW534)</f>
        <v>0</v>
      </c>
      <c r="AX535" s="1" t="n">
        <f aca="false">SUM(AX517:AX534)</f>
        <v>0</v>
      </c>
    </row>
    <row r="536" customFormat="false" ht="12.75" hidden="true" customHeight="false" outlineLevel="0" collapsed="false">
      <c r="AB536" s="1"/>
      <c r="AC536" s="1"/>
      <c r="AD536" s="1"/>
      <c r="AE536" s="1"/>
      <c r="AF536" s="1"/>
      <c r="AG536" s="1"/>
      <c r="AH536" s="1"/>
      <c r="AI536" s="1"/>
      <c r="AJ536" s="1"/>
      <c r="AK536" s="1"/>
      <c r="AL536" s="1"/>
      <c r="AM536" s="1"/>
      <c r="AN536" s="1"/>
      <c r="AO536" s="1"/>
      <c r="AP536" s="1"/>
      <c r="AQ536" s="1"/>
      <c r="AR536" s="1"/>
      <c r="AS536" s="1"/>
      <c r="AT536" s="1"/>
      <c r="AU536" s="1"/>
      <c r="AV536" s="1"/>
      <c r="AW536" s="1"/>
      <c r="AX536" s="1"/>
    </row>
    <row r="537" customFormat="false" ht="12.75" hidden="true" customHeight="false" outlineLevel="0" collapsed="false">
      <c r="AB537" s="1"/>
      <c r="AC537" s="1"/>
      <c r="AD537" s="1"/>
      <c r="AE537" s="1"/>
      <c r="AF537" s="1"/>
      <c r="AG537" s="1"/>
      <c r="AH537" s="1"/>
      <c r="AI537" s="1"/>
      <c r="AJ537" s="1"/>
      <c r="AK537" s="1"/>
      <c r="AL537" s="1"/>
      <c r="AM537" s="1"/>
      <c r="AN537" s="1"/>
      <c r="AO537" s="1"/>
      <c r="AP537" s="1"/>
      <c r="AQ537" s="1"/>
      <c r="AR537" s="1"/>
      <c r="AS537" s="1"/>
      <c r="AT537" s="1"/>
      <c r="AU537" s="1"/>
      <c r="AV537" s="1"/>
      <c r="AW537" s="1"/>
      <c r="AX537" s="1"/>
    </row>
    <row r="538" customFormat="false" ht="12.75" hidden="false" customHeight="false" outlineLevel="0" collapsed="false">
      <c r="AA538" s="8" t="s">
        <v>53</v>
      </c>
    </row>
    <row r="539" customFormat="false" ht="12.75" hidden="false" customHeight="false" outlineLevel="0" collapsed="false">
      <c r="AB539" s="30" t="n">
        <f aca="false">AB$148</f>
        <v>35765</v>
      </c>
      <c r="AC539" s="30" t="n">
        <f aca="false">AC$148</f>
        <v>35796</v>
      </c>
      <c r="AD539" s="30" t="n">
        <f aca="false">AD$148</f>
        <v>35827</v>
      </c>
      <c r="AE539" s="30" t="n">
        <f aca="false">AE$148</f>
        <v>35855</v>
      </c>
      <c r="AF539" s="30" t="n">
        <f aca="false">AF$148</f>
        <v>35886</v>
      </c>
      <c r="AG539" s="30" t="n">
        <f aca="false">AG$148</f>
        <v>35916</v>
      </c>
      <c r="AH539" s="30" t="n">
        <f aca="false">AH$148</f>
        <v>35947</v>
      </c>
      <c r="AI539" s="30" t="n">
        <f aca="false">AI$148</f>
        <v>35977</v>
      </c>
      <c r="AJ539" s="30" t="n">
        <f aca="false">AJ$148</f>
        <v>36008</v>
      </c>
      <c r="AK539" s="30" t="n">
        <f aca="false">AK$148</f>
        <v>36039</v>
      </c>
      <c r="AL539" s="30" t="n">
        <f aca="false">AL$148</f>
        <v>36069</v>
      </c>
      <c r="AM539" s="30" t="n">
        <f aca="false">AM$148</f>
        <v>36100</v>
      </c>
      <c r="AN539" s="30" t="n">
        <f aca="false">AN$148</f>
        <v>36130</v>
      </c>
      <c r="AO539" s="30" t="n">
        <f aca="false">AO$148</f>
        <v>36161</v>
      </c>
      <c r="AP539" s="30" t="n">
        <f aca="false">AP$148</f>
        <v>36192</v>
      </c>
      <c r="AQ539" s="30" t="n">
        <f aca="false">AQ$148</f>
        <v>36220</v>
      </c>
      <c r="AR539" s="30" t="n">
        <f aca="false">AR$148</f>
        <v>36251</v>
      </c>
      <c r="AS539" s="30" t="n">
        <f aca="false">AS$148</f>
        <v>36281</v>
      </c>
      <c r="AT539" s="30" t="n">
        <f aca="false">AT$148</f>
        <v>36312</v>
      </c>
      <c r="AU539" s="30" t="n">
        <f aca="false">AU$148</f>
        <v>36342</v>
      </c>
      <c r="AV539" s="30" t="n">
        <f aca="false">AV$148</f>
        <v>36373</v>
      </c>
      <c r="AW539" s="30" t="n">
        <f aca="false">AW$148</f>
        <v>36404</v>
      </c>
      <c r="AX539" s="30" t="n">
        <f aca="false">AX$148</f>
        <v>36434</v>
      </c>
    </row>
    <row r="540" customFormat="false" ht="12.75" hidden="false" customHeight="false" outlineLevel="0" collapsed="false">
      <c r="AA540" s="0" t="s">
        <v>57</v>
      </c>
      <c r="AB540" s="1" t="n">
        <f aca="false">AB166</f>
        <v>0</v>
      </c>
      <c r="AC540" s="1" t="n">
        <f aca="false">AC166</f>
        <v>0</v>
      </c>
      <c r="AD540" s="1" t="n">
        <f aca="false">AD166</f>
        <v>0</v>
      </c>
      <c r="AE540" s="1" t="n">
        <f aca="false">AE166</f>
        <v>4</v>
      </c>
      <c r="AF540" s="1" t="n">
        <f aca="false">AF166</f>
        <v>-0.2</v>
      </c>
      <c r="AG540" s="1" t="n">
        <f aca="false">AG166</f>
        <v>4</v>
      </c>
      <c r="AH540" s="1" t="n">
        <f aca="false">AH166</f>
        <v>4</v>
      </c>
      <c r="AI540" s="1" t="n">
        <f aca="false">AI166</f>
        <v>0</v>
      </c>
      <c r="AJ540" s="1" t="n">
        <f aca="false">AJ166</f>
        <v>0</v>
      </c>
      <c r="AK540" s="1" t="n">
        <f aca="false">AK166</f>
        <v>0</v>
      </c>
      <c r="AL540" s="1" t="n">
        <f aca="false">AL166</f>
        <v>0</v>
      </c>
      <c r="AM540" s="1" t="n">
        <f aca="false">AM166</f>
        <v>0</v>
      </c>
      <c r="AN540" s="1" t="n">
        <f aca="false">AN166</f>
        <v>0</v>
      </c>
      <c r="AO540" s="1" t="n">
        <f aca="false">AO166</f>
        <v>0</v>
      </c>
      <c r="AP540" s="1" t="n">
        <f aca="false">AP166</f>
        <v>0</v>
      </c>
      <c r="AQ540" s="1" t="n">
        <f aca="false">AQ166</f>
        <v>0</v>
      </c>
      <c r="AR540" s="1" t="n">
        <f aca="false">AR166</f>
        <v>0</v>
      </c>
      <c r="AS540" s="1" t="n">
        <f aca="false">AS166</f>
        <v>0</v>
      </c>
      <c r="AT540" s="36" t="n">
        <f aca="false">AT166</f>
        <v>0</v>
      </c>
      <c r="AU540" s="36" t="n">
        <f aca="false">AU166</f>
        <v>0</v>
      </c>
      <c r="AV540" s="36" t="n">
        <f aca="false">AV166</f>
        <v>0</v>
      </c>
      <c r="AW540" s="36" t="n">
        <f aca="false">AW166</f>
        <v>0</v>
      </c>
      <c r="AX540" s="36" t="n">
        <f aca="false">AX166</f>
        <v>0</v>
      </c>
    </row>
    <row r="541" customFormat="false" ht="12.75" hidden="false" customHeight="false" outlineLevel="0" collapsed="false">
      <c r="AA541" s="0" t="s">
        <v>58</v>
      </c>
      <c r="AB541" s="1"/>
      <c r="AC541" s="1"/>
      <c r="AD541" s="1"/>
      <c r="AE541" s="1" t="n">
        <v>2.1</v>
      </c>
      <c r="AF541" s="1" t="n">
        <v>1.7</v>
      </c>
      <c r="AG541" s="1" t="n">
        <f aca="false">AG189</f>
        <v>1.3</v>
      </c>
      <c r="AH541" s="1" t="n">
        <f aca="false">AH189</f>
        <v>-2.2</v>
      </c>
      <c r="AI541" s="1" t="n">
        <f aca="false">AI189</f>
        <v>1.2</v>
      </c>
      <c r="AJ541" s="1" t="n">
        <f aca="false">AJ189</f>
        <v>1.2</v>
      </c>
      <c r="AK541" s="1" t="n">
        <f aca="false">AK189</f>
        <v>0</v>
      </c>
      <c r="AL541" s="1" t="n">
        <f aca="false">AL189</f>
        <v>0</v>
      </c>
      <c r="AM541" s="1" t="n">
        <f aca="false">AM189</f>
        <v>0</v>
      </c>
      <c r="AN541" s="1" t="n">
        <f aca="false">AN189</f>
        <v>0</v>
      </c>
      <c r="AO541" s="1" t="n">
        <f aca="false">AO189</f>
        <v>0</v>
      </c>
      <c r="AP541" s="1" t="n">
        <f aca="false">AP189</f>
        <v>0</v>
      </c>
      <c r="AQ541" s="1" t="n">
        <f aca="false">AQ189</f>
        <v>0</v>
      </c>
      <c r="AR541" s="1" t="n">
        <f aca="false">AR189</f>
        <v>0</v>
      </c>
      <c r="AS541" s="1" t="n">
        <f aca="false">AS189</f>
        <v>0</v>
      </c>
      <c r="AT541" s="36" t="n">
        <f aca="false">AT189</f>
        <v>0</v>
      </c>
      <c r="AU541" s="36" t="n">
        <f aca="false">AU189</f>
        <v>0</v>
      </c>
      <c r="AV541" s="36" t="n">
        <f aca="false">AV189</f>
        <v>0</v>
      </c>
      <c r="AW541" s="36" t="n">
        <f aca="false">AW189</f>
        <v>0</v>
      </c>
      <c r="AX541" s="36" t="n">
        <f aca="false">AX189</f>
        <v>23.7</v>
      </c>
    </row>
    <row r="542" customFormat="false" ht="12.75" hidden="false" customHeight="false" outlineLevel="0" collapsed="false">
      <c r="AA542" s="0" t="s">
        <v>59</v>
      </c>
      <c r="AB542" s="1"/>
      <c r="AC542" s="1"/>
      <c r="AD542" s="1"/>
      <c r="AE542" s="1"/>
      <c r="AF542" s="1"/>
      <c r="AG542" s="1"/>
      <c r="AH542" s="1"/>
      <c r="AI542" s="1"/>
      <c r="AJ542" s="1"/>
      <c r="AK542" s="1"/>
      <c r="AL542" s="1"/>
      <c r="AM542" s="1"/>
      <c r="AN542" s="1"/>
      <c r="AO542" s="1"/>
      <c r="AP542" s="1"/>
      <c r="AQ542" s="1"/>
      <c r="AR542" s="1"/>
      <c r="AS542" s="1"/>
      <c r="AT542" s="36" t="n">
        <f aca="false">AT212</f>
        <v>0</v>
      </c>
      <c r="AU542" s="36" t="n">
        <f aca="false">AU212</f>
        <v>0</v>
      </c>
      <c r="AV542" s="36" t="n">
        <f aca="false">AV212</f>
        <v>0</v>
      </c>
      <c r="AW542" s="36" t="n">
        <f aca="false">AW212</f>
        <v>0</v>
      </c>
      <c r="AX542" s="36" t="n">
        <f aca="false">AX212</f>
        <v>0</v>
      </c>
    </row>
    <row r="543" customFormat="false" ht="12.75" hidden="false" customHeight="false" outlineLevel="0" collapsed="false">
      <c r="AA543" s="0" t="s">
        <v>60</v>
      </c>
      <c r="AB543" s="1"/>
      <c r="AC543" s="1"/>
      <c r="AD543" s="1"/>
      <c r="AE543" s="1"/>
      <c r="AF543" s="1"/>
      <c r="AG543" s="1"/>
      <c r="AH543" s="1"/>
      <c r="AI543" s="1"/>
      <c r="AJ543" s="1"/>
      <c r="AK543" s="1"/>
      <c r="AL543" s="1"/>
      <c r="AM543" s="1"/>
      <c r="AN543" s="1"/>
      <c r="AO543" s="1"/>
      <c r="AP543" s="1"/>
      <c r="AQ543" s="1"/>
      <c r="AR543" s="1"/>
      <c r="AS543" s="1"/>
      <c r="AT543" s="36" t="n">
        <f aca="false">AT235</f>
        <v>0</v>
      </c>
      <c r="AU543" s="36" t="n">
        <f aca="false">AU235</f>
        <v>0</v>
      </c>
      <c r="AV543" s="36" t="n">
        <f aca="false">AV235</f>
        <v>0</v>
      </c>
      <c r="AW543" s="36" t="n">
        <f aca="false">AW235</f>
        <v>0</v>
      </c>
      <c r="AX543" s="36" t="n">
        <f aca="false">AX235</f>
        <v>0</v>
      </c>
    </row>
    <row r="544" customFormat="false" ht="12.75" hidden="false" customHeight="false" outlineLevel="0" collapsed="false">
      <c r="AA544" s="0" t="s">
        <v>61</v>
      </c>
      <c r="AB544" s="1"/>
      <c r="AC544" s="1"/>
      <c r="AD544" s="1"/>
      <c r="AE544" s="1"/>
      <c r="AF544" s="1"/>
      <c r="AG544" s="1"/>
      <c r="AH544" s="1"/>
      <c r="AI544" s="1"/>
      <c r="AJ544" s="1"/>
      <c r="AK544" s="1"/>
      <c r="AL544" s="1"/>
      <c r="AM544" s="1"/>
      <c r="AN544" s="1"/>
      <c r="AO544" s="1"/>
      <c r="AP544" s="1"/>
      <c r="AQ544" s="1"/>
      <c r="AR544" s="1"/>
      <c r="AS544" s="1"/>
      <c r="AT544" s="36" t="n">
        <f aca="false">AT258</f>
        <v>0</v>
      </c>
      <c r="AU544" s="36" t="n">
        <f aca="false">AU258</f>
        <v>0</v>
      </c>
      <c r="AV544" s="36" t="n">
        <f aca="false">AV258</f>
        <v>0</v>
      </c>
      <c r="AW544" s="36" t="n">
        <f aca="false">AW258</f>
        <v>0</v>
      </c>
      <c r="AX544" s="36" t="n">
        <f aca="false">AX258</f>
        <v>0</v>
      </c>
    </row>
    <row r="545" customFormat="false" ht="12.75" hidden="false" customHeight="false" outlineLevel="0" collapsed="false">
      <c r="AA545" s="0" t="s">
        <v>62</v>
      </c>
      <c r="AB545" s="1"/>
      <c r="AC545" s="1"/>
      <c r="AD545" s="1"/>
      <c r="AE545" s="1"/>
      <c r="AF545" s="1"/>
      <c r="AG545" s="1"/>
      <c r="AH545" s="1"/>
      <c r="AI545" s="1"/>
      <c r="AJ545" s="1"/>
      <c r="AK545" s="1"/>
      <c r="AL545" s="1"/>
      <c r="AM545" s="1"/>
      <c r="AN545" s="1"/>
      <c r="AO545" s="1"/>
      <c r="AP545" s="1"/>
      <c r="AQ545" s="1"/>
      <c r="AR545" s="1"/>
      <c r="AS545" s="1"/>
      <c r="AT545" s="36" t="n">
        <f aca="false">AT281</f>
        <v>0</v>
      </c>
      <c r="AU545" s="36" t="n">
        <f aca="false">AU281</f>
        <v>0</v>
      </c>
      <c r="AV545" s="36" t="n">
        <f aca="false">AV281</f>
        <v>2</v>
      </c>
      <c r="AW545" s="36" t="n">
        <f aca="false">AW281</f>
        <v>0</v>
      </c>
      <c r="AX545" s="36" t="n">
        <f aca="false">AX281</f>
        <v>0</v>
      </c>
    </row>
    <row r="546" customFormat="false" ht="12.75" hidden="false" customHeight="false" outlineLevel="0" collapsed="false">
      <c r="AA546" s="0" t="s">
        <v>63</v>
      </c>
      <c r="AB546" s="1"/>
      <c r="AC546" s="1"/>
      <c r="AD546" s="1"/>
      <c r="AE546" s="1"/>
      <c r="AF546" s="1"/>
      <c r="AG546" s="1"/>
      <c r="AH546" s="1"/>
      <c r="AI546" s="1"/>
      <c r="AJ546" s="1"/>
      <c r="AK546" s="1"/>
      <c r="AL546" s="1"/>
      <c r="AM546" s="1"/>
      <c r="AN546" s="1"/>
      <c r="AO546" s="1"/>
      <c r="AP546" s="1"/>
      <c r="AQ546" s="1"/>
      <c r="AR546" s="1"/>
      <c r="AS546" s="1"/>
      <c r="AT546" s="36" t="n">
        <f aca="false">AT304</f>
        <v>0</v>
      </c>
      <c r="AU546" s="36" t="n">
        <f aca="false">AU304</f>
        <v>0</v>
      </c>
      <c r="AV546" s="36" t="n">
        <f aca="false">AV304</f>
        <v>0</v>
      </c>
      <c r="AW546" s="36" t="n">
        <f aca="false">AW304</f>
        <v>0</v>
      </c>
      <c r="AX546" s="36" t="n">
        <f aca="false">AX304</f>
        <v>0</v>
      </c>
    </row>
    <row r="547" customFormat="false" ht="12.75" hidden="false" customHeight="false" outlineLevel="0" collapsed="false">
      <c r="AA547" s="0" t="s">
        <v>64</v>
      </c>
      <c r="AB547" s="1"/>
      <c r="AC547" s="1"/>
      <c r="AD547" s="1"/>
      <c r="AE547" s="1"/>
      <c r="AF547" s="1"/>
      <c r="AG547" s="1" t="n">
        <f aca="false">AG327</f>
        <v>0</v>
      </c>
      <c r="AH547" s="1" t="n">
        <f aca="false">AH327</f>
        <v>0</v>
      </c>
      <c r="AI547" s="1" t="n">
        <f aca="false">AI327</f>
        <v>0</v>
      </c>
      <c r="AJ547" s="1" t="n">
        <f aca="false">AJ327</f>
        <v>0</v>
      </c>
      <c r="AK547" s="1" t="n">
        <f aca="false">AK327</f>
        <v>0</v>
      </c>
      <c r="AL547" s="1" t="n">
        <f aca="false">AL327</f>
        <v>0</v>
      </c>
      <c r="AM547" s="1" t="n">
        <f aca="false">AM327</f>
        <v>0</v>
      </c>
      <c r="AN547" s="1" t="n">
        <f aca="false">AN327</f>
        <v>0</v>
      </c>
      <c r="AO547" s="1" t="n">
        <f aca="false">AO327</f>
        <v>0</v>
      </c>
      <c r="AP547" s="1" t="n">
        <f aca="false">AP327</f>
        <v>0</v>
      </c>
      <c r="AQ547" s="1" t="n">
        <f aca="false">AQ327</f>
        <v>0</v>
      </c>
      <c r="AR547" s="1" t="n">
        <f aca="false">AR327</f>
        <v>0</v>
      </c>
      <c r="AS547" s="1" t="n">
        <f aca="false">AS327</f>
        <v>0</v>
      </c>
      <c r="AT547" s="36" t="n">
        <f aca="false">AT327</f>
        <v>0</v>
      </c>
      <c r="AU547" s="36" t="n">
        <f aca="false">AU327</f>
        <v>0</v>
      </c>
      <c r="AV547" s="36" t="n">
        <f aca="false">AV327</f>
        <v>0</v>
      </c>
      <c r="AW547" s="36" t="n">
        <f aca="false">AW327</f>
        <v>0</v>
      </c>
      <c r="AX547" s="36" t="n">
        <f aca="false">AX327</f>
        <v>0</v>
      </c>
    </row>
    <row r="548" customFormat="false" ht="12.75" hidden="false" customHeight="false" outlineLevel="0" collapsed="false">
      <c r="AA548" s="0" t="s">
        <v>65</v>
      </c>
      <c r="AB548" s="1"/>
      <c r="AC548" s="1"/>
      <c r="AD548" s="1"/>
      <c r="AE548" s="1"/>
      <c r="AF548" s="1"/>
      <c r="AG548" s="1" t="n">
        <f aca="false">AG350</f>
        <v>0</v>
      </c>
      <c r="AH548" s="1" t="n">
        <f aca="false">AH350</f>
        <v>0</v>
      </c>
      <c r="AI548" s="1" t="n">
        <f aca="false">AI350</f>
        <v>0</v>
      </c>
      <c r="AJ548" s="1" t="n">
        <f aca="false">AJ350</f>
        <v>0</v>
      </c>
      <c r="AK548" s="1" t="n">
        <f aca="false">AK350</f>
        <v>0</v>
      </c>
      <c r="AL548" s="1" t="n">
        <f aca="false">AL350</f>
        <v>0</v>
      </c>
      <c r="AM548" s="1" t="n">
        <f aca="false">AM350</f>
        <v>0</v>
      </c>
      <c r="AN548" s="1" t="n">
        <f aca="false">AN350</f>
        <v>0</v>
      </c>
      <c r="AO548" s="1" t="n">
        <f aca="false">AO350</f>
        <v>0</v>
      </c>
      <c r="AP548" s="1" t="n">
        <f aca="false">AP350</f>
        <v>0</v>
      </c>
      <c r="AQ548" s="1" t="n">
        <f aca="false">AQ350</f>
        <v>0</v>
      </c>
      <c r="AR548" s="1" t="n">
        <f aca="false">AR350</f>
        <v>0</v>
      </c>
      <c r="AS548" s="1" t="n">
        <f aca="false">AS350</f>
        <v>0</v>
      </c>
      <c r="AT548" s="36" t="n">
        <f aca="false">AT350</f>
        <v>0</v>
      </c>
      <c r="AU548" s="36" t="n">
        <f aca="false">AU350</f>
        <v>0</v>
      </c>
      <c r="AV548" s="36" t="n">
        <f aca="false">AV350</f>
        <v>0</v>
      </c>
      <c r="AW548" s="36" t="n">
        <f aca="false">AW350</f>
        <v>0</v>
      </c>
      <c r="AX548" s="36" t="n">
        <f aca="false">AX350</f>
        <v>0</v>
      </c>
    </row>
    <row r="549" customFormat="false" ht="12.75" hidden="false" customHeight="false" outlineLevel="0" collapsed="false">
      <c r="AA549" s="0" t="s">
        <v>66</v>
      </c>
      <c r="AB549" s="1" t="n">
        <v>1.7</v>
      </c>
      <c r="AC549" s="1"/>
      <c r="AD549" s="1" t="n">
        <v>1.6</v>
      </c>
      <c r="AE549" s="1"/>
      <c r="AF549" s="1"/>
      <c r="AG549" s="1" t="n">
        <f aca="false">AG373</f>
        <v>0</v>
      </c>
      <c r="AH549" s="1" t="n">
        <f aca="false">AH373</f>
        <v>0</v>
      </c>
      <c r="AI549" s="1" t="n">
        <f aca="false">AI373</f>
        <v>0</v>
      </c>
      <c r="AJ549" s="1" t="n">
        <f aca="false">AJ373</f>
        <v>-1.2</v>
      </c>
      <c r="AK549" s="1" t="n">
        <f aca="false">AK373</f>
        <v>0</v>
      </c>
      <c r="AL549" s="1" t="n">
        <f aca="false">AL373</f>
        <v>0</v>
      </c>
      <c r="AM549" s="1" t="n">
        <f aca="false">AM373</f>
        <v>0</v>
      </c>
      <c r="AN549" s="1" t="n">
        <f aca="false">AN373</f>
        <v>0</v>
      </c>
      <c r="AO549" s="1" t="n">
        <f aca="false">AO373</f>
        <v>0</v>
      </c>
      <c r="AP549" s="1" t="n">
        <f aca="false">AP373</f>
        <v>0</v>
      </c>
      <c r="AQ549" s="1" t="n">
        <f aca="false">AQ373</f>
        <v>0</v>
      </c>
      <c r="AR549" s="1" t="n">
        <f aca="false">AR373</f>
        <v>0</v>
      </c>
      <c r="AS549" s="1" t="n">
        <f aca="false">AS373</f>
        <v>0</v>
      </c>
      <c r="AT549" s="36" t="n">
        <f aca="false">AT373</f>
        <v>0</v>
      </c>
      <c r="AU549" s="36" t="n">
        <f aca="false">AU373</f>
        <v>0</v>
      </c>
      <c r="AV549" s="36" t="n">
        <f aca="false">AV373</f>
        <v>0</v>
      </c>
      <c r="AW549" s="36" t="n">
        <f aca="false">AW373</f>
        <v>0</v>
      </c>
      <c r="AX549" s="36" t="n">
        <f aca="false">AX373</f>
        <v>0</v>
      </c>
    </row>
    <row r="550" customFormat="false" ht="12.75" hidden="false" customHeight="false" outlineLevel="0" collapsed="false">
      <c r="AA550" s="0" t="s">
        <v>67</v>
      </c>
      <c r="AB550" s="1"/>
      <c r="AC550" s="1"/>
      <c r="AD550" s="1"/>
      <c r="AE550" s="1"/>
      <c r="AF550" s="1"/>
      <c r="AG550" s="1"/>
      <c r="AH550" s="1"/>
      <c r="AI550" s="1"/>
      <c r="AJ550" s="1"/>
      <c r="AK550" s="1"/>
      <c r="AL550" s="1"/>
      <c r="AM550" s="1"/>
      <c r="AN550" s="1"/>
      <c r="AO550" s="1"/>
      <c r="AP550" s="1"/>
      <c r="AQ550" s="1"/>
      <c r="AR550" s="1"/>
      <c r="AS550" s="1"/>
      <c r="AT550" s="36" t="n">
        <f aca="false">AT396</f>
        <v>0</v>
      </c>
      <c r="AU550" s="36" t="n">
        <f aca="false">AU396</f>
        <v>0</v>
      </c>
      <c r="AV550" s="36" t="n">
        <f aca="false">AV396</f>
        <v>0</v>
      </c>
      <c r="AW550" s="36" t="n">
        <f aca="false">AW396</f>
        <v>0</v>
      </c>
      <c r="AX550" s="36" t="n">
        <f aca="false">AX396</f>
        <v>0</v>
      </c>
    </row>
    <row r="551" customFormat="false" ht="12.75" hidden="false" customHeight="false" outlineLevel="0" collapsed="false">
      <c r="AA551" s="0" t="s">
        <v>47</v>
      </c>
      <c r="AB551" s="1"/>
      <c r="AC551" s="1"/>
      <c r="AD551" s="1"/>
      <c r="AE551" s="1"/>
      <c r="AF551" s="1"/>
      <c r="AG551" s="1"/>
      <c r="AH551" s="1"/>
      <c r="AI551" s="1"/>
      <c r="AJ551" s="1"/>
      <c r="AK551" s="1"/>
      <c r="AL551" s="1"/>
      <c r="AM551" s="1"/>
      <c r="AN551" s="1"/>
      <c r="AO551" s="1"/>
      <c r="AP551" s="1"/>
      <c r="AQ551" s="1"/>
      <c r="AR551" s="1"/>
      <c r="AS551" s="1"/>
      <c r="AT551" s="36" t="n">
        <f aca="false">AT419</f>
        <v>0</v>
      </c>
      <c r="AU551" s="36" t="n">
        <f aca="false">AU419</f>
        <v>0</v>
      </c>
      <c r="AV551" s="36" t="n">
        <f aca="false">AV419</f>
        <v>0</v>
      </c>
      <c r="AW551" s="36" t="n">
        <f aca="false">AW419</f>
        <v>0</v>
      </c>
      <c r="AX551" s="36" t="n">
        <f aca="false">AX419</f>
        <v>0</v>
      </c>
    </row>
    <row r="552" customFormat="false" ht="12.75" hidden="false" customHeight="false" outlineLevel="0" collapsed="false">
      <c r="AA552" s="0" t="s">
        <v>68</v>
      </c>
      <c r="AB552" s="1"/>
      <c r="AC552" s="1"/>
      <c r="AD552" s="1"/>
      <c r="AE552" s="1"/>
      <c r="AF552" s="1"/>
      <c r="AG552" s="1" t="n">
        <f aca="false">AG442</f>
        <v>0</v>
      </c>
      <c r="AH552" s="1" t="n">
        <f aca="false">AH442</f>
        <v>0</v>
      </c>
      <c r="AI552" s="1" t="n">
        <f aca="false">AI442</f>
        <v>0</v>
      </c>
      <c r="AJ552" s="1" t="n">
        <f aca="false">AJ442</f>
        <v>0</v>
      </c>
      <c r="AK552" s="1" t="n">
        <f aca="false">AK442</f>
        <v>0</v>
      </c>
      <c r="AL552" s="1" t="n">
        <f aca="false">AL442</f>
        <v>0</v>
      </c>
      <c r="AM552" s="1" t="n">
        <f aca="false">AM442</f>
        <v>0</v>
      </c>
      <c r="AN552" s="1" t="n">
        <f aca="false">AN442</f>
        <v>0</v>
      </c>
      <c r="AO552" s="1" t="n">
        <f aca="false">AO442</f>
        <v>0</v>
      </c>
      <c r="AP552" s="1" t="n">
        <f aca="false">AP442</f>
        <v>0</v>
      </c>
      <c r="AQ552" s="1" t="n">
        <f aca="false">AQ442</f>
        <v>0</v>
      </c>
      <c r="AR552" s="1" t="n">
        <f aca="false">AR442</f>
        <v>0</v>
      </c>
      <c r="AS552" s="1" t="n">
        <f aca="false">AS442</f>
        <v>0</v>
      </c>
      <c r="AT552" s="36" t="n">
        <f aca="false">AT442</f>
        <v>0</v>
      </c>
      <c r="AU552" s="36" t="n">
        <f aca="false">AU442</f>
        <v>0</v>
      </c>
      <c r="AV552" s="36" t="n">
        <f aca="false">AV442</f>
        <v>0</v>
      </c>
      <c r="AW552" s="36" t="n">
        <f aca="false">AW442</f>
        <v>0</v>
      </c>
      <c r="AX552" s="36" t="n">
        <f aca="false">AX442</f>
        <v>0</v>
      </c>
    </row>
    <row r="553" customFormat="false" ht="12.75" hidden="false" customHeight="false" outlineLevel="0" collapsed="false">
      <c r="AA553" s="0" t="s">
        <v>69</v>
      </c>
      <c r="AB553" s="1"/>
      <c r="AC553" s="1"/>
      <c r="AD553" s="1"/>
      <c r="AE553" s="1"/>
      <c r="AF553" s="1"/>
      <c r="AG553" s="1"/>
      <c r="AH553" s="1"/>
      <c r="AI553" s="1"/>
      <c r="AJ553" s="1"/>
      <c r="AK553" s="1"/>
      <c r="AL553" s="1"/>
      <c r="AM553" s="1"/>
      <c r="AN553" s="1"/>
      <c r="AO553" s="1"/>
      <c r="AP553" s="1"/>
      <c r="AQ553" s="1"/>
      <c r="AR553" s="1"/>
      <c r="AS553" s="1"/>
      <c r="AT553" s="36" t="n">
        <f aca="false">AT465</f>
        <v>0</v>
      </c>
      <c r="AU553" s="36" t="n">
        <f aca="false">AU465</f>
        <v>0</v>
      </c>
      <c r="AV553" s="36" t="n">
        <f aca="false">AV465</f>
        <v>0</v>
      </c>
      <c r="AW553" s="36" t="n">
        <f aca="false">AW465</f>
        <v>0</v>
      </c>
      <c r="AX553" s="36" t="n">
        <f aca="false">AX465</f>
        <v>0</v>
      </c>
    </row>
    <row r="554" customFormat="false" ht="12.75" hidden="false" customHeight="false" outlineLevel="0" collapsed="false">
      <c r="AA554" s="0" t="s">
        <v>70</v>
      </c>
      <c r="AB554" s="1"/>
      <c r="AC554" s="1"/>
      <c r="AD554" s="1"/>
      <c r="AE554" s="1"/>
      <c r="AF554" s="1"/>
      <c r="AG554" s="1"/>
      <c r="AH554" s="1"/>
      <c r="AI554" s="1"/>
      <c r="AJ554" s="1"/>
      <c r="AK554" s="1"/>
      <c r="AL554" s="1"/>
      <c r="AM554" s="1"/>
      <c r="AN554" s="1"/>
      <c r="AO554" s="1"/>
      <c r="AP554" s="1"/>
      <c r="AQ554" s="1"/>
      <c r="AR554" s="1"/>
      <c r="AS554" s="1"/>
      <c r="AT554" s="36" t="n">
        <f aca="false">AT488</f>
        <v>0</v>
      </c>
      <c r="AU554" s="36" t="n">
        <f aca="false">AU488</f>
        <v>0</v>
      </c>
      <c r="AV554" s="36" t="n">
        <f aca="false">AV488</f>
        <v>0</v>
      </c>
      <c r="AW554" s="36" t="n">
        <f aca="false">AW488</f>
        <v>0</v>
      </c>
      <c r="AX554" s="36" t="n">
        <f aca="false">AX488</f>
        <v>0</v>
      </c>
    </row>
    <row r="555" customFormat="false" ht="12.75" hidden="false" customHeight="false" outlineLevel="0" collapsed="false">
      <c r="AA555" s="0" t="s">
        <v>71</v>
      </c>
      <c r="AB555" s="1"/>
      <c r="AC555" s="1"/>
      <c r="AD555" s="1"/>
      <c r="AE555" s="1"/>
      <c r="AF555" s="1"/>
      <c r="AG555" s="1" t="n">
        <f aca="false">AG511</f>
        <v>0</v>
      </c>
      <c r="AH555" s="1" t="n">
        <f aca="false">AH511</f>
        <v>0</v>
      </c>
      <c r="AI555" s="1" t="n">
        <f aca="false">AI511</f>
        <v>0</v>
      </c>
      <c r="AJ555" s="1" t="n">
        <f aca="false">AJ511</f>
        <v>1.1</v>
      </c>
      <c r="AK555" s="1" t="n">
        <f aca="false">AK511</f>
        <v>0</v>
      </c>
      <c r="AL555" s="1" t="n">
        <f aca="false">AL511</f>
        <v>0</v>
      </c>
      <c r="AM555" s="1" t="n">
        <f aca="false">AM511</f>
        <v>1.1</v>
      </c>
      <c r="AN555" s="1" t="n">
        <f aca="false">AN511</f>
        <v>0</v>
      </c>
      <c r="AO555" s="1" t="n">
        <f aca="false">AO511</f>
        <v>0</v>
      </c>
      <c r="AP555" s="1" t="n">
        <f aca="false">AP511</f>
        <v>0</v>
      </c>
      <c r="AQ555" s="1" t="n">
        <f aca="false">AQ511</f>
        <v>0</v>
      </c>
      <c r="AR555" s="1" t="n">
        <f aca="false">AR511</f>
        <v>0</v>
      </c>
      <c r="AS555" s="1" t="n">
        <f aca="false">AS511</f>
        <v>0</v>
      </c>
      <c r="AT555" s="36" t="n">
        <f aca="false">AT511</f>
        <v>0</v>
      </c>
      <c r="AU555" s="36" t="n">
        <f aca="false">AU511</f>
        <v>0</v>
      </c>
      <c r="AV555" s="36" t="n">
        <f aca="false">AV511</f>
        <v>0</v>
      </c>
      <c r="AW555" s="36" t="n">
        <f aca="false">AW511</f>
        <v>0</v>
      </c>
      <c r="AX555" s="36" t="n">
        <f aca="false">AX511</f>
        <v>0</v>
      </c>
    </row>
    <row r="556" customFormat="false" ht="12.75" hidden="true" customHeight="false" outlineLevel="0" collapsed="false">
      <c r="AA556" s="0" t="s">
        <v>72</v>
      </c>
      <c r="AB556" s="1"/>
      <c r="AC556" s="1"/>
      <c r="AD556" s="1"/>
      <c r="AE556" s="1"/>
      <c r="AF556" s="1"/>
      <c r="AG556" s="1" t="n">
        <f aca="false">AG534</f>
        <v>0</v>
      </c>
      <c r="AH556" s="1" t="n">
        <f aca="false">AH534</f>
        <v>0</v>
      </c>
      <c r="AI556" s="1" t="n">
        <f aca="false">AI534</f>
        <v>0</v>
      </c>
      <c r="AJ556" s="1" t="n">
        <f aca="false">AJ534</f>
        <v>0</v>
      </c>
      <c r="AK556" s="1" t="n">
        <f aca="false">AK534</f>
        <v>0</v>
      </c>
      <c r="AL556" s="1" t="n">
        <f aca="false">AL534</f>
        <v>0</v>
      </c>
      <c r="AM556" s="1" t="n">
        <f aca="false">AM534</f>
        <v>0</v>
      </c>
      <c r="AN556" s="1" t="n">
        <f aca="false">AN534</f>
        <v>0</v>
      </c>
      <c r="AO556" s="1" t="n">
        <f aca="false">AO534</f>
        <v>0</v>
      </c>
      <c r="AP556" s="1" t="n">
        <f aca="false">AP534</f>
        <v>0</v>
      </c>
      <c r="AQ556" s="1" t="n">
        <f aca="false">AQ534</f>
        <v>0</v>
      </c>
      <c r="AR556" s="1" t="n">
        <f aca="false">AR534</f>
        <v>0</v>
      </c>
      <c r="AS556" s="1" t="n">
        <f aca="false">AS534</f>
        <v>0</v>
      </c>
      <c r="AT556" s="36" t="n">
        <f aca="false">AT534</f>
        <v>0</v>
      </c>
      <c r="AU556" s="36" t="n">
        <f aca="false">AU534</f>
        <v>0</v>
      </c>
      <c r="AV556" s="36" t="n">
        <f aca="false">AV534</f>
        <v>0</v>
      </c>
      <c r="AW556" s="36" t="n">
        <f aca="false">AW534</f>
        <v>0</v>
      </c>
      <c r="AX556" s="36" t="n">
        <f aca="false">AX534</f>
        <v>0</v>
      </c>
    </row>
    <row r="557" customFormat="false" ht="12.75" hidden="false" customHeight="false" outlineLevel="0" collapsed="false">
      <c r="AA557" s="0" t="s">
        <v>73</v>
      </c>
      <c r="AB557" s="40" t="n">
        <v>2.6</v>
      </c>
      <c r="AC557" s="40" t="n">
        <v>-2.7</v>
      </c>
      <c r="AD557" s="40" t="n">
        <v>-3.4</v>
      </c>
      <c r="AE557" s="40" t="n">
        <v>-3.4</v>
      </c>
      <c r="AF557" s="40" t="n">
        <v>-3.2</v>
      </c>
      <c r="AG557" s="41" t="n">
        <v>-2.7</v>
      </c>
      <c r="AH557" s="41" t="n">
        <v>-4</v>
      </c>
      <c r="AI557" s="41" t="n">
        <v>-2.8</v>
      </c>
      <c r="AJ557" s="41" t="n">
        <v>-2.8</v>
      </c>
      <c r="AK557" s="41" t="n">
        <v>-3.7</v>
      </c>
      <c r="AL557" s="41"/>
      <c r="AM557" s="41"/>
      <c r="AN557" s="41"/>
      <c r="AO557" s="41"/>
      <c r="AP557" s="41"/>
      <c r="AQ557" s="41"/>
      <c r="AR557" s="41"/>
      <c r="AS557" s="41"/>
      <c r="AT557" s="41"/>
      <c r="AU557" s="41"/>
      <c r="AV557" s="41"/>
      <c r="AW557" s="41"/>
      <c r="AX557" s="41"/>
    </row>
    <row r="558" customFormat="false" ht="12.75" hidden="false" customHeight="false" outlineLevel="0" collapsed="false">
      <c r="AB558" s="1" t="n">
        <f aca="false">SUM(AB540:AB557)</f>
        <v>4.3</v>
      </c>
      <c r="AC558" s="1" t="n">
        <f aca="false">SUM(AC540:AC557)</f>
        <v>-2.7</v>
      </c>
      <c r="AD558" s="1" t="n">
        <f aca="false">SUM(AD540:AD557)</f>
        <v>-1.8</v>
      </c>
      <c r="AE558" s="1" t="n">
        <f aca="false">SUM(AE540:AE557)</f>
        <v>2.7</v>
      </c>
      <c r="AF558" s="1" t="n">
        <f aca="false">SUM(AF540:AF557)</f>
        <v>-1.7</v>
      </c>
      <c r="AG558" s="1" t="n">
        <f aca="false">SUM(AG540:AG557)</f>
        <v>2.6</v>
      </c>
      <c r="AH558" s="1" t="n">
        <f aca="false">SUM(AH540:AH557)</f>
        <v>-2.2</v>
      </c>
      <c r="AI558" s="1" t="n">
        <f aca="false">SUM(AI540:AI557)</f>
        <v>-1.6</v>
      </c>
      <c r="AJ558" s="1" t="n">
        <f aca="false">SUM(AJ540:AJ557)</f>
        <v>-1.7</v>
      </c>
      <c r="AK558" s="1" t="n">
        <f aca="false">SUM(AK540:AK557)</f>
        <v>-3.7</v>
      </c>
      <c r="AL558" s="1" t="n">
        <f aca="false">SUM(AL540:AL557)</f>
        <v>0</v>
      </c>
      <c r="AM558" s="1" t="n">
        <f aca="false">SUM(AM540:AM557)</f>
        <v>1.1</v>
      </c>
      <c r="AN558" s="1" t="n">
        <f aca="false">SUM(AN540:AN557)</f>
        <v>0</v>
      </c>
      <c r="AO558" s="1" t="n">
        <f aca="false">SUM(AO540:AO557)</f>
        <v>0</v>
      </c>
      <c r="AP558" s="1" t="n">
        <f aca="false">SUM(AP540:AP557)</f>
        <v>0</v>
      </c>
      <c r="AQ558" s="1" t="n">
        <f aca="false">SUM(AQ540:AQ557)</f>
        <v>0</v>
      </c>
      <c r="AR558" s="1" t="n">
        <f aca="false">SUM(AR540:AR557)</f>
        <v>0</v>
      </c>
      <c r="AS558" s="1" t="n">
        <f aca="false">SUM(AS540:AS557)</f>
        <v>0</v>
      </c>
      <c r="AT558" s="1" t="n">
        <f aca="false">SUM(AT540:AT557)</f>
        <v>0</v>
      </c>
      <c r="AU558" s="1" t="n">
        <f aca="false">SUM(AU540:AU557)</f>
        <v>0</v>
      </c>
      <c r="AV558" s="1" t="n">
        <f aca="false">SUM(AV540:AV557)</f>
        <v>2</v>
      </c>
      <c r="AW558" s="1" t="n">
        <f aca="false">SUM(AW540:AW557)</f>
        <v>0</v>
      </c>
      <c r="AX558" s="1" t="n">
        <f aca="false">SUM(AX540:AX557)</f>
        <v>23.7</v>
      </c>
    </row>
    <row r="560" customFormat="false" ht="12.75" hidden="false" customHeight="false" outlineLevel="0" collapsed="false">
      <c r="AA560" s="0" t="s">
        <v>82</v>
      </c>
      <c r="AB560" s="29" t="e">
        <f aca="false">AB167+AB190+#REF!+AB351+AB374+AB535+AB512+AB443+AB558</f>
        <v>#REF!</v>
      </c>
      <c r="AC560" s="29" t="e">
        <f aca="false">AC167+AC190+#REF!+AC351+AC374+AC535+AC512+AC443+AC558</f>
        <v>#REF!</v>
      </c>
      <c r="AD560" s="29" t="e">
        <f aca="false">AD167+AD190+#REF!+AD351+AD374+AD535+AD512+AD443+AD558</f>
        <v>#REF!</v>
      </c>
      <c r="AE560" s="29" t="e">
        <f aca="false">AE167+AE190+#REF!+AE351+AE374+AE535+AE512+AE443+AE558</f>
        <v>#REF!</v>
      </c>
      <c r="AF560" s="29" t="e">
        <f aca="false">AF167+AF190+#REF!+AF351+AF374+AF535+AF512+AF443+AF558</f>
        <v>#REF!</v>
      </c>
      <c r="AG560" s="29" t="e">
        <f aca="false">AG167+AG190+#REF!+AG351+AG374+AG535+AG512+AG443+AG558</f>
        <v>#REF!</v>
      </c>
      <c r="AH560" s="29" t="e">
        <f aca="false">AH167+AH190+#REF!+AH351+AH374+AH535+AH512+AH443+AH558</f>
        <v>#REF!</v>
      </c>
      <c r="AI560" s="29" t="e">
        <f aca="false">AI167+AI190+#REF!+AI351+AI374+AI535+AI512+AI443+AI558</f>
        <v>#REF!</v>
      </c>
      <c r="AJ560" s="29" t="e">
        <f aca="false">AJ167+AJ190+#REF!+AJ351+AJ374+AJ535+AJ512+AJ443+AJ558</f>
        <v>#REF!</v>
      </c>
      <c r="AK560" s="29" t="e">
        <f aca="false">AK167+AK190+#REF!+AK351+AK374+AK535+AK512+AK443+AK558</f>
        <v>#REF!</v>
      </c>
      <c r="AL560" s="29" t="e">
        <f aca="false">AL167+AL190+#REF!+AL351+AL374+AL535+AL512+AL443+AL558</f>
        <v>#REF!</v>
      </c>
      <c r="AM560" s="29" t="e">
        <f aca="false">AM167+AM190+#REF!+AM351+AM374+AM535+AM512+AM443+AM558</f>
        <v>#REF!</v>
      </c>
      <c r="AN560" s="29" t="e">
        <f aca="false">AN167+AN190+#REF!+AN351+AN374+AN535+AN512+AN443+AN558</f>
        <v>#REF!</v>
      </c>
      <c r="AO560" s="29" t="e">
        <f aca="false">AO167+AO190+#REF!+AO351+AO374+AO535+AO512+AO443+AO558</f>
        <v>#REF!</v>
      </c>
      <c r="AP560" s="29" t="e">
        <f aca="false">AP167+AP190+#REF!+AP351+AP374+AP535+AP512+AP443+AP558</f>
        <v>#REF!</v>
      </c>
      <c r="AQ560" s="29" t="e">
        <f aca="false">AQ167+AQ190+#REF!+AQ351+AQ374+AQ535+AQ512+AQ443+AQ558</f>
        <v>#REF!</v>
      </c>
      <c r="AR560" s="29" t="e">
        <f aca="false">AR167+AR190+#REF!+AR351+AR374+AR535+AR512+AR443+AR558</f>
        <v>#REF!</v>
      </c>
      <c r="AS560" s="29" t="e">
        <f aca="false">AS167+AS190+#REF!+AS351+AS374+AS535+AS512+AS443+AS558</f>
        <v>#REF!</v>
      </c>
      <c r="AT560" s="29" t="n">
        <f aca="false">AT167+AT190+AT213+AT236+AT259+AT282+AT305+AT328+AT351+AT374+AT397+AT420+AT443+AT466+AT489+AT512+AT535+AT558</f>
        <v>-1.7</v>
      </c>
      <c r="AU560" s="29" t="n">
        <f aca="false">AU167+AU190+AU213+AU236+AU259+AU282+AU305+AU328+AU351+AU374+AU397+AU420+AU443+AU466+AU489+AU512+AU535+AU558</f>
        <v>-17.3</v>
      </c>
      <c r="AV560" s="29" t="n">
        <f aca="false">AV167+AV190+AV213+AV236+AV259+AV282+AV305+AV328+AV351+AV374+AV397+AV420+AV443+AV466+AV489+AV512+AV535+AV558</f>
        <v>10.9</v>
      </c>
      <c r="AW560" s="29" t="n">
        <f aca="false">AW167+AW190+AW213+AW236+AW259+AW282+AW305+AW328+AW351+AW374+AW397+AW420+AW443+AW466+AW489+AW512+AW535+AW558</f>
        <v>-28.4</v>
      </c>
      <c r="AX560" s="29" t="n">
        <f aca="false">AX167+AX190+AX213+AX236+AX259+AX282+AX305+AX328+AX351+AX374+AX397+AX420+AX443+AX466+AX489+AX512+AX535+AX558</f>
        <v>28.6</v>
      </c>
    </row>
    <row r="561" customFormat="false" ht="12.75" hidden="false" customHeight="false" outlineLevel="0" collapsed="false">
      <c r="AA561" s="21" t="s">
        <v>83</v>
      </c>
    </row>
    <row r="562" customFormat="false" ht="12.75" hidden="false" customHeight="false" outlineLevel="0" collapsed="false">
      <c r="AA562" s="0" t="s">
        <v>57</v>
      </c>
      <c r="AB562" s="29" t="n">
        <f aca="false">AB149</f>
        <v>-11</v>
      </c>
      <c r="AC562" s="29" t="n">
        <f aca="false">AC149</f>
        <v>17.9</v>
      </c>
      <c r="AD562" s="29" t="n">
        <f aca="false">AD149</f>
        <v>10.3</v>
      </c>
      <c r="AE562" s="29" t="n">
        <f aca="false">AE149</f>
        <v>12.6</v>
      </c>
      <c r="AF562" s="29" t="n">
        <f aca="false">AF149</f>
        <v>10.6</v>
      </c>
      <c r="AG562" s="29" t="n">
        <f aca="false">AG149</f>
        <v>12.3</v>
      </c>
      <c r="AH562" s="29" t="n">
        <f aca="false">AH149</f>
        <v>12.2</v>
      </c>
      <c r="AI562" s="29" t="n">
        <f aca="false">AI149</f>
        <v>11.3</v>
      </c>
      <c r="AJ562" s="29" t="n">
        <f aca="false">AJ149</f>
        <v>14.8</v>
      </c>
      <c r="AK562" s="29" t="n">
        <f aca="false">AK149</f>
        <v>6.8</v>
      </c>
      <c r="AL562" s="29" t="n">
        <f aca="false">AL149</f>
        <v>-1.5</v>
      </c>
      <c r="AM562" s="29" t="n">
        <f aca="false">AM149</f>
        <v>-1.5</v>
      </c>
      <c r="AN562" s="29" t="n">
        <f aca="false">AN149</f>
        <v>7.9</v>
      </c>
      <c r="AO562" s="29" t="n">
        <f aca="false">AO149</f>
        <v>20.2</v>
      </c>
      <c r="AP562" s="29" t="n">
        <f aca="false">AP149</f>
        <v>7.5</v>
      </c>
      <c r="AQ562" s="29" t="n">
        <f aca="false">AQ149</f>
        <v>49.4</v>
      </c>
      <c r="AR562" s="29" t="n">
        <f aca="false">AR149</f>
        <v>44.4</v>
      </c>
      <c r="AS562" s="29" t="n">
        <f aca="false">AS149</f>
        <v>31.7</v>
      </c>
      <c r="AT562" s="29" t="n">
        <f aca="false">AT149</f>
        <v>-3.9</v>
      </c>
      <c r="AU562" s="29" t="n">
        <f aca="false">AU149</f>
        <v>-8.2</v>
      </c>
      <c r="AV562" s="29" t="n">
        <f aca="false">AV149</f>
        <v>-4.6</v>
      </c>
      <c r="AW562" s="29" t="n">
        <f aca="false">AW149</f>
        <v>-0.5</v>
      </c>
      <c r="AX562" s="29" t="n">
        <f aca="false">AX149</f>
        <v>-0.7</v>
      </c>
    </row>
    <row r="563" customFormat="false" ht="12.75" hidden="false" customHeight="false" outlineLevel="0" collapsed="false">
      <c r="AA563" s="0" t="s">
        <v>58</v>
      </c>
      <c r="AB563" s="29" t="n">
        <f aca="false">AB173</f>
        <v>0</v>
      </c>
      <c r="AC563" s="29" t="n">
        <f aca="false">AC173</f>
        <v>-1.1</v>
      </c>
      <c r="AD563" s="29" t="n">
        <f aca="false">AD173</f>
        <v>-0.1</v>
      </c>
      <c r="AE563" s="29" t="n">
        <f aca="false">AE173</f>
        <v>-6.5</v>
      </c>
      <c r="AF563" s="29" t="n">
        <f aca="false">AF173</f>
        <v>-5.8</v>
      </c>
      <c r="AG563" s="29" t="n">
        <f aca="false">AG173</f>
        <v>19.9</v>
      </c>
      <c r="AH563" s="29" t="n">
        <f aca="false">AH173</f>
        <v>30.2</v>
      </c>
      <c r="AI563" s="29" t="n">
        <f aca="false">AI173</f>
        <v>-4.2</v>
      </c>
      <c r="AJ563" s="29" t="n">
        <f aca="false">AJ173</f>
        <v>-3.5</v>
      </c>
      <c r="AK563" s="29" t="n">
        <f aca="false">AK173</f>
        <v>-5.8</v>
      </c>
      <c r="AL563" s="29" t="n">
        <f aca="false">AL173</f>
        <v>-16.2</v>
      </c>
      <c r="AM563" s="29" t="n">
        <f aca="false">AM173</f>
        <v>-5.4</v>
      </c>
      <c r="AN563" s="29" t="n">
        <f aca="false">AN173</f>
        <v>7.9</v>
      </c>
      <c r="AO563" s="29" t="n">
        <f aca="false">AO173</f>
        <v>0</v>
      </c>
      <c r="AP563" s="29" t="n">
        <f aca="false">AP173</f>
        <v>-1.2</v>
      </c>
      <c r="AQ563" s="29" t="n">
        <f aca="false">AQ173</f>
        <v>-15.1</v>
      </c>
      <c r="AR563" s="29" t="n">
        <f aca="false">AR173</f>
        <v>-2</v>
      </c>
      <c r="AS563" s="29" t="n">
        <f aca="false">AS173</f>
        <v>-1.3</v>
      </c>
      <c r="AT563" s="29" t="n">
        <f aca="false">AT173</f>
        <v>0</v>
      </c>
      <c r="AU563" s="29" t="n">
        <f aca="false">AU173</f>
        <v>3.7</v>
      </c>
      <c r="AV563" s="29" t="n">
        <f aca="false">AV173</f>
        <v>9.5</v>
      </c>
      <c r="AW563" s="29" t="n">
        <f aca="false">AW173</f>
        <v>-22.9</v>
      </c>
      <c r="AX563" s="29" t="n">
        <f aca="false">AX173</f>
        <v>4.5</v>
      </c>
    </row>
    <row r="564" customFormat="false" ht="12.75" hidden="false" customHeight="false" outlineLevel="0" collapsed="false">
      <c r="AA564" s="0" t="s">
        <v>59</v>
      </c>
      <c r="AB564" s="29"/>
      <c r="AC564" s="29"/>
      <c r="AD564" s="29"/>
      <c r="AE564" s="29"/>
      <c r="AF564" s="29"/>
      <c r="AG564" s="29"/>
      <c r="AH564" s="29"/>
      <c r="AI564" s="29"/>
      <c r="AJ564" s="29"/>
      <c r="AK564" s="29"/>
      <c r="AL564" s="29"/>
      <c r="AM564" s="29"/>
      <c r="AN564" s="29"/>
      <c r="AO564" s="29"/>
      <c r="AP564" s="29"/>
      <c r="AQ564" s="29"/>
      <c r="AR564" s="29"/>
      <c r="AS564" s="29"/>
      <c r="AT564" s="29" t="n">
        <f aca="false">AT197</f>
        <v>0</v>
      </c>
      <c r="AU564" s="29"/>
      <c r="AV564" s="29"/>
      <c r="AW564" s="29"/>
      <c r="AX564" s="29"/>
    </row>
    <row r="565" customFormat="false" ht="12.75" hidden="false" customHeight="false" outlineLevel="0" collapsed="false">
      <c r="AA565" s="0" t="s">
        <v>60</v>
      </c>
      <c r="AB565" s="29"/>
      <c r="AC565" s="29"/>
      <c r="AD565" s="29"/>
      <c r="AE565" s="29"/>
      <c r="AF565" s="29"/>
      <c r="AG565" s="29"/>
      <c r="AH565" s="29"/>
      <c r="AI565" s="29"/>
      <c r="AJ565" s="29"/>
      <c r="AK565" s="29"/>
      <c r="AL565" s="29"/>
      <c r="AM565" s="29"/>
      <c r="AN565" s="29"/>
      <c r="AO565" s="29"/>
      <c r="AP565" s="29"/>
      <c r="AQ565" s="29"/>
      <c r="AR565" s="29"/>
      <c r="AS565" s="29"/>
      <c r="AT565" s="29" t="n">
        <f aca="false">AT221</f>
        <v>0</v>
      </c>
      <c r="AU565" s="29"/>
      <c r="AV565" s="29"/>
      <c r="AW565" s="29"/>
      <c r="AX565" s="29"/>
    </row>
    <row r="566" customFormat="false" ht="12.75" hidden="false" customHeight="false" outlineLevel="0" collapsed="false">
      <c r="AA566" s="0" t="s">
        <v>61</v>
      </c>
      <c r="AB566" s="29"/>
      <c r="AC566" s="29"/>
      <c r="AD566" s="29"/>
      <c r="AE566" s="29"/>
      <c r="AF566" s="29"/>
      <c r="AG566" s="29"/>
      <c r="AH566" s="29"/>
      <c r="AI566" s="29"/>
      <c r="AJ566" s="29"/>
      <c r="AK566" s="29"/>
      <c r="AL566" s="29"/>
      <c r="AM566" s="29"/>
      <c r="AN566" s="29"/>
      <c r="AO566" s="29"/>
      <c r="AP566" s="29"/>
      <c r="AQ566" s="29"/>
      <c r="AR566" s="29"/>
      <c r="AS566" s="29"/>
      <c r="AT566" s="29" t="n">
        <f aca="false">AT245</f>
        <v>0</v>
      </c>
      <c r="AU566" s="29"/>
      <c r="AV566" s="29"/>
      <c r="AW566" s="29"/>
      <c r="AX566" s="29"/>
    </row>
    <row r="567" customFormat="false" ht="12.75" hidden="false" customHeight="false" outlineLevel="0" collapsed="false">
      <c r="AA567" s="0" t="s">
        <v>62</v>
      </c>
      <c r="AB567" s="29"/>
      <c r="AC567" s="29"/>
      <c r="AD567" s="29"/>
      <c r="AE567" s="29"/>
      <c r="AF567" s="29"/>
      <c r="AG567" s="29"/>
      <c r="AH567" s="29"/>
      <c r="AI567" s="29"/>
      <c r="AJ567" s="29"/>
      <c r="AK567" s="29"/>
      <c r="AL567" s="29"/>
      <c r="AM567" s="29"/>
      <c r="AN567" s="29"/>
      <c r="AO567" s="29"/>
      <c r="AP567" s="29"/>
      <c r="AQ567" s="29"/>
      <c r="AR567" s="29"/>
      <c r="AS567" s="29"/>
      <c r="AT567" s="29" t="n">
        <f aca="false">AT269</f>
        <v>0</v>
      </c>
      <c r="AU567" s="29"/>
      <c r="AV567" s="29"/>
      <c r="AW567" s="29"/>
      <c r="AX567" s="29"/>
    </row>
    <row r="568" customFormat="false" ht="12.75" hidden="false" customHeight="false" outlineLevel="0" collapsed="false">
      <c r="AA568" s="0" t="s">
        <v>63</v>
      </c>
      <c r="AB568" s="29"/>
      <c r="AC568" s="29"/>
      <c r="AD568" s="29"/>
      <c r="AE568" s="29"/>
      <c r="AF568" s="29"/>
      <c r="AG568" s="29"/>
      <c r="AH568" s="29"/>
      <c r="AI568" s="29"/>
      <c r="AJ568" s="29"/>
      <c r="AK568" s="29"/>
      <c r="AL568" s="29"/>
      <c r="AM568" s="29"/>
      <c r="AN568" s="29"/>
      <c r="AO568" s="29"/>
      <c r="AP568" s="29"/>
      <c r="AQ568" s="29"/>
      <c r="AR568" s="29"/>
      <c r="AS568" s="29"/>
      <c r="AT568" s="29" t="n">
        <f aca="false">AT293</f>
        <v>0</v>
      </c>
      <c r="AU568" s="29"/>
      <c r="AV568" s="29"/>
      <c r="AW568" s="29"/>
      <c r="AX568" s="29"/>
    </row>
    <row r="569" customFormat="false" ht="12.75" hidden="false" customHeight="false" outlineLevel="0" collapsed="false">
      <c r="AA569" s="0" t="s">
        <v>64</v>
      </c>
      <c r="AB569" s="29" t="n">
        <f aca="false">AB301</f>
        <v>0</v>
      </c>
      <c r="AC569" s="29" t="n">
        <f aca="false">AC301</f>
        <v>0</v>
      </c>
      <c r="AD569" s="29" t="n">
        <f aca="false">AD301</f>
        <v>0</v>
      </c>
      <c r="AE569" s="29" t="n">
        <f aca="false">AE301</f>
        <v>0</v>
      </c>
      <c r="AF569" s="29" t="n">
        <f aca="false">AF301</f>
        <v>0</v>
      </c>
      <c r="AG569" s="29" t="n">
        <f aca="false">AG301</f>
        <v>0</v>
      </c>
      <c r="AH569" s="29" t="n">
        <f aca="false">AH301</f>
        <v>0</v>
      </c>
      <c r="AI569" s="29" t="n">
        <f aca="false">AI301</f>
        <v>0</v>
      </c>
      <c r="AJ569" s="29" t="n">
        <f aca="false">AJ301</f>
        <v>0</v>
      </c>
      <c r="AK569" s="29" t="n">
        <f aca="false">AK301</f>
        <v>0</v>
      </c>
      <c r="AL569" s="29" t="n">
        <f aca="false">AL301</f>
        <v>0</v>
      </c>
      <c r="AM569" s="29" t="n">
        <f aca="false">AM301</f>
        <v>0</v>
      </c>
      <c r="AN569" s="29" t="n">
        <f aca="false">AN301</f>
        <v>0</v>
      </c>
      <c r="AO569" s="29" t="n">
        <f aca="false">AO301</f>
        <v>0</v>
      </c>
      <c r="AP569" s="29" t="n">
        <f aca="false">AP301</f>
        <v>0</v>
      </c>
      <c r="AQ569" s="29" t="n">
        <f aca="false">AQ301</f>
        <v>0</v>
      </c>
      <c r="AR569" s="29" t="n">
        <f aca="false">AR301</f>
        <v>0</v>
      </c>
      <c r="AS569" s="29" t="n">
        <f aca="false">AS301</f>
        <v>0</v>
      </c>
      <c r="AT569" s="29" t="n">
        <f aca="false">AT317</f>
        <v>0</v>
      </c>
      <c r="AU569" s="29" t="n">
        <f aca="false">AU301</f>
        <v>0</v>
      </c>
      <c r="AV569" s="29" t="n">
        <f aca="false">AV301</f>
        <v>0</v>
      </c>
      <c r="AW569" s="29" t="n">
        <f aca="false">AW301</f>
        <v>0</v>
      </c>
      <c r="AX569" s="29" t="n">
        <f aca="false">AX301</f>
        <v>0</v>
      </c>
    </row>
    <row r="570" customFormat="false" ht="12.75" hidden="false" customHeight="false" outlineLevel="0" collapsed="false">
      <c r="AA570" s="0" t="s">
        <v>65</v>
      </c>
      <c r="AB570" s="29" t="n">
        <f aca="false">AB341</f>
        <v>0</v>
      </c>
      <c r="AC570" s="29" t="n">
        <f aca="false">AC341</f>
        <v>0</v>
      </c>
      <c r="AD570" s="29" t="n">
        <f aca="false">AD341</f>
        <v>0</v>
      </c>
      <c r="AE570" s="29" t="n">
        <f aca="false">AE341</f>
        <v>0</v>
      </c>
      <c r="AF570" s="29" t="n">
        <f aca="false">AF341</f>
        <v>0</v>
      </c>
      <c r="AG570" s="29" t="n">
        <f aca="false">AG341</f>
        <v>0</v>
      </c>
      <c r="AH570" s="29" t="n">
        <f aca="false">AH341</f>
        <v>0</v>
      </c>
      <c r="AI570" s="29" t="n">
        <f aca="false">AI341</f>
        <v>0</v>
      </c>
      <c r="AJ570" s="29" t="n">
        <f aca="false">AJ341</f>
        <v>0</v>
      </c>
      <c r="AK570" s="29" t="n">
        <f aca="false">AK341</f>
        <v>0</v>
      </c>
      <c r="AL570" s="29" t="n">
        <f aca="false">AL341</f>
        <v>0</v>
      </c>
      <c r="AM570" s="29" t="n">
        <f aca="false">AM341</f>
        <v>0</v>
      </c>
      <c r="AN570" s="29" t="n">
        <f aca="false">AN341</f>
        <v>0</v>
      </c>
      <c r="AO570" s="29" t="n">
        <f aca="false">AO341</f>
        <v>0</v>
      </c>
      <c r="AP570" s="29" t="n">
        <f aca="false">AP341</f>
        <v>-1.7</v>
      </c>
      <c r="AQ570" s="29" t="n">
        <f aca="false">AQ341</f>
        <v>0</v>
      </c>
      <c r="AR570" s="29" t="n">
        <f aca="false">AR341</f>
        <v>0</v>
      </c>
      <c r="AS570" s="29" t="n">
        <f aca="false">AS341</f>
        <v>0</v>
      </c>
      <c r="AT570" s="29" t="n">
        <f aca="false">AT341</f>
        <v>0</v>
      </c>
      <c r="AU570" s="29" t="n">
        <f aca="false">AU341</f>
        <v>0</v>
      </c>
      <c r="AV570" s="29" t="n">
        <f aca="false">AV341</f>
        <v>0</v>
      </c>
      <c r="AW570" s="29" t="n">
        <f aca="false">AW341</f>
        <v>0</v>
      </c>
      <c r="AX570" s="29" t="n">
        <f aca="false">AX341</f>
        <v>0</v>
      </c>
    </row>
    <row r="571" customFormat="false" ht="12.75" hidden="false" customHeight="false" outlineLevel="0" collapsed="false">
      <c r="AA571" s="0" t="s">
        <v>66</v>
      </c>
      <c r="AB571" s="29" t="n">
        <f aca="false">AB365</f>
        <v>0</v>
      </c>
      <c r="AC571" s="29" t="n">
        <f aca="false">AC365</f>
        <v>0</v>
      </c>
      <c r="AD571" s="29" t="n">
        <f aca="false">AD365</f>
        <v>0</v>
      </c>
      <c r="AE571" s="29" t="n">
        <f aca="false">AE365</f>
        <v>0</v>
      </c>
      <c r="AF571" s="29" t="n">
        <f aca="false">AF365</f>
        <v>0</v>
      </c>
      <c r="AG571" s="29" t="n">
        <f aca="false">AG365</f>
        <v>0</v>
      </c>
      <c r="AH571" s="29" t="n">
        <f aca="false">AH365</f>
        <v>0</v>
      </c>
      <c r="AI571" s="29" t="n">
        <f aca="false">AI365</f>
        <v>0</v>
      </c>
      <c r="AJ571" s="29" t="n">
        <f aca="false">AJ365</f>
        <v>0</v>
      </c>
      <c r="AK571" s="29" t="n">
        <f aca="false">AK365</f>
        <v>0</v>
      </c>
      <c r="AL571" s="29" t="n">
        <f aca="false">AL365</f>
        <v>0</v>
      </c>
      <c r="AM571" s="29" t="n">
        <f aca="false">AM365</f>
        <v>0</v>
      </c>
      <c r="AN571" s="29" t="n">
        <f aca="false">AN365</f>
        <v>0</v>
      </c>
      <c r="AO571" s="29" t="n">
        <f aca="false">AO365</f>
        <v>0</v>
      </c>
      <c r="AP571" s="29" t="n">
        <f aca="false">AP365</f>
        <v>0</v>
      </c>
      <c r="AQ571" s="29" t="n">
        <f aca="false">AQ365</f>
        <v>0</v>
      </c>
      <c r="AR571" s="29" t="n">
        <f aca="false">AR365</f>
        <v>0</v>
      </c>
      <c r="AS571" s="29" t="n">
        <f aca="false">AS365</f>
        <v>-4.6</v>
      </c>
      <c r="AT571" s="29" t="n">
        <f aca="false">AT365</f>
        <v>0</v>
      </c>
      <c r="AU571" s="29" t="n">
        <f aca="false">AU365</f>
        <v>0</v>
      </c>
      <c r="AV571" s="29" t="n">
        <f aca="false">AV365</f>
        <v>0</v>
      </c>
      <c r="AW571" s="29" t="n">
        <f aca="false">AW365</f>
        <v>0</v>
      </c>
      <c r="AX571" s="29" t="n">
        <f aca="false">AX365</f>
        <v>0</v>
      </c>
    </row>
    <row r="572" customFormat="false" ht="12.75" hidden="false" customHeight="false" outlineLevel="0" collapsed="false">
      <c r="AA572" s="0" t="s">
        <v>67</v>
      </c>
      <c r="AB572" s="29"/>
      <c r="AC572" s="29"/>
      <c r="AD572" s="29"/>
      <c r="AE572" s="29"/>
      <c r="AF572" s="29"/>
      <c r="AG572" s="29"/>
      <c r="AH572" s="29"/>
      <c r="AI572" s="29"/>
      <c r="AJ572" s="29"/>
      <c r="AK572" s="29"/>
      <c r="AL572" s="29"/>
      <c r="AM572" s="29"/>
      <c r="AN572" s="29"/>
      <c r="AO572" s="29"/>
      <c r="AP572" s="29"/>
      <c r="AQ572" s="29"/>
      <c r="AR572" s="29"/>
      <c r="AS572" s="29"/>
      <c r="AT572" s="29" t="n">
        <f aca="false">AT389</f>
        <v>0</v>
      </c>
      <c r="AU572" s="29"/>
      <c r="AV572" s="29"/>
      <c r="AW572" s="29"/>
      <c r="AX572" s="29"/>
    </row>
    <row r="573" customFormat="false" ht="12.75" hidden="false" customHeight="false" outlineLevel="0" collapsed="false">
      <c r="AA573" s="0" t="s">
        <v>47</v>
      </c>
      <c r="AB573" s="29"/>
      <c r="AC573" s="29"/>
      <c r="AD573" s="29"/>
      <c r="AE573" s="29"/>
      <c r="AF573" s="29"/>
      <c r="AG573" s="29"/>
      <c r="AH573" s="29"/>
      <c r="AI573" s="29"/>
      <c r="AJ573" s="29"/>
      <c r="AK573" s="29"/>
      <c r="AL573" s="29"/>
      <c r="AM573" s="29"/>
      <c r="AN573" s="29"/>
      <c r="AO573" s="29"/>
      <c r="AP573" s="29"/>
      <c r="AQ573" s="29"/>
      <c r="AR573" s="29"/>
      <c r="AS573" s="29"/>
      <c r="AT573" s="29" t="n">
        <f aca="false">AT413</f>
        <v>0</v>
      </c>
      <c r="AU573" s="29"/>
      <c r="AV573" s="29"/>
      <c r="AW573" s="29"/>
      <c r="AX573" s="29"/>
    </row>
    <row r="574" customFormat="false" ht="12.75" hidden="false" customHeight="false" outlineLevel="0" collapsed="false">
      <c r="AA574" s="0" t="s">
        <v>68</v>
      </c>
      <c r="AB574" s="29" t="n">
        <f aca="false">AB437</f>
        <v>0</v>
      </c>
      <c r="AC574" s="29" t="n">
        <f aca="false">AC437</f>
        <v>0</v>
      </c>
      <c r="AD574" s="29" t="n">
        <f aca="false">AD437</f>
        <v>0</v>
      </c>
      <c r="AE574" s="29" t="n">
        <f aca="false">AE437</f>
        <v>0</v>
      </c>
      <c r="AF574" s="29" t="n">
        <f aca="false">AF437</f>
        <v>0</v>
      </c>
      <c r="AG574" s="29" t="n">
        <f aca="false">AG437</f>
        <v>0</v>
      </c>
      <c r="AH574" s="29" t="n">
        <f aca="false">AH437</f>
        <v>0</v>
      </c>
      <c r="AI574" s="29" t="n">
        <f aca="false">AI437</f>
        <v>0</v>
      </c>
      <c r="AJ574" s="29" t="n">
        <f aca="false">AJ437</f>
        <v>0</v>
      </c>
      <c r="AK574" s="29" t="n">
        <f aca="false">AK437</f>
        <v>0</v>
      </c>
      <c r="AL574" s="29" t="n">
        <f aca="false">AL437</f>
        <v>0</v>
      </c>
      <c r="AM574" s="29" t="n">
        <f aca="false">AM437</f>
        <v>0</v>
      </c>
      <c r="AN574" s="29" t="n">
        <f aca="false">AN437</f>
        <v>0</v>
      </c>
      <c r="AO574" s="29" t="n">
        <f aca="false">AO437</f>
        <v>0</v>
      </c>
      <c r="AP574" s="29" t="n">
        <f aca="false">AP437</f>
        <v>0</v>
      </c>
      <c r="AQ574" s="29" t="n">
        <f aca="false">AQ437</f>
        <v>0</v>
      </c>
      <c r="AR574" s="29" t="n">
        <f aca="false">AR437</f>
        <v>0</v>
      </c>
      <c r="AS574" s="29" t="n">
        <f aca="false">AS437</f>
        <v>0</v>
      </c>
      <c r="AT574" s="29" t="n">
        <f aca="false">AT437</f>
        <v>0</v>
      </c>
      <c r="AU574" s="29" t="n">
        <f aca="false">AU437</f>
        <v>0</v>
      </c>
      <c r="AV574" s="29" t="n">
        <f aca="false">AV437</f>
        <v>0</v>
      </c>
      <c r="AW574" s="29" t="n">
        <f aca="false">AW437</f>
        <v>2.4</v>
      </c>
      <c r="AX574" s="29" t="n">
        <f aca="false">AX437</f>
        <v>0</v>
      </c>
    </row>
    <row r="575" customFormat="false" ht="12.75" hidden="false" customHeight="false" outlineLevel="0" collapsed="false">
      <c r="AA575" s="0" t="s">
        <v>69</v>
      </c>
      <c r="AB575" s="29"/>
      <c r="AC575" s="29"/>
      <c r="AD575" s="29"/>
      <c r="AE575" s="29"/>
      <c r="AF575" s="29"/>
      <c r="AG575" s="29"/>
      <c r="AH575" s="29"/>
      <c r="AI575" s="29"/>
      <c r="AJ575" s="29"/>
      <c r="AK575" s="29"/>
      <c r="AL575" s="29"/>
      <c r="AM575" s="29"/>
      <c r="AN575" s="29"/>
      <c r="AO575" s="29"/>
      <c r="AP575" s="29"/>
      <c r="AQ575" s="29"/>
      <c r="AR575" s="29"/>
      <c r="AS575" s="29"/>
      <c r="AT575" s="29" t="n">
        <f aca="false">AT461</f>
        <v>0</v>
      </c>
      <c r="AU575" s="29"/>
      <c r="AV575" s="29"/>
      <c r="AW575" s="29"/>
      <c r="AX575" s="29"/>
    </row>
    <row r="576" customFormat="false" ht="12.75" hidden="false" customHeight="false" outlineLevel="0" collapsed="false">
      <c r="AA576" s="0" t="s">
        <v>70</v>
      </c>
      <c r="AB576" s="29"/>
      <c r="AC576" s="29"/>
      <c r="AD576" s="29"/>
      <c r="AE576" s="29"/>
      <c r="AF576" s="29"/>
      <c r="AG576" s="29"/>
      <c r="AH576" s="29"/>
      <c r="AI576" s="29"/>
      <c r="AJ576" s="29"/>
      <c r="AK576" s="29"/>
      <c r="AL576" s="29"/>
      <c r="AM576" s="29"/>
      <c r="AN576" s="29"/>
      <c r="AO576" s="29"/>
      <c r="AP576" s="29"/>
      <c r="AQ576" s="29"/>
      <c r="AR576" s="29"/>
      <c r="AS576" s="29"/>
      <c r="AT576" s="29" t="n">
        <f aca="false">AT485</f>
        <v>0</v>
      </c>
      <c r="AU576" s="29"/>
      <c r="AV576" s="29"/>
      <c r="AW576" s="29"/>
      <c r="AX576" s="29"/>
    </row>
    <row r="577" customFormat="false" ht="12.75" hidden="false" customHeight="false" outlineLevel="0" collapsed="false">
      <c r="AA577" s="0" t="s">
        <v>71</v>
      </c>
      <c r="AB577" s="29" t="n">
        <f aca="false">AB509</f>
        <v>0</v>
      </c>
      <c r="AC577" s="29" t="n">
        <f aca="false">AC509</f>
        <v>0</v>
      </c>
      <c r="AD577" s="29" t="n">
        <f aca="false">AD509</f>
        <v>0</v>
      </c>
      <c r="AE577" s="29" t="n">
        <f aca="false">AE509</f>
        <v>0</v>
      </c>
      <c r="AF577" s="29" t="n">
        <f aca="false">AF509</f>
        <v>0</v>
      </c>
      <c r="AG577" s="29" t="n">
        <f aca="false">AG509</f>
        <v>0</v>
      </c>
      <c r="AH577" s="29" t="n">
        <f aca="false">AH509</f>
        <v>0</v>
      </c>
      <c r="AI577" s="29" t="n">
        <f aca="false">AI509</f>
        <v>0</v>
      </c>
      <c r="AJ577" s="29" t="n">
        <f aca="false">AJ509</f>
        <v>0</v>
      </c>
      <c r="AK577" s="29" t="n">
        <f aca="false">AK509</f>
        <v>0</v>
      </c>
      <c r="AL577" s="29" t="n">
        <f aca="false">AL509</f>
        <v>0</v>
      </c>
      <c r="AM577" s="29" t="n">
        <f aca="false">AM509</f>
        <v>0</v>
      </c>
      <c r="AN577" s="29" t="n">
        <f aca="false">AN509</f>
        <v>0</v>
      </c>
      <c r="AO577" s="29" t="n">
        <f aca="false">AO509</f>
        <v>0</v>
      </c>
      <c r="AP577" s="29" t="n">
        <f aca="false">AP509</f>
        <v>0</v>
      </c>
      <c r="AQ577" s="29" t="n">
        <f aca="false">AQ509</f>
        <v>0</v>
      </c>
      <c r="AR577" s="29" t="n">
        <f aca="false">AR509</f>
        <v>0</v>
      </c>
      <c r="AS577" s="29" t="n">
        <f aca="false">AS509</f>
        <v>0</v>
      </c>
      <c r="AT577" s="29" t="n">
        <f aca="false">AT509</f>
        <v>0</v>
      </c>
      <c r="AU577" s="29" t="n">
        <f aca="false">AU509</f>
        <v>0</v>
      </c>
      <c r="AV577" s="29" t="n">
        <f aca="false">AV509</f>
        <v>0</v>
      </c>
      <c r="AW577" s="29" t="n">
        <f aca="false">AW509</f>
        <v>0</v>
      </c>
      <c r="AX577" s="29" t="n">
        <f aca="false">AX509</f>
        <v>0</v>
      </c>
    </row>
    <row r="578" customFormat="false" ht="12.75" hidden="false" customHeight="false" outlineLevel="0" collapsed="false">
      <c r="AA578" s="0" t="s">
        <v>72</v>
      </c>
      <c r="AB578" s="29" t="n">
        <f aca="false">AB533</f>
        <v>0</v>
      </c>
      <c r="AC578" s="29" t="n">
        <f aca="false">AC533</f>
        <v>0</v>
      </c>
      <c r="AD578" s="29" t="n">
        <f aca="false">AD533</f>
        <v>0</v>
      </c>
      <c r="AE578" s="29" t="n">
        <f aca="false">AE533</f>
        <v>0</v>
      </c>
      <c r="AF578" s="29" t="n">
        <f aca="false">AF533</f>
        <v>0</v>
      </c>
      <c r="AG578" s="29" t="n">
        <f aca="false">AG533</f>
        <v>0</v>
      </c>
      <c r="AH578" s="29" t="n">
        <f aca="false">AH533</f>
        <v>0</v>
      </c>
      <c r="AI578" s="29" t="n">
        <f aca="false">AI533</f>
        <v>0</v>
      </c>
      <c r="AJ578" s="29" t="n">
        <f aca="false">AJ533</f>
        <v>0</v>
      </c>
      <c r="AK578" s="29" t="n">
        <f aca="false">AK533</f>
        <v>0</v>
      </c>
      <c r="AL578" s="29" t="n">
        <f aca="false">AL533</f>
        <v>0</v>
      </c>
      <c r="AM578" s="29" t="n">
        <f aca="false">AM533</f>
        <v>0</v>
      </c>
      <c r="AN578" s="29" t="n">
        <f aca="false">AN533</f>
        <v>0</v>
      </c>
      <c r="AO578" s="29" t="n">
        <f aca="false">AO533</f>
        <v>0</v>
      </c>
      <c r="AP578" s="29" t="n">
        <f aca="false">AP533</f>
        <v>0</v>
      </c>
      <c r="AQ578" s="29" t="n">
        <f aca="false">AQ533</f>
        <v>0</v>
      </c>
      <c r="AR578" s="29" t="n">
        <f aca="false">AR533</f>
        <v>0</v>
      </c>
      <c r="AS578" s="29" t="n">
        <f aca="false">AS533</f>
        <v>0</v>
      </c>
      <c r="AT578" s="29" t="n">
        <f aca="false">AT533</f>
        <v>0</v>
      </c>
      <c r="AU578" s="29" t="n">
        <f aca="false">AU533</f>
        <v>0</v>
      </c>
      <c r="AV578" s="29" t="n">
        <f aca="false">AV533</f>
        <v>0</v>
      </c>
      <c r="AW578" s="29" t="n">
        <f aca="false">AW533</f>
        <v>0</v>
      </c>
      <c r="AX578" s="29" t="n">
        <f aca="false">AX533</f>
        <v>0</v>
      </c>
    </row>
    <row r="579" customFormat="false" ht="12.75" hidden="false" customHeight="false" outlineLevel="0" collapsed="false">
      <c r="AA579" s="0" t="s">
        <v>73</v>
      </c>
      <c r="AB579" s="43" t="n">
        <f aca="false">AB557</f>
        <v>2.6</v>
      </c>
      <c r="AC579" s="43" t="n">
        <f aca="false">AC557</f>
        <v>-2.7</v>
      </c>
      <c r="AD579" s="43" t="n">
        <f aca="false">AD557</f>
        <v>-3.4</v>
      </c>
      <c r="AE579" s="43" t="n">
        <f aca="false">AE557</f>
        <v>-3.4</v>
      </c>
      <c r="AF579" s="43" t="n">
        <f aca="false">AF557</f>
        <v>-3.2</v>
      </c>
      <c r="AG579" s="43" t="n">
        <f aca="false">AG557</f>
        <v>-2.7</v>
      </c>
      <c r="AH579" s="43" t="n">
        <f aca="false">AH557</f>
        <v>-4</v>
      </c>
      <c r="AI579" s="43" t="n">
        <f aca="false">AI557</f>
        <v>-2.8</v>
      </c>
      <c r="AJ579" s="43" t="n">
        <f aca="false">AJ557</f>
        <v>-2.8</v>
      </c>
      <c r="AK579" s="43" t="n">
        <f aca="false">AK557</f>
        <v>-3.7</v>
      </c>
      <c r="AL579" s="43" t="n">
        <f aca="false">AL557</f>
        <v>0</v>
      </c>
      <c r="AM579" s="43" t="n">
        <f aca="false">AM557</f>
        <v>0</v>
      </c>
      <c r="AN579" s="43" t="n">
        <f aca="false">AN557</f>
        <v>0</v>
      </c>
      <c r="AO579" s="43" t="n">
        <f aca="false">AO557</f>
        <v>0</v>
      </c>
      <c r="AP579" s="43" t="n">
        <f aca="false">AP557</f>
        <v>0</v>
      </c>
      <c r="AQ579" s="43" t="n">
        <f aca="false">AQ557</f>
        <v>0</v>
      </c>
      <c r="AR579" s="43" t="n">
        <f aca="false">AR557</f>
        <v>0</v>
      </c>
      <c r="AS579" s="43" t="n">
        <f aca="false">AS557</f>
        <v>0</v>
      </c>
      <c r="AT579" s="43" t="n">
        <f aca="false">AT557</f>
        <v>0</v>
      </c>
      <c r="AU579" s="43" t="n">
        <f aca="false">AU557</f>
        <v>0</v>
      </c>
      <c r="AV579" s="43" t="n">
        <f aca="false">AV557</f>
        <v>0</v>
      </c>
      <c r="AW579" s="43" t="n">
        <f aca="false">AW557</f>
        <v>0</v>
      </c>
      <c r="AX579" s="43" t="n">
        <f aca="false">AX557</f>
        <v>0</v>
      </c>
    </row>
    <row r="580" customFormat="false" ht="12.75" hidden="false" customHeight="false" outlineLevel="0" collapsed="false">
      <c r="AA580" s="0" t="s">
        <v>84</v>
      </c>
      <c r="AB580" s="29" t="n">
        <f aca="false">SUM(AB562:AB579)</f>
        <v>-8.4</v>
      </c>
      <c r="AC580" s="29" t="n">
        <f aca="false">SUM(AC562:AC579)</f>
        <v>14.1</v>
      </c>
      <c r="AD580" s="29" t="n">
        <f aca="false">SUM(AD562:AD579)</f>
        <v>6.8</v>
      </c>
      <c r="AE580" s="29" t="n">
        <f aca="false">SUM(AE562:AE579)</f>
        <v>2.7</v>
      </c>
      <c r="AF580" s="29" t="n">
        <f aca="false">SUM(AF562:AF579)</f>
        <v>1.6</v>
      </c>
      <c r="AG580" s="29" t="n">
        <f aca="false">SUM(AG562:AG579)</f>
        <v>29.5</v>
      </c>
      <c r="AH580" s="29" t="n">
        <f aca="false">SUM(AH562:AH579)</f>
        <v>38.4</v>
      </c>
      <c r="AI580" s="29" t="n">
        <f aca="false">SUM(AI562:AI579)</f>
        <v>4.3</v>
      </c>
      <c r="AJ580" s="29" t="n">
        <f aca="false">SUM(AJ562:AJ579)</f>
        <v>8.5</v>
      </c>
      <c r="AK580" s="29" t="n">
        <f aca="false">SUM(AK562:AK579)</f>
        <v>-2.7</v>
      </c>
      <c r="AL580" s="29" t="n">
        <f aca="false">SUM(AL562:AL579)</f>
        <v>-17.7</v>
      </c>
      <c r="AM580" s="29" t="n">
        <f aca="false">SUM(AM562:AM579)</f>
        <v>-6.9</v>
      </c>
      <c r="AN580" s="29" t="n">
        <f aca="false">SUM(AN562:AN579)</f>
        <v>15.8</v>
      </c>
      <c r="AO580" s="29" t="n">
        <f aca="false">SUM(AO562:AO579)</f>
        <v>20.2</v>
      </c>
      <c r="AP580" s="29" t="n">
        <f aca="false">SUM(AP562:AP579)</f>
        <v>4.6</v>
      </c>
      <c r="AQ580" s="29" t="n">
        <f aca="false">SUM(AQ562:AQ579)</f>
        <v>34.3</v>
      </c>
      <c r="AR580" s="29" t="n">
        <f aca="false">SUM(AR562:AR579)</f>
        <v>42.4</v>
      </c>
      <c r="AS580" s="29" t="n">
        <f aca="false">SUM(AS562:AS579)</f>
        <v>25.8</v>
      </c>
      <c r="AT580" s="29" t="n">
        <f aca="false">SUM(AT562:AT579)</f>
        <v>-3.9</v>
      </c>
      <c r="AU580" s="29" t="n">
        <f aca="false">SUM(AU562:AU579)</f>
        <v>-4.5</v>
      </c>
      <c r="AV580" s="29" t="n">
        <f aca="false">SUM(AV562:AV579)</f>
        <v>4.9</v>
      </c>
      <c r="AW580" s="29" t="n">
        <f aca="false">SUM(AW562:AW579)</f>
        <v>-21</v>
      </c>
      <c r="AX580" s="29" t="n">
        <f aca="false">SUM(AX562:AX579)</f>
        <v>3.8</v>
      </c>
    </row>
    <row r="582" customFormat="false" ht="12.75" hidden="false" customHeight="false" outlineLevel="0" collapsed="false">
      <c r="AA582" s="0" t="s">
        <v>85</v>
      </c>
      <c r="AB582" s="29" t="e">
        <f aca="false">AB560+AB580</f>
        <v>#REF!</v>
      </c>
      <c r="AC582" s="29" t="e">
        <f aca="false">AC560+AC580</f>
        <v>#REF!</v>
      </c>
      <c r="AD582" s="29" t="e">
        <f aca="false">AD560+AD580</f>
        <v>#REF!</v>
      </c>
      <c r="AE582" s="29" t="e">
        <f aca="false">AE560+AE580</f>
        <v>#REF!</v>
      </c>
      <c r="AF582" s="29" t="e">
        <f aca="false">AF560+AF580</f>
        <v>#REF!</v>
      </c>
      <c r="AG582" s="29" t="e">
        <f aca="false">AG560+AG580</f>
        <v>#REF!</v>
      </c>
      <c r="AH582" s="29" t="e">
        <f aca="false">AH560+AH580</f>
        <v>#REF!</v>
      </c>
      <c r="AI582" s="29" t="e">
        <f aca="false">AI560+AI580</f>
        <v>#REF!</v>
      </c>
      <c r="AJ582" s="29" t="e">
        <f aca="false">AJ560+AJ580</f>
        <v>#REF!</v>
      </c>
      <c r="AK582" s="29" t="e">
        <f aca="false">AK560+AK580</f>
        <v>#REF!</v>
      </c>
      <c r="AL582" s="29" t="e">
        <f aca="false">AL560+AL580</f>
        <v>#REF!</v>
      </c>
      <c r="AM582" s="29" t="e">
        <f aca="false">AM560+AM580</f>
        <v>#REF!</v>
      </c>
      <c r="AN582" s="29" t="e">
        <f aca="false">AN560+AN580</f>
        <v>#REF!</v>
      </c>
      <c r="AO582" s="29" t="e">
        <f aca="false">AO560+AO580</f>
        <v>#REF!</v>
      </c>
      <c r="AP582" s="29" t="e">
        <f aca="false">AP560+AP580</f>
        <v>#REF!</v>
      </c>
      <c r="AQ582" s="29" t="e">
        <f aca="false">AQ560+AQ580</f>
        <v>#REF!</v>
      </c>
      <c r="AR582" s="29" t="e">
        <f aca="false">AR560+AR580</f>
        <v>#REF!</v>
      </c>
      <c r="AS582" s="29" t="e">
        <f aca="false">AS560+AS580</f>
        <v>#REF!</v>
      </c>
      <c r="AT582" s="29" t="n">
        <f aca="false">AT560+AT580</f>
        <v>-5.6</v>
      </c>
      <c r="AU582" s="29" t="n">
        <f aca="false">AU560+AU580</f>
        <v>-21.8</v>
      </c>
      <c r="AV582" s="29" t="n">
        <f aca="false">AV560+AV580</f>
        <v>15.8</v>
      </c>
      <c r="AW582" s="29" t="n">
        <f aca="false">AW560+AW580</f>
        <v>-49.4</v>
      </c>
      <c r="AX582" s="29" t="n">
        <f aca="false">AX560+AX580</f>
        <v>32.4</v>
      </c>
    </row>
    <row r="583" customFormat="false" ht="12.75" hidden="false" customHeight="false" outlineLevel="0" collapsed="false">
      <c r="AA583" s="0" t="s">
        <v>86</v>
      </c>
      <c r="AB583" s="29" t="e">
        <f aca="false">ROUND(AB582*50%,1)</f>
        <v>#REF!</v>
      </c>
      <c r="AC583" s="29" t="e">
        <f aca="false">ROUND(AC582*50%,1)</f>
        <v>#REF!</v>
      </c>
      <c r="AD583" s="29" t="e">
        <f aca="false">ROUND(AD582*50%,1)</f>
        <v>#REF!</v>
      </c>
      <c r="AE583" s="29" t="e">
        <f aca="false">ROUND(AE582*50%,1)</f>
        <v>#REF!</v>
      </c>
      <c r="AF583" s="29" t="e">
        <f aca="false">ROUND(AF582*50%,1)</f>
        <v>#REF!</v>
      </c>
      <c r="AG583" s="29" t="e">
        <f aca="false">ROUND(AG582*50%,1)</f>
        <v>#REF!</v>
      </c>
      <c r="AH583" s="29" t="e">
        <f aca="false">ROUND(AH582*50%,1)</f>
        <v>#REF!</v>
      </c>
      <c r="AI583" s="29" t="e">
        <f aca="false">ROUND(AI582*50%,1)</f>
        <v>#REF!</v>
      </c>
      <c r="AJ583" s="29" t="e">
        <f aca="false">ROUND(AJ582*50%,1)</f>
        <v>#REF!</v>
      </c>
      <c r="AK583" s="29" t="e">
        <f aca="false">ROUND(AK582*50%,1)</f>
        <v>#REF!</v>
      </c>
      <c r="AL583" s="29" t="e">
        <f aca="false">ROUND(AL582*50%,1)</f>
        <v>#REF!</v>
      </c>
      <c r="AM583" s="29" t="e">
        <f aca="false">ROUND(AM582*50%,1)</f>
        <v>#REF!</v>
      </c>
      <c r="AN583" s="29" t="e">
        <f aca="false">ROUND(AN582*50%,1)</f>
        <v>#REF!</v>
      </c>
      <c r="AO583" s="29" t="e">
        <f aca="false">ROUND(AO582*50%,1)</f>
        <v>#REF!</v>
      </c>
      <c r="AP583" s="29" t="e">
        <f aca="false">ROUND(AP582*50%,1)</f>
        <v>#REF!</v>
      </c>
      <c r="AQ583" s="29" t="e">
        <f aca="false">ROUND(AQ582*50%,1)</f>
        <v>#REF!</v>
      </c>
      <c r="AR583" s="29" t="e">
        <f aca="false">ROUND(AR582*50%,1)</f>
        <v>#REF!</v>
      </c>
      <c r="AS583" s="29" t="e">
        <f aca="false">ROUND(AS582*50%,1)</f>
        <v>#REF!</v>
      </c>
      <c r="AT583" s="29" t="n">
        <f aca="false">ROUND(AT582*50%,1)</f>
        <v>-2.8</v>
      </c>
      <c r="AU583" s="29" t="n">
        <f aca="false">ROUND(AU582*50%,1)</f>
        <v>-10.9</v>
      </c>
      <c r="AV583" s="29" t="n">
        <f aca="false">ROUND(AV582*50%,1)</f>
        <v>7.9</v>
      </c>
      <c r="AW583" s="29" t="n">
        <f aca="false">ROUND(AW582*50%,1)</f>
        <v>-24.7</v>
      </c>
      <c r="AX583" s="29" t="n">
        <f aca="false">ROUND(AX582*50%,1)</f>
        <v>16.2</v>
      </c>
    </row>
    <row r="584" customFormat="false" ht="12.75" hidden="false" customHeight="false" outlineLevel="0" collapsed="false">
      <c r="AA584" s="0" t="s">
        <v>87</v>
      </c>
      <c r="AB584" s="44" t="n">
        <v>9.6</v>
      </c>
      <c r="AC584" s="44" t="n">
        <v>-22</v>
      </c>
      <c r="AD584" s="44" t="n">
        <v>-29.3</v>
      </c>
      <c r="AE584" s="44" t="n">
        <v>55.2</v>
      </c>
      <c r="AF584" s="44" t="n">
        <v>52.6</v>
      </c>
      <c r="AG584" s="44" t="n">
        <v>42.2</v>
      </c>
      <c r="AH584" s="44" t="n">
        <v>-23.5</v>
      </c>
      <c r="AI584" s="44" t="n">
        <v>14.4</v>
      </c>
      <c r="AJ584" s="44" t="n">
        <v>-22.5</v>
      </c>
      <c r="AK584" s="44" t="n">
        <v>18.6</v>
      </c>
      <c r="AL584" s="44" t="n">
        <v>-18.6</v>
      </c>
      <c r="AM584" s="44" t="n">
        <v>-32.9</v>
      </c>
      <c r="AN584" s="44" t="n">
        <v>14.6</v>
      </c>
      <c r="AO584" s="44" t="n">
        <v>30.1</v>
      </c>
      <c r="AP584" s="44" t="n">
        <v>95.5</v>
      </c>
      <c r="AQ584" s="44" t="n">
        <v>45</v>
      </c>
      <c r="AR584" s="44" t="n">
        <v>8.4</v>
      </c>
      <c r="AS584" s="44" t="n">
        <v>23.1</v>
      </c>
      <c r="AT584" s="44" t="n">
        <v>-2.9</v>
      </c>
      <c r="AU584" s="44" t="n">
        <v>-8.4</v>
      </c>
      <c r="AV584" s="44" t="n">
        <v>7.9</v>
      </c>
      <c r="AW584" s="44" t="n">
        <v>-24.8</v>
      </c>
      <c r="AX584" s="44" t="n">
        <v>16.4</v>
      </c>
    </row>
    <row r="585" customFormat="false" ht="13.5" hidden="false" customHeight="false" outlineLevel="0" collapsed="false">
      <c r="AA585" s="0" t="s">
        <v>88</v>
      </c>
      <c r="AB585" s="45" t="e">
        <f aca="false">AB584-AB583</f>
        <v>#REF!</v>
      </c>
      <c r="AC585" s="45" t="e">
        <f aca="false">AC584-AC583</f>
        <v>#REF!</v>
      </c>
      <c r="AD585" s="45" t="e">
        <f aca="false">AD584-AD583</f>
        <v>#REF!</v>
      </c>
      <c r="AE585" s="45" t="e">
        <f aca="false">AE584-AE583</f>
        <v>#REF!</v>
      </c>
      <c r="AF585" s="45" t="e">
        <f aca="false">AF584-AF583</f>
        <v>#REF!</v>
      </c>
      <c r="AG585" s="45" t="e">
        <f aca="false">AG584-AG583</f>
        <v>#REF!</v>
      </c>
      <c r="AH585" s="45" t="e">
        <f aca="false">AH584-AH583</f>
        <v>#REF!</v>
      </c>
      <c r="AI585" s="45" t="e">
        <f aca="false">AI584-AI583</f>
        <v>#REF!</v>
      </c>
      <c r="AJ585" s="45" t="e">
        <f aca="false">AJ584-AJ583</f>
        <v>#REF!</v>
      </c>
      <c r="AK585" s="45" t="e">
        <f aca="false">AK584-AK583</f>
        <v>#REF!</v>
      </c>
      <c r="AL585" s="45" t="e">
        <f aca="false">AL584-AL583</f>
        <v>#REF!</v>
      </c>
      <c r="AM585" s="45" t="e">
        <f aca="false">AM584-AM583</f>
        <v>#REF!</v>
      </c>
      <c r="AN585" s="45" t="e">
        <f aca="false">AN584-AN583</f>
        <v>#REF!</v>
      </c>
      <c r="AO585" s="45" t="e">
        <f aca="false">AO584-AO583</f>
        <v>#REF!</v>
      </c>
      <c r="AP585" s="45" t="e">
        <f aca="false">AP584-AP583</f>
        <v>#REF!</v>
      </c>
      <c r="AQ585" s="45" t="e">
        <f aca="false">AQ584-AQ583</f>
        <v>#REF!</v>
      </c>
      <c r="AR585" s="45" t="e">
        <f aca="false">AR584-AR583</f>
        <v>#REF!</v>
      </c>
      <c r="AS585" s="45" t="e">
        <f aca="false">AS584-AS583</f>
        <v>#REF!</v>
      </c>
      <c r="AT585" s="45" t="n">
        <f aca="false">AT584-AT583</f>
        <v>-0.1</v>
      </c>
      <c r="AU585" s="45" t="n">
        <f aca="false">AU584-AU583</f>
        <v>2.5</v>
      </c>
      <c r="AV585" s="45" t="n">
        <f aca="false">AV584-AV583</f>
        <v>0</v>
      </c>
      <c r="AW585" s="45" t="n">
        <f aca="false">AW584-AW583</f>
        <v>-0.100000000000001</v>
      </c>
      <c r="AX585" s="45" t="n">
        <f aca="false">AX584-AX583</f>
        <v>0.199999999999999</v>
      </c>
    </row>
    <row r="586" customFormat="false" ht="13.5" hidden="false" customHeight="false" outlineLevel="0" collapsed="false">
      <c r="AB586" s="1"/>
      <c r="AC586" s="1"/>
      <c r="AD586" s="1"/>
      <c r="AE586" s="1"/>
      <c r="AF586" s="1"/>
      <c r="AG586" s="1"/>
      <c r="AH586" s="1"/>
      <c r="AI586" s="1"/>
      <c r="AJ586" s="1"/>
      <c r="AK586" s="1"/>
      <c r="AL586" s="1"/>
      <c r="AM586" s="1"/>
      <c r="AN586" s="1"/>
      <c r="AO586" s="1"/>
      <c r="AP586" s="1"/>
      <c r="AQ586" s="1"/>
      <c r="AR586" s="1"/>
      <c r="AS586" s="1"/>
      <c r="AT586" s="1"/>
      <c r="AU586" s="1"/>
      <c r="AV586" s="1"/>
      <c r="AW586" s="1"/>
      <c r="AX586" s="1"/>
    </row>
    <row r="587" customFormat="false" ht="12.75" hidden="false" customHeight="false" outlineLevel="0" collapsed="false">
      <c r="AB587" s="1"/>
      <c r="AC587" s="1"/>
      <c r="AD587" s="1"/>
      <c r="AE587" s="1"/>
      <c r="AF587" s="1"/>
      <c r="AG587" s="1"/>
      <c r="AH587" s="1"/>
      <c r="AI587" s="1"/>
      <c r="AJ587" s="1"/>
      <c r="AK587" s="1"/>
      <c r="AL587" s="1"/>
      <c r="AM587" s="1"/>
      <c r="AN587" s="1"/>
      <c r="AO587" s="1"/>
      <c r="AP587" s="1"/>
      <c r="AQ587" s="1"/>
      <c r="AR587" s="1"/>
      <c r="AS587" s="1"/>
      <c r="AT587" s="1"/>
      <c r="AU587" s="1"/>
      <c r="AV587" s="1"/>
    </row>
    <row r="588" customFormat="false" ht="12.75" hidden="false" customHeight="false" outlineLevel="0" collapsed="false">
      <c r="AB588" s="1"/>
      <c r="AC588" s="1"/>
      <c r="AD588" s="1"/>
      <c r="AE588" s="1"/>
      <c r="AF588" s="1"/>
      <c r="AG588" s="1"/>
      <c r="AH588" s="1"/>
      <c r="AI588" s="1"/>
      <c r="AJ588" s="1"/>
      <c r="AK588" s="1"/>
      <c r="AL588" s="1"/>
      <c r="AM588" s="1"/>
      <c r="AN588" s="1"/>
      <c r="AO588" s="1"/>
      <c r="AP588" s="1"/>
      <c r="AQ588" s="1"/>
      <c r="AR588" s="1"/>
      <c r="AS588" s="1"/>
      <c r="AT588" s="1"/>
      <c r="AU588" s="1"/>
      <c r="AV588" s="1"/>
    </row>
    <row r="589" customFormat="false" ht="12.75" hidden="false" customHeight="false" outlineLevel="0" collapsed="false">
      <c r="AB589" s="1"/>
      <c r="AC589" s="1"/>
      <c r="AD589" s="1"/>
      <c r="AE589" s="1"/>
      <c r="AF589" s="1"/>
      <c r="AG589" s="1"/>
      <c r="AH589" s="1"/>
      <c r="AI589" s="1"/>
      <c r="AJ589" s="1"/>
      <c r="AK589" s="1"/>
      <c r="AL589" s="1"/>
      <c r="AM589" s="1"/>
      <c r="AN589" s="1"/>
      <c r="AO589" s="1"/>
      <c r="AP589" s="1"/>
      <c r="AQ589" s="1"/>
      <c r="AR589" s="1"/>
      <c r="AS589" s="1"/>
      <c r="AT589" s="1"/>
      <c r="AU589" s="1"/>
      <c r="AV589" s="1"/>
    </row>
    <row r="590" customFormat="false" ht="12.75" hidden="false" customHeight="false" outlineLevel="0" collapsed="false">
      <c r="AB590" s="1"/>
      <c r="AC590" s="1"/>
      <c r="AD590" s="1"/>
      <c r="AE590" s="1"/>
      <c r="AF590" s="1"/>
      <c r="AG590" s="1"/>
      <c r="AH590" s="1"/>
      <c r="AI590" s="1"/>
      <c r="AJ590" s="1"/>
      <c r="AK590" s="1"/>
      <c r="AL590" s="1"/>
      <c r="AM590" s="1"/>
      <c r="AN590" s="1"/>
      <c r="AO590" s="1"/>
      <c r="AP590" s="1"/>
      <c r="AQ590" s="1"/>
      <c r="AR590" s="1"/>
      <c r="AS590" s="1"/>
      <c r="AT590" s="1"/>
      <c r="AU590" s="1"/>
      <c r="AV590" s="1"/>
    </row>
    <row r="591" customFormat="false" ht="12.75" hidden="false" customHeight="false" outlineLevel="0" collapsed="false">
      <c r="AB591" s="1"/>
      <c r="AC591" s="1"/>
      <c r="AD591" s="1"/>
      <c r="AE591" s="1"/>
      <c r="AF591" s="1"/>
      <c r="AG591" s="1"/>
      <c r="AH591" s="1"/>
      <c r="AI591" s="1"/>
      <c r="AJ591" s="1"/>
      <c r="AK591" s="1"/>
      <c r="AL591" s="1"/>
      <c r="AM591" s="1"/>
      <c r="AN591" s="1"/>
      <c r="AO591" s="1"/>
      <c r="AP591" s="1"/>
      <c r="AQ591" s="1"/>
      <c r="AR591" s="1"/>
      <c r="AS591" s="1"/>
      <c r="AT591" s="1"/>
      <c r="AU591" s="1"/>
      <c r="AV591" s="1"/>
    </row>
    <row r="592" customFormat="false" ht="12.75" hidden="false" customHeight="false" outlineLevel="0" collapsed="false">
      <c r="AB592" s="1"/>
      <c r="AC592" s="1"/>
      <c r="AD592" s="1"/>
      <c r="AE592" s="1"/>
      <c r="AF592" s="1"/>
      <c r="AG592" s="1"/>
      <c r="AH592" s="1"/>
      <c r="AI592" s="1"/>
      <c r="AJ592" s="1"/>
      <c r="AK592" s="1"/>
      <c r="AL592" s="1"/>
      <c r="AM592" s="1"/>
      <c r="AN592" s="1"/>
      <c r="AO592" s="1"/>
      <c r="AP592" s="1"/>
      <c r="AQ592" s="1"/>
      <c r="AR592" s="1"/>
      <c r="AS592" s="1"/>
      <c r="AT592" s="1"/>
      <c r="AU592" s="1"/>
      <c r="AV592" s="1"/>
    </row>
    <row r="593" customFormat="false" ht="12.75" hidden="false" customHeight="false" outlineLevel="0" collapsed="false">
      <c r="AB593" s="1"/>
      <c r="AC593" s="1"/>
      <c r="AD593" s="1"/>
      <c r="AE593" s="1"/>
      <c r="AF593" s="1"/>
      <c r="AG593" s="1"/>
      <c r="AH593" s="1"/>
      <c r="AI593" s="1"/>
      <c r="AJ593" s="1"/>
      <c r="AK593" s="1"/>
      <c r="AL593" s="1"/>
      <c r="AM593" s="1"/>
      <c r="AN593" s="1"/>
      <c r="AO593" s="1"/>
      <c r="AP593" s="1"/>
      <c r="AQ593" s="1"/>
      <c r="AR593" s="1"/>
      <c r="AS593" s="1"/>
      <c r="AT593" s="1"/>
      <c r="AU593" s="1"/>
      <c r="AV593" s="1"/>
    </row>
    <row r="594" customFormat="false" ht="12.75" hidden="false" customHeight="false" outlineLevel="0" collapsed="false">
      <c r="AB594" s="1"/>
      <c r="AC594" s="1"/>
      <c r="AD594" s="1"/>
      <c r="AE594" s="1"/>
      <c r="AF594" s="1"/>
      <c r="AG594" s="1"/>
      <c r="AH594" s="1"/>
      <c r="AI594" s="1"/>
      <c r="AJ594" s="1"/>
      <c r="AK594" s="1"/>
      <c r="AL594" s="1"/>
      <c r="AM594" s="1"/>
      <c r="AN594" s="1"/>
      <c r="AO594" s="1"/>
      <c r="AP594" s="1"/>
      <c r="AQ594" s="1"/>
      <c r="AR594" s="1"/>
      <c r="AS594" s="1"/>
      <c r="AT594" s="1"/>
      <c r="AU594" s="1"/>
      <c r="AV594" s="1"/>
    </row>
    <row r="595" customFormat="false" ht="12.75" hidden="false" customHeight="false" outlineLevel="0" collapsed="false">
      <c r="AB595" s="1"/>
      <c r="AC595" s="1"/>
      <c r="AD595" s="1"/>
      <c r="AE595" s="1"/>
      <c r="AF595" s="1"/>
      <c r="AG595" s="1"/>
      <c r="AH595" s="1"/>
      <c r="AI595" s="1"/>
      <c r="AJ595" s="1"/>
      <c r="AK595" s="1"/>
      <c r="AL595" s="1"/>
      <c r="AM595" s="1"/>
      <c r="AN595" s="1"/>
      <c r="AO595" s="1"/>
      <c r="AP595" s="1"/>
      <c r="AQ595" s="1"/>
      <c r="AR595" s="1"/>
      <c r="AS595" s="1"/>
      <c r="AT595" s="1"/>
      <c r="AU595" s="1"/>
      <c r="AV595" s="1"/>
    </row>
    <row r="596" customFormat="false" ht="12.75" hidden="false" customHeight="false" outlineLevel="0" collapsed="false">
      <c r="AB596" s="1"/>
      <c r="AC596" s="1"/>
      <c r="AD596" s="1"/>
      <c r="AE596" s="1"/>
      <c r="AF596" s="1"/>
      <c r="AG596" s="1"/>
      <c r="AH596" s="1"/>
      <c r="AI596" s="1"/>
      <c r="AJ596" s="1"/>
      <c r="AK596" s="1"/>
      <c r="AL596" s="1"/>
      <c r="AM596" s="1"/>
      <c r="AN596" s="1"/>
      <c r="AO596" s="1"/>
      <c r="AP596" s="1"/>
      <c r="AQ596" s="1"/>
      <c r="AR596" s="1"/>
      <c r="AS596" s="1"/>
      <c r="AT596" s="1"/>
      <c r="AU596" s="1"/>
      <c r="AV596" s="1"/>
    </row>
    <row r="597" customFormat="false" ht="12.75" hidden="false" customHeight="false" outlineLevel="0" collapsed="false">
      <c r="AB597" s="1"/>
      <c r="AC597" s="1"/>
      <c r="AD597" s="1"/>
      <c r="AE597" s="1"/>
      <c r="AF597" s="1"/>
      <c r="AG597" s="1"/>
      <c r="AH597" s="1"/>
      <c r="AI597" s="1"/>
      <c r="AJ597" s="1"/>
      <c r="AK597" s="1"/>
      <c r="AL597" s="1"/>
      <c r="AM597" s="1"/>
      <c r="AN597" s="1"/>
      <c r="AO597" s="1"/>
      <c r="AP597" s="1"/>
      <c r="AQ597" s="1"/>
      <c r="AR597" s="1"/>
      <c r="AS597" s="1"/>
      <c r="AT597" s="1"/>
      <c r="AU597" s="1"/>
      <c r="AV597" s="1"/>
    </row>
    <row r="598" customFormat="false" ht="12.75" hidden="false" customHeight="false" outlineLevel="0" collapsed="false">
      <c r="AB598" s="1"/>
      <c r="AC598" s="1"/>
      <c r="AD598" s="1"/>
      <c r="AE598" s="1"/>
      <c r="AF598" s="1"/>
      <c r="AG598" s="1"/>
      <c r="AH598" s="1"/>
      <c r="AI598" s="1"/>
      <c r="AJ598" s="1"/>
      <c r="AK598" s="1"/>
      <c r="AL598" s="1"/>
      <c r="AM598" s="1"/>
      <c r="AN598" s="1"/>
      <c r="AO598" s="1"/>
      <c r="AP598" s="1"/>
      <c r="AQ598" s="1"/>
      <c r="AR598" s="1"/>
      <c r="AS598" s="1"/>
      <c r="AT598" s="1"/>
      <c r="AU598" s="1"/>
      <c r="AV598" s="1"/>
    </row>
    <row r="599" customFormat="false" ht="12.75" hidden="false" customHeight="false" outlineLevel="0" collapsed="false">
      <c r="AB599" s="1"/>
      <c r="AC599" s="1"/>
      <c r="AD599" s="1"/>
      <c r="AE599" s="1"/>
      <c r="AF599" s="1"/>
      <c r="AG599" s="1"/>
      <c r="AH599" s="1"/>
      <c r="AI599" s="1"/>
      <c r="AJ599" s="1"/>
      <c r="AK599" s="1"/>
      <c r="AL599" s="1"/>
      <c r="AM599" s="1"/>
      <c r="AN599" s="1"/>
      <c r="AO599" s="1"/>
      <c r="AP599" s="1"/>
      <c r="AQ599" s="1"/>
      <c r="AR599" s="1"/>
      <c r="AS599" s="1"/>
      <c r="AT599" s="1"/>
      <c r="AU599" s="1"/>
      <c r="AV599" s="1"/>
    </row>
    <row r="600" customFormat="false" ht="12.75" hidden="false" customHeight="false" outlineLevel="0" collapsed="false">
      <c r="AB600" s="1"/>
      <c r="AC600" s="1"/>
      <c r="AD600" s="1"/>
      <c r="AE600" s="1"/>
      <c r="AF600" s="1"/>
      <c r="AG600" s="1"/>
      <c r="AH600" s="1"/>
      <c r="AI600" s="1"/>
      <c r="AJ600" s="1"/>
      <c r="AK600" s="1"/>
      <c r="AL600" s="1"/>
      <c r="AM600" s="1"/>
      <c r="AN600" s="1"/>
      <c r="AO600" s="1"/>
      <c r="AP600" s="1"/>
      <c r="AQ600" s="1"/>
      <c r="AR600" s="1"/>
      <c r="AS600" s="1"/>
      <c r="AT600" s="1"/>
      <c r="AU600" s="1"/>
      <c r="AV600" s="1"/>
    </row>
    <row r="601" customFormat="false" ht="12.75" hidden="false" customHeight="false" outlineLevel="0" collapsed="false">
      <c r="AB601" s="1"/>
      <c r="AC601" s="1"/>
      <c r="AD601" s="1"/>
      <c r="AE601" s="1"/>
      <c r="AF601" s="1"/>
      <c r="AG601" s="1"/>
      <c r="AH601" s="1"/>
      <c r="AI601" s="1"/>
      <c r="AJ601" s="1"/>
      <c r="AK601" s="1"/>
      <c r="AL601" s="1"/>
      <c r="AM601" s="1"/>
      <c r="AN601" s="1"/>
      <c r="AO601" s="1"/>
      <c r="AP601" s="1"/>
      <c r="AQ601" s="1"/>
      <c r="AR601" s="1"/>
      <c r="AS601" s="1"/>
      <c r="AT601" s="1"/>
      <c r="AU601" s="1"/>
      <c r="AV601" s="1"/>
    </row>
    <row r="602" customFormat="false" ht="12.75" hidden="false" customHeight="false" outlineLevel="0" collapsed="false">
      <c r="AB602" s="1"/>
      <c r="AC602" s="1"/>
      <c r="AD602" s="1"/>
      <c r="AE602" s="1"/>
      <c r="AF602" s="1"/>
      <c r="AG602" s="1"/>
      <c r="AH602" s="1"/>
      <c r="AI602" s="1"/>
      <c r="AJ602" s="1"/>
      <c r="AK602" s="1"/>
      <c r="AL602" s="1"/>
      <c r="AM602" s="1"/>
      <c r="AN602" s="1"/>
      <c r="AO602" s="1"/>
      <c r="AP602" s="1"/>
      <c r="AQ602" s="1"/>
      <c r="AR602" s="1"/>
      <c r="AS602" s="1"/>
      <c r="AT602" s="1"/>
      <c r="AU602" s="1"/>
      <c r="AV602" s="1"/>
    </row>
    <row r="603" customFormat="false" ht="12.75" hidden="false" customHeight="false" outlineLevel="0" collapsed="false">
      <c r="AB603" s="1"/>
      <c r="AC603" s="1"/>
      <c r="AD603" s="1"/>
      <c r="AE603" s="1"/>
      <c r="AF603" s="1"/>
      <c r="AG603" s="1"/>
      <c r="AH603" s="1"/>
      <c r="AI603" s="1"/>
      <c r="AJ603" s="1"/>
      <c r="AK603" s="1"/>
      <c r="AL603" s="1"/>
      <c r="AM603" s="1"/>
      <c r="AN603" s="1"/>
      <c r="AO603" s="1"/>
      <c r="AP603" s="1"/>
      <c r="AQ603" s="1"/>
      <c r="AR603" s="1"/>
      <c r="AS603" s="1"/>
      <c r="AT603" s="1"/>
      <c r="AU603" s="1"/>
      <c r="AV603" s="1"/>
    </row>
    <row r="604" customFormat="false" ht="12.75" hidden="false" customHeight="false" outlineLevel="0" collapsed="false">
      <c r="AB604" s="1"/>
      <c r="AC604" s="1"/>
      <c r="AD604" s="1"/>
      <c r="AE604" s="1"/>
      <c r="AF604" s="1"/>
      <c r="AG604" s="1"/>
      <c r="AH604" s="1"/>
      <c r="AI604" s="1"/>
      <c r="AJ604" s="1"/>
      <c r="AK604" s="1"/>
      <c r="AL604" s="1"/>
      <c r="AM604" s="1"/>
      <c r="AN604" s="1"/>
      <c r="AO604" s="1"/>
      <c r="AP604" s="1"/>
      <c r="AQ604" s="1"/>
      <c r="AR604" s="1"/>
      <c r="AS604" s="1"/>
      <c r="AT604" s="1"/>
      <c r="AU604" s="1"/>
      <c r="AV604" s="1"/>
    </row>
    <row r="605" customFormat="false" ht="12.75" hidden="false" customHeight="false" outlineLevel="0" collapsed="false">
      <c r="AB605" s="1"/>
      <c r="AC605" s="1"/>
      <c r="AD605" s="1"/>
      <c r="AE605" s="1"/>
      <c r="AF605" s="1"/>
      <c r="AG605" s="1"/>
      <c r="AH605" s="1"/>
      <c r="AI605" s="1"/>
      <c r="AJ605" s="1"/>
      <c r="AK605" s="1"/>
      <c r="AL605" s="1"/>
      <c r="AM605" s="1"/>
      <c r="AN605" s="1"/>
      <c r="AO605" s="1"/>
      <c r="AP605" s="1"/>
      <c r="AQ605" s="1"/>
      <c r="AR605" s="1"/>
      <c r="AS605" s="1"/>
      <c r="AT605" s="1"/>
      <c r="AU605" s="1"/>
      <c r="AV605" s="1"/>
    </row>
    <row r="606" customFormat="false" ht="12.75" hidden="false" customHeight="false" outlineLevel="0" collapsed="false">
      <c r="AB606" s="1"/>
      <c r="AC606" s="1"/>
      <c r="AD606" s="1"/>
      <c r="AE606" s="1"/>
      <c r="AF606" s="1"/>
      <c r="AG606" s="1"/>
      <c r="AH606" s="1"/>
      <c r="AI606" s="1"/>
      <c r="AJ606" s="1"/>
      <c r="AK606" s="1"/>
      <c r="AL606" s="1"/>
      <c r="AM606" s="1"/>
      <c r="AN606" s="1"/>
      <c r="AO606" s="1"/>
      <c r="AP606" s="1"/>
      <c r="AQ606" s="1"/>
      <c r="AR606" s="1"/>
      <c r="AS606" s="1"/>
      <c r="AT606" s="1"/>
      <c r="AU606" s="1"/>
      <c r="AV606" s="1"/>
    </row>
    <row r="607" customFormat="false" ht="12.75" hidden="false" customHeight="false" outlineLevel="0" collapsed="false">
      <c r="AB607" s="1"/>
      <c r="AC607" s="1"/>
      <c r="AD607" s="1"/>
      <c r="AE607" s="1"/>
      <c r="AF607" s="1"/>
      <c r="AG607" s="1"/>
      <c r="AH607" s="1"/>
      <c r="AI607" s="1"/>
      <c r="AJ607" s="1"/>
      <c r="AK607" s="1"/>
      <c r="AL607" s="1"/>
      <c r="AM607" s="1"/>
      <c r="AN607" s="1"/>
      <c r="AO607" s="1"/>
      <c r="AP607" s="1"/>
      <c r="AQ607" s="1"/>
      <c r="AR607" s="1"/>
      <c r="AS607" s="1"/>
      <c r="AT607" s="1"/>
      <c r="AU607" s="1"/>
      <c r="AV607" s="1"/>
    </row>
    <row r="608" customFormat="false" ht="12.75" hidden="false" customHeight="false" outlineLevel="0" collapsed="false">
      <c r="AB608" s="1"/>
      <c r="AC608" s="1"/>
      <c r="AD608" s="1"/>
      <c r="AE608" s="1"/>
      <c r="AF608" s="1"/>
      <c r="AG608" s="1"/>
      <c r="AH608" s="1"/>
      <c r="AI608" s="1"/>
      <c r="AJ608" s="1"/>
      <c r="AK608" s="1"/>
      <c r="AL608" s="1"/>
      <c r="AM608" s="1"/>
      <c r="AN608" s="1"/>
      <c r="AO608" s="1"/>
      <c r="AP608" s="1"/>
      <c r="AQ608" s="1"/>
      <c r="AR608" s="1"/>
      <c r="AS608" s="1"/>
      <c r="AT608" s="1"/>
      <c r="AU608" s="1"/>
      <c r="AV608" s="1"/>
    </row>
    <row r="609" customFormat="false" ht="12.75" hidden="false" customHeight="false" outlineLevel="0" collapsed="false">
      <c r="AB609" s="1"/>
      <c r="AC609" s="1"/>
      <c r="AD609" s="1"/>
      <c r="AE609" s="1"/>
      <c r="AF609" s="1"/>
      <c r="AG609" s="1"/>
      <c r="AH609" s="1"/>
      <c r="AI609" s="1"/>
      <c r="AJ609" s="1"/>
      <c r="AK609" s="1"/>
      <c r="AL609" s="1"/>
      <c r="AM609" s="1"/>
      <c r="AN609" s="1"/>
      <c r="AO609" s="1"/>
      <c r="AP609" s="1"/>
      <c r="AQ609" s="1"/>
      <c r="AR609" s="1"/>
      <c r="AS609" s="1"/>
      <c r="AT609" s="1"/>
      <c r="AU609" s="1"/>
      <c r="AV609" s="1"/>
    </row>
    <row r="610" customFormat="false" ht="12.75" hidden="false" customHeight="false" outlineLevel="0" collapsed="false">
      <c r="AB610" s="1"/>
      <c r="AC610" s="1"/>
      <c r="AD610" s="1"/>
      <c r="AE610" s="1"/>
      <c r="AF610" s="1"/>
      <c r="AG610" s="1"/>
      <c r="AH610" s="1"/>
      <c r="AI610" s="1"/>
      <c r="AJ610" s="1"/>
      <c r="AK610" s="1"/>
      <c r="AL610" s="1"/>
      <c r="AM610" s="1"/>
      <c r="AN610" s="1"/>
      <c r="AO610" s="1"/>
      <c r="AP610" s="1"/>
      <c r="AQ610" s="1"/>
      <c r="AR610" s="1"/>
      <c r="AS610" s="1"/>
      <c r="AT610" s="1"/>
      <c r="AU610" s="1"/>
      <c r="AV610" s="1"/>
    </row>
    <row r="611" customFormat="false" ht="12.75" hidden="false" customHeight="false" outlineLevel="0" collapsed="false">
      <c r="AB611" s="1"/>
      <c r="AC611" s="1"/>
      <c r="AD611" s="1"/>
      <c r="AE611" s="1"/>
      <c r="AF611" s="1"/>
      <c r="AG611" s="1"/>
      <c r="AH611" s="1"/>
      <c r="AI611" s="1"/>
      <c r="AJ611" s="1"/>
      <c r="AK611" s="1"/>
      <c r="AL611" s="1"/>
      <c r="AM611" s="1"/>
      <c r="AN611" s="1"/>
      <c r="AO611" s="1"/>
      <c r="AP611" s="1"/>
      <c r="AQ611" s="1"/>
      <c r="AR611" s="1"/>
      <c r="AS611" s="1"/>
      <c r="AT611" s="1"/>
      <c r="AU611" s="1"/>
      <c r="AV611" s="1"/>
    </row>
    <row r="612" customFormat="false" ht="12.75" hidden="false" customHeight="false" outlineLevel="0" collapsed="false">
      <c r="AB612" s="1"/>
      <c r="AC612" s="1"/>
      <c r="AD612" s="1"/>
      <c r="AE612" s="1"/>
      <c r="AF612" s="1"/>
      <c r="AG612" s="1"/>
      <c r="AH612" s="1"/>
      <c r="AI612" s="1"/>
      <c r="AJ612" s="1"/>
      <c r="AK612" s="1"/>
      <c r="AL612" s="1"/>
      <c r="AM612" s="1"/>
      <c r="AN612" s="1"/>
      <c r="AO612" s="1"/>
      <c r="AP612" s="1"/>
      <c r="AQ612" s="1"/>
      <c r="AR612" s="1"/>
      <c r="AS612" s="1"/>
      <c r="AT612" s="1"/>
      <c r="AU612" s="1"/>
      <c r="AV612" s="1"/>
    </row>
    <row r="613" customFormat="false" ht="12.75" hidden="false" customHeight="false" outlineLevel="0" collapsed="false">
      <c r="AB613" s="1"/>
      <c r="AC613" s="1"/>
      <c r="AD613" s="1"/>
      <c r="AE613" s="1"/>
      <c r="AF613" s="1"/>
      <c r="AG613" s="1"/>
      <c r="AH613" s="1"/>
      <c r="AI613" s="1"/>
      <c r="AJ613" s="1"/>
      <c r="AK613" s="1"/>
      <c r="AL613" s="1"/>
      <c r="AM613" s="1"/>
      <c r="AN613" s="1"/>
      <c r="AO613" s="1"/>
      <c r="AP613" s="1"/>
      <c r="AQ613" s="1"/>
      <c r="AR613" s="1"/>
      <c r="AS613" s="1"/>
      <c r="AT613" s="1"/>
      <c r="AU613" s="1"/>
      <c r="AV613" s="1"/>
    </row>
    <row r="614" customFormat="false" ht="12.75" hidden="false" customHeight="false" outlineLevel="0" collapsed="false">
      <c r="AB614" s="1"/>
      <c r="AC614" s="1"/>
      <c r="AD614" s="1"/>
      <c r="AE614" s="1"/>
      <c r="AF614" s="1"/>
      <c r="AG614" s="1"/>
      <c r="AH614" s="1"/>
      <c r="AI614" s="1"/>
      <c r="AJ614" s="1"/>
      <c r="AK614" s="1"/>
      <c r="AL614" s="1"/>
      <c r="AM614" s="1"/>
      <c r="AN614" s="1"/>
      <c r="AO614" s="1"/>
      <c r="AP614" s="1"/>
      <c r="AQ614" s="1"/>
      <c r="AR614" s="1"/>
      <c r="AS614" s="1"/>
      <c r="AT614" s="1"/>
      <c r="AU614" s="1"/>
      <c r="AV614" s="1"/>
    </row>
    <row r="615" customFormat="false" ht="12.75" hidden="false" customHeight="false" outlineLevel="0" collapsed="false">
      <c r="AB615" s="1"/>
      <c r="AC615" s="1"/>
      <c r="AD615" s="1"/>
      <c r="AE615" s="1"/>
      <c r="AF615" s="1"/>
      <c r="AG615" s="1"/>
      <c r="AH615" s="1"/>
      <c r="AI615" s="1"/>
      <c r="AJ615" s="1"/>
      <c r="AK615" s="1"/>
      <c r="AL615" s="1"/>
      <c r="AM615" s="1"/>
      <c r="AN615" s="1"/>
      <c r="AO615" s="1"/>
      <c r="AP615" s="1"/>
      <c r="AQ615" s="1"/>
      <c r="AR615" s="1"/>
      <c r="AS615" s="1"/>
      <c r="AT615" s="1"/>
      <c r="AU615" s="1"/>
      <c r="AV615" s="1"/>
    </row>
    <row r="616" customFormat="false" ht="12.75" hidden="false" customHeight="false" outlineLevel="0" collapsed="false">
      <c r="AB616" s="1"/>
      <c r="AC616" s="1"/>
      <c r="AD616" s="1"/>
      <c r="AE616" s="1"/>
      <c r="AF616" s="1"/>
      <c r="AG616" s="1"/>
      <c r="AH616" s="1"/>
      <c r="AI616" s="1"/>
      <c r="AJ616" s="1"/>
      <c r="AK616" s="1"/>
      <c r="AL616" s="1"/>
      <c r="AM616" s="1"/>
      <c r="AN616" s="1"/>
      <c r="AO616" s="1"/>
      <c r="AP616" s="1"/>
      <c r="AQ616" s="1"/>
      <c r="AR616" s="1"/>
      <c r="AS616" s="1"/>
      <c r="AT616" s="1"/>
      <c r="AU616" s="1"/>
      <c r="AV616" s="1"/>
    </row>
    <row r="617" customFormat="false" ht="12.75" hidden="false" customHeight="false" outlineLevel="0" collapsed="false">
      <c r="AB617" s="1"/>
      <c r="AC617" s="1"/>
      <c r="AD617" s="1"/>
      <c r="AE617" s="1"/>
      <c r="AF617" s="1"/>
      <c r="AG617" s="1"/>
      <c r="AH617" s="1"/>
      <c r="AI617" s="1"/>
      <c r="AJ617" s="1"/>
      <c r="AK617" s="1"/>
      <c r="AL617" s="1"/>
      <c r="AM617" s="1"/>
      <c r="AN617" s="1"/>
      <c r="AO617" s="1"/>
      <c r="AP617" s="1"/>
      <c r="AQ617" s="1"/>
      <c r="AR617" s="1"/>
      <c r="AS617" s="1"/>
      <c r="AT617" s="1"/>
      <c r="AU617" s="1"/>
      <c r="AV617" s="1"/>
    </row>
    <row r="618" customFormat="false" ht="12.75" hidden="false" customHeight="false" outlineLevel="0" collapsed="false">
      <c r="AB618" s="1"/>
      <c r="AC618" s="1"/>
      <c r="AD618" s="1"/>
      <c r="AE618" s="1"/>
      <c r="AF618" s="1"/>
      <c r="AG618" s="1"/>
      <c r="AH618" s="1"/>
      <c r="AI618" s="1"/>
      <c r="AJ618" s="1"/>
      <c r="AK618" s="1"/>
      <c r="AL618" s="1"/>
      <c r="AM618" s="1"/>
      <c r="AN618" s="1"/>
      <c r="AO618" s="1"/>
      <c r="AP618" s="1"/>
      <c r="AQ618" s="1"/>
      <c r="AR618" s="1"/>
      <c r="AS618" s="1"/>
      <c r="AT618" s="1"/>
      <c r="AU618" s="1"/>
      <c r="AV618" s="1"/>
    </row>
    <row r="619" customFormat="false" ht="12.75" hidden="false" customHeight="false" outlineLevel="0" collapsed="false">
      <c r="AB619" s="1"/>
      <c r="AC619" s="1"/>
      <c r="AD619" s="1"/>
      <c r="AE619" s="1"/>
      <c r="AF619" s="1"/>
      <c r="AG619" s="1"/>
      <c r="AH619" s="1"/>
      <c r="AI619" s="1"/>
      <c r="AJ619" s="1"/>
      <c r="AK619" s="1"/>
      <c r="AL619" s="1"/>
      <c r="AM619" s="1"/>
      <c r="AN619" s="1"/>
      <c r="AO619" s="1"/>
      <c r="AP619" s="1"/>
      <c r="AQ619" s="1"/>
      <c r="AR619" s="1"/>
      <c r="AS619" s="1"/>
      <c r="AT619" s="1"/>
      <c r="AU619" s="1"/>
      <c r="AV619" s="1"/>
    </row>
    <row r="620" customFormat="false" ht="12.75" hidden="false" customHeight="false" outlineLevel="0" collapsed="false">
      <c r="AB620" s="1"/>
      <c r="AC620" s="1"/>
      <c r="AD620" s="1"/>
      <c r="AE620" s="1"/>
      <c r="AF620" s="1"/>
      <c r="AG620" s="1"/>
      <c r="AH620" s="1"/>
      <c r="AI620" s="1"/>
      <c r="AJ620" s="1"/>
      <c r="AK620" s="1"/>
      <c r="AL620" s="1"/>
      <c r="AM620" s="1"/>
      <c r="AN620" s="1"/>
      <c r="AO620" s="1"/>
      <c r="AP620" s="1"/>
      <c r="AQ620" s="1"/>
      <c r="AR620" s="1"/>
      <c r="AS620" s="1"/>
      <c r="AT620" s="1"/>
      <c r="AU620" s="1"/>
      <c r="AV620" s="1"/>
    </row>
    <row r="621" customFormat="false" ht="12.75" hidden="false" customHeight="false" outlineLevel="0" collapsed="false">
      <c r="AB621" s="1"/>
      <c r="AC621" s="1"/>
      <c r="AD621" s="1"/>
      <c r="AE621" s="1"/>
      <c r="AF621" s="1"/>
      <c r="AG621" s="1"/>
      <c r="AH621" s="1"/>
      <c r="AI621" s="1"/>
      <c r="AJ621" s="1"/>
      <c r="AK621" s="1"/>
      <c r="AL621" s="1"/>
      <c r="AM621" s="1"/>
      <c r="AN621" s="1"/>
      <c r="AO621" s="1"/>
      <c r="AP621" s="1"/>
      <c r="AQ621" s="1"/>
      <c r="AR621" s="1"/>
      <c r="AS621" s="1"/>
      <c r="AT621" s="1"/>
      <c r="AU621" s="1"/>
      <c r="AV621" s="1"/>
    </row>
    <row r="622" customFormat="false" ht="12.75" hidden="false" customHeight="false" outlineLevel="0" collapsed="false">
      <c r="AB622" s="1"/>
      <c r="AC622" s="1"/>
      <c r="AD622" s="1"/>
      <c r="AE622" s="1"/>
      <c r="AF622" s="1"/>
      <c r="AG622" s="1"/>
      <c r="AH622" s="1"/>
      <c r="AI622" s="1"/>
      <c r="AJ622" s="1"/>
      <c r="AK622" s="1"/>
      <c r="AL622" s="1"/>
      <c r="AM622" s="1"/>
      <c r="AN622" s="1"/>
      <c r="AO622" s="1"/>
      <c r="AP622" s="1"/>
      <c r="AQ622" s="1"/>
      <c r="AR622" s="1"/>
      <c r="AS622" s="1"/>
      <c r="AT622" s="1"/>
      <c r="AU622" s="1"/>
      <c r="AV622" s="1"/>
    </row>
    <row r="623" customFormat="false" ht="12.75" hidden="false" customHeight="false" outlineLevel="0" collapsed="false">
      <c r="AB623" s="1"/>
      <c r="AC623" s="1"/>
      <c r="AD623" s="1"/>
      <c r="AE623" s="1"/>
      <c r="AF623" s="1"/>
      <c r="AG623" s="1"/>
      <c r="AH623" s="1"/>
      <c r="AI623" s="1"/>
      <c r="AJ623" s="1"/>
      <c r="AK623" s="1"/>
      <c r="AL623" s="1"/>
      <c r="AM623" s="1"/>
      <c r="AN623" s="1"/>
      <c r="AO623" s="1"/>
      <c r="AP623" s="1"/>
      <c r="AQ623" s="1"/>
      <c r="AR623" s="1"/>
      <c r="AS623" s="1"/>
      <c r="AT623" s="1"/>
      <c r="AU623" s="1"/>
      <c r="AV623" s="1"/>
    </row>
    <row r="624" customFormat="false" ht="12.75" hidden="false" customHeight="false" outlineLevel="0" collapsed="false">
      <c r="AB624" s="1"/>
      <c r="AC624" s="1"/>
      <c r="AD624" s="1"/>
      <c r="AE624" s="1"/>
      <c r="AF624" s="1"/>
      <c r="AG624" s="1"/>
      <c r="AH624" s="1"/>
      <c r="AI624" s="1"/>
      <c r="AJ624" s="1"/>
      <c r="AK624" s="1"/>
      <c r="AL624" s="1"/>
      <c r="AM624" s="1"/>
      <c r="AN624" s="1"/>
      <c r="AO624" s="1"/>
      <c r="AP624" s="1"/>
      <c r="AQ624" s="1"/>
      <c r="AR624" s="1"/>
      <c r="AS624" s="1"/>
      <c r="AT624" s="1"/>
      <c r="AU624" s="1"/>
      <c r="AV624" s="1"/>
    </row>
    <row r="625" customFormat="false" ht="12.75" hidden="false" customHeight="false" outlineLevel="0" collapsed="false">
      <c r="AB625" s="1"/>
      <c r="AC625" s="1"/>
      <c r="AD625" s="1"/>
      <c r="AE625" s="1"/>
      <c r="AF625" s="1"/>
      <c r="AG625" s="1"/>
      <c r="AH625" s="1"/>
      <c r="AI625" s="1"/>
      <c r="AJ625" s="1"/>
      <c r="AK625" s="1"/>
      <c r="AL625" s="1"/>
      <c r="AM625" s="1"/>
      <c r="AN625" s="1"/>
      <c r="AO625" s="1"/>
      <c r="AP625" s="1"/>
      <c r="AQ625" s="1"/>
      <c r="AR625" s="1"/>
      <c r="AS625" s="1"/>
      <c r="AT625" s="1"/>
      <c r="AU625" s="1"/>
      <c r="AV625" s="1"/>
    </row>
    <row r="626" customFormat="false" ht="12.75" hidden="false" customHeight="false" outlineLevel="0" collapsed="false">
      <c r="AB626" s="1"/>
      <c r="AC626" s="1"/>
      <c r="AD626" s="1"/>
      <c r="AE626" s="1"/>
      <c r="AF626" s="1"/>
      <c r="AG626" s="1"/>
      <c r="AH626" s="1"/>
      <c r="AI626" s="1"/>
      <c r="AJ626" s="1"/>
      <c r="AK626" s="1"/>
      <c r="AL626" s="1"/>
      <c r="AM626" s="1"/>
      <c r="AN626" s="1"/>
      <c r="AO626" s="1"/>
      <c r="AP626" s="1"/>
      <c r="AQ626" s="1"/>
      <c r="AR626" s="1"/>
      <c r="AS626" s="1"/>
      <c r="AT626" s="1"/>
      <c r="AU626" s="1"/>
      <c r="AV626" s="1"/>
    </row>
    <row r="627" customFormat="false" ht="12.75" hidden="false" customHeight="false" outlineLevel="0" collapsed="false">
      <c r="AB627" s="1"/>
      <c r="AC627" s="1"/>
      <c r="AD627" s="1"/>
      <c r="AE627" s="1"/>
      <c r="AF627" s="1"/>
      <c r="AG627" s="1"/>
      <c r="AH627" s="1"/>
      <c r="AI627" s="1"/>
      <c r="AJ627" s="1"/>
      <c r="AK627" s="1"/>
      <c r="AL627" s="1"/>
      <c r="AM627" s="1"/>
      <c r="AN627" s="1"/>
      <c r="AO627" s="1"/>
      <c r="AP627" s="1"/>
      <c r="AQ627" s="1"/>
      <c r="AR627" s="1"/>
      <c r="AS627" s="1"/>
      <c r="AT627" s="1"/>
      <c r="AU627" s="1"/>
      <c r="AV627" s="1"/>
    </row>
    <row r="628" customFormat="false" ht="12.75" hidden="false" customHeight="false" outlineLevel="0" collapsed="false">
      <c r="AB628" s="1"/>
      <c r="AC628" s="1"/>
      <c r="AD628" s="1"/>
      <c r="AE628" s="1"/>
      <c r="AF628" s="1"/>
      <c r="AG628" s="1"/>
      <c r="AH628" s="1"/>
      <c r="AI628" s="1"/>
      <c r="AJ628" s="1"/>
      <c r="AK628" s="1"/>
      <c r="AL628" s="1"/>
      <c r="AM628" s="1"/>
      <c r="AN628" s="1"/>
      <c r="AO628" s="1"/>
      <c r="AP628" s="1"/>
      <c r="AQ628" s="1"/>
      <c r="AR628" s="1"/>
      <c r="AS628" s="1"/>
      <c r="AT628" s="1"/>
      <c r="AU628" s="1"/>
      <c r="AV628" s="1"/>
    </row>
    <row r="629" customFormat="false" ht="12.75" hidden="false" customHeight="false" outlineLevel="0" collapsed="false">
      <c r="AB629" s="1"/>
      <c r="AC629" s="1"/>
      <c r="AD629" s="1"/>
      <c r="AE629" s="1"/>
      <c r="AF629" s="1"/>
      <c r="AG629" s="1"/>
      <c r="AH629" s="1"/>
      <c r="AI629" s="1"/>
      <c r="AJ629" s="1"/>
      <c r="AK629" s="1"/>
      <c r="AL629" s="1"/>
      <c r="AM629" s="1"/>
      <c r="AN629" s="1"/>
      <c r="AO629" s="1"/>
      <c r="AP629" s="1"/>
      <c r="AQ629" s="1"/>
      <c r="AR629" s="1"/>
      <c r="AS629" s="1"/>
      <c r="AT629" s="1"/>
      <c r="AU629" s="1"/>
      <c r="AV629" s="1"/>
    </row>
    <row r="630" customFormat="false" ht="12.75" hidden="false" customHeight="false" outlineLevel="0" collapsed="false">
      <c r="AB630" s="1"/>
      <c r="AC630" s="1"/>
      <c r="AD630" s="1"/>
      <c r="AE630" s="1"/>
      <c r="AF630" s="1"/>
      <c r="AG630" s="1"/>
      <c r="AH630" s="1"/>
      <c r="AI630" s="1"/>
      <c r="AJ630" s="1"/>
      <c r="AK630" s="1"/>
      <c r="AL630" s="1"/>
      <c r="AM630" s="1"/>
      <c r="AN630" s="1"/>
      <c r="AO630" s="1"/>
      <c r="AP630" s="1"/>
      <c r="AQ630" s="1"/>
      <c r="AR630" s="1"/>
      <c r="AS630" s="1"/>
      <c r="AT630" s="1"/>
      <c r="AU630" s="1"/>
      <c r="AV630" s="1"/>
    </row>
    <row r="631" customFormat="false" ht="12.75" hidden="false" customHeight="false" outlineLevel="0" collapsed="false">
      <c r="AB631" s="1"/>
      <c r="AC631" s="1"/>
      <c r="AD631" s="1"/>
      <c r="AE631" s="1"/>
      <c r="AF631" s="1"/>
      <c r="AG631" s="1"/>
      <c r="AH631" s="1"/>
      <c r="AI631" s="1"/>
      <c r="AJ631" s="1"/>
      <c r="AK631" s="1"/>
      <c r="AL631" s="1"/>
      <c r="AM631" s="1"/>
      <c r="AN631" s="1"/>
      <c r="AO631" s="1"/>
      <c r="AP631" s="1"/>
      <c r="AQ631" s="1"/>
      <c r="AR631" s="1"/>
      <c r="AS631" s="1"/>
      <c r="AT631" s="1"/>
      <c r="AU631" s="1"/>
      <c r="AV631" s="1"/>
    </row>
    <row r="632" customFormat="false" ht="12.75" hidden="false" customHeight="false" outlineLevel="0" collapsed="false">
      <c r="AB632" s="1"/>
      <c r="AC632" s="1"/>
      <c r="AD632" s="1"/>
      <c r="AE632" s="1"/>
      <c r="AF632" s="1"/>
      <c r="AG632" s="1"/>
      <c r="AH632" s="1"/>
      <c r="AI632" s="1"/>
      <c r="AJ632" s="1"/>
      <c r="AK632" s="1"/>
      <c r="AL632" s="1"/>
      <c r="AM632" s="1"/>
      <c r="AN632" s="1"/>
      <c r="AO632" s="1"/>
      <c r="AP632" s="1"/>
      <c r="AQ632" s="1"/>
      <c r="AR632" s="1"/>
      <c r="AS632" s="1"/>
      <c r="AT632" s="1"/>
      <c r="AU632" s="1"/>
      <c r="AV632" s="1"/>
    </row>
    <row r="633" customFormat="false" ht="12.75" hidden="false" customHeight="false" outlineLevel="0" collapsed="false">
      <c r="AB633" s="1"/>
      <c r="AC633" s="1"/>
      <c r="AD633" s="1"/>
      <c r="AE633" s="1"/>
      <c r="AF633" s="1"/>
      <c r="AG633" s="1"/>
      <c r="AH633" s="1"/>
      <c r="AI633" s="1"/>
      <c r="AJ633" s="1"/>
      <c r="AK633" s="1"/>
      <c r="AL633" s="1"/>
      <c r="AM633" s="1"/>
      <c r="AN633" s="1"/>
      <c r="AO633" s="1"/>
      <c r="AP633" s="1"/>
      <c r="AQ633" s="1"/>
      <c r="AR633" s="1"/>
      <c r="AS633" s="1"/>
      <c r="AT633" s="1"/>
      <c r="AU633" s="1"/>
      <c r="AV633" s="1"/>
    </row>
    <row r="634" customFormat="false" ht="12.75" hidden="false" customHeight="false" outlineLevel="0" collapsed="false">
      <c r="AB634" s="1"/>
      <c r="AC634" s="1"/>
      <c r="AD634" s="1"/>
      <c r="AE634" s="1"/>
      <c r="AF634" s="1"/>
      <c r="AG634" s="1"/>
      <c r="AH634" s="1"/>
      <c r="AI634" s="1"/>
      <c r="AJ634" s="1"/>
      <c r="AK634" s="1"/>
      <c r="AL634" s="1"/>
      <c r="AM634" s="1"/>
      <c r="AN634" s="1"/>
      <c r="AO634" s="1"/>
      <c r="AP634" s="1"/>
      <c r="AQ634" s="1"/>
      <c r="AR634" s="1"/>
      <c r="AS634" s="1"/>
      <c r="AT634" s="1"/>
      <c r="AU634" s="1"/>
      <c r="AV634" s="1"/>
    </row>
    <row r="635" customFormat="false" ht="12.75" hidden="false" customHeight="false" outlineLevel="0" collapsed="false">
      <c r="AB635" s="1"/>
      <c r="AC635" s="1"/>
      <c r="AD635" s="1"/>
      <c r="AE635" s="1"/>
      <c r="AF635" s="1"/>
      <c r="AG635" s="1"/>
      <c r="AH635" s="1"/>
      <c r="AI635" s="1"/>
      <c r="AJ635" s="1"/>
      <c r="AK635" s="1"/>
      <c r="AL635" s="1"/>
      <c r="AM635" s="1"/>
      <c r="AN635" s="1"/>
      <c r="AO635" s="1"/>
      <c r="AP635" s="1"/>
      <c r="AQ635" s="1"/>
      <c r="AR635" s="1"/>
      <c r="AS635" s="1"/>
      <c r="AT635" s="1"/>
      <c r="AU635" s="1"/>
      <c r="AV635" s="1"/>
    </row>
    <row r="636" customFormat="false" ht="12.75" hidden="false" customHeight="false" outlineLevel="0" collapsed="false">
      <c r="AB636" s="1"/>
      <c r="AC636" s="1"/>
      <c r="AD636" s="1"/>
      <c r="AE636" s="1"/>
      <c r="AF636" s="1"/>
      <c r="AG636" s="1"/>
      <c r="AH636" s="1"/>
      <c r="AI636" s="1"/>
      <c r="AJ636" s="1"/>
      <c r="AK636" s="1"/>
      <c r="AL636" s="1"/>
      <c r="AM636" s="1"/>
      <c r="AN636" s="1"/>
      <c r="AO636" s="1"/>
      <c r="AP636" s="1"/>
      <c r="AQ636" s="1"/>
      <c r="AR636" s="1"/>
      <c r="AS636" s="1"/>
      <c r="AT636" s="1"/>
      <c r="AU636" s="1"/>
      <c r="AV636" s="1"/>
    </row>
    <row r="637" customFormat="false" ht="12.75" hidden="false" customHeight="false" outlineLevel="0" collapsed="false">
      <c r="AB637" s="1"/>
      <c r="AC637" s="1"/>
      <c r="AD637" s="1"/>
      <c r="AE637" s="1"/>
      <c r="AF637" s="1"/>
      <c r="AG637" s="1"/>
      <c r="AH637" s="1"/>
      <c r="AI637" s="1"/>
      <c r="AJ637" s="1"/>
      <c r="AK637" s="1"/>
      <c r="AL637" s="1"/>
      <c r="AM637" s="1"/>
      <c r="AN637" s="1"/>
      <c r="AO637" s="1"/>
      <c r="AP637" s="1"/>
      <c r="AQ637" s="1"/>
      <c r="AR637" s="1"/>
      <c r="AS637" s="1"/>
      <c r="AT637" s="1"/>
      <c r="AU637" s="1"/>
      <c r="AV637" s="1"/>
    </row>
    <row r="638" customFormat="false" ht="12.75" hidden="false" customHeight="false" outlineLevel="0" collapsed="false">
      <c r="AB638" s="1"/>
      <c r="AC638" s="1"/>
      <c r="AD638" s="1"/>
      <c r="AE638" s="1"/>
      <c r="AF638" s="1"/>
      <c r="AG638" s="1"/>
      <c r="AH638" s="1"/>
      <c r="AI638" s="1"/>
      <c r="AJ638" s="1"/>
      <c r="AK638" s="1"/>
      <c r="AL638" s="1"/>
      <c r="AM638" s="1"/>
      <c r="AN638" s="1"/>
      <c r="AO638" s="1"/>
      <c r="AP638" s="1"/>
      <c r="AQ638" s="1"/>
      <c r="AR638" s="1"/>
      <c r="AS638" s="1"/>
      <c r="AT638" s="1"/>
      <c r="AU638" s="1"/>
      <c r="AV638" s="1"/>
    </row>
    <row r="639" customFormat="false" ht="12.75" hidden="false" customHeight="false" outlineLevel="0" collapsed="false">
      <c r="AB639" s="1"/>
      <c r="AC639" s="1"/>
      <c r="AD639" s="1"/>
      <c r="AE639" s="1"/>
      <c r="AF639" s="1"/>
      <c r="AG639" s="1"/>
      <c r="AH639" s="1"/>
      <c r="AI639" s="1"/>
      <c r="AJ639" s="1"/>
      <c r="AK639" s="1"/>
      <c r="AL639" s="1"/>
      <c r="AM639" s="1"/>
      <c r="AN639" s="1"/>
      <c r="AO639" s="1"/>
      <c r="AP639" s="1"/>
      <c r="AQ639" s="1"/>
      <c r="AR639" s="1"/>
      <c r="AS639" s="1"/>
      <c r="AT639" s="1"/>
      <c r="AU639" s="1"/>
      <c r="AV639" s="1"/>
    </row>
    <row r="640" customFormat="false" ht="12.75" hidden="false" customHeight="false" outlineLevel="0" collapsed="false">
      <c r="AB640" s="1"/>
      <c r="AC640" s="1"/>
      <c r="AD640" s="1"/>
      <c r="AE640" s="1"/>
      <c r="AF640" s="1"/>
      <c r="AG640" s="1"/>
      <c r="AH640" s="1"/>
      <c r="AI640" s="1"/>
      <c r="AJ640" s="1"/>
      <c r="AK640" s="1"/>
      <c r="AL640" s="1"/>
      <c r="AM640" s="1"/>
      <c r="AN640" s="1"/>
      <c r="AO640" s="1"/>
      <c r="AP640" s="1"/>
      <c r="AQ640" s="1"/>
      <c r="AR640" s="1"/>
      <c r="AS640" s="1"/>
      <c r="AT640" s="1"/>
      <c r="AU640" s="1"/>
      <c r="AV640" s="1"/>
    </row>
    <row r="641" customFormat="false" ht="12.75" hidden="false" customHeight="false" outlineLevel="0" collapsed="false">
      <c r="AB641" s="1"/>
      <c r="AC641" s="1"/>
      <c r="AD641" s="1"/>
      <c r="AE641" s="1"/>
      <c r="AF641" s="1"/>
      <c r="AG641" s="1"/>
      <c r="AH641" s="1"/>
      <c r="AI641" s="1"/>
      <c r="AJ641" s="1"/>
      <c r="AK641" s="1"/>
      <c r="AL641" s="1"/>
      <c r="AM641" s="1"/>
      <c r="AN641" s="1"/>
      <c r="AO641" s="1"/>
      <c r="AP641" s="1"/>
      <c r="AQ641" s="1"/>
      <c r="AR641" s="1"/>
      <c r="AS641" s="1"/>
      <c r="AT641" s="1"/>
      <c r="AU641" s="1"/>
      <c r="AV641" s="1"/>
    </row>
    <row r="642" customFormat="false" ht="12.75" hidden="false" customHeight="false" outlineLevel="0" collapsed="false">
      <c r="AB642" s="1"/>
      <c r="AC642" s="1"/>
      <c r="AD642" s="1"/>
      <c r="AE642" s="1"/>
      <c r="AF642" s="1"/>
      <c r="AG642" s="1"/>
      <c r="AH642" s="1"/>
      <c r="AI642" s="1"/>
      <c r="AJ642" s="1"/>
      <c r="AK642" s="1"/>
      <c r="AL642" s="1"/>
      <c r="AM642" s="1"/>
      <c r="AN642" s="1"/>
      <c r="AO642" s="1"/>
      <c r="AP642" s="1"/>
      <c r="AQ642" s="1"/>
      <c r="AR642" s="1"/>
      <c r="AS642" s="1"/>
      <c r="AT642" s="1"/>
      <c r="AU642" s="1"/>
      <c r="AV642" s="1"/>
    </row>
    <row r="643" customFormat="false" ht="12.75" hidden="false" customHeight="false" outlineLevel="0" collapsed="false">
      <c r="AB643" s="1"/>
      <c r="AC643" s="1"/>
      <c r="AD643" s="1"/>
      <c r="AE643" s="1"/>
      <c r="AF643" s="1"/>
      <c r="AG643" s="1"/>
      <c r="AH643" s="1"/>
      <c r="AI643" s="1"/>
      <c r="AJ643" s="1"/>
      <c r="AK643" s="1"/>
      <c r="AL643" s="1"/>
      <c r="AM643" s="1"/>
      <c r="AN643" s="1"/>
      <c r="AO643" s="1"/>
      <c r="AP643" s="1"/>
      <c r="AQ643" s="1"/>
      <c r="AR643" s="1"/>
      <c r="AS643" s="1"/>
      <c r="AT643" s="1"/>
      <c r="AU643" s="1"/>
      <c r="AV643" s="1"/>
    </row>
    <row r="644" customFormat="false" ht="12.75" hidden="false" customHeight="false" outlineLevel="0" collapsed="false">
      <c r="AB644" s="1"/>
      <c r="AC644" s="1"/>
      <c r="AD644" s="1"/>
      <c r="AE644" s="1"/>
      <c r="AF644" s="1"/>
      <c r="AG644" s="1"/>
      <c r="AH644" s="1"/>
      <c r="AI644" s="1"/>
      <c r="AJ644" s="1"/>
      <c r="AK644" s="1"/>
      <c r="AL644" s="1"/>
      <c r="AM644" s="1"/>
      <c r="AN644" s="1"/>
      <c r="AO644" s="1"/>
      <c r="AP644" s="1"/>
      <c r="AQ644" s="1"/>
      <c r="AR644" s="1"/>
      <c r="AS644" s="1"/>
      <c r="AT644" s="1"/>
      <c r="AU644" s="1"/>
      <c r="AV644" s="1"/>
    </row>
    <row r="645" customFormat="false" ht="12.75" hidden="false" customHeight="false" outlineLevel="0" collapsed="false">
      <c r="AB645" s="1"/>
      <c r="AC645" s="1"/>
      <c r="AD645" s="1"/>
      <c r="AE645" s="1"/>
      <c r="AF645" s="1"/>
      <c r="AG645" s="1"/>
      <c r="AH645" s="1"/>
      <c r="AI645" s="1"/>
      <c r="AJ645" s="1"/>
      <c r="AK645" s="1"/>
      <c r="AL645" s="1"/>
      <c r="AM645" s="1"/>
      <c r="AN645" s="1"/>
      <c r="AO645" s="1"/>
      <c r="AP645" s="1"/>
      <c r="AQ645" s="1"/>
      <c r="AR645" s="1"/>
      <c r="AS645" s="1"/>
      <c r="AT645" s="1"/>
      <c r="AU645" s="1"/>
      <c r="AV645" s="1"/>
    </row>
    <row r="646" customFormat="false" ht="12.75" hidden="false" customHeight="false" outlineLevel="0" collapsed="false">
      <c r="AB646" s="1"/>
      <c r="AC646" s="1"/>
      <c r="AD646" s="1"/>
      <c r="AE646" s="1"/>
      <c r="AF646" s="1"/>
      <c r="AG646" s="1"/>
      <c r="AH646" s="1"/>
      <c r="AI646" s="1"/>
      <c r="AJ646" s="1"/>
      <c r="AK646" s="1"/>
      <c r="AL646" s="1"/>
      <c r="AM646" s="1"/>
      <c r="AN646" s="1"/>
      <c r="AO646" s="1"/>
      <c r="AP646" s="1"/>
      <c r="AQ646" s="1"/>
      <c r="AR646" s="1"/>
      <c r="AS646" s="1"/>
      <c r="AT646" s="1"/>
      <c r="AU646" s="1"/>
      <c r="AV646" s="1"/>
    </row>
    <row r="647" customFormat="false" ht="12.75" hidden="false" customHeight="false" outlineLevel="0" collapsed="false">
      <c r="AB647" s="1"/>
      <c r="AC647" s="1"/>
      <c r="AD647" s="1"/>
      <c r="AE647" s="1"/>
      <c r="AF647" s="1"/>
      <c r="AG647" s="1"/>
      <c r="AH647" s="1"/>
      <c r="AI647" s="1"/>
      <c r="AJ647" s="1"/>
      <c r="AK647" s="1"/>
      <c r="AL647" s="1"/>
      <c r="AM647" s="1"/>
      <c r="AN647" s="1"/>
      <c r="AO647" s="1"/>
      <c r="AP647" s="1"/>
      <c r="AQ647" s="1"/>
      <c r="AR647" s="1"/>
      <c r="AS647" s="1"/>
      <c r="AT647" s="1"/>
      <c r="AU647" s="1"/>
      <c r="AV647" s="1"/>
    </row>
    <row r="648" customFormat="false" ht="12.75" hidden="false" customHeight="false" outlineLevel="0" collapsed="false">
      <c r="AB648" s="1"/>
      <c r="AC648" s="1"/>
      <c r="AD648" s="1"/>
      <c r="AE648" s="1"/>
      <c r="AF648" s="1"/>
      <c r="AG648" s="1"/>
      <c r="AH648" s="1"/>
      <c r="AI648" s="1"/>
      <c r="AJ648" s="1"/>
      <c r="AK648" s="1"/>
      <c r="AL648" s="1"/>
      <c r="AM648" s="1"/>
      <c r="AN648" s="1"/>
      <c r="AO648" s="1"/>
      <c r="AP648" s="1"/>
      <c r="AQ648" s="1"/>
      <c r="AR648" s="1"/>
      <c r="AS648" s="1"/>
      <c r="AT648" s="1"/>
      <c r="AU648" s="1"/>
      <c r="AV648" s="1"/>
    </row>
    <row r="649" customFormat="false" ht="12.75" hidden="false" customHeight="false" outlineLevel="0" collapsed="false">
      <c r="AB649" s="1"/>
      <c r="AC649" s="1"/>
      <c r="AD649" s="1"/>
      <c r="AE649" s="1"/>
      <c r="AF649" s="1"/>
      <c r="AG649" s="1"/>
      <c r="AH649" s="1"/>
      <c r="AI649" s="1"/>
      <c r="AJ649" s="1"/>
      <c r="AK649" s="1"/>
      <c r="AL649" s="1"/>
      <c r="AM649" s="1"/>
      <c r="AN649" s="1"/>
      <c r="AO649" s="1"/>
      <c r="AP649" s="1"/>
      <c r="AQ649" s="1"/>
      <c r="AR649" s="1"/>
      <c r="AS649" s="1"/>
      <c r="AT649" s="1"/>
      <c r="AU649" s="1"/>
      <c r="AV649" s="1"/>
    </row>
    <row r="650" customFormat="false" ht="12.75" hidden="false" customHeight="false" outlineLevel="0" collapsed="false">
      <c r="AB650" s="1"/>
      <c r="AC650" s="1"/>
      <c r="AD650" s="1"/>
      <c r="AE650" s="1"/>
      <c r="AF650" s="1"/>
      <c r="AG650" s="1"/>
      <c r="AH650" s="1"/>
      <c r="AI650" s="1"/>
      <c r="AJ650" s="1"/>
      <c r="AK650" s="1"/>
      <c r="AL650" s="1"/>
      <c r="AM650" s="1"/>
      <c r="AN650" s="1"/>
      <c r="AO650" s="1"/>
      <c r="AP650" s="1"/>
      <c r="AQ650" s="1"/>
      <c r="AR650" s="1"/>
      <c r="AS650" s="1"/>
      <c r="AT650" s="1"/>
      <c r="AU650" s="1"/>
      <c r="AV650" s="1"/>
    </row>
    <row r="651" customFormat="false" ht="12.75" hidden="false" customHeight="false" outlineLevel="0" collapsed="false">
      <c r="AB651" s="1"/>
      <c r="AC651" s="1"/>
      <c r="AD651" s="1"/>
      <c r="AE651" s="1"/>
      <c r="AF651" s="1"/>
      <c r="AG651" s="1"/>
      <c r="AH651" s="1"/>
      <c r="AI651" s="1"/>
      <c r="AJ651" s="1"/>
      <c r="AK651" s="1"/>
      <c r="AL651" s="1"/>
      <c r="AM651" s="1"/>
      <c r="AN651" s="1"/>
      <c r="AO651" s="1"/>
      <c r="AP651" s="1"/>
      <c r="AQ651" s="1"/>
      <c r="AR651" s="1"/>
      <c r="AS651" s="1"/>
      <c r="AT651" s="1"/>
      <c r="AU651" s="1"/>
      <c r="AV651" s="1"/>
    </row>
    <row r="652" customFormat="false" ht="12.75" hidden="false" customHeight="false" outlineLevel="0" collapsed="false">
      <c r="AB652" s="1"/>
      <c r="AC652" s="1"/>
      <c r="AD652" s="1"/>
      <c r="AE652" s="1"/>
      <c r="AF652" s="1"/>
      <c r="AG652" s="1"/>
      <c r="AH652" s="1"/>
      <c r="AI652" s="1"/>
      <c r="AJ652" s="1"/>
      <c r="AK652" s="1"/>
      <c r="AL652" s="1"/>
      <c r="AM652" s="1"/>
      <c r="AN652" s="1"/>
      <c r="AO652" s="1"/>
      <c r="AP652" s="1"/>
      <c r="AQ652" s="1"/>
      <c r="AR652" s="1"/>
      <c r="AS652" s="1"/>
      <c r="AT652" s="1"/>
      <c r="AU652" s="1"/>
      <c r="AV652" s="1"/>
    </row>
    <row r="653" customFormat="false" ht="12.75" hidden="false" customHeight="false" outlineLevel="0" collapsed="false">
      <c r="AB653" s="1"/>
      <c r="AC653" s="1"/>
      <c r="AD653" s="1"/>
      <c r="AE653" s="1"/>
      <c r="AF653" s="1"/>
      <c r="AG653" s="1"/>
      <c r="AH653" s="1"/>
      <c r="AI653" s="1"/>
      <c r="AJ653" s="1"/>
      <c r="AK653" s="1"/>
      <c r="AL653" s="1"/>
      <c r="AM653" s="1"/>
      <c r="AN653" s="1"/>
      <c r="AO653" s="1"/>
      <c r="AP653" s="1"/>
      <c r="AQ653" s="1"/>
      <c r="AR653" s="1"/>
      <c r="AS653" s="1"/>
      <c r="AT653" s="1"/>
      <c r="AU653" s="1"/>
      <c r="AV653" s="1"/>
    </row>
    <row r="654" customFormat="false" ht="12.75" hidden="false" customHeight="false" outlineLevel="0" collapsed="false">
      <c r="AB654" s="1"/>
      <c r="AC654" s="1"/>
      <c r="AD654" s="1"/>
      <c r="AE654" s="1"/>
      <c r="AF654" s="1"/>
      <c r="AG654" s="1"/>
      <c r="AH654" s="1"/>
      <c r="AI654" s="1"/>
      <c r="AJ654" s="1"/>
      <c r="AK654" s="1"/>
      <c r="AL654" s="1"/>
      <c r="AM654" s="1"/>
      <c r="AN654" s="1"/>
      <c r="AO654" s="1"/>
      <c r="AP654" s="1"/>
      <c r="AQ654" s="1"/>
      <c r="AR654" s="1"/>
      <c r="AS654" s="1"/>
      <c r="AT654" s="1"/>
      <c r="AU654" s="1"/>
      <c r="AV654" s="1"/>
    </row>
    <row r="655" customFormat="false" ht="12.75" hidden="false" customHeight="false" outlineLevel="0" collapsed="false">
      <c r="AB655" s="1"/>
      <c r="AC655" s="1"/>
      <c r="AD655" s="1"/>
      <c r="AE655" s="1"/>
      <c r="AF655" s="1"/>
      <c r="AG655" s="1"/>
      <c r="AH655" s="1"/>
      <c r="AI655" s="1"/>
      <c r="AJ655" s="1"/>
      <c r="AK655" s="1"/>
      <c r="AL655" s="1"/>
      <c r="AM655" s="1"/>
      <c r="AN655" s="1"/>
      <c r="AO655" s="1"/>
      <c r="AP655" s="1"/>
      <c r="AQ655" s="1"/>
      <c r="AR655" s="1"/>
      <c r="AS655" s="1"/>
      <c r="AT655" s="1"/>
      <c r="AU655" s="1"/>
      <c r="AV655" s="1"/>
    </row>
    <row r="656" customFormat="false" ht="12.75" hidden="false" customHeight="false" outlineLevel="0" collapsed="false">
      <c r="AB656" s="1"/>
      <c r="AC656" s="1"/>
      <c r="AD656" s="1"/>
      <c r="AE656" s="1"/>
      <c r="AF656" s="1"/>
      <c r="AG656" s="1"/>
      <c r="AH656" s="1"/>
      <c r="AI656" s="1"/>
      <c r="AJ656" s="1"/>
      <c r="AK656" s="1"/>
      <c r="AL656" s="1"/>
      <c r="AM656" s="1"/>
      <c r="AN656" s="1"/>
      <c r="AO656" s="1"/>
      <c r="AP656" s="1"/>
      <c r="AQ656" s="1"/>
      <c r="AR656" s="1"/>
      <c r="AS656" s="1"/>
      <c r="AT656" s="1"/>
      <c r="AU656" s="1"/>
      <c r="AV656" s="1"/>
    </row>
    <row r="657" customFormat="false" ht="12.75" hidden="false" customHeight="false" outlineLevel="0" collapsed="false">
      <c r="AB657" s="1"/>
      <c r="AC657" s="1"/>
      <c r="AD657" s="1"/>
      <c r="AE657" s="1"/>
      <c r="AF657" s="1"/>
      <c r="AG657" s="1"/>
      <c r="AH657" s="1"/>
      <c r="AI657" s="1"/>
      <c r="AJ657" s="1"/>
      <c r="AK657" s="1"/>
      <c r="AL657" s="1"/>
      <c r="AM657" s="1"/>
      <c r="AN657" s="1"/>
      <c r="AO657" s="1"/>
      <c r="AP657" s="1"/>
      <c r="AQ657" s="1"/>
      <c r="AR657" s="1"/>
      <c r="AS657" s="1"/>
      <c r="AT657" s="1"/>
      <c r="AU657" s="1"/>
      <c r="AV657" s="1"/>
    </row>
    <row r="658" customFormat="false" ht="12.75" hidden="false" customHeight="false" outlineLevel="0" collapsed="false">
      <c r="AB658" s="1"/>
      <c r="AC658" s="1"/>
      <c r="AD658" s="1"/>
      <c r="AE658" s="1"/>
      <c r="AF658" s="1"/>
      <c r="AG658" s="1"/>
      <c r="AH658" s="1"/>
      <c r="AI658" s="1"/>
      <c r="AJ658" s="1"/>
      <c r="AK658" s="1"/>
      <c r="AL658" s="1"/>
      <c r="AM658" s="1"/>
      <c r="AN658" s="1"/>
      <c r="AO658" s="1"/>
      <c r="AP658" s="1"/>
      <c r="AQ658" s="1"/>
      <c r="AR658" s="1"/>
      <c r="AS658" s="1"/>
      <c r="AT658" s="1"/>
      <c r="AU658" s="1"/>
      <c r="AV658" s="1"/>
    </row>
    <row r="659" customFormat="false" ht="12.75" hidden="false" customHeight="false" outlineLevel="0" collapsed="false">
      <c r="AB659" s="1"/>
      <c r="AC659" s="1"/>
      <c r="AD659" s="1"/>
      <c r="AE659" s="1"/>
      <c r="AF659" s="1"/>
      <c r="AG659" s="1"/>
      <c r="AH659" s="1"/>
      <c r="AI659" s="1"/>
      <c r="AJ659" s="1"/>
      <c r="AK659" s="1"/>
      <c r="AL659" s="1"/>
      <c r="AM659" s="1"/>
      <c r="AN659" s="1"/>
      <c r="AO659" s="1"/>
      <c r="AP659" s="1"/>
      <c r="AQ659" s="1"/>
      <c r="AR659" s="1"/>
      <c r="AS659" s="1"/>
      <c r="AT659" s="1"/>
      <c r="AU659" s="1"/>
      <c r="AV659" s="1"/>
    </row>
    <row r="660" customFormat="false" ht="12.75" hidden="false" customHeight="false" outlineLevel="0" collapsed="false">
      <c r="AB660" s="1"/>
      <c r="AC660" s="1"/>
      <c r="AD660" s="1"/>
      <c r="AE660" s="1"/>
      <c r="AF660" s="1"/>
      <c r="AG660" s="1"/>
      <c r="AH660" s="1"/>
      <c r="AI660" s="1"/>
      <c r="AJ660" s="1"/>
      <c r="AK660" s="1"/>
      <c r="AL660" s="1"/>
      <c r="AM660" s="1"/>
      <c r="AN660" s="1"/>
      <c r="AO660" s="1"/>
      <c r="AP660" s="1"/>
      <c r="AQ660" s="1"/>
      <c r="AR660" s="1"/>
      <c r="AS660" s="1"/>
      <c r="AT660" s="1"/>
      <c r="AU660" s="1"/>
      <c r="AV660" s="1"/>
    </row>
    <row r="661" customFormat="false" ht="12.75" hidden="false" customHeight="false" outlineLevel="0" collapsed="false">
      <c r="AB661" s="1"/>
      <c r="AC661" s="1"/>
      <c r="AD661" s="1"/>
      <c r="AE661" s="1"/>
      <c r="AF661" s="1"/>
      <c r="AG661" s="1"/>
      <c r="AH661" s="1"/>
      <c r="AI661" s="1"/>
      <c r="AJ661" s="1"/>
      <c r="AK661" s="1"/>
      <c r="AL661" s="1"/>
      <c r="AM661" s="1"/>
      <c r="AN661" s="1"/>
      <c r="AO661" s="1"/>
      <c r="AP661" s="1"/>
      <c r="AQ661" s="1"/>
      <c r="AR661" s="1"/>
      <c r="AS661" s="1"/>
      <c r="AT661" s="1"/>
      <c r="AU661" s="1"/>
      <c r="AV661" s="1"/>
    </row>
    <row r="662" customFormat="false" ht="12.75" hidden="false" customHeight="false" outlineLevel="0" collapsed="false">
      <c r="AB662" s="1"/>
      <c r="AC662" s="1"/>
      <c r="AD662" s="1"/>
      <c r="AE662" s="1"/>
      <c r="AF662" s="1"/>
      <c r="AG662" s="1"/>
      <c r="AH662" s="1"/>
      <c r="AI662" s="1"/>
      <c r="AJ662" s="1"/>
      <c r="AK662" s="1"/>
      <c r="AL662" s="1"/>
      <c r="AM662" s="1"/>
      <c r="AN662" s="1"/>
      <c r="AO662" s="1"/>
      <c r="AP662" s="1"/>
      <c r="AQ662" s="1"/>
      <c r="AR662" s="1"/>
      <c r="AS662" s="1"/>
      <c r="AT662" s="1"/>
      <c r="AU662" s="1"/>
      <c r="AV662" s="1"/>
    </row>
    <row r="663" customFormat="false" ht="12.75" hidden="false" customHeight="false" outlineLevel="0" collapsed="false">
      <c r="AB663" s="1"/>
      <c r="AC663" s="1"/>
      <c r="AD663" s="1"/>
      <c r="AE663" s="1"/>
      <c r="AF663" s="1"/>
      <c r="AG663" s="1"/>
      <c r="AH663" s="1"/>
      <c r="AI663" s="1"/>
      <c r="AJ663" s="1"/>
      <c r="AK663" s="1"/>
      <c r="AL663" s="1"/>
      <c r="AM663" s="1"/>
      <c r="AN663" s="1"/>
      <c r="AO663" s="1"/>
      <c r="AP663" s="1"/>
      <c r="AQ663" s="1"/>
      <c r="AR663" s="1"/>
      <c r="AS663" s="1"/>
      <c r="AT663" s="1"/>
      <c r="AU663" s="1"/>
      <c r="AV663" s="1"/>
    </row>
    <row r="664" customFormat="false" ht="12.75" hidden="false" customHeight="false" outlineLevel="0" collapsed="false">
      <c r="AB664" s="1"/>
      <c r="AC664" s="1"/>
      <c r="AD664" s="1"/>
      <c r="AE664" s="1"/>
      <c r="AF664" s="1"/>
      <c r="AG664" s="1"/>
      <c r="AH664" s="1"/>
      <c r="AI664" s="1"/>
      <c r="AJ664" s="1"/>
      <c r="AK664" s="1"/>
      <c r="AL664" s="1"/>
      <c r="AM664" s="1"/>
      <c r="AN664" s="1"/>
      <c r="AO664" s="1"/>
      <c r="AP664" s="1"/>
      <c r="AQ664" s="1"/>
      <c r="AR664" s="1"/>
      <c r="AS664" s="1"/>
      <c r="AT664" s="1"/>
      <c r="AU664" s="1"/>
      <c r="AV664" s="1"/>
    </row>
    <row r="665" customFormat="false" ht="12.75" hidden="false" customHeight="false" outlineLevel="0" collapsed="false">
      <c r="AB665" s="1"/>
      <c r="AC665" s="1"/>
      <c r="AD665" s="1"/>
      <c r="AE665" s="1"/>
      <c r="AF665" s="1"/>
      <c r="AG665" s="1"/>
      <c r="AH665" s="1"/>
      <c r="AI665" s="1"/>
      <c r="AJ665" s="1"/>
      <c r="AK665" s="1"/>
      <c r="AL665" s="1"/>
      <c r="AM665" s="1"/>
      <c r="AN665" s="1"/>
      <c r="AO665" s="1"/>
      <c r="AP665" s="1"/>
      <c r="AQ665" s="1"/>
      <c r="AR665" s="1"/>
      <c r="AS665" s="1"/>
      <c r="AT665" s="1"/>
      <c r="AU665" s="1"/>
      <c r="AV665" s="1"/>
    </row>
    <row r="666" customFormat="false" ht="12.75" hidden="false" customHeight="false" outlineLevel="0" collapsed="false">
      <c r="AB666" s="1"/>
      <c r="AC666" s="1"/>
      <c r="AD666" s="1"/>
      <c r="AE666" s="1"/>
      <c r="AF666" s="1"/>
      <c r="AG666" s="1"/>
      <c r="AH666" s="1"/>
      <c r="AI666" s="1"/>
      <c r="AJ666" s="1"/>
      <c r="AK666" s="1"/>
      <c r="AL666" s="1"/>
      <c r="AM666" s="1"/>
      <c r="AN666" s="1"/>
      <c r="AO666" s="1"/>
      <c r="AP666" s="1"/>
      <c r="AQ666" s="1"/>
      <c r="AR666" s="1"/>
      <c r="AS666" s="1"/>
      <c r="AT666" s="1"/>
      <c r="AU666" s="1"/>
      <c r="AV666" s="1"/>
    </row>
    <row r="667" customFormat="false" ht="12.75" hidden="false" customHeight="false" outlineLevel="0" collapsed="false">
      <c r="AB667" s="1"/>
      <c r="AC667" s="1"/>
      <c r="AD667" s="1"/>
      <c r="AE667" s="1"/>
      <c r="AF667" s="1"/>
      <c r="AG667" s="1"/>
      <c r="AH667" s="1"/>
      <c r="AI667" s="1"/>
      <c r="AJ667" s="1"/>
      <c r="AK667" s="1"/>
      <c r="AL667" s="1"/>
      <c r="AM667" s="1"/>
      <c r="AN667" s="1"/>
      <c r="AO667" s="1"/>
      <c r="AP667" s="1"/>
      <c r="AQ667" s="1"/>
      <c r="AR667" s="1"/>
      <c r="AS667" s="1"/>
      <c r="AT667" s="1"/>
      <c r="AU667" s="1"/>
      <c r="AV667" s="1"/>
    </row>
    <row r="668" customFormat="false" ht="12.75" hidden="false" customHeight="false" outlineLevel="0" collapsed="false">
      <c r="AB668" s="1"/>
      <c r="AC668" s="1"/>
      <c r="AD668" s="1"/>
      <c r="AE668" s="1"/>
      <c r="AF668" s="1"/>
      <c r="AG668" s="1"/>
      <c r="AH668" s="1"/>
      <c r="AI668" s="1"/>
      <c r="AJ668" s="1"/>
      <c r="AK668" s="1"/>
      <c r="AL668" s="1"/>
      <c r="AM668" s="1"/>
      <c r="AN668" s="1"/>
      <c r="AO668" s="1"/>
      <c r="AP668" s="1"/>
      <c r="AQ668" s="1"/>
      <c r="AR668" s="1"/>
      <c r="AS668" s="1"/>
      <c r="AT668" s="1"/>
      <c r="AU668" s="1"/>
      <c r="AV668" s="1"/>
    </row>
    <row r="669" customFormat="false" ht="12.75" hidden="false" customHeight="false" outlineLevel="0" collapsed="false">
      <c r="AB669" s="1"/>
      <c r="AC669" s="1"/>
      <c r="AD669" s="1"/>
      <c r="AE669" s="1"/>
      <c r="AF669" s="1"/>
      <c r="AG669" s="1"/>
      <c r="AH669" s="1"/>
      <c r="AI669" s="1"/>
      <c r="AJ669" s="1"/>
      <c r="AK669" s="1"/>
      <c r="AL669" s="1"/>
      <c r="AM669" s="1"/>
      <c r="AN669" s="1"/>
      <c r="AO669" s="1"/>
      <c r="AP669" s="1"/>
      <c r="AQ669" s="1"/>
      <c r="AR669" s="1"/>
      <c r="AS669" s="1"/>
      <c r="AT669" s="1"/>
      <c r="AU669" s="1"/>
      <c r="AV669" s="1"/>
    </row>
    <row r="670" customFormat="false" ht="12.75" hidden="false" customHeight="false" outlineLevel="0" collapsed="false">
      <c r="AB670" s="1"/>
      <c r="AC670" s="1"/>
      <c r="AD670" s="1"/>
      <c r="AE670" s="1"/>
      <c r="AF670" s="1"/>
      <c r="AG670" s="1"/>
      <c r="AH670" s="1"/>
      <c r="AI670" s="1"/>
      <c r="AJ670" s="1"/>
      <c r="AK670" s="1"/>
      <c r="AL670" s="1"/>
      <c r="AM670" s="1"/>
      <c r="AN670" s="1"/>
      <c r="AO670" s="1"/>
      <c r="AP670" s="1"/>
      <c r="AQ670" s="1"/>
      <c r="AR670" s="1"/>
      <c r="AS670" s="1"/>
      <c r="AT670" s="1"/>
      <c r="AU670" s="1"/>
      <c r="AV670" s="1"/>
    </row>
    <row r="671" customFormat="false" ht="12.75" hidden="false" customHeight="false" outlineLevel="0" collapsed="false">
      <c r="AB671" s="1"/>
      <c r="AC671" s="1"/>
      <c r="AD671" s="1"/>
      <c r="AE671" s="1"/>
      <c r="AF671" s="1"/>
      <c r="AG671" s="1"/>
      <c r="AH671" s="1"/>
      <c r="AI671" s="1"/>
      <c r="AJ671" s="1"/>
      <c r="AK671" s="1"/>
      <c r="AL671" s="1"/>
      <c r="AM671" s="1"/>
      <c r="AN671" s="1"/>
      <c r="AO671" s="1"/>
      <c r="AP671" s="1"/>
      <c r="AQ671" s="1"/>
      <c r="AR671" s="1"/>
      <c r="AS671" s="1"/>
      <c r="AT671" s="1"/>
      <c r="AU671" s="1"/>
      <c r="AV671" s="1"/>
    </row>
    <row r="672" customFormat="false" ht="12.75" hidden="false" customHeight="false" outlineLevel="0" collapsed="false">
      <c r="AB672" s="1"/>
      <c r="AC672" s="1"/>
      <c r="AD672" s="1"/>
      <c r="AE672" s="1"/>
      <c r="AF672" s="1"/>
      <c r="AG672" s="1"/>
      <c r="AH672" s="1"/>
      <c r="AI672" s="1"/>
      <c r="AJ672" s="1"/>
      <c r="AK672" s="1"/>
      <c r="AL672" s="1"/>
      <c r="AM672" s="1"/>
      <c r="AN672" s="1"/>
      <c r="AO672" s="1"/>
      <c r="AP672" s="1"/>
      <c r="AQ672" s="1"/>
      <c r="AR672" s="1"/>
      <c r="AS672" s="1"/>
      <c r="AT672" s="1"/>
      <c r="AU672" s="1"/>
      <c r="AV672" s="1"/>
    </row>
    <row r="673" customFormat="false" ht="12.75" hidden="false" customHeight="false" outlineLevel="0" collapsed="false">
      <c r="AB673" s="1"/>
      <c r="AC673" s="1"/>
      <c r="AD673" s="1"/>
      <c r="AE673" s="1"/>
      <c r="AF673" s="1"/>
      <c r="AG673" s="1"/>
      <c r="AH673" s="1"/>
      <c r="AI673" s="1"/>
      <c r="AJ673" s="1"/>
      <c r="AK673" s="1"/>
      <c r="AL673" s="1"/>
      <c r="AM673" s="1"/>
      <c r="AN673" s="1"/>
      <c r="AO673" s="1"/>
      <c r="AP673" s="1"/>
      <c r="AQ673" s="1"/>
      <c r="AR673" s="1"/>
      <c r="AS673" s="1"/>
      <c r="AT673" s="1"/>
      <c r="AU673" s="1"/>
      <c r="AV673" s="1"/>
    </row>
    <row r="674" customFormat="false" ht="12.75" hidden="false" customHeight="false" outlineLevel="0" collapsed="false">
      <c r="AB674" s="1"/>
      <c r="AC674" s="1"/>
      <c r="AD674" s="1"/>
      <c r="AE674" s="1"/>
      <c r="AF674" s="1"/>
      <c r="AG674" s="1"/>
      <c r="AH674" s="1"/>
      <c r="AI674" s="1"/>
      <c r="AJ674" s="1"/>
      <c r="AK674" s="1"/>
      <c r="AL674" s="1"/>
      <c r="AM674" s="1"/>
      <c r="AN674" s="1"/>
      <c r="AO674" s="1"/>
      <c r="AP674" s="1"/>
      <c r="AQ674" s="1"/>
      <c r="AR674" s="1"/>
      <c r="AS674" s="1"/>
      <c r="AT674" s="1"/>
      <c r="AU674" s="1"/>
      <c r="AV674" s="1"/>
    </row>
    <row r="675" customFormat="false" ht="12.75" hidden="false" customHeight="false" outlineLevel="0" collapsed="false">
      <c r="AB675" s="1"/>
      <c r="AC675" s="1"/>
      <c r="AD675" s="1"/>
      <c r="AE675" s="1"/>
      <c r="AF675" s="1"/>
      <c r="AG675" s="1"/>
      <c r="AH675" s="1"/>
      <c r="AI675" s="1"/>
      <c r="AJ675" s="1"/>
      <c r="AK675" s="1"/>
      <c r="AL675" s="1"/>
      <c r="AM675" s="1"/>
      <c r="AN675" s="1"/>
      <c r="AO675" s="1"/>
      <c r="AP675" s="1"/>
      <c r="AQ675" s="1"/>
      <c r="AR675" s="1"/>
      <c r="AS675" s="1"/>
      <c r="AT675" s="1"/>
      <c r="AU675" s="1"/>
      <c r="AV675" s="1"/>
    </row>
    <row r="676" customFormat="false" ht="12.75" hidden="false" customHeight="false" outlineLevel="0" collapsed="false">
      <c r="AB676" s="1"/>
      <c r="AC676" s="1"/>
      <c r="AD676" s="1"/>
      <c r="AE676" s="1"/>
      <c r="AF676" s="1"/>
      <c r="AG676" s="1"/>
      <c r="AH676" s="1"/>
      <c r="AI676" s="1"/>
      <c r="AJ676" s="1"/>
      <c r="AK676" s="1"/>
      <c r="AL676" s="1"/>
      <c r="AM676" s="1"/>
      <c r="AN676" s="1"/>
      <c r="AO676" s="1"/>
      <c r="AP676" s="1"/>
      <c r="AQ676" s="1"/>
      <c r="AR676" s="1"/>
      <c r="AS676" s="1"/>
      <c r="AT676" s="1"/>
      <c r="AU676" s="1"/>
      <c r="AV676" s="1"/>
    </row>
    <row r="677" customFormat="false" ht="12.75" hidden="false" customHeight="false" outlineLevel="0" collapsed="false">
      <c r="AB677" s="1"/>
      <c r="AC677" s="1"/>
      <c r="AD677" s="1"/>
      <c r="AE677" s="1"/>
      <c r="AF677" s="1"/>
      <c r="AG677" s="1"/>
      <c r="AH677" s="1"/>
      <c r="AI677" s="1"/>
      <c r="AJ677" s="1"/>
      <c r="AK677" s="1"/>
      <c r="AL677" s="1"/>
      <c r="AM677" s="1"/>
      <c r="AN677" s="1"/>
      <c r="AO677" s="1"/>
      <c r="AP677" s="1"/>
      <c r="AQ677" s="1"/>
      <c r="AR677" s="1"/>
      <c r="AS677" s="1"/>
      <c r="AT677" s="1"/>
      <c r="AU677" s="1"/>
      <c r="AV677" s="1"/>
    </row>
    <row r="678" customFormat="false" ht="12.75" hidden="false" customHeight="false" outlineLevel="0" collapsed="false">
      <c r="AB678" s="1"/>
      <c r="AC678" s="1"/>
      <c r="AD678" s="1"/>
      <c r="AE678" s="1"/>
      <c r="AF678" s="1"/>
      <c r="AG678" s="1"/>
      <c r="AH678" s="1"/>
      <c r="AI678" s="1"/>
      <c r="AJ678" s="1"/>
      <c r="AK678" s="1"/>
      <c r="AL678" s="1"/>
      <c r="AM678" s="1"/>
      <c r="AN678" s="1"/>
      <c r="AO678" s="1"/>
      <c r="AP678" s="1"/>
      <c r="AQ678" s="1"/>
      <c r="AR678" s="1"/>
      <c r="AS678" s="1"/>
      <c r="AT678" s="1"/>
      <c r="AU678" s="1"/>
      <c r="AV678" s="1"/>
    </row>
    <row r="679" customFormat="false" ht="12.75" hidden="false" customHeight="false" outlineLevel="0" collapsed="false">
      <c r="AB679" s="1"/>
      <c r="AC679" s="1"/>
      <c r="AD679" s="1"/>
      <c r="AE679" s="1"/>
      <c r="AF679" s="1"/>
      <c r="AG679" s="1"/>
      <c r="AH679" s="1"/>
      <c r="AI679" s="1"/>
      <c r="AJ679" s="1"/>
      <c r="AK679" s="1"/>
      <c r="AL679" s="1"/>
      <c r="AM679" s="1"/>
      <c r="AN679" s="1"/>
      <c r="AO679" s="1"/>
      <c r="AP679" s="1"/>
      <c r="AQ679" s="1"/>
      <c r="AR679" s="1"/>
      <c r="AS679" s="1"/>
      <c r="AT679" s="1"/>
      <c r="AU679" s="1"/>
      <c r="AV679" s="1"/>
    </row>
    <row r="680" customFormat="false" ht="12.75" hidden="false" customHeight="false" outlineLevel="0" collapsed="false">
      <c r="AB680" s="1"/>
      <c r="AC680" s="1"/>
      <c r="AD680" s="1"/>
      <c r="AE680" s="1"/>
      <c r="AF680" s="1"/>
      <c r="AG680" s="1"/>
      <c r="AH680" s="1"/>
      <c r="AI680" s="1"/>
      <c r="AJ680" s="1"/>
      <c r="AK680" s="1"/>
      <c r="AL680" s="1"/>
      <c r="AM680" s="1"/>
      <c r="AN680" s="1"/>
      <c r="AO680" s="1"/>
      <c r="AP680" s="1"/>
      <c r="AQ680" s="1"/>
      <c r="AR680" s="1"/>
      <c r="AS680" s="1"/>
      <c r="AT680" s="1"/>
      <c r="AU680" s="1"/>
      <c r="AV680" s="1"/>
    </row>
    <row r="681" customFormat="false" ht="12.75" hidden="false" customHeight="false" outlineLevel="0" collapsed="false">
      <c r="AB681" s="1"/>
      <c r="AC681" s="1"/>
      <c r="AD681" s="1"/>
      <c r="AE681" s="1"/>
      <c r="AF681" s="1"/>
      <c r="AG681" s="1"/>
      <c r="AH681" s="1"/>
      <c r="AI681" s="1"/>
      <c r="AJ681" s="1"/>
      <c r="AK681" s="1"/>
      <c r="AL681" s="1"/>
      <c r="AM681" s="1"/>
      <c r="AN681" s="1"/>
      <c r="AO681" s="1"/>
      <c r="AP681" s="1"/>
      <c r="AQ681" s="1"/>
      <c r="AR681" s="1"/>
      <c r="AS681" s="1"/>
      <c r="AT681" s="1"/>
      <c r="AU681" s="1"/>
      <c r="AV681" s="1"/>
    </row>
    <row r="682" customFormat="false" ht="12.75" hidden="false" customHeight="false" outlineLevel="0" collapsed="false">
      <c r="AB682" s="1"/>
      <c r="AC682" s="1"/>
      <c r="AD682" s="1"/>
      <c r="AE682" s="1"/>
      <c r="AF682" s="1"/>
      <c r="AG682" s="1"/>
      <c r="AH682" s="1"/>
      <c r="AI682" s="1"/>
      <c r="AJ682" s="1"/>
      <c r="AK682" s="1"/>
      <c r="AL682" s="1"/>
      <c r="AM682" s="1"/>
      <c r="AN682" s="1"/>
      <c r="AO682" s="1"/>
      <c r="AP682" s="1"/>
      <c r="AQ682" s="1"/>
      <c r="AR682" s="1"/>
      <c r="AS682" s="1"/>
      <c r="AT682" s="1"/>
      <c r="AU682" s="1"/>
      <c r="AV682" s="1"/>
    </row>
    <row r="683" customFormat="false" ht="12.75" hidden="false" customHeight="false" outlineLevel="0" collapsed="false">
      <c r="AB683" s="1"/>
      <c r="AC683" s="1"/>
      <c r="AD683" s="1"/>
      <c r="AE683" s="1"/>
      <c r="AF683" s="1"/>
      <c r="AG683" s="1"/>
      <c r="AH683" s="1"/>
      <c r="AI683" s="1"/>
      <c r="AJ683" s="1"/>
      <c r="AK683" s="1"/>
      <c r="AL683" s="1"/>
      <c r="AM683" s="1"/>
      <c r="AN683" s="1"/>
      <c r="AO683" s="1"/>
      <c r="AP683" s="1"/>
      <c r="AQ683" s="1"/>
      <c r="AR683" s="1"/>
      <c r="AS683" s="1"/>
      <c r="AT683" s="1"/>
      <c r="AU683" s="1"/>
      <c r="AV683" s="1"/>
    </row>
    <row r="684" customFormat="false" ht="12.75" hidden="false" customHeight="false" outlineLevel="0" collapsed="false">
      <c r="AB684" s="1"/>
      <c r="AC684" s="1"/>
      <c r="AD684" s="1"/>
      <c r="AE684" s="1"/>
      <c r="AF684" s="1"/>
      <c r="AG684" s="1"/>
      <c r="AH684" s="1"/>
      <c r="AI684" s="1"/>
      <c r="AJ684" s="1"/>
      <c r="AK684" s="1"/>
      <c r="AL684" s="1"/>
      <c r="AM684" s="1"/>
      <c r="AN684" s="1"/>
      <c r="AO684" s="1"/>
      <c r="AP684" s="1"/>
      <c r="AQ684" s="1"/>
      <c r="AR684" s="1"/>
      <c r="AS684" s="1"/>
      <c r="AT684" s="1"/>
      <c r="AU684" s="1"/>
      <c r="AV684" s="1"/>
    </row>
    <row r="685" customFormat="false" ht="12.75" hidden="false" customHeight="false" outlineLevel="0" collapsed="false">
      <c r="AB685" s="1"/>
      <c r="AC685" s="1"/>
      <c r="AD685" s="1"/>
      <c r="AE685" s="1"/>
      <c r="AF685" s="1"/>
      <c r="AG685" s="1"/>
      <c r="AH685" s="1"/>
      <c r="AI685" s="1"/>
      <c r="AJ685" s="1"/>
      <c r="AK685" s="1"/>
      <c r="AL685" s="1"/>
      <c r="AM685" s="1"/>
      <c r="AN685" s="1"/>
      <c r="AO685" s="1"/>
      <c r="AP685" s="1"/>
      <c r="AQ685" s="1"/>
      <c r="AR685" s="1"/>
      <c r="AS685" s="1"/>
      <c r="AT685" s="1"/>
      <c r="AU685" s="1"/>
      <c r="AV685" s="1"/>
    </row>
    <row r="686" customFormat="false" ht="12.75" hidden="false" customHeight="false" outlineLevel="0" collapsed="false">
      <c r="AB686" s="1"/>
      <c r="AC686" s="1"/>
      <c r="AD686" s="1"/>
      <c r="AE686" s="1"/>
      <c r="AF686" s="1"/>
      <c r="AG686" s="1"/>
      <c r="AH686" s="1"/>
      <c r="AI686" s="1"/>
      <c r="AJ686" s="1"/>
      <c r="AK686" s="1"/>
      <c r="AL686" s="1"/>
      <c r="AM686" s="1"/>
      <c r="AN686" s="1"/>
      <c r="AO686" s="1"/>
      <c r="AP686" s="1"/>
      <c r="AQ686" s="1"/>
      <c r="AR686" s="1"/>
      <c r="AS686" s="1"/>
      <c r="AT686" s="1"/>
      <c r="AU686" s="1"/>
      <c r="AV686" s="1"/>
    </row>
    <row r="687" customFormat="false" ht="12.75" hidden="false" customHeight="false" outlineLevel="0" collapsed="false">
      <c r="AB687" s="1"/>
      <c r="AC687" s="1"/>
      <c r="AD687" s="1"/>
      <c r="AE687" s="1"/>
      <c r="AF687" s="1"/>
      <c r="AG687" s="1"/>
      <c r="AH687" s="1"/>
      <c r="AI687" s="1"/>
      <c r="AJ687" s="1"/>
      <c r="AK687" s="1"/>
      <c r="AL687" s="1"/>
      <c r="AM687" s="1"/>
      <c r="AN687" s="1"/>
      <c r="AO687" s="1"/>
      <c r="AP687" s="1"/>
      <c r="AQ687" s="1"/>
      <c r="AR687" s="1"/>
      <c r="AS687" s="1"/>
      <c r="AT687" s="1"/>
      <c r="AU687" s="1"/>
      <c r="AV687" s="1"/>
    </row>
    <row r="688" customFormat="false" ht="12.75" hidden="false" customHeight="false" outlineLevel="0" collapsed="false">
      <c r="AB688" s="1"/>
      <c r="AC688" s="1"/>
      <c r="AD688" s="1"/>
      <c r="AE688" s="1"/>
      <c r="AF688" s="1"/>
      <c r="AG688" s="1"/>
      <c r="AH688" s="1"/>
      <c r="AI688" s="1"/>
      <c r="AJ688" s="1"/>
      <c r="AK688" s="1"/>
      <c r="AL688" s="1"/>
      <c r="AM688" s="1"/>
      <c r="AN688" s="1"/>
      <c r="AO688" s="1"/>
      <c r="AP688" s="1"/>
      <c r="AQ688" s="1"/>
      <c r="AR688" s="1"/>
      <c r="AS688" s="1"/>
      <c r="AT688" s="1"/>
      <c r="AU688" s="1"/>
      <c r="AV688" s="1"/>
    </row>
    <row r="689" customFormat="false" ht="12.75" hidden="false" customHeight="false" outlineLevel="0" collapsed="false">
      <c r="AB689" s="1"/>
      <c r="AC689" s="1"/>
      <c r="AD689" s="1"/>
      <c r="AE689" s="1"/>
      <c r="AF689" s="1"/>
      <c r="AG689" s="1"/>
      <c r="AH689" s="1"/>
      <c r="AI689" s="1"/>
      <c r="AJ689" s="1"/>
      <c r="AK689" s="1"/>
      <c r="AL689" s="1"/>
      <c r="AM689" s="1"/>
      <c r="AN689" s="1"/>
      <c r="AO689" s="1"/>
      <c r="AP689" s="1"/>
      <c r="AQ689" s="1"/>
      <c r="AR689" s="1"/>
      <c r="AS689" s="1"/>
      <c r="AT689" s="1"/>
      <c r="AU689" s="1"/>
      <c r="AV689" s="1"/>
    </row>
    <row r="690" customFormat="false" ht="12.75" hidden="false" customHeight="false" outlineLevel="0" collapsed="false">
      <c r="AB690" s="1"/>
      <c r="AC690" s="1"/>
      <c r="AD690" s="1"/>
      <c r="AE690" s="1"/>
      <c r="AF690" s="1"/>
      <c r="AG690" s="1"/>
      <c r="AH690" s="1"/>
      <c r="AI690" s="1"/>
      <c r="AJ690" s="1"/>
      <c r="AK690" s="1"/>
      <c r="AL690" s="1"/>
      <c r="AM690" s="1"/>
      <c r="AN690" s="1"/>
      <c r="AO690" s="1"/>
      <c r="AP690" s="1"/>
      <c r="AQ690" s="1"/>
      <c r="AR690" s="1"/>
      <c r="AS690" s="1"/>
      <c r="AT690" s="1"/>
      <c r="AU690" s="1"/>
      <c r="AV690" s="1"/>
    </row>
    <row r="691" customFormat="false" ht="12.75" hidden="false" customHeight="false" outlineLevel="0" collapsed="false">
      <c r="AB691" s="1"/>
      <c r="AC691" s="1"/>
      <c r="AD691" s="1"/>
      <c r="AE691" s="1"/>
      <c r="AF691" s="1"/>
      <c r="AG691" s="1"/>
      <c r="AH691" s="1"/>
      <c r="AI691" s="1"/>
      <c r="AJ691" s="1"/>
      <c r="AK691" s="1"/>
      <c r="AL691" s="1"/>
      <c r="AM691" s="1"/>
      <c r="AN691" s="1"/>
      <c r="AO691" s="1"/>
      <c r="AP691" s="1"/>
      <c r="AQ691" s="1"/>
      <c r="AR691" s="1"/>
      <c r="AS691" s="1"/>
      <c r="AT691" s="1"/>
      <c r="AU691" s="1"/>
      <c r="AV691" s="1"/>
    </row>
    <row r="692" customFormat="false" ht="12.75" hidden="false" customHeight="false" outlineLevel="0" collapsed="false">
      <c r="AB692" s="1"/>
      <c r="AC692" s="1"/>
      <c r="AD692" s="1"/>
      <c r="AE692" s="1"/>
      <c r="AF692" s="1"/>
      <c r="AG692" s="1"/>
      <c r="AH692" s="1"/>
      <c r="AI692" s="1"/>
      <c r="AJ692" s="1"/>
      <c r="AK692" s="1"/>
      <c r="AL692" s="1"/>
      <c r="AM692" s="1"/>
      <c r="AN692" s="1"/>
      <c r="AO692" s="1"/>
      <c r="AP692" s="1"/>
      <c r="AQ692" s="1"/>
      <c r="AR692" s="1"/>
      <c r="AS692" s="1"/>
      <c r="AT692" s="1"/>
      <c r="AU692" s="1"/>
      <c r="AV692" s="1"/>
    </row>
    <row r="693" customFormat="false" ht="12.75" hidden="false" customHeight="false" outlineLevel="0" collapsed="false">
      <c r="AB693" s="1"/>
      <c r="AC693" s="1"/>
      <c r="AD693" s="1"/>
      <c r="AE693" s="1"/>
      <c r="AF693" s="1"/>
      <c r="AG693" s="1"/>
      <c r="AH693" s="1"/>
      <c r="AI693" s="1"/>
      <c r="AJ693" s="1"/>
      <c r="AK693" s="1"/>
      <c r="AL693" s="1"/>
      <c r="AM693" s="1"/>
      <c r="AN693" s="1"/>
      <c r="AO693" s="1"/>
      <c r="AP693" s="1"/>
      <c r="AQ693" s="1"/>
      <c r="AR693" s="1"/>
      <c r="AS693" s="1"/>
      <c r="AT693" s="1"/>
      <c r="AU693" s="1"/>
      <c r="AV693" s="1"/>
    </row>
    <row r="694" customFormat="false" ht="12.75" hidden="false" customHeight="false" outlineLevel="0" collapsed="false">
      <c r="AB694" s="1"/>
      <c r="AC694" s="1"/>
      <c r="AD694" s="1"/>
      <c r="AE694" s="1"/>
      <c r="AF694" s="1"/>
      <c r="AG694" s="1"/>
      <c r="AH694" s="1"/>
      <c r="AI694" s="1"/>
      <c r="AJ694" s="1"/>
      <c r="AK694" s="1"/>
      <c r="AL694" s="1"/>
      <c r="AM694" s="1"/>
      <c r="AN694" s="1"/>
      <c r="AO694" s="1"/>
      <c r="AP694" s="1"/>
      <c r="AQ694" s="1"/>
      <c r="AR694" s="1"/>
      <c r="AS694" s="1"/>
      <c r="AT694" s="1"/>
      <c r="AU694" s="1"/>
      <c r="AV694" s="1"/>
    </row>
    <row r="695" customFormat="false" ht="12.75" hidden="false" customHeight="false" outlineLevel="0" collapsed="false">
      <c r="AB695" s="1"/>
      <c r="AC695" s="1"/>
      <c r="AD695" s="1"/>
      <c r="AE695" s="1"/>
      <c r="AF695" s="1"/>
      <c r="AG695" s="1"/>
      <c r="AH695" s="1"/>
      <c r="AI695" s="1"/>
      <c r="AJ695" s="1"/>
      <c r="AK695" s="1"/>
      <c r="AL695" s="1"/>
      <c r="AM695" s="1"/>
      <c r="AN695" s="1"/>
      <c r="AO695" s="1"/>
      <c r="AP695" s="1"/>
      <c r="AQ695" s="1"/>
      <c r="AR695" s="1"/>
      <c r="AS695" s="1"/>
      <c r="AT695" s="1"/>
      <c r="AU695" s="1"/>
      <c r="AV695" s="1"/>
    </row>
    <row r="696" customFormat="false" ht="12.75" hidden="false" customHeight="false" outlineLevel="0" collapsed="false">
      <c r="AB696" s="1"/>
      <c r="AC696" s="1"/>
      <c r="AD696" s="1"/>
      <c r="AE696" s="1"/>
      <c r="AF696" s="1"/>
      <c r="AG696" s="1"/>
      <c r="AH696" s="1"/>
      <c r="AI696" s="1"/>
      <c r="AJ696" s="1"/>
      <c r="AK696" s="1"/>
      <c r="AL696" s="1"/>
      <c r="AM696" s="1"/>
      <c r="AN696" s="1"/>
      <c r="AO696" s="1"/>
      <c r="AP696" s="1"/>
      <c r="AQ696" s="1"/>
      <c r="AR696" s="1"/>
      <c r="AS696" s="1"/>
      <c r="AT696" s="1"/>
      <c r="AU696" s="1"/>
      <c r="AV696" s="1"/>
    </row>
    <row r="697" customFormat="false" ht="12.75" hidden="false" customHeight="false" outlineLevel="0" collapsed="false">
      <c r="AB697" s="1"/>
      <c r="AC697" s="1"/>
      <c r="AD697" s="1"/>
      <c r="AE697" s="1"/>
      <c r="AF697" s="1"/>
      <c r="AG697" s="1"/>
      <c r="AH697" s="1"/>
      <c r="AI697" s="1"/>
      <c r="AJ697" s="1"/>
      <c r="AK697" s="1"/>
      <c r="AL697" s="1"/>
      <c r="AM697" s="1"/>
      <c r="AN697" s="1"/>
      <c r="AO697" s="1"/>
      <c r="AP697" s="1"/>
      <c r="AQ697" s="1"/>
      <c r="AR697" s="1"/>
      <c r="AS697" s="1"/>
      <c r="AT697" s="1"/>
      <c r="AU697" s="1"/>
      <c r="AV697" s="1"/>
    </row>
    <row r="698" customFormat="false" ht="12.75" hidden="false" customHeight="false" outlineLevel="0" collapsed="false">
      <c r="AB698" s="1"/>
      <c r="AC698" s="1"/>
      <c r="AD698" s="1"/>
      <c r="AE698" s="1"/>
      <c r="AF698" s="1"/>
      <c r="AG698" s="1"/>
      <c r="AH698" s="1"/>
      <c r="AI698" s="1"/>
      <c r="AJ698" s="1"/>
      <c r="AK698" s="1"/>
      <c r="AL698" s="1"/>
      <c r="AM698" s="1"/>
      <c r="AN698" s="1"/>
      <c r="AO698" s="1"/>
      <c r="AP698" s="1"/>
      <c r="AQ698" s="1"/>
      <c r="AR698" s="1"/>
      <c r="AS698" s="1"/>
      <c r="AT698" s="1"/>
      <c r="AU698" s="1"/>
      <c r="AV698" s="1"/>
    </row>
    <row r="699" customFormat="false" ht="12.75" hidden="false" customHeight="false" outlineLevel="0" collapsed="false">
      <c r="AB699" s="1"/>
      <c r="AC699" s="1"/>
      <c r="AD699" s="1"/>
      <c r="AE699" s="1"/>
      <c r="AF699" s="1"/>
      <c r="AG699" s="1"/>
      <c r="AH699" s="1"/>
      <c r="AI699" s="1"/>
      <c r="AJ699" s="1"/>
      <c r="AK699" s="1"/>
      <c r="AL699" s="1"/>
      <c r="AM699" s="1"/>
      <c r="AN699" s="1"/>
      <c r="AO699" s="1"/>
      <c r="AP699" s="1"/>
      <c r="AQ699" s="1"/>
      <c r="AR699" s="1"/>
      <c r="AS699" s="1"/>
      <c r="AT699" s="1"/>
      <c r="AU699" s="1"/>
      <c r="AV699" s="1"/>
    </row>
    <row r="700" customFormat="false" ht="12.75" hidden="false" customHeight="false" outlineLevel="0" collapsed="false">
      <c r="AB700" s="1"/>
      <c r="AC700" s="1"/>
      <c r="AD700" s="1"/>
      <c r="AE700" s="1"/>
      <c r="AF700" s="1"/>
      <c r="AG700" s="1"/>
      <c r="AH700" s="1"/>
      <c r="AI700" s="1"/>
      <c r="AJ700" s="1"/>
      <c r="AK700" s="1"/>
      <c r="AL700" s="1"/>
      <c r="AM700" s="1"/>
      <c r="AN700" s="1"/>
      <c r="AO700" s="1"/>
      <c r="AP700" s="1"/>
      <c r="AQ700" s="1"/>
      <c r="AR700" s="1"/>
      <c r="AS700" s="1"/>
      <c r="AT700" s="1"/>
      <c r="AU700" s="1"/>
      <c r="AV700" s="1"/>
    </row>
    <row r="701" customFormat="false" ht="12.75" hidden="false" customHeight="false" outlineLevel="0" collapsed="false">
      <c r="AB701" s="1"/>
      <c r="AC701" s="1"/>
      <c r="AD701" s="1"/>
      <c r="AE701" s="1"/>
      <c r="AF701" s="1"/>
      <c r="AG701" s="1"/>
      <c r="AH701" s="1"/>
      <c r="AI701" s="1"/>
      <c r="AJ701" s="1"/>
      <c r="AK701" s="1"/>
      <c r="AL701" s="1"/>
      <c r="AM701" s="1"/>
      <c r="AN701" s="1"/>
      <c r="AO701" s="1"/>
      <c r="AP701" s="1"/>
      <c r="AQ701" s="1"/>
      <c r="AR701" s="1"/>
      <c r="AS701" s="1"/>
      <c r="AT701" s="1"/>
      <c r="AU701" s="1"/>
      <c r="AV701" s="1"/>
    </row>
    <row r="702" customFormat="false" ht="12.75" hidden="false" customHeight="false" outlineLevel="0" collapsed="false">
      <c r="AB702" s="1"/>
      <c r="AC702" s="1"/>
      <c r="AD702" s="1"/>
      <c r="AE702" s="1"/>
      <c r="AF702" s="1"/>
      <c r="AG702" s="1"/>
      <c r="AH702" s="1"/>
      <c r="AI702" s="1"/>
      <c r="AJ702" s="1"/>
      <c r="AK702" s="1"/>
      <c r="AL702" s="1"/>
      <c r="AM702" s="1"/>
      <c r="AN702" s="1"/>
      <c r="AO702" s="1"/>
      <c r="AP702" s="1"/>
      <c r="AQ702" s="1"/>
      <c r="AR702" s="1"/>
      <c r="AS702" s="1"/>
      <c r="AT702" s="1"/>
      <c r="AU702" s="1"/>
      <c r="AV702" s="1"/>
    </row>
  </sheetData>
  <mergeCells count="4">
    <mergeCell ref="A1:W1"/>
    <mergeCell ref="A2:W2"/>
    <mergeCell ref="A3:W3"/>
    <mergeCell ref="A4:W4"/>
  </mergeCells>
  <printOptions headings="false" gridLines="false" gridLinesSet="true" horizontalCentered="true" verticalCentered="true"/>
  <pageMargins left="0.5" right="0.5" top="0.5" bottom="0" header="0.511811023622047" footer="0.511811023622047"/>
  <pageSetup paperSize="1" scale="60"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70" man="true" max="16383" min="0"/>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030"/>
  <sheetViews>
    <sheetView showFormulas="false" showGridLines="true" showRowColHeaders="true" showZeros="true" rightToLeft="false" tabSelected="false" showOutlineSymbols="true" defaultGridColor="true" view="normal" topLeftCell="A8" colorId="64" zoomScale="100" zoomScaleNormal="100" zoomScalePageLayoutView="100" workbookViewId="0">
      <selection pane="topLeft" activeCell="A23" activeCellId="0" sqref="A23"/>
    </sheetView>
  </sheetViews>
  <sheetFormatPr defaultColWidth="9.0546875" defaultRowHeight="12.75" customHeight="true" zeroHeight="false" outlineLevelRow="0" outlineLevelCol="0"/>
  <cols>
    <col collapsed="false" customWidth="true" hidden="false" outlineLevel="0" max="1" min="1" style="19" width="9.14"/>
    <col collapsed="false" customWidth="true" hidden="false" outlineLevel="0" max="2" min="2" style="0" width="1.7"/>
    <col collapsed="false" customWidth="true" hidden="false" outlineLevel="0" max="3" min="3" style="19" width="9.14"/>
    <col collapsed="false" customWidth="true" hidden="false" outlineLevel="0" max="4" min="4" style="0" width="1.7"/>
    <col collapsed="false" customWidth="true" hidden="false" outlineLevel="0" max="5" min="5" style="1" width="10.28"/>
    <col collapsed="false" customWidth="true" hidden="false" outlineLevel="0" max="6" min="6" style="0" width="1.7"/>
    <col collapsed="false" customWidth="true" hidden="false" outlineLevel="0" max="7" min="7" style="0" width="100.7"/>
    <col collapsed="false" customWidth="true" hidden="false" outlineLevel="0" max="8" min="8" style="0" width="1.7"/>
    <col collapsed="false" customWidth="true" hidden="false" outlineLevel="0" max="9" min="9" style="0" width="14.7"/>
    <col collapsed="false" customWidth="true" hidden="false" outlineLevel="0" max="10" min="10" style="0" width="1.7"/>
    <col collapsed="false" customWidth="true" hidden="false" outlineLevel="0" max="11" min="11" style="0" width="13.7"/>
    <col collapsed="false" customWidth="true" hidden="false" outlineLevel="0" max="12" min="12" style="0" width="1.7"/>
    <col collapsed="false" customWidth="true" hidden="false" outlineLevel="0" max="13" min="13" style="0" width="13.7"/>
  </cols>
  <sheetData>
    <row r="1" customFormat="false" ht="12.75" hidden="false" customHeight="false" outlineLevel="0" collapsed="false">
      <c r="A1" s="3" t="s">
        <v>0</v>
      </c>
      <c r="B1" s="3"/>
      <c r="C1" s="3"/>
      <c r="D1" s="3"/>
      <c r="E1" s="3"/>
      <c r="F1" s="3"/>
      <c r="G1" s="3"/>
      <c r="H1" s="3"/>
      <c r="I1" s="3"/>
      <c r="J1" s="3"/>
      <c r="K1" s="3"/>
      <c r="L1" s="3"/>
      <c r="M1" s="3"/>
    </row>
    <row r="2" customFormat="false" ht="12.75" hidden="false" customHeight="false" outlineLevel="0" collapsed="false">
      <c r="A2" s="3" t="s">
        <v>1</v>
      </c>
      <c r="B2" s="3"/>
      <c r="C2" s="3"/>
      <c r="D2" s="3"/>
      <c r="E2" s="3"/>
      <c r="F2" s="3"/>
      <c r="G2" s="3"/>
      <c r="H2" s="3"/>
      <c r="I2" s="3"/>
      <c r="J2" s="3"/>
      <c r="K2" s="3"/>
      <c r="L2" s="3"/>
      <c r="M2" s="3"/>
    </row>
    <row r="3" customFormat="false" ht="12.75" hidden="false" customHeight="false" outlineLevel="0" collapsed="false">
      <c r="A3" s="3" t="s">
        <v>269</v>
      </c>
      <c r="B3" s="3"/>
      <c r="C3" s="3"/>
      <c r="D3" s="3"/>
      <c r="E3" s="3"/>
      <c r="F3" s="3"/>
      <c r="G3" s="3"/>
      <c r="H3" s="3"/>
      <c r="I3" s="3"/>
      <c r="J3" s="3"/>
      <c r="K3" s="3"/>
      <c r="L3" s="3"/>
      <c r="M3" s="3"/>
    </row>
    <row r="4" customFormat="false" ht="12.75" hidden="false" customHeight="false" outlineLevel="0" collapsed="false">
      <c r="A4" s="4" t="str">
        <f aca="false">Summary!A3</f>
        <v>October 1999</v>
      </c>
      <c r="B4" s="4"/>
      <c r="C4" s="4"/>
      <c r="D4" s="4"/>
      <c r="E4" s="4"/>
      <c r="F4" s="4"/>
      <c r="G4" s="4"/>
      <c r="H4" s="4"/>
      <c r="I4" s="4"/>
      <c r="J4" s="4"/>
      <c r="K4" s="4"/>
      <c r="L4" s="4"/>
      <c r="M4" s="4"/>
    </row>
    <row r="5" customFormat="false" ht="12.75" hidden="false" customHeight="false" outlineLevel="0" collapsed="false">
      <c r="A5" s="46"/>
    </row>
    <row r="6" customFormat="false" ht="38.25" hidden="false" customHeight="false" outlineLevel="0" collapsed="false">
      <c r="A6" s="48" t="s">
        <v>90</v>
      </c>
      <c r="B6" s="19"/>
      <c r="C6" s="48" t="s">
        <v>90</v>
      </c>
      <c r="D6" s="19"/>
      <c r="E6" s="49" t="s">
        <v>91</v>
      </c>
      <c r="F6" s="19"/>
      <c r="G6" s="25" t="s">
        <v>93</v>
      </c>
      <c r="H6" s="19"/>
      <c r="I6" s="48" t="s">
        <v>94</v>
      </c>
      <c r="J6" s="19"/>
      <c r="K6" s="48" t="s">
        <v>270</v>
      </c>
      <c r="L6" s="19"/>
      <c r="M6" s="48" t="s">
        <v>270</v>
      </c>
    </row>
    <row r="8" customFormat="false" ht="12.75" hidden="false" customHeight="false" outlineLevel="0" collapsed="false">
      <c r="A8" s="50" t="s">
        <v>57</v>
      </c>
      <c r="B8" s="51"/>
      <c r="C8" s="50" t="s">
        <v>57</v>
      </c>
      <c r="D8" s="51"/>
      <c r="E8" s="52" t="n">
        <v>-0.7</v>
      </c>
      <c r="G8" s="53"/>
      <c r="I8" s="54"/>
      <c r="K8" s="51" t="s">
        <v>96</v>
      </c>
      <c r="M8" s="51" t="s">
        <v>96</v>
      </c>
    </row>
    <row r="9" customFormat="false" ht="12.75" hidden="false" customHeight="false" outlineLevel="0" collapsed="false">
      <c r="A9" s="50"/>
      <c r="B9" s="51"/>
      <c r="C9" s="50"/>
      <c r="D9" s="51"/>
      <c r="E9" s="52"/>
      <c r="G9" s="53"/>
      <c r="I9" s="54"/>
      <c r="K9" s="51"/>
      <c r="M9" s="51"/>
    </row>
    <row r="10" customFormat="false" ht="12.75" hidden="false" customHeight="false" outlineLevel="0" collapsed="false">
      <c r="A10" s="50"/>
      <c r="B10" s="51"/>
      <c r="C10" s="50"/>
      <c r="D10" s="51"/>
      <c r="E10" s="52"/>
      <c r="G10" s="53"/>
      <c r="I10" s="54"/>
      <c r="K10" s="51"/>
      <c r="M10" s="51"/>
    </row>
    <row r="11" customFormat="false" ht="12.75" hidden="false" customHeight="false" outlineLevel="0" collapsed="false">
      <c r="A11" s="50" t="s">
        <v>57</v>
      </c>
      <c r="B11" s="51"/>
      <c r="C11" s="50" t="s">
        <v>58</v>
      </c>
      <c r="D11" s="51"/>
      <c r="E11" s="52" t="n">
        <v>-10.5</v>
      </c>
      <c r="G11" s="53"/>
      <c r="I11" s="54" t="n">
        <v>36465</v>
      </c>
      <c r="K11" s="51" t="s">
        <v>96</v>
      </c>
      <c r="M11" s="55" t="s">
        <v>97</v>
      </c>
    </row>
    <row r="12" customFormat="false" ht="12.75" hidden="false" customHeight="false" outlineLevel="0" collapsed="false">
      <c r="A12" s="50"/>
      <c r="B12" s="51"/>
      <c r="C12" s="50"/>
      <c r="D12" s="51"/>
      <c r="E12" s="52"/>
      <c r="G12" s="53"/>
      <c r="I12" s="54"/>
      <c r="K12" s="51"/>
      <c r="M12" s="51"/>
    </row>
    <row r="13" customFormat="false" ht="12.75" hidden="false" customHeight="false" outlineLevel="0" collapsed="false">
      <c r="A13" s="50"/>
      <c r="B13" s="51"/>
      <c r="C13" s="50"/>
      <c r="D13" s="51"/>
      <c r="E13" s="52"/>
      <c r="G13" s="53"/>
      <c r="I13" s="54"/>
      <c r="K13" s="51"/>
      <c r="M13" s="51"/>
    </row>
    <row r="14" customFormat="false" ht="12.75" hidden="false" customHeight="false" outlineLevel="0" collapsed="false">
      <c r="A14" s="50" t="s">
        <v>57</v>
      </c>
      <c r="B14" s="51"/>
      <c r="C14" s="50" t="s">
        <v>71</v>
      </c>
      <c r="D14" s="51"/>
      <c r="E14" s="52" t="n">
        <v>-1.2</v>
      </c>
      <c r="G14" s="53"/>
      <c r="I14" s="54" t="n">
        <v>36465</v>
      </c>
      <c r="K14" s="51" t="s">
        <v>96</v>
      </c>
      <c r="M14" s="51" t="s">
        <v>98</v>
      </c>
    </row>
    <row r="15" customFormat="false" ht="12.75" hidden="false" customHeight="false" outlineLevel="0" collapsed="false">
      <c r="A15" s="50"/>
      <c r="B15" s="51"/>
      <c r="C15" s="50"/>
      <c r="D15" s="51"/>
      <c r="E15" s="52"/>
      <c r="G15" s="53"/>
      <c r="I15" s="54"/>
      <c r="K15" s="51"/>
      <c r="M15" s="51"/>
    </row>
    <row r="16" customFormat="false" ht="12.75" hidden="false" customHeight="false" outlineLevel="0" collapsed="false">
      <c r="A16" s="50"/>
      <c r="B16" s="51"/>
      <c r="C16" s="50"/>
      <c r="D16" s="51"/>
      <c r="E16" s="52"/>
      <c r="G16" s="53"/>
      <c r="I16" s="54"/>
      <c r="K16" s="51"/>
      <c r="M16" s="51"/>
    </row>
    <row r="17" customFormat="false" ht="12.75" hidden="false" customHeight="false" outlineLevel="0" collapsed="false">
      <c r="A17" s="50" t="s">
        <v>58</v>
      </c>
      <c r="B17" s="51"/>
      <c r="C17" s="50" t="s">
        <v>58</v>
      </c>
      <c r="D17" s="51"/>
      <c r="E17" s="52" t="n">
        <v>4.5</v>
      </c>
      <c r="G17" s="53"/>
      <c r="I17" s="54"/>
      <c r="K17" s="55" t="s">
        <v>97</v>
      </c>
      <c r="M17" s="55" t="s">
        <v>97</v>
      </c>
    </row>
    <row r="18" customFormat="false" ht="12.75" hidden="false" customHeight="false" outlineLevel="0" collapsed="false">
      <c r="A18" s="50"/>
      <c r="B18" s="51"/>
      <c r="C18" s="50"/>
      <c r="D18" s="51"/>
      <c r="E18" s="52"/>
      <c r="G18" s="53"/>
      <c r="I18" s="54"/>
      <c r="K18" s="51"/>
      <c r="M18" s="51"/>
    </row>
    <row r="19" customFormat="false" ht="12.75" hidden="false" customHeight="false" outlineLevel="0" collapsed="false">
      <c r="A19" s="50" t="s">
        <v>58</v>
      </c>
      <c r="B19" s="51"/>
      <c r="C19" s="50" t="s">
        <v>63</v>
      </c>
      <c r="D19" s="51"/>
      <c r="E19" s="52" t="n">
        <v>1.1</v>
      </c>
      <c r="G19" s="53"/>
      <c r="I19" s="54" t="n">
        <v>36465</v>
      </c>
      <c r="K19" s="55" t="s">
        <v>97</v>
      </c>
      <c r="M19" s="51" t="s">
        <v>102</v>
      </c>
    </row>
    <row r="20" customFormat="false" ht="12.75" hidden="false" customHeight="false" outlineLevel="0" collapsed="false">
      <c r="A20" s="50"/>
      <c r="B20" s="51"/>
      <c r="C20" s="50"/>
      <c r="D20" s="51"/>
      <c r="E20" s="52"/>
      <c r="G20" s="53"/>
      <c r="I20" s="54"/>
      <c r="K20" s="55"/>
      <c r="M20" s="51"/>
    </row>
    <row r="21" customFormat="false" ht="12.75" hidden="false" customHeight="false" outlineLevel="0" collapsed="false">
      <c r="A21" s="50" t="s">
        <v>58</v>
      </c>
      <c r="B21" s="51"/>
      <c r="C21" s="50" t="s">
        <v>208</v>
      </c>
      <c r="D21" s="51"/>
      <c r="E21" s="52" t="n">
        <v>-0.7</v>
      </c>
      <c r="G21" s="53"/>
      <c r="I21" s="54" t="n">
        <v>36465</v>
      </c>
      <c r="K21" s="55" t="s">
        <v>97</v>
      </c>
      <c r="M21" s="51" t="s">
        <v>104</v>
      </c>
    </row>
    <row r="22" customFormat="false" ht="12.75" hidden="false" customHeight="false" outlineLevel="0" collapsed="false">
      <c r="A22" s="50"/>
      <c r="B22" s="51"/>
      <c r="C22" s="50"/>
      <c r="D22" s="51"/>
      <c r="E22" s="52"/>
      <c r="G22" s="53"/>
      <c r="I22" s="54"/>
      <c r="K22" s="55"/>
      <c r="M22" s="51"/>
    </row>
    <row r="23" customFormat="false" ht="12.75" hidden="false" customHeight="false" outlineLevel="0" collapsed="false">
      <c r="A23" s="50" t="s">
        <v>58</v>
      </c>
      <c r="B23" s="51"/>
      <c r="C23" s="50" t="s">
        <v>73</v>
      </c>
      <c r="D23" s="51"/>
      <c r="E23" s="52" t="n">
        <v>23.7</v>
      </c>
      <c r="G23" s="53"/>
      <c r="I23" s="54" t="n">
        <v>36465</v>
      </c>
      <c r="K23" s="55" t="s">
        <v>97</v>
      </c>
      <c r="M23" s="51" t="s">
        <v>99</v>
      </c>
    </row>
    <row r="24" customFormat="false" ht="12.75" hidden="false" customHeight="false" outlineLevel="0" collapsed="false">
      <c r="A24" s="50"/>
      <c r="B24" s="51"/>
      <c r="C24" s="50"/>
      <c r="D24" s="51"/>
      <c r="E24" s="52"/>
      <c r="G24" s="53"/>
      <c r="I24" s="54"/>
      <c r="K24" s="55"/>
      <c r="M24" s="51"/>
    </row>
    <row r="25" customFormat="false" ht="12.75" hidden="false" customHeight="false" outlineLevel="0" collapsed="false">
      <c r="A25" s="50" t="s">
        <v>108</v>
      </c>
      <c r="B25" s="51"/>
      <c r="C25" s="50" t="s">
        <v>208</v>
      </c>
      <c r="D25" s="51"/>
      <c r="E25" s="52" t="n">
        <v>-2.7</v>
      </c>
      <c r="G25" s="53"/>
      <c r="I25" s="54" t="n">
        <v>36465</v>
      </c>
      <c r="K25" s="51" t="s">
        <v>109</v>
      </c>
      <c r="M25" s="51" t="s">
        <v>104</v>
      </c>
    </row>
    <row r="26" customFormat="false" ht="12.75" hidden="false" customHeight="false" outlineLevel="0" collapsed="false">
      <c r="A26" s="50"/>
      <c r="B26" s="51"/>
      <c r="C26" s="50"/>
      <c r="D26" s="51"/>
      <c r="E26" s="52"/>
      <c r="G26" s="53"/>
      <c r="I26" s="54"/>
      <c r="K26" s="51"/>
      <c r="M26" s="51"/>
    </row>
    <row r="27" customFormat="false" ht="12.75" hidden="false" customHeight="false" outlineLevel="0" collapsed="false">
      <c r="A27" s="50"/>
      <c r="B27" s="51"/>
      <c r="C27" s="50"/>
      <c r="D27" s="51"/>
      <c r="E27" s="52"/>
      <c r="G27" s="53"/>
      <c r="I27" s="54"/>
      <c r="K27" s="55"/>
      <c r="M27" s="51"/>
    </row>
    <row r="28" customFormat="false" ht="12.75" hidden="false" customHeight="false" outlineLevel="0" collapsed="false">
      <c r="A28" s="50" t="s">
        <v>108</v>
      </c>
      <c r="B28" s="51"/>
      <c r="C28" s="50" t="s">
        <v>68</v>
      </c>
      <c r="D28" s="51"/>
      <c r="E28" s="52" t="n">
        <v>2.7</v>
      </c>
      <c r="G28" s="53"/>
      <c r="I28" s="54" t="n">
        <v>36465</v>
      </c>
      <c r="K28" s="51" t="s">
        <v>109</v>
      </c>
      <c r="M28" s="55" t="s">
        <v>107</v>
      </c>
    </row>
    <row r="29" customFormat="false" ht="12.75" hidden="false" customHeight="false" outlineLevel="0" collapsed="false">
      <c r="A29" s="50"/>
      <c r="B29" s="51"/>
      <c r="C29" s="50"/>
      <c r="D29" s="51"/>
      <c r="E29" s="52"/>
      <c r="G29" s="53"/>
      <c r="I29" s="54"/>
      <c r="K29" s="51"/>
    </row>
    <row r="30" customFormat="false" ht="13.5" hidden="false" customHeight="false" outlineLevel="0" collapsed="false">
      <c r="A30" s="32" t="s">
        <v>85</v>
      </c>
      <c r="E30" s="59" t="n">
        <f aca="false">SUM(E8:E29)</f>
        <v>16.2</v>
      </c>
      <c r="G30" s="53"/>
      <c r="K30" s="51"/>
      <c r="M30" s="51"/>
    </row>
    <row r="31" customFormat="false" ht="13.5" hidden="false" customHeight="false" outlineLevel="0" collapsed="false">
      <c r="G31" s="53"/>
      <c r="K31" s="51"/>
      <c r="M31" s="51"/>
    </row>
    <row r="32" customFormat="false" ht="12.75" hidden="false" customHeight="false" outlineLevel="0" collapsed="false">
      <c r="G32" s="53"/>
      <c r="K32" s="51"/>
      <c r="M32" s="51"/>
    </row>
    <row r="33" customFormat="false" ht="12.75" hidden="false" customHeight="false" outlineLevel="0" collapsed="false">
      <c r="G33" s="53"/>
      <c r="K33" s="51"/>
      <c r="M33" s="51"/>
    </row>
    <row r="34" customFormat="false" ht="12.75" hidden="false" customHeight="false" outlineLevel="0" collapsed="false">
      <c r="G34" s="53"/>
      <c r="K34" s="51"/>
      <c r="M34" s="51"/>
    </row>
    <row r="35" customFormat="false" ht="12.75" hidden="false" customHeight="false" outlineLevel="0" collapsed="false">
      <c r="G35" s="53"/>
      <c r="K35" s="51"/>
      <c r="M35" s="51"/>
    </row>
    <row r="36" customFormat="false" ht="12.75" hidden="false" customHeight="false" outlineLevel="0" collapsed="false">
      <c r="G36" s="53"/>
      <c r="K36" s="51"/>
      <c r="M36" s="51"/>
    </row>
    <row r="37" customFormat="false" ht="12.75" hidden="false" customHeight="false" outlineLevel="0" collapsed="false">
      <c r="G37" s="53"/>
      <c r="K37" s="51"/>
      <c r="M37" s="51"/>
    </row>
    <row r="38" customFormat="false" ht="12.75" hidden="false" customHeight="false" outlineLevel="0" collapsed="false">
      <c r="G38" s="53"/>
      <c r="K38" s="51"/>
      <c r="M38" s="51"/>
    </row>
    <row r="39" customFormat="false" ht="12.75" hidden="false" customHeight="false" outlineLevel="0" collapsed="false">
      <c r="G39" s="53"/>
    </row>
    <row r="40" customFormat="false" ht="12.75" hidden="false" customHeight="false" outlineLevel="0" collapsed="false">
      <c r="G40" s="53"/>
    </row>
    <row r="41" customFormat="false" ht="12.75" hidden="false" customHeight="false" outlineLevel="0" collapsed="false">
      <c r="G41" s="53"/>
    </row>
    <row r="42" customFormat="false" ht="12.75" hidden="false" customHeight="false" outlineLevel="0" collapsed="false">
      <c r="G42" s="53"/>
    </row>
    <row r="43" customFormat="false" ht="12.75" hidden="false" customHeight="false" outlineLevel="0" collapsed="false">
      <c r="G43" s="53"/>
    </row>
    <row r="44" customFormat="false" ht="12.75" hidden="false" customHeight="false" outlineLevel="0" collapsed="false">
      <c r="G44" s="53"/>
    </row>
    <row r="45" customFormat="false" ht="12.75" hidden="false" customHeight="false" outlineLevel="0" collapsed="false">
      <c r="G45" s="53"/>
    </row>
    <row r="46" customFormat="false" ht="12.75" hidden="false" customHeight="false" outlineLevel="0" collapsed="false">
      <c r="G46" s="53"/>
    </row>
    <row r="47" customFormat="false" ht="12.75" hidden="false" customHeight="false" outlineLevel="0" collapsed="false">
      <c r="G47" s="53"/>
    </row>
    <row r="48" customFormat="false" ht="12.75" hidden="false" customHeight="false" outlineLevel="0" collapsed="false">
      <c r="G48" s="53"/>
    </row>
    <row r="49" customFormat="false" ht="12.75" hidden="false" customHeight="false" outlineLevel="0" collapsed="false">
      <c r="G49" s="53"/>
    </row>
    <row r="50" customFormat="false" ht="12.75" hidden="false" customHeight="false" outlineLevel="0" collapsed="false">
      <c r="G50" s="53"/>
    </row>
    <row r="51" customFormat="false" ht="12.75" hidden="false" customHeight="false" outlineLevel="0" collapsed="false">
      <c r="G51" s="53"/>
    </row>
    <row r="52" customFormat="false" ht="12.75" hidden="false" customHeight="false" outlineLevel="0" collapsed="false">
      <c r="G52" s="53"/>
    </row>
    <row r="53" customFormat="false" ht="12.75" hidden="false" customHeight="false" outlineLevel="0" collapsed="false">
      <c r="G53" s="53"/>
    </row>
    <row r="54" customFormat="false" ht="12.75" hidden="false" customHeight="false" outlineLevel="0" collapsed="false">
      <c r="G54" s="53"/>
    </row>
    <row r="55" customFormat="false" ht="12.75" hidden="false" customHeight="false" outlineLevel="0" collapsed="false">
      <c r="G55" s="53"/>
    </row>
    <row r="56" customFormat="false" ht="12.75" hidden="false" customHeight="false" outlineLevel="0" collapsed="false">
      <c r="G56" s="53"/>
    </row>
    <row r="57" customFormat="false" ht="12.75" hidden="false" customHeight="false" outlineLevel="0" collapsed="false">
      <c r="G57" s="53"/>
    </row>
    <row r="58" customFormat="false" ht="12.75" hidden="false" customHeight="false" outlineLevel="0" collapsed="false">
      <c r="G58" s="53"/>
    </row>
    <row r="59" customFormat="false" ht="12.75" hidden="false" customHeight="false" outlineLevel="0" collapsed="false">
      <c r="G59" s="53"/>
    </row>
    <row r="60" customFormat="false" ht="12.75" hidden="false" customHeight="false" outlineLevel="0" collapsed="false">
      <c r="G60" s="53"/>
    </row>
    <row r="61" customFormat="false" ht="12.75" hidden="false" customHeight="false" outlineLevel="0" collapsed="false">
      <c r="G61" s="53"/>
    </row>
    <row r="62" customFormat="false" ht="12.75" hidden="false" customHeight="false" outlineLevel="0" collapsed="false">
      <c r="G62" s="53"/>
    </row>
    <row r="63" customFormat="false" ht="12.75" hidden="false" customHeight="false" outlineLevel="0" collapsed="false">
      <c r="G63" s="53"/>
    </row>
    <row r="64" customFormat="false" ht="12.75" hidden="false" customHeight="false" outlineLevel="0" collapsed="false">
      <c r="G64" s="53"/>
    </row>
    <row r="65" customFormat="false" ht="12.75" hidden="false" customHeight="false" outlineLevel="0" collapsed="false">
      <c r="G65" s="53"/>
    </row>
    <row r="66" customFormat="false" ht="12.75" hidden="false" customHeight="false" outlineLevel="0" collapsed="false">
      <c r="G66" s="53"/>
    </row>
    <row r="67" customFormat="false" ht="12.75" hidden="false" customHeight="false" outlineLevel="0" collapsed="false">
      <c r="G67" s="53"/>
    </row>
    <row r="68" customFormat="false" ht="12.75" hidden="false" customHeight="false" outlineLevel="0" collapsed="false">
      <c r="G68" s="53"/>
    </row>
    <row r="69" customFormat="false" ht="12.75" hidden="false" customHeight="false" outlineLevel="0" collapsed="false">
      <c r="G69" s="53"/>
    </row>
    <row r="70" customFormat="false" ht="12.75" hidden="false" customHeight="false" outlineLevel="0" collapsed="false">
      <c r="G70" s="53"/>
    </row>
    <row r="71" customFormat="false" ht="12.75" hidden="false" customHeight="false" outlineLevel="0" collapsed="false">
      <c r="G71" s="53"/>
    </row>
    <row r="72" customFormat="false" ht="12.75" hidden="false" customHeight="false" outlineLevel="0" collapsed="false">
      <c r="G72" s="53"/>
    </row>
    <row r="73" customFormat="false" ht="12.75" hidden="false" customHeight="false" outlineLevel="0" collapsed="false">
      <c r="G73" s="53"/>
    </row>
    <row r="74" customFormat="false" ht="12.75" hidden="false" customHeight="false" outlineLevel="0" collapsed="false">
      <c r="G74" s="53"/>
    </row>
    <row r="75" customFormat="false" ht="12.75" hidden="false" customHeight="false" outlineLevel="0" collapsed="false">
      <c r="G75" s="53"/>
    </row>
    <row r="76" customFormat="false" ht="12.75" hidden="false" customHeight="false" outlineLevel="0" collapsed="false">
      <c r="G76" s="53"/>
    </row>
    <row r="77" customFormat="false" ht="12.75" hidden="false" customHeight="false" outlineLevel="0" collapsed="false">
      <c r="G77" s="53"/>
    </row>
    <row r="78" customFormat="false" ht="12.75" hidden="false" customHeight="false" outlineLevel="0" collapsed="false">
      <c r="G78" s="53"/>
    </row>
    <row r="79" customFormat="false" ht="12.75" hidden="false" customHeight="false" outlineLevel="0" collapsed="false">
      <c r="G79" s="53"/>
    </row>
    <row r="80" customFormat="false" ht="12.75" hidden="false" customHeight="false" outlineLevel="0" collapsed="false">
      <c r="G80" s="53"/>
    </row>
    <row r="81" customFormat="false" ht="12.75" hidden="false" customHeight="false" outlineLevel="0" collapsed="false">
      <c r="G81" s="53"/>
    </row>
    <row r="82" customFormat="false" ht="12.75" hidden="false" customHeight="false" outlineLevel="0" collapsed="false">
      <c r="G82" s="53"/>
    </row>
    <row r="83" customFormat="false" ht="12.75" hidden="false" customHeight="false" outlineLevel="0" collapsed="false">
      <c r="G83" s="53"/>
    </row>
    <row r="84" customFormat="false" ht="12.75" hidden="false" customHeight="false" outlineLevel="0" collapsed="false">
      <c r="G84" s="53"/>
    </row>
    <row r="85" customFormat="false" ht="12.75" hidden="false" customHeight="false" outlineLevel="0" collapsed="false">
      <c r="G85" s="53"/>
    </row>
    <row r="86" customFormat="false" ht="12.75" hidden="false" customHeight="false" outlineLevel="0" collapsed="false">
      <c r="G86" s="53"/>
    </row>
    <row r="87" customFormat="false" ht="12.75" hidden="false" customHeight="false" outlineLevel="0" collapsed="false">
      <c r="G87" s="53"/>
    </row>
    <row r="88" customFormat="false" ht="12.75" hidden="false" customHeight="false" outlineLevel="0" collapsed="false">
      <c r="G88" s="53"/>
    </row>
    <row r="89" customFormat="false" ht="12.75" hidden="false" customHeight="false" outlineLevel="0" collapsed="false">
      <c r="G89" s="53"/>
    </row>
    <row r="90" customFormat="false" ht="12.75" hidden="false" customHeight="false" outlineLevel="0" collapsed="false">
      <c r="G90" s="53"/>
    </row>
    <row r="91" customFormat="false" ht="12.75" hidden="false" customHeight="false" outlineLevel="0" collapsed="false">
      <c r="G91" s="53"/>
    </row>
    <row r="92" customFormat="false" ht="12.75" hidden="false" customHeight="false" outlineLevel="0" collapsed="false">
      <c r="G92" s="53"/>
    </row>
    <row r="93" customFormat="false" ht="12.75" hidden="false" customHeight="false" outlineLevel="0" collapsed="false">
      <c r="G93" s="53"/>
    </row>
    <row r="94" customFormat="false" ht="12.75" hidden="false" customHeight="false" outlineLevel="0" collapsed="false">
      <c r="G94" s="53"/>
    </row>
    <row r="95" customFormat="false" ht="12.75" hidden="false" customHeight="false" outlineLevel="0" collapsed="false">
      <c r="G95" s="53"/>
    </row>
    <row r="96" customFormat="false" ht="12.75" hidden="false" customHeight="false" outlineLevel="0" collapsed="false">
      <c r="G96" s="53"/>
    </row>
    <row r="97" customFormat="false" ht="12.75" hidden="false" customHeight="false" outlineLevel="0" collapsed="false">
      <c r="G97" s="53"/>
    </row>
    <row r="98" customFormat="false" ht="12.75" hidden="false" customHeight="false" outlineLevel="0" collapsed="false">
      <c r="G98" s="53"/>
    </row>
    <row r="99" customFormat="false" ht="12.75" hidden="false" customHeight="false" outlineLevel="0" collapsed="false">
      <c r="G99" s="53"/>
    </row>
    <row r="100" customFormat="false" ht="12.75" hidden="false" customHeight="false" outlineLevel="0" collapsed="false">
      <c r="G100" s="53"/>
    </row>
    <row r="101" customFormat="false" ht="12.75" hidden="false" customHeight="false" outlineLevel="0" collapsed="false">
      <c r="G101" s="53"/>
    </row>
    <row r="102" customFormat="false" ht="12.75" hidden="false" customHeight="false" outlineLevel="0" collapsed="false">
      <c r="G102" s="53"/>
    </row>
    <row r="103" customFormat="false" ht="12.75" hidden="false" customHeight="false" outlineLevel="0" collapsed="false">
      <c r="G103" s="53"/>
    </row>
    <row r="104" customFormat="false" ht="12.75" hidden="false" customHeight="false" outlineLevel="0" collapsed="false">
      <c r="G104" s="53"/>
    </row>
    <row r="105" customFormat="false" ht="12.75" hidden="false" customHeight="false" outlineLevel="0" collapsed="false">
      <c r="G105" s="53"/>
    </row>
    <row r="106" customFormat="false" ht="12.75" hidden="false" customHeight="false" outlineLevel="0" collapsed="false">
      <c r="G106" s="53"/>
    </row>
    <row r="107" customFormat="false" ht="12.75" hidden="false" customHeight="false" outlineLevel="0" collapsed="false">
      <c r="G107" s="53"/>
    </row>
    <row r="108" customFormat="false" ht="12.75" hidden="false" customHeight="false" outlineLevel="0" collapsed="false">
      <c r="G108" s="53"/>
    </row>
    <row r="109" customFormat="false" ht="12.75" hidden="false" customHeight="false" outlineLevel="0" collapsed="false">
      <c r="G109" s="53"/>
    </row>
    <row r="110" customFormat="false" ht="12.75" hidden="false" customHeight="false" outlineLevel="0" collapsed="false">
      <c r="G110" s="53"/>
    </row>
    <row r="111" customFormat="false" ht="12.75" hidden="false" customHeight="false" outlineLevel="0" collapsed="false">
      <c r="G111" s="53"/>
    </row>
    <row r="112" customFormat="false" ht="12.75" hidden="false" customHeight="false" outlineLevel="0" collapsed="false">
      <c r="G112" s="53"/>
    </row>
    <row r="113" customFormat="false" ht="12.75" hidden="false" customHeight="false" outlineLevel="0" collapsed="false">
      <c r="G113" s="53"/>
    </row>
    <row r="114" customFormat="false" ht="12.75" hidden="false" customHeight="false" outlineLevel="0" collapsed="false">
      <c r="G114" s="53"/>
    </row>
    <row r="115" customFormat="false" ht="12.75" hidden="false" customHeight="false" outlineLevel="0" collapsed="false">
      <c r="G115" s="53"/>
    </row>
    <row r="116" customFormat="false" ht="12.75" hidden="false" customHeight="false" outlineLevel="0" collapsed="false">
      <c r="G116" s="53"/>
    </row>
    <row r="117" customFormat="false" ht="12.75" hidden="false" customHeight="false" outlineLevel="0" collapsed="false">
      <c r="G117" s="53"/>
    </row>
    <row r="118" customFormat="false" ht="12.75" hidden="false" customHeight="false" outlineLevel="0" collapsed="false">
      <c r="G118" s="53"/>
    </row>
    <row r="119" customFormat="false" ht="12.75" hidden="false" customHeight="false" outlineLevel="0" collapsed="false">
      <c r="G119" s="53"/>
    </row>
    <row r="120" customFormat="false" ht="12.75" hidden="false" customHeight="false" outlineLevel="0" collapsed="false">
      <c r="G120" s="53"/>
    </row>
    <row r="121" customFormat="false" ht="12.75" hidden="false" customHeight="false" outlineLevel="0" collapsed="false">
      <c r="G121" s="53"/>
    </row>
    <row r="122" customFormat="false" ht="12.75" hidden="false" customHeight="false" outlineLevel="0" collapsed="false">
      <c r="G122" s="53"/>
    </row>
    <row r="123" customFormat="false" ht="12.75" hidden="false" customHeight="false" outlineLevel="0" collapsed="false">
      <c r="G123" s="53"/>
    </row>
    <row r="124" customFormat="false" ht="12.75" hidden="false" customHeight="false" outlineLevel="0" collapsed="false">
      <c r="G124" s="53"/>
    </row>
    <row r="125" customFormat="false" ht="12.75" hidden="false" customHeight="false" outlineLevel="0" collapsed="false">
      <c r="G125" s="53"/>
    </row>
    <row r="126" customFormat="false" ht="12.75" hidden="false" customHeight="false" outlineLevel="0" collapsed="false">
      <c r="G126" s="53"/>
    </row>
    <row r="127" customFormat="false" ht="12.75" hidden="false" customHeight="false" outlineLevel="0" collapsed="false">
      <c r="G127" s="53"/>
    </row>
    <row r="128" customFormat="false" ht="12.75" hidden="false" customHeight="false" outlineLevel="0" collapsed="false">
      <c r="G128" s="53"/>
    </row>
    <row r="129" customFormat="false" ht="12.75" hidden="false" customHeight="false" outlineLevel="0" collapsed="false">
      <c r="G129" s="53"/>
    </row>
    <row r="130" customFormat="false" ht="12.75" hidden="false" customHeight="false" outlineLevel="0" collapsed="false">
      <c r="G130" s="53"/>
    </row>
    <row r="131" customFormat="false" ht="12.75" hidden="false" customHeight="false" outlineLevel="0" collapsed="false">
      <c r="G131" s="53"/>
    </row>
    <row r="132" customFormat="false" ht="12.75" hidden="false" customHeight="false" outlineLevel="0" collapsed="false">
      <c r="G132" s="53"/>
    </row>
    <row r="133" customFormat="false" ht="12.75" hidden="false" customHeight="false" outlineLevel="0" collapsed="false">
      <c r="G133" s="53"/>
    </row>
    <row r="134" customFormat="false" ht="12.75" hidden="false" customHeight="false" outlineLevel="0" collapsed="false">
      <c r="G134" s="53"/>
    </row>
    <row r="135" customFormat="false" ht="12.75" hidden="false" customHeight="false" outlineLevel="0" collapsed="false">
      <c r="G135" s="53"/>
    </row>
    <row r="136" customFormat="false" ht="12.75" hidden="false" customHeight="false" outlineLevel="0" collapsed="false">
      <c r="G136" s="53"/>
    </row>
    <row r="137" customFormat="false" ht="12.75" hidden="false" customHeight="false" outlineLevel="0" collapsed="false">
      <c r="G137" s="53"/>
    </row>
    <row r="138" customFormat="false" ht="12.75" hidden="false" customHeight="false" outlineLevel="0" collapsed="false">
      <c r="G138" s="53"/>
    </row>
    <row r="139" customFormat="false" ht="12.75" hidden="false" customHeight="false" outlineLevel="0" collapsed="false">
      <c r="G139" s="53"/>
    </row>
    <row r="140" customFormat="false" ht="12.75" hidden="false" customHeight="false" outlineLevel="0" collapsed="false">
      <c r="G140" s="53"/>
    </row>
    <row r="141" customFormat="false" ht="12.75" hidden="false" customHeight="false" outlineLevel="0" collapsed="false">
      <c r="G141" s="53"/>
    </row>
    <row r="142" customFormat="false" ht="12.75" hidden="false" customHeight="false" outlineLevel="0" collapsed="false">
      <c r="G142" s="53"/>
    </row>
    <row r="143" customFormat="false" ht="12.75" hidden="false" customHeight="false" outlineLevel="0" collapsed="false">
      <c r="G143" s="53"/>
    </row>
    <row r="144" customFormat="false" ht="12.75" hidden="false" customHeight="false" outlineLevel="0" collapsed="false">
      <c r="G144" s="53"/>
    </row>
    <row r="145" customFormat="false" ht="12.75" hidden="false" customHeight="false" outlineLevel="0" collapsed="false">
      <c r="G145" s="53"/>
    </row>
    <row r="146" customFormat="false" ht="12.75" hidden="false" customHeight="false" outlineLevel="0" collapsed="false">
      <c r="G146" s="53"/>
    </row>
    <row r="147" customFormat="false" ht="12.75" hidden="false" customHeight="false" outlineLevel="0" collapsed="false">
      <c r="G147" s="53"/>
    </row>
    <row r="148" customFormat="false" ht="12.75" hidden="false" customHeight="false" outlineLevel="0" collapsed="false">
      <c r="G148" s="53"/>
    </row>
    <row r="149" customFormat="false" ht="12.75" hidden="false" customHeight="false" outlineLevel="0" collapsed="false">
      <c r="G149" s="53"/>
    </row>
    <row r="150" customFormat="false" ht="12.75" hidden="false" customHeight="false" outlineLevel="0" collapsed="false">
      <c r="G150" s="53"/>
    </row>
    <row r="151" customFormat="false" ht="12.75" hidden="false" customHeight="false" outlineLevel="0" collapsed="false">
      <c r="G151" s="53"/>
    </row>
    <row r="152" customFormat="false" ht="12.75" hidden="false" customHeight="false" outlineLevel="0" collapsed="false">
      <c r="G152" s="53"/>
    </row>
    <row r="153" customFormat="false" ht="12.75" hidden="false" customHeight="false" outlineLevel="0" collapsed="false">
      <c r="G153" s="53"/>
    </row>
    <row r="154" customFormat="false" ht="12.75" hidden="false" customHeight="false" outlineLevel="0" collapsed="false">
      <c r="G154" s="53"/>
    </row>
    <row r="155" customFormat="false" ht="12.75" hidden="false" customHeight="false" outlineLevel="0" collapsed="false">
      <c r="G155" s="53"/>
    </row>
    <row r="156" customFormat="false" ht="12.75" hidden="false" customHeight="false" outlineLevel="0" collapsed="false">
      <c r="G156" s="53"/>
    </row>
    <row r="157" customFormat="false" ht="12.75" hidden="false" customHeight="false" outlineLevel="0" collapsed="false">
      <c r="G157" s="53"/>
    </row>
    <row r="158" customFormat="false" ht="12.75" hidden="false" customHeight="false" outlineLevel="0" collapsed="false">
      <c r="G158" s="53"/>
    </row>
    <row r="159" customFormat="false" ht="12.75" hidden="false" customHeight="false" outlineLevel="0" collapsed="false">
      <c r="G159" s="53"/>
    </row>
    <row r="160" customFormat="false" ht="12.75" hidden="false" customHeight="false" outlineLevel="0" collapsed="false">
      <c r="G160" s="53"/>
    </row>
    <row r="161" customFormat="false" ht="12.75" hidden="false" customHeight="false" outlineLevel="0" collapsed="false">
      <c r="G161" s="53"/>
    </row>
    <row r="162" customFormat="false" ht="12.75" hidden="false" customHeight="false" outlineLevel="0" collapsed="false">
      <c r="G162" s="53"/>
    </row>
    <row r="163" customFormat="false" ht="12.75" hidden="false" customHeight="false" outlineLevel="0" collapsed="false">
      <c r="G163" s="53"/>
    </row>
    <row r="164" customFormat="false" ht="12.75" hidden="false" customHeight="false" outlineLevel="0" collapsed="false">
      <c r="G164" s="53"/>
    </row>
    <row r="165" customFormat="false" ht="12.75" hidden="false" customHeight="false" outlineLevel="0" collapsed="false">
      <c r="G165" s="53"/>
    </row>
    <row r="166" customFormat="false" ht="12.75" hidden="false" customHeight="false" outlineLevel="0" collapsed="false">
      <c r="G166" s="53"/>
    </row>
    <row r="167" customFormat="false" ht="12.75" hidden="false" customHeight="false" outlineLevel="0" collapsed="false">
      <c r="G167" s="53"/>
    </row>
    <row r="168" customFormat="false" ht="12.75" hidden="false" customHeight="false" outlineLevel="0" collapsed="false">
      <c r="G168" s="53"/>
    </row>
    <row r="169" customFormat="false" ht="12.75" hidden="false" customHeight="false" outlineLevel="0" collapsed="false">
      <c r="G169" s="53"/>
    </row>
    <row r="170" customFormat="false" ht="12.75" hidden="false" customHeight="false" outlineLevel="0" collapsed="false">
      <c r="G170" s="53"/>
    </row>
    <row r="171" customFormat="false" ht="12.75" hidden="false" customHeight="false" outlineLevel="0" collapsed="false">
      <c r="G171" s="53"/>
    </row>
    <row r="172" customFormat="false" ht="12.75" hidden="false" customHeight="false" outlineLevel="0" collapsed="false">
      <c r="G172" s="53"/>
    </row>
    <row r="173" customFormat="false" ht="12.75" hidden="false" customHeight="false" outlineLevel="0" collapsed="false">
      <c r="G173" s="53"/>
    </row>
    <row r="174" customFormat="false" ht="12.75" hidden="false" customHeight="false" outlineLevel="0" collapsed="false">
      <c r="G174" s="53"/>
    </row>
    <row r="175" customFormat="false" ht="12.75" hidden="false" customHeight="false" outlineLevel="0" collapsed="false">
      <c r="G175" s="53"/>
    </row>
    <row r="176" customFormat="false" ht="12.75" hidden="false" customHeight="false" outlineLevel="0" collapsed="false">
      <c r="G176" s="53"/>
    </row>
    <row r="177" customFormat="false" ht="12.75" hidden="false" customHeight="false" outlineLevel="0" collapsed="false">
      <c r="G177" s="53"/>
    </row>
    <row r="178" customFormat="false" ht="12.75" hidden="false" customHeight="false" outlineLevel="0" collapsed="false">
      <c r="G178" s="53"/>
    </row>
    <row r="179" customFormat="false" ht="12.75" hidden="false" customHeight="false" outlineLevel="0" collapsed="false">
      <c r="G179" s="53"/>
    </row>
    <row r="180" customFormat="false" ht="12.75" hidden="false" customHeight="false" outlineLevel="0" collapsed="false">
      <c r="G180" s="53"/>
    </row>
    <row r="181" customFormat="false" ht="12.75" hidden="false" customHeight="false" outlineLevel="0" collapsed="false">
      <c r="G181" s="53"/>
    </row>
    <row r="182" customFormat="false" ht="12.75" hidden="false" customHeight="false" outlineLevel="0" collapsed="false">
      <c r="G182" s="53"/>
    </row>
    <row r="183" customFormat="false" ht="12.75" hidden="false" customHeight="false" outlineLevel="0" collapsed="false">
      <c r="G183" s="53"/>
    </row>
    <row r="184" customFormat="false" ht="12.75" hidden="false" customHeight="false" outlineLevel="0" collapsed="false">
      <c r="G184" s="53"/>
    </row>
    <row r="185" customFormat="false" ht="12.75" hidden="false" customHeight="false" outlineLevel="0" collapsed="false">
      <c r="G185" s="53"/>
    </row>
    <row r="186" customFormat="false" ht="12.75" hidden="false" customHeight="false" outlineLevel="0" collapsed="false">
      <c r="G186" s="53"/>
    </row>
    <row r="187" customFormat="false" ht="12.75" hidden="false" customHeight="false" outlineLevel="0" collapsed="false">
      <c r="G187" s="53"/>
    </row>
    <row r="188" customFormat="false" ht="12.75" hidden="false" customHeight="false" outlineLevel="0" collapsed="false">
      <c r="G188" s="53"/>
    </row>
    <row r="189" customFormat="false" ht="12.75" hidden="false" customHeight="false" outlineLevel="0" collapsed="false">
      <c r="G189" s="53"/>
    </row>
    <row r="190" customFormat="false" ht="12.75" hidden="false" customHeight="false" outlineLevel="0" collapsed="false">
      <c r="G190" s="53"/>
    </row>
    <row r="191" customFormat="false" ht="12.75" hidden="false" customHeight="false" outlineLevel="0" collapsed="false">
      <c r="G191" s="53"/>
    </row>
    <row r="192" customFormat="false" ht="12.75" hidden="false" customHeight="false" outlineLevel="0" collapsed="false">
      <c r="G192" s="53"/>
    </row>
    <row r="193" customFormat="false" ht="12.75" hidden="false" customHeight="false" outlineLevel="0" collapsed="false">
      <c r="G193" s="53"/>
    </row>
    <row r="194" customFormat="false" ht="12.75" hidden="false" customHeight="false" outlineLevel="0" collapsed="false">
      <c r="G194" s="53"/>
    </row>
    <row r="195" customFormat="false" ht="12.75" hidden="false" customHeight="false" outlineLevel="0" collapsed="false">
      <c r="G195" s="53"/>
    </row>
    <row r="196" customFormat="false" ht="12.75" hidden="false" customHeight="false" outlineLevel="0" collapsed="false">
      <c r="G196" s="53"/>
    </row>
    <row r="197" customFormat="false" ht="12.75" hidden="false" customHeight="false" outlineLevel="0" collapsed="false">
      <c r="G197" s="53"/>
    </row>
    <row r="198" customFormat="false" ht="12.75" hidden="false" customHeight="false" outlineLevel="0" collapsed="false">
      <c r="G198" s="53"/>
    </row>
    <row r="199" customFormat="false" ht="12.75" hidden="false" customHeight="false" outlineLevel="0" collapsed="false">
      <c r="G199" s="53"/>
    </row>
    <row r="200" customFormat="false" ht="12.75" hidden="false" customHeight="false" outlineLevel="0" collapsed="false">
      <c r="G200" s="53"/>
    </row>
    <row r="201" customFormat="false" ht="12.75" hidden="false" customHeight="false" outlineLevel="0" collapsed="false">
      <c r="G201" s="53"/>
    </row>
    <row r="202" customFormat="false" ht="12.75" hidden="false" customHeight="false" outlineLevel="0" collapsed="false">
      <c r="G202" s="53"/>
    </row>
    <row r="203" customFormat="false" ht="12.75" hidden="false" customHeight="false" outlineLevel="0" collapsed="false">
      <c r="G203" s="53"/>
    </row>
    <row r="204" customFormat="false" ht="12.75" hidden="false" customHeight="false" outlineLevel="0" collapsed="false">
      <c r="G204" s="53"/>
    </row>
    <row r="205" customFormat="false" ht="12.75" hidden="false" customHeight="false" outlineLevel="0" collapsed="false">
      <c r="G205" s="53"/>
    </row>
    <row r="206" customFormat="false" ht="12.75" hidden="false" customHeight="false" outlineLevel="0" collapsed="false">
      <c r="G206" s="53"/>
    </row>
    <row r="207" customFormat="false" ht="12.75" hidden="false" customHeight="false" outlineLevel="0" collapsed="false">
      <c r="G207" s="53"/>
    </row>
    <row r="208" customFormat="false" ht="12.75" hidden="false" customHeight="false" outlineLevel="0" collapsed="false">
      <c r="G208" s="53"/>
    </row>
    <row r="209" customFormat="false" ht="12.75" hidden="false" customHeight="false" outlineLevel="0" collapsed="false">
      <c r="G209" s="53"/>
    </row>
    <row r="210" customFormat="false" ht="12.75" hidden="false" customHeight="false" outlineLevel="0" collapsed="false">
      <c r="G210" s="53"/>
    </row>
    <row r="211" customFormat="false" ht="12.75" hidden="false" customHeight="false" outlineLevel="0" collapsed="false">
      <c r="G211" s="53"/>
    </row>
    <row r="212" customFormat="false" ht="12.75" hidden="false" customHeight="false" outlineLevel="0" collapsed="false">
      <c r="G212" s="53"/>
    </row>
    <row r="213" customFormat="false" ht="12.75" hidden="false" customHeight="false" outlineLevel="0" collapsed="false">
      <c r="G213" s="53"/>
    </row>
    <row r="214" customFormat="false" ht="12.75" hidden="false" customHeight="false" outlineLevel="0" collapsed="false">
      <c r="G214" s="53"/>
    </row>
    <row r="215" customFormat="false" ht="12.75" hidden="false" customHeight="false" outlineLevel="0" collapsed="false">
      <c r="G215" s="53"/>
    </row>
    <row r="216" customFormat="false" ht="12.75" hidden="false" customHeight="false" outlineLevel="0" collapsed="false">
      <c r="G216" s="53"/>
    </row>
    <row r="217" customFormat="false" ht="12.75" hidden="false" customHeight="false" outlineLevel="0" collapsed="false">
      <c r="G217" s="53"/>
    </row>
    <row r="218" customFormat="false" ht="12.75" hidden="false" customHeight="false" outlineLevel="0" collapsed="false">
      <c r="G218" s="53"/>
    </row>
    <row r="219" customFormat="false" ht="12.75" hidden="false" customHeight="false" outlineLevel="0" collapsed="false">
      <c r="G219" s="53"/>
    </row>
    <row r="220" customFormat="false" ht="12.75" hidden="false" customHeight="false" outlineLevel="0" collapsed="false">
      <c r="G220" s="53"/>
    </row>
    <row r="221" customFormat="false" ht="12.75" hidden="false" customHeight="false" outlineLevel="0" collapsed="false">
      <c r="G221" s="53"/>
    </row>
    <row r="222" customFormat="false" ht="12.75" hidden="false" customHeight="false" outlineLevel="0" collapsed="false">
      <c r="G222" s="53"/>
    </row>
    <row r="223" customFormat="false" ht="12.75" hidden="false" customHeight="false" outlineLevel="0" collapsed="false">
      <c r="G223" s="53"/>
    </row>
    <row r="224" customFormat="false" ht="12.75" hidden="false" customHeight="false" outlineLevel="0" collapsed="false">
      <c r="G224" s="53"/>
    </row>
    <row r="225" customFormat="false" ht="12.75" hidden="false" customHeight="false" outlineLevel="0" collapsed="false">
      <c r="G225" s="53"/>
    </row>
    <row r="226" customFormat="false" ht="12.75" hidden="false" customHeight="false" outlineLevel="0" collapsed="false">
      <c r="G226" s="53"/>
    </row>
    <row r="227" customFormat="false" ht="12.75" hidden="false" customHeight="false" outlineLevel="0" collapsed="false">
      <c r="G227" s="53"/>
    </row>
    <row r="228" customFormat="false" ht="12.75" hidden="false" customHeight="false" outlineLevel="0" collapsed="false">
      <c r="G228" s="53"/>
    </row>
    <row r="229" customFormat="false" ht="12.75" hidden="false" customHeight="false" outlineLevel="0" collapsed="false">
      <c r="G229" s="53"/>
    </row>
    <row r="230" customFormat="false" ht="12.75" hidden="false" customHeight="false" outlineLevel="0" collapsed="false">
      <c r="G230" s="53"/>
    </row>
    <row r="231" customFormat="false" ht="12.75" hidden="false" customHeight="false" outlineLevel="0" collapsed="false">
      <c r="G231" s="53"/>
    </row>
    <row r="232" customFormat="false" ht="12.75" hidden="false" customHeight="false" outlineLevel="0" collapsed="false">
      <c r="G232" s="53"/>
    </row>
    <row r="233" customFormat="false" ht="12.75" hidden="false" customHeight="false" outlineLevel="0" collapsed="false">
      <c r="G233" s="53"/>
    </row>
    <row r="234" customFormat="false" ht="12.75" hidden="false" customHeight="false" outlineLevel="0" collapsed="false">
      <c r="G234" s="53"/>
    </row>
    <row r="235" customFormat="false" ht="12.75" hidden="false" customHeight="false" outlineLevel="0" collapsed="false">
      <c r="G235" s="53"/>
    </row>
    <row r="236" customFormat="false" ht="12.75" hidden="false" customHeight="false" outlineLevel="0" collapsed="false">
      <c r="G236" s="53"/>
    </row>
    <row r="237" customFormat="false" ht="12.75" hidden="false" customHeight="false" outlineLevel="0" collapsed="false">
      <c r="G237" s="53"/>
    </row>
    <row r="238" customFormat="false" ht="12.75" hidden="false" customHeight="false" outlineLevel="0" collapsed="false">
      <c r="G238" s="53"/>
    </row>
    <row r="239" customFormat="false" ht="12.75" hidden="false" customHeight="false" outlineLevel="0" collapsed="false">
      <c r="G239" s="53"/>
    </row>
    <row r="240" customFormat="false" ht="12.75" hidden="false" customHeight="false" outlineLevel="0" collapsed="false">
      <c r="G240" s="53"/>
    </row>
    <row r="241" customFormat="false" ht="12.75" hidden="false" customHeight="false" outlineLevel="0" collapsed="false">
      <c r="G241" s="53"/>
    </row>
    <row r="242" customFormat="false" ht="12.75" hidden="false" customHeight="false" outlineLevel="0" collapsed="false">
      <c r="G242" s="53"/>
    </row>
    <row r="243" customFormat="false" ht="12.75" hidden="false" customHeight="false" outlineLevel="0" collapsed="false">
      <c r="G243" s="53"/>
    </row>
    <row r="244" customFormat="false" ht="12.75" hidden="false" customHeight="false" outlineLevel="0" collapsed="false">
      <c r="G244" s="53"/>
    </row>
    <row r="245" customFormat="false" ht="12.75" hidden="false" customHeight="false" outlineLevel="0" collapsed="false">
      <c r="G245" s="53"/>
    </row>
    <row r="246" customFormat="false" ht="12.75" hidden="false" customHeight="false" outlineLevel="0" collapsed="false">
      <c r="G246" s="53"/>
    </row>
    <row r="247" customFormat="false" ht="12.75" hidden="false" customHeight="false" outlineLevel="0" collapsed="false">
      <c r="G247" s="53"/>
    </row>
    <row r="248" customFormat="false" ht="12.75" hidden="false" customHeight="false" outlineLevel="0" collapsed="false">
      <c r="G248" s="53"/>
    </row>
    <row r="249" customFormat="false" ht="12.75" hidden="false" customHeight="false" outlineLevel="0" collapsed="false">
      <c r="G249" s="53"/>
    </row>
    <row r="250" customFormat="false" ht="12.75" hidden="false" customHeight="false" outlineLevel="0" collapsed="false">
      <c r="G250" s="53"/>
    </row>
    <row r="251" customFormat="false" ht="12.75" hidden="false" customHeight="false" outlineLevel="0" collapsed="false">
      <c r="G251" s="53"/>
    </row>
    <row r="252" customFormat="false" ht="12.75" hidden="false" customHeight="false" outlineLevel="0" collapsed="false">
      <c r="G252" s="53"/>
    </row>
    <row r="253" customFormat="false" ht="12.75" hidden="false" customHeight="false" outlineLevel="0" collapsed="false">
      <c r="G253" s="53"/>
    </row>
    <row r="254" customFormat="false" ht="12.75" hidden="false" customHeight="false" outlineLevel="0" collapsed="false">
      <c r="G254" s="53"/>
    </row>
    <row r="255" customFormat="false" ht="12.75" hidden="false" customHeight="false" outlineLevel="0" collapsed="false">
      <c r="G255" s="53"/>
    </row>
    <row r="256" customFormat="false" ht="12.75" hidden="false" customHeight="false" outlineLevel="0" collapsed="false">
      <c r="G256" s="53"/>
    </row>
    <row r="257" customFormat="false" ht="12.75" hidden="false" customHeight="false" outlineLevel="0" collapsed="false">
      <c r="G257" s="53"/>
    </row>
    <row r="258" customFormat="false" ht="12.75" hidden="false" customHeight="false" outlineLevel="0" collapsed="false">
      <c r="G258" s="53"/>
    </row>
    <row r="259" customFormat="false" ht="12.75" hidden="false" customHeight="false" outlineLevel="0" collapsed="false">
      <c r="G259" s="53"/>
    </row>
    <row r="260" customFormat="false" ht="12.75" hidden="false" customHeight="false" outlineLevel="0" collapsed="false">
      <c r="G260" s="53"/>
    </row>
    <row r="261" customFormat="false" ht="12.75" hidden="false" customHeight="false" outlineLevel="0" collapsed="false">
      <c r="G261" s="53"/>
    </row>
    <row r="262" customFormat="false" ht="12.75" hidden="false" customHeight="false" outlineLevel="0" collapsed="false">
      <c r="G262" s="53"/>
    </row>
    <row r="263" customFormat="false" ht="12.75" hidden="false" customHeight="false" outlineLevel="0" collapsed="false">
      <c r="G263" s="53"/>
    </row>
    <row r="264" customFormat="false" ht="12.75" hidden="false" customHeight="false" outlineLevel="0" collapsed="false">
      <c r="G264" s="53"/>
    </row>
    <row r="265" customFormat="false" ht="12.75" hidden="false" customHeight="false" outlineLevel="0" collapsed="false">
      <c r="G265" s="53"/>
    </row>
    <row r="266" customFormat="false" ht="12.75" hidden="false" customHeight="false" outlineLevel="0" collapsed="false">
      <c r="G266" s="53"/>
    </row>
    <row r="267" customFormat="false" ht="12.75" hidden="false" customHeight="false" outlineLevel="0" collapsed="false">
      <c r="G267" s="53"/>
    </row>
    <row r="268" customFormat="false" ht="12.75" hidden="false" customHeight="false" outlineLevel="0" collapsed="false">
      <c r="G268" s="53"/>
    </row>
    <row r="269" customFormat="false" ht="12.75" hidden="false" customHeight="false" outlineLevel="0" collapsed="false">
      <c r="G269" s="53"/>
    </row>
    <row r="270" customFormat="false" ht="12.75" hidden="false" customHeight="false" outlineLevel="0" collapsed="false">
      <c r="G270" s="53"/>
    </row>
    <row r="271" customFormat="false" ht="12.75" hidden="false" customHeight="false" outlineLevel="0" collapsed="false">
      <c r="G271" s="53"/>
    </row>
    <row r="272" customFormat="false" ht="12.75" hidden="false" customHeight="false" outlineLevel="0" collapsed="false">
      <c r="G272" s="53"/>
    </row>
    <row r="273" customFormat="false" ht="12.75" hidden="false" customHeight="false" outlineLevel="0" collapsed="false">
      <c r="G273" s="53"/>
    </row>
    <row r="274" customFormat="false" ht="12.75" hidden="false" customHeight="false" outlineLevel="0" collapsed="false">
      <c r="G274" s="53"/>
    </row>
    <row r="275" customFormat="false" ht="12.75" hidden="false" customHeight="false" outlineLevel="0" collapsed="false">
      <c r="G275" s="53"/>
    </row>
    <row r="276" customFormat="false" ht="12.75" hidden="false" customHeight="false" outlineLevel="0" collapsed="false">
      <c r="G276" s="53"/>
    </row>
    <row r="277" customFormat="false" ht="12.75" hidden="false" customHeight="false" outlineLevel="0" collapsed="false">
      <c r="G277" s="53"/>
    </row>
    <row r="278" customFormat="false" ht="12.75" hidden="false" customHeight="false" outlineLevel="0" collapsed="false">
      <c r="G278" s="53"/>
    </row>
    <row r="279" customFormat="false" ht="12.75" hidden="false" customHeight="false" outlineLevel="0" collapsed="false">
      <c r="G279" s="53"/>
    </row>
    <row r="280" customFormat="false" ht="12.75" hidden="false" customHeight="false" outlineLevel="0" collapsed="false">
      <c r="G280" s="53"/>
    </row>
    <row r="281" customFormat="false" ht="12.75" hidden="false" customHeight="false" outlineLevel="0" collapsed="false">
      <c r="G281" s="53"/>
    </row>
    <row r="282" customFormat="false" ht="12.75" hidden="false" customHeight="false" outlineLevel="0" collapsed="false">
      <c r="G282" s="53"/>
    </row>
    <row r="283" customFormat="false" ht="12.75" hidden="false" customHeight="false" outlineLevel="0" collapsed="false">
      <c r="G283" s="53"/>
    </row>
    <row r="284" customFormat="false" ht="12.75" hidden="false" customHeight="false" outlineLevel="0" collapsed="false">
      <c r="G284" s="53"/>
    </row>
    <row r="285" customFormat="false" ht="12.75" hidden="false" customHeight="false" outlineLevel="0" collapsed="false">
      <c r="G285" s="53"/>
    </row>
    <row r="286" customFormat="false" ht="12.75" hidden="false" customHeight="false" outlineLevel="0" collapsed="false">
      <c r="G286" s="53"/>
    </row>
    <row r="287" customFormat="false" ht="12.75" hidden="false" customHeight="false" outlineLevel="0" collapsed="false">
      <c r="G287" s="53"/>
    </row>
    <row r="288" customFormat="false" ht="12.75" hidden="false" customHeight="false" outlineLevel="0" collapsed="false">
      <c r="G288" s="53"/>
    </row>
    <row r="289" customFormat="false" ht="12.75" hidden="false" customHeight="false" outlineLevel="0" collapsed="false">
      <c r="G289" s="53"/>
    </row>
    <row r="290" customFormat="false" ht="12.75" hidden="false" customHeight="false" outlineLevel="0" collapsed="false">
      <c r="G290" s="53"/>
    </row>
    <row r="291" customFormat="false" ht="12.75" hidden="false" customHeight="false" outlineLevel="0" collapsed="false">
      <c r="G291" s="53"/>
    </row>
    <row r="292" customFormat="false" ht="12.75" hidden="false" customHeight="false" outlineLevel="0" collapsed="false">
      <c r="G292" s="53"/>
    </row>
    <row r="293" customFormat="false" ht="12.75" hidden="false" customHeight="false" outlineLevel="0" collapsed="false">
      <c r="G293" s="53"/>
    </row>
    <row r="294" customFormat="false" ht="12.75" hidden="false" customHeight="false" outlineLevel="0" collapsed="false">
      <c r="G294" s="53"/>
    </row>
    <row r="295" customFormat="false" ht="12.75" hidden="false" customHeight="false" outlineLevel="0" collapsed="false">
      <c r="G295" s="53"/>
    </row>
    <row r="296" customFormat="false" ht="12.75" hidden="false" customHeight="false" outlineLevel="0" collapsed="false">
      <c r="G296" s="53"/>
    </row>
    <row r="297" customFormat="false" ht="12.75" hidden="false" customHeight="false" outlineLevel="0" collapsed="false">
      <c r="G297" s="53"/>
    </row>
    <row r="298" customFormat="false" ht="12.75" hidden="false" customHeight="false" outlineLevel="0" collapsed="false">
      <c r="G298" s="53"/>
    </row>
    <row r="299" customFormat="false" ht="12.75" hidden="false" customHeight="false" outlineLevel="0" collapsed="false">
      <c r="G299" s="53"/>
    </row>
    <row r="300" customFormat="false" ht="12.75" hidden="false" customHeight="false" outlineLevel="0" collapsed="false">
      <c r="G300" s="53"/>
    </row>
    <row r="301" customFormat="false" ht="12.75" hidden="false" customHeight="false" outlineLevel="0" collapsed="false">
      <c r="G301" s="53"/>
    </row>
    <row r="302" customFormat="false" ht="12.75" hidden="false" customHeight="false" outlineLevel="0" collapsed="false">
      <c r="G302" s="53"/>
    </row>
    <row r="303" customFormat="false" ht="12.75" hidden="false" customHeight="false" outlineLevel="0" collapsed="false">
      <c r="G303" s="53"/>
    </row>
    <row r="304" customFormat="false" ht="12.75" hidden="false" customHeight="false" outlineLevel="0" collapsed="false">
      <c r="G304" s="53"/>
    </row>
    <row r="305" customFormat="false" ht="12.75" hidden="false" customHeight="false" outlineLevel="0" collapsed="false">
      <c r="G305" s="53"/>
    </row>
    <row r="306" customFormat="false" ht="12.75" hidden="false" customHeight="false" outlineLevel="0" collapsed="false">
      <c r="G306" s="53"/>
    </row>
    <row r="307" customFormat="false" ht="12.75" hidden="false" customHeight="false" outlineLevel="0" collapsed="false">
      <c r="G307" s="53"/>
    </row>
    <row r="308" customFormat="false" ht="12.75" hidden="false" customHeight="false" outlineLevel="0" collapsed="false">
      <c r="G308" s="53"/>
    </row>
    <row r="309" customFormat="false" ht="12.75" hidden="false" customHeight="false" outlineLevel="0" collapsed="false">
      <c r="G309" s="53"/>
    </row>
    <row r="310" customFormat="false" ht="12.75" hidden="false" customHeight="false" outlineLevel="0" collapsed="false">
      <c r="G310" s="53"/>
    </row>
    <row r="311" customFormat="false" ht="12.75" hidden="false" customHeight="false" outlineLevel="0" collapsed="false">
      <c r="G311" s="53"/>
    </row>
    <row r="312" customFormat="false" ht="12.75" hidden="false" customHeight="false" outlineLevel="0" collapsed="false">
      <c r="G312" s="53"/>
    </row>
    <row r="313" customFormat="false" ht="12.75" hidden="false" customHeight="false" outlineLevel="0" collapsed="false">
      <c r="G313" s="53"/>
    </row>
    <row r="314" customFormat="false" ht="12.75" hidden="false" customHeight="false" outlineLevel="0" collapsed="false">
      <c r="G314" s="53"/>
    </row>
    <row r="315" customFormat="false" ht="12.75" hidden="false" customHeight="false" outlineLevel="0" collapsed="false">
      <c r="G315" s="53"/>
    </row>
    <row r="316" customFormat="false" ht="12.75" hidden="false" customHeight="false" outlineLevel="0" collapsed="false">
      <c r="G316" s="53"/>
    </row>
    <row r="317" customFormat="false" ht="12.75" hidden="false" customHeight="false" outlineLevel="0" collapsed="false">
      <c r="G317" s="53"/>
    </row>
    <row r="318" customFormat="false" ht="12.75" hidden="false" customHeight="false" outlineLevel="0" collapsed="false">
      <c r="G318" s="53"/>
    </row>
    <row r="319" customFormat="false" ht="12.75" hidden="false" customHeight="false" outlineLevel="0" collapsed="false">
      <c r="G319" s="53"/>
    </row>
    <row r="320" customFormat="false" ht="12.75" hidden="false" customHeight="false" outlineLevel="0" collapsed="false">
      <c r="G320" s="53"/>
    </row>
    <row r="321" customFormat="false" ht="12.75" hidden="false" customHeight="false" outlineLevel="0" collapsed="false">
      <c r="G321" s="53"/>
    </row>
    <row r="322" customFormat="false" ht="12.75" hidden="false" customHeight="false" outlineLevel="0" collapsed="false">
      <c r="G322" s="53"/>
    </row>
    <row r="323" customFormat="false" ht="12.75" hidden="false" customHeight="false" outlineLevel="0" collapsed="false">
      <c r="G323" s="53"/>
    </row>
    <row r="324" customFormat="false" ht="12.75" hidden="false" customHeight="false" outlineLevel="0" collapsed="false">
      <c r="G324" s="53"/>
    </row>
    <row r="325" customFormat="false" ht="12.75" hidden="false" customHeight="false" outlineLevel="0" collapsed="false">
      <c r="G325" s="53"/>
    </row>
    <row r="326" customFormat="false" ht="12.75" hidden="false" customHeight="false" outlineLevel="0" collapsed="false">
      <c r="G326" s="53"/>
    </row>
    <row r="327" customFormat="false" ht="12.75" hidden="false" customHeight="false" outlineLevel="0" collapsed="false">
      <c r="G327" s="53"/>
    </row>
    <row r="328" customFormat="false" ht="12.75" hidden="false" customHeight="false" outlineLevel="0" collapsed="false">
      <c r="G328" s="53"/>
    </row>
    <row r="329" customFormat="false" ht="12.75" hidden="false" customHeight="false" outlineLevel="0" collapsed="false">
      <c r="G329" s="53"/>
    </row>
    <row r="330" customFormat="false" ht="12.75" hidden="false" customHeight="false" outlineLevel="0" collapsed="false">
      <c r="G330" s="53"/>
    </row>
    <row r="331" customFormat="false" ht="12.75" hidden="false" customHeight="false" outlineLevel="0" collapsed="false">
      <c r="G331" s="53"/>
    </row>
    <row r="332" customFormat="false" ht="12.75" hidden="false" customHeight="false" outlineLevel="0" collapsed="false">
      <c r="G332" s="53"/>
    </row>
    <row r="333" customFormat="false" ht="12.75" hidden="false" customHeight="false" outlineLevel="0" collapsed="false">
      <c r="G333" s="53"/>
    </row>
    <row r="334" customFormat="false" ht="12.75" hidden="false" customHeight="false" outlineLevel="0" collapsed="false">
      <c r="G334" s="53"/>
    </row>
    <row r="335" customFormat="false" ht="12.75" hidden="false" customHeight="false" outlineLevel="0" collapsed="false">
      <c r="G335" s="53"/>
    </row>
    <row r="336" customFormat="false" ht="12.75" hidden="false" customHeight="false" outlineLevel="0" collapsed="false">
      <c r="G336" s="53"/>
    </row>
    <row r="337" customFormat="false" ht="12.75" hidden="false" customHeight="false" outlineLevel="0" collapsed="false">
      <c r="G337" s="53"/>
    </row>
    <row r="338" customFormat="false" ht="12.75" hidden="false" customHeight="false" outlineLevel="0" collapsed="false">
      <c r="G338" s="53"/>
    </row>
    <row r="339" customFormat="false" ht="12.75" hidden="false" customHeight="false" outlineLevel="0" collapsed="false">
      <c r="G339" s="53"/>
    </row>
    <row r="340" customFormat="false" ht="12.75" hidden="false" customHeight="false" outlineLevel="0" collapsed="false">
      <c r="G340" s="53"/>
    </row>
    <row r="341" customFormat="false" ht="12.75" hidden="false" customHeight="false" outlineLevel="0" collapsed="false">
      <c r="G341" s="53"/>
    </row>
    <row r="342" customFormat="false" ht="12.75" hidden="false" customHeight="false" outlineLevel="0" collapsed="false">
      <c r="G342" s="53"/>
    </row>
    <row r="343" customFormat="false" ht="12.75" hidden="false" customHeight="false" outlineLevel="0" collapsed="false">
      <c r="G343" s="53"/>
    </row>
    <row r="344" customFormat="false" ht="12.75" hidden="false" customHeight="false" outlineLevel="0" collapsed="false">
      <c r="G344" s="53"/>
    </row>
    <row r="345" customFormat="false" ht="12.75" hidden="false" customHeight="false" outlineLevel="0" collapsed="false">
      <c r="G345" s="53"/>
    </row>
    <row r="346" customFormat="false" ht="12.75" hidden="false" customHeight="false" outlineLevel="0" collapsed="false">
      <c r="G346" s="53"/>
    </row>
    <row r="347" customFormat="false" ht="12.75" hidden="false" customHeight="false" outlineLevel="0" collapsed="false">
      <c r="G347" s="53"/>
    </row>
    <row r="348" customFormat="false" ht="12.75" hidden="false" customHeight="false" outlineLevel="0" collapsed="false">
      <c r="G348" s="53"/>
    </row>
    <row r="349" customFormat="false" ht="12.75" hidden="false" customHeight="false" outlineLevel="0" collapsed="false">
      <c r="G349" s="53"/>
    </row>
    <row r="350" customFormat="false" ht="12.75" hidden="false" customHeight="false" outlineLevel="0" collapsed="false">
      <c r="G350" s="53"/>
    </row>
    <row r="351" customFormat="false" ht="12.75" hidden="false" customHeight="false" outlineLevel="0" collapsed="false">
      <c r="G351" s="53"/>
    </row>
    <row r="352" customFormat="false" ht="12.75" hidden="false" customHeight="false" outlineLevel="0" collapsed="false">
      <c r="G352" s="53"/>
    </row>
    <row r="353" customFormat="false" ht="12.75" hidden="false" customHeight="false" outlineLevel="0" collapsed="false">
      <c r="G353" s="53"/>
    </row>
    <row r="354" customFormat="false" ht="12.75" hidden="false" customHeight="false" outlineLevel="0" collapsed="false">
      <c r="G354" s="53"/>
    </row>
    <row r="355" customFormat="false" ht="12.75" hidden="false" customHeight="false" outlineLevel="0" collapsed="false">
      <c r="G355" s="53"/>
    </row>
    <row r="356" customFormat="false" ht="12.75" hidden="false" customHeight="false" outlineLevel="0" collapsed="false">
      <c r="G356" s="53"/>
    </row>
    <row r="357" customFormat="false" ht="12.75" hidden="false" customHeight="false" outlineLevel="0" collapsed="false">
      <c r="G357" s="53"/>
    </row>
    <row r="358" customFormat="false" ht="12.75" hidden="false" customHeight="false" outlineLevel="0" collapsed="false">
      <c r="G358" s="53"/>
    </row>
    <row r="359" customFormat="false" ht="12.75" hidden="false" customHeight="false" outlineLevel="0" collapsed="false">
      <c r="G359" s="53"/>
    </row>
    <row r="360" customFormat="false" ht="12.75" hidden="false" customHeight="false" outlineLevel="0" collapsed="false">
      <c r="G360" s="53"/>
    </row>
    <row r="361" customFormat="false" ht="12.75" hidden="false" customHeight="false" outlineLevel="0" collapsed="false">
      <c r="G361" s="53"/>
    </row>
    <row r="362" customFormat="false" ht="12.75" hidden="false" customHeight="false" outlineLevel="0" collapsed="false">
      <c r="G362" s="53"/>
    </row>
    <row r="363" customFormat="false" ht="12.75" hidden="false" customHeight="false" outlineLevel="0" collapsed="false">
      <c r="G363" s="53"/>
    </row>
    <row r="364" customFormat="false" ht="12.75" hidden="false" customHeight="false" outlineLevel="0" collapsed="false">
      <c r="G364" s="53"/>
    </row>
    <row r="365" customFormat="false" ht="12.75" hidden="false" customHeight="false" outlineLevel="0" collapsed="false">
      <c r="G365" s="53"/>
    </row>
    <row r="366" customFormat="false" ht="12.75" hidden="false" customHeight="false" outlineLevel="0" collapsed="false">
      <c r="G366" s="53"/>
    </row>
    <row r="367" customFormat="false" ht="12.75" hidden="false" customHeight="false" outlineLevel="0" collapsed="false">
      <c r="G367" s="53"/>
    </row>
    <row r="368" customFormat="false" ht="12.75" hidden="false" customHeight="false" outlineLevel="0" collapsed="false">
      <c r="G368" s="53"/>
    </row>
    <row r="369" customFormat="false" ht="12.75" hidden="false" customHeight="false" outlineLevel="0" collapsed="false">
      <c r="G369" s="53"/>
    </row>
    <row r="370" customFormat="false" ht="12.75" hidden="false" customHeight="false" outlineLevel="0" collapsed="false">
      <c r="G370" s="53"/>
    </row>
    <row r="371" customFormat="false" ht="12.75" hidden="false" customHeight="false" outlineLevel="0" collapsed="false">
      <c r="G371" s="53"/>
    </row>
    <row r="372" customFormat="false" ht="12.75" hidden="false" customHeight="false" outlineLevel="0" collapsed="false">
      <c r="G372" s="53"/>
    </row>
    <row r="373" customFormat="false" ht="12.75" hidden="false" customHeight="false" outlineLevel="0" collapsed="false">
      <c r="G373" s="53"/>
    </row>
    <row r="374" customFormat="false" ht="12.75" hidden="false" customHeight="false" outlineLevel="0" collapsed="false">
      <c r="G374" s="53"/>
    </row>
    <row r="375" customFormat="false" ht="12.75" hidden="false" customHeight="false" outlineLevel="0" collapsed="false">
      <c r="G375" s="53"/>
    </row>
    <row r="376" customFormat="false" ht="12.75" hidden="false" customHeight="false" outlineLevel="0" collapsed="false">
      <c r="G376" s="53"/>
    </row>
    <row r="377" customFormat="false" ht="12.75" hidden="false" customHeight="false" outlineLevel="0" collapsed="false">
      <c r="G377" s="53"/>
    </row>
    <row r="378" customFormat="false" ht="12.75" hidden="false" customHeight="false" outlineLevel="0" collapsed="false">
      <c r="G378" s="53"/>
    </row>
    <row r="379" customFormat="false" ht="12.75" hidden="false" customHeight="false" outlineLevel="0" collapsed="false">
      <c r="G379" s="53"/>
    </row>
    <row r="380" customFormat="false" ht="12.75" hidden="false" customHeight="false" outlineLevel="0" collapsed="false">
      <c r="G380" s="53"/>
    </row>
    <row r="381" customFormat="false" ht="12.75" hidden="false" customHeight="false" outlineLevel="0" collapsed="false">
      <c r="G381" s="53"/>
    </row>
    <row r="382" customFormat="false" ht="12.75" hidden="false" customHeight="false" outlineLevel="0" collapsed="false">
      <c r="G382" s="53"/>
    </row>
    <row r="383" customFormat="false" ht="12.75" hidden="false" customHeight="false" outlineLevel="0" collapsed="false">
      <c r="G383" s="53"/>
    </row>
    <row r="384" customFormat="false" ht="12.75" hidden="false" customHeight="false" outlineLevel="0" collapsed="false">
      <c r="G384" s="53"/>
    </row>
    <row r="385" customFormat="false" ht="12.75" hidden="false" customHeight="false" outlineLevel="0" collapsed="false">
      <c r="G385" s="53"/>
    </row>
    <row r="386" customFormat="false" ht="12.75" hidden="false" customHeight="false" outlineLevel="0" collapsed="false">
      <c r="G386" s="53"/>
    </row>
    <row r="387" customFormat="false" ht="12.75" hidden="false" customHeight="false" outlineLevel="0" collapsed="false">
      <c r="G387" s="53"/>
    </row>
    <row r="388" customFormat="false" ht="12.75" hidden="false" customHeight="false" outlineLevel="0" collapsed="false">
      <c r="G388" s="53"/>
    </row>
    <row r="389" customFormat="false" ht="12.75" hidden="false" customHeight="false" outlineLevel="0" collapsed="false">
      <c r="G389" s="53"/>
    </row>
    <row r="390" customFormat="false" ht="12.75" hidden="false" customHeight="false" outlineLevel="0" collapsed="false">
      <c r="G390" s="53"/>
    </row>
    <row r="391" customFormat="false" ht="12.75" hidden="false" customHeight="false" outlineLevel="0" collapsed="false">
      <c r="G391" s="53"/>
    </row>
    <row r="392" customFormat="false" ht="12.75" hidden="false" customHeight="false" outlineLevel="0" collapsed="false">
      <c r="G392" s="53"/>
    </row>
    <row r="393" customFormat="false" ht="12.75" hidden="false" customHeight="false" outlineLevel="0" collapsed="false">
      <c r="G393" s="53"/>
    </row>
    <row r="394" customFormat="false" ht="12.75" hidden="false" customHeight="false" outlineLevel="0" collapsed="false">
      <c r="G394" s="53"/>
    </row>
    <row r="395" customFormat="false" ht="12.75" hidden="false" customHeight="false" outlineLevel="0" collapsed="false">
      <c r="G395" s="53"/>
    </row>
    <row r="396" customFormat="false" ht="12.75" hidden="false" customHeight="false" outlineLevel="0" collapsed="false">
      <c r="G396" s="53"/>
    </row>
    <row r="397" customFormat="false" ht="12.75" hidden="false" customHeight="false" outlineLevel="0" collapsed="false">
      <c r="G397" s="53"/>
    </row>
    <row r="398" customFormat="false" ht="12.75" hidden="false" customHeight="false" outlineLevel="0" collapsed="false">
      <c r="G398" s="53"/>
    </row>
    <row r="399" customFormat="false" ht="12.75" hidden="false" customHeight="false" outlineLevel="0" collapsed="false">
      <c r="G399" s="53"/>
    </row>
    <row r="400" customFormat="false" ht="12.75" hidden="false" customHeight="false" outlineLevel="0" collapsed="false">
      <c r="G400" s="53"/>
    </row>
    <row r="401" customFormat="false" ht="12.75" hidden="false" customHeight="false" outlineLevel="0" collapsed="false">
      <c r="G401" s="53"/>
    </row>
    <row r="402" customFormat="false" ht="12.75" hidden="false" customHeight="false" outlineLevel="0" collapsed="false">
      <c r="G402" s="53"/>
    </row>
    <row r="403" customFormat="false" ht="12.75" hidden="false" customHeight="false" outlineLevel="0" collapsed="false">
      <c r="G403" s="53"/>
    </row>
    <row r="404" customFormat="false" ht="12.75" hidden="false" customHeight="false" outlineLevel="0" collapsed="false">
      <c r="G404" s="53"/>
    </row>
    <row r="405" customFormat="false" ht="12.75" hidden="false" customHeight="false" outlineLevel="0" collapsed="false">
      <c r="G405" s="53"/>
    </row>
    <row r="406" customFormat="false" ht="12.75" hidden="false" customHeight="false" outlineLevel="0" collapsed="false">
      <c r="G406" s="53"/>
    </row>
    <row r="407" customFormat="false" ht="12.75" hidden="false" customHeight="false" outlineLevel="0" collapsed="false">
      <c r="G407" s="53"/>
    </row>
    <row r="408" customFormat="false" ht="12.75" hidden="false" customHeight="false" outlineLevel="0" collapsed="false">
      <c r="G408" s="53"/>
    </row>
    <row r="409" customFormat="false" ht="12.75" hidden="false" customHeight="false" outlineLevel="0" collapsed="false">
      <c r="G409" s="53"/>
    </row>
    <row r="410" customFormat="false" ht="12.75" hidden="false" customHeight="false" outlineLevel="0" collapsed="false">
      <c r="G410" s="53"/>
    </row>
    <row r="411" customFormat="false" ht="12.75" hidden="false" customHeight="false" outlineLevel="0" collapsed="false">
      <c r="G411" s="53"/>
    </row>
    <row r="412" customFormat="false" ht="12.75" hidden="false" customHeight="false" outlineLevel="0" collapsed="false">
      <c r="G412" s="53"/>
    </row>
    <row r="413" customFormat="false" ht="12.75" hidden="false" customHeight="false" outlineLevel="0" collapsed="false">
      <c r="G413" s="53"/>
    </row>
    <row r="414" customFormat="false" ht="12.75" hidden="false" customHeight="false" outlineLevel="0" collapsed="false">
      <c r="G414" s="53"/>
    </row>
    <row r="415" customFormat="false" ht="12.75" hidden="false" customHeight="false" outlineLevel="0" collapsed="false">
      <c r="G415" s="53"/>
    </row>
    <row r="416" customFormat="false" ht="12.75" hidden="false" customHeight="false" outlineLevel="0" collapsed="false">
      <c r="G416" s="53"/>
    </row>
    <row r="417" customFormat="false" ht="12.75" hidden="false" customHeight="false" outlineLevel="0" collapsed="false">
      <c r="G417" s="53"/>
    </row>
    <row r="418" customFormat="false" ht="12.75" hidden="false" customHeight="false" outlineLevel="0" collapsed="false">
      <c r="G418" s="53"/>
    </row>
    <row r="419" customFormat="false" ht="12.75" hidden="false" customHeight="false" outlineLevel="0" collapsed="false">
      <c r="G419" s="53"/>
    </row>
    <row r="420" customFormat="false" ht="12.75" hidden="false" customHeight="false" outlineLevel="0" collapsed="false">
      <c r="G420" s="53"/>
    </row>
    <row r="421" customFormat="false" ht="12.75" hidden="false" customHeight="false" outlineLevel="0" collapsed="false">
      <c r="G421" s="53"/>
    </row>
    <row r="422" customFormat="false" ht="12.75" hidden="false" customHeight="false" outlineLevel="0" collapsed="false">
      <c r="G422" s="53"/>
    </row>
    <row r="423" customFormat="false" ht="12.75" hidden="false" customHeight="false" outlineLevel="0" collapsed="false">
      <c r="G423" s="53"/>
    </row>
    <row r="424" customFormat="false" ht="12.75" hidden="false" customHeight="false" outlineLevel="0" collapsed="false">
      <c r="G424" s="53"/>
    </row>
    <row r="425" customFormat="false" ht="12.75" hidden="false" customHeight="false" outlineLevel="0" collapsed="false">
      <c r="G425" s="53"/>
    </row>
    <row r="426" customFormat="false" ht="12.75" hidden="false" customHeight="false" outlineLevel="0" collapsed="false">
      <c r="G426" s="53"/>
    </row>
    <row r="427" customFormat="false" ht="12.75" hidden="false" customHeight="false" outlineLevel="0" collapsed="false">
      <c r="G427" s="53"/>
    </row>
    <row r="428" customFormat="false" ht="12.75" hidden="false" customHeight="false" outlineLevel="0" collapsed="false">
      <c r="G428" s="53"/>
    </row>
    <row r="429" customFormat="false" ht="12.75" hidden="false" customHeight="false" outlineLevel="0" collapsed="false">
      <c r="G429" s="53"/>
    </row>
    <row r="430" customFormat="false" ht="12.75" hidden="false" customHeight="false" outlineLevel="0" collapsed="false">
      <c r="G430" s="53"/>
    </row>
    <row r="431" customFormat="false" ht="12.75" hidden="false" customHeight="false" outlineLevel="0" collapsed="false">
      <c r="G431" s="53"/>
    </row>
    <row r="432" customFormat="false" ht="12.75" hidden="false" customHeight="false" outlineLevel="0" collapsed="false">
      <c r="G432" s="53"/>
    </row>
    <row r="433" customFormat="false" ht="12.75" hidden="false" customHeight="false" outlineLevel="0" collapsed="false">
      <c r="G433" s="53"/>
    </row>
    <row r="434" customFormat="false" ht="12.75" hidden="false" customHeight="false" outlineLevel="0" collapsed="false">
      <c r="G434" s="53"/>
    </row>
    <row r="435" customFormat="false" ht="12.75" hidden="false" customHeight="false" outlineLevel="0" collapsed="false">
      <c r="G435" s="53"/>
    </row>
    <row r="436" customFormat="false" ht="12.75" hidden="false" customHeight="false" outlineLevel="0" collapsed="false">
      <c r="G436" s="53"/>
    </row>
    <row r="437" customFormat="false" ht="12.75" hidden="false" customHeight="false" outlineLevel="0" collapsed="false">
      <c r="G437" s="53"/>
    </row>
    <row r="438" customFormat="false" ht="12.75" hidden="false" customHeight="false" outlineLevel="0" collapsed="false">
      <c r="G438" s="53"/>
    </row>
    <row r="439" customFormat="false" ht="12.75" hidden="false" customHeight="false" outlineLevel="0" collapsed="false">
      <c r="G439" s="53"/>
    </row>
    <row r="440" customFormat="false" ht="12.75" hidden="false" customHeight="false" outlineLevel="0" collapsed="false">
      <c r="G440" s="53"/>
    </row>
    <row r="441" customFormat="false" ht="12.75" hidden="false" customHeight="false" outlineLevel="0" collapsed="false">
      <c r="G441" s="53"/>
    </row>
    <row r="442" customFormat="false" ht="12.75" hidden="false" customHeight="false" outlineLevel="0" collapsed="false">
      <c r="G442" s="53"/>
    </row>
    <row r="443" customFormat="false" ht="12.75" hidden="false" customHeight="false" outlineLevel="0" collapsed="false">
      <c r="G443" s="53"/>
    </row>
    <row r="444" customFormat="false" ht="12.75" hidden="false" customHeight="false" outlineLevel="0" collapsed="false">
      <c r="G444" s="53"/>
    </row>
    <row r="445" customFormat="false" ht="12.75" hidden="false" customHeight="false" outlineLevel="0" collapsed="false">
      <c r="G445" s="53"/>
    </row>
    <row r="446" customFormat="false" ht="12.75" hidden="false" customHeight="false" outlineLevel="0" collapsed="false">
      <c r="G446" s="53"/>
    </row>
    <row r="447" customFormat="false" ht="12.75" hidden="false" customHeight="false" outlineLevel="0" collapsed="false">
      <c r="G447" s="53"/>
    </row>
    <row r="448" customFormat="false" ht="12.75" hidden="false" customHeight="false" outlineLevel="0" collapsed="false">
      <c r="G448" s="53"/>
    </row>
    <row r="449" customFormat="false" ht="12.75" hidden="false" customHeight="false" outlineLevel="0" collapsed="false">
      <c r="G449" s="53"/>
    </row>
    <row r="450" customFormat="false" ht="12.75" hidden="false" customHeight="false" outlineLevel="0" collapsed="false">
      <c r="G450" s="53"/>
    </row>
    <row r="451" customFormat="false" ht="12.75" hidden="false" customHeight="false" outlineLevel="0" collapsed="false">
      <c r="G451" s="53"/>
    </row>
    <row r="452" customFormat="false" ht="12.75" hidden="false" customHeight="false" outlineLevel="0" collapsed="false">
      <c r="G452" s="53"/>
    </row>
    <row r="453" customFormat="false" ht="12.75" hidden="false" customHeight="false" outlineLevel="0" collapsed="false">
      <c r="G453" s="53"/>
    </row>
    <row r="454" customFormat="false" ht="12.75" hidden="false" customHeight="false" outlineLevel="0" collapsed="false">
      <c r="G454" s="53"/>
    </row>
    <row r="455" customFormat="false" ht="12.75" hidden="false" customHeight="false" outlineLevel="0" collapsed="false">
      <c r="G455" s="53"/>
    </row>
    <row r="456" customFormat="false" ht="12.75" hidden="false" customHeight="false" outlineLevel="0" collapsed="false">
      <c r="G456" s="53"/>
    </row>
    <row r="457" customFormat="false" ht="12.75" hidden="false" customHeight="false" outlineLevel="0" collapsed="false">
      <c r="G457" s="53"/>
    </row>
    <row r="458" customFormat="false" ht="12.75" hidden="false" customHeight="false" outlineLevel="0" collapsed="false">
      <c r="G458" s="53"/>
    </row>
    <row r="459" customFormat="false" ht="12.75" hidden="false" customHeight="false" outlineLevel="0" collapsed="false">
      <c r="G459" s="53"/>
    </row>
    <row r="460" customFormat="false" ht="12.75" hidden="false" customHeight="false" outlineLevel="0" collapsed="false">
      <c r="G460" s="53"/>
    </row>
    <row r="461" customFormat="false" ht="12.75" hidden="false" customHeight="false" outlineLevel="0" collapsed="false">
      <c r="G461" s="53"/>
    </row>
    <row r="462" customFormat="false" ht="12.75" hidden="false" customHeight="false" outlineLevel="0" collapsed="false">
      <c r="G462" s="53"/>
    </row>
    <row r="463" customFormat="false" ht="12.75" hidden="false" customHeight="false" outlineLevel="0" collapsed="false">
      <c r="G463" s="53"/>
    </row>
    <row r="464" customFormat="false" ht="12.75" hidden="false" customHeight="false" outlineLevel="0" collapsed="false">
      <c r="G464" s="53"/>
    </row>
    <row r="465" customFormat="false" ht="12.75" hidden="false" customHeight="false" outlineLevel="0" collapsed="false">
      <c r="G465" s="53"/>
    </row>
    <row r="466" customFormat="false" ht="12.75" hidden="false" customHeight="false" outlineLevel="0" collapsed="false">
      <c r="G466" s="53"/>
    </row>
    <row r="467" customFormat="false" ht="12.75" hidden="false" customHeight="false" outlineLevel="0" collapsed="false">
      <c r="G467" s="53"/>
    </row>
    <row r="468" customFormat="false" ht="12.75" hidden="false" customHeight="false" outlineLevel="0" collapsed="false">
      <c r="G468" s="53"/>
    </row>
    <row r="469" customFormat="false" ht="12.75" hidden="false" customHeight="false" outlineLevel="0" collapsed="false">
      <c r="G469" s="53"/>
    </row>
    <row r="470" customFormat="false" ht="12.75" hidden="false" customHeight="false" outlineLevel="0" collapsed="false">
      <c r="G470" s="53"/>
    </row>
    <row r="471" customFormat="false" ht="12.75" hidden="false" customHeight="false" outlineLevel="0" collapsed="false">
      <c r="G471" s="53"/>
    </row>
    <row r="472" customFormat="false" ht="12.75" hidden="false" customHeight="false" outlineLevel="0" collapsed="false">
      <c r="G472" s="53"/>
    </row>
    <row r="473" customFormat="false" ht="12.75" hidden="false" customHeight="false" outlineLevel="0" collapsed="false">
      <c r="G473" s="53"/>
    </row>
    <row r="474" customFormat="false" ht="12.75" hidden="false" customHeight="false" outlineLevel="0" collapsed="false">
      <c r="G474" s="53"/>
    </row>
    <row r="475" customFormat="false" ht="12.75" hidden="false" customHeight="false" outlineLevel="0" collapsed="false">
      <c r="G475" s="53"/>
    </row>
    <row r="476" customFormat="false" ht="12.75" hidden="false" customHeight="false" outlineLevel="0" collapsed="false">
      <c r="G476" s="53"/>
    </row>
    <row r="477" customFormat="false" ht="12.75" hidden="false" customHeight="false" outlineLevel="0" collapsed="false">
      <c r="G477" s="53"/>
    </row>
    <row r="478" customFormat="false" ht="12.75" hidden="false" customHeight="false" outlineLevel="0" collapsed="false">
      <c r="G478" s="53"/>
    </row>
    <row r="479" customFormat="false" ht="12.75" hidden="false" customHeight="false" outlineLevel="0" collapsed="false">
      <c r="G479" s="53"/>
    </row>
    <row r="480" customFormat="false" ht="12.75" hidden="false" customHeight="false" outlineLevel="0" collapsed="false">
      <c r="G480" s="53"/>
    </row>
    <row r="481" customFormat="false" ht="12.75" hidden="false" customHeight="false" outlineLevel="0" collapsed="false">
      <c r="G481" s="53"/>
    </row>
    <row r="482" customFormat="false" ht="12.75" hidden="false" customHeight="false" outlineLevel="0" collapsed="false">
      <c r="G482" s="53"/>
    </row>
    <row r="483" customFormat="false" ht="12.75" hidden="false" customHeight="false" outlineLevel="0" collapsed="false">
      <c r="G483" s="53"/>
    </row>
    <row r="484" customFormat="false" ht="12.75" hidden="false" customHeight="false" outlineLevel="0" collapsed="false">
      <c r="G484" s="53"/>
    </row>
    <row r="485" customFormat="false" ht="12.75" hidden="false" customHeight="false" outlineLevel="0" collapsed="false">
      <c r="G485" s="53"/>
    </row>
    <row r="486" customFormat="false" ht="12.75" hidden="false" customHeight="false" outlineLevel="0" collapsed="false">
      <c r="G486" s="53"/>
    </row>
    <row r="487" customFormat="false" ht="12.75" hidden="false" customHeight="false" outlineLevel="0" collapsed="false">
      <c r="G487" s="53"/>
    </row>
    <row r="488" customFormat="false" ht="12.75" hidden="false" customHeight="false" outlineLevel="0" collapsed="false">
      <c r="G488" s="53"/>
    </row>
    <row r="489" customFormat="false" ht="12.75" hidden="false" customHeight="false" outlineLevel="0" collapsed="false">
      <c r="G489" s="53"/>
    </row>
    <row r="490" customFormat="false" ht="12.75" hidden="false" customHeight="false" outlineLevel="0" collapsed="false">
      <c r="G490" s="53"/>
    </row>
    <row r="491" customFormat="false" ht="12.75" hidden="false" customHeight="false" outlineLevel="0" collapsed="false">
      <c r="G491" s="53"/>
    </row>
    <row r="492" customFormat="false" ht="12.75" hidden="false" customHeight="false" outlineLevel="0" collapsed="false">
      <c r="G492" s="53"/>
    </row>
    <row r="493" customFormat="false" ht="12.75" hidden="false" customHeight="false" outlineLevel="0" collapsed="false">
      <c r="G493" s="53"/>
    </row>
    <row r="494" customFormat="false" ht="12.75" hidden="false" customHeight="false" outlineLevel="0" collapsed="false">
      <c r="G494" s="53"/>
    </row>
    <row r="495" customFormat="false" ht="12.75" hidden="false" customHeight="false" outlineLevel="0" collapsed="false">
      <c r="G495" s="53"/>
    </row>
    <row r="496" customFormat="false" ht="12.75" hidden="false" customHeight="false" outlineLevel="0" collapsed="false">
      <c r="G496" s="53"/>
    </row>
    <row r="497" customFormat="false" ht="12.75" hidden="false" customHeight="false" outlineLevel="0" collapsed="false">
      <c r="G497" s="53"/>
    </row>
    <row r="498" customFormat="false" ht="12.75" hidden="false" customHeight="false" outlineLevel="0" collapsed="false">
      <c r="G498" s="53"/>
    </row>
    <row r="499" customFormat="false" ht="12.75" hidden="false" customHeight="false" outlineLevel="0" collapsed="false">
      <c r="G499" s="53"/>
    </row>
    <row r="500" customFormat="false" ht="12.75" hidden="false" customHeight="false" outlineLevel="0" collapsed="false">
      <c r="G500" s="53"/>
    </row>
    <row r="501" customFormat="false" ht="12.75" hidden="false" customHeight="false" outlineLevel="0" collapsed="false">
      <c r="G501" s="53"/>
    </row>
    <row r="502" customFormat="false" ht="12.75" hidden="false" customHeight="false" outlineLevel="0" collapsed="false">
      <c r="G502" s="53"/>
    </row>
    <row r="503" customFormat="false" ht="12.75" hidden="false" customHeight="false" outlineLevel="0" collapsed="false">
      <c r="G503" s="53"/>
    </row>
    <row r="504" customFormat="false" ht="12.75" hidden="false" customHeight="false" outlineLevel="0" collapsed="false">
      <c r="G504" s="53"/>
    </row>
    <row r="505" customFormat="false" ht="12.75" hidden="false" customHeight="false" outlineLevel="0" collapsed="false">
      <c r="G505" s="53"/>
    </row>
    <row r="506" customFormat="false" ht="12.75" hidden="false" customHeight="false" outlineLevel="0" collapsed="false">
      <c r="G506" s="53"/>
    </row>
    <row r="507" customFormat="false" ht="12.75" hidden="false" customHeight="false" outlineLevel="0" collapsed="false">
      <c r="G507" s="53"/>
    </row>
    <row r="508" customFormat="false" ht="12.75" hidden="false" customHeight="false" outlineLevel="0" collapsed="false">
      <c r="G508" s="53"/>
    </row>
    <row r="509" customFormat="false" ht="12.75" hidden="false" customHeight="false" outlineLevel="0" collapsed="false">
      <c r="G509" s="53"/>
    </row>
    <row r="510" customFormat="false" ht="12.75" hidden="false" customHeight="false" outlineLevel="0" collapsed="false">
      <c r="G510" s="53"/>
    </row>
    <row r="511" customFormat="false" ht="12.75" hidden="false" customHeight="false" outlineLevel="0" collapsed="false">
      <c r="G511" s="53"/>
    </row>
    <row r="512" customFormat="false" ht="12.75" hidden="false" customHeight="false" outlineLevel="0" collapsed="false">
      <c r="G512" s="53"/>
    </row>
    <row r="513" customFormat="false" ht="12.75" hidden="false" customHeight="false" outlineLevel="0" collapsed="false">
      <c r="G513" s="53"/>
    </row>
    <row r="514" customFormat="false" ht="12.75" hidden="false" customHeight="false" outlineLevel="0" collapsed="false">
      <c r="G514" s="53"/>
    </row>
    <row r="515" customFormat="false" ht="12.75" hidden="false" customHeight="false" outlineLevel="0" collapsed="false">
      <c r="G515" s="53"/>
    </row>
    <row r="516" customFormat="false" ht="12.75" hidden="false" customHeight="false" outlineLevel="0" collapsed="false">
      <c r="G516" s="53"/>
    </row>
    <row r="517" customFormat="false" ht="12.75" hidden="false" customHeight="false" outlineLevel="0" collapsed="false">
      <c r="G517" s="53"/>
    </row>
    <row r="518" customFormat="false" ht="12.75" hidden="false" customHeight="false" outlineLevel="0" collapsed="false">
      <c r="G518" s="53"/>
    </row>
    <row r="519" customFormat="false" ht="12.75" hidden="false" customHeight="false" outlineLevel="0" collapsed="false">
      <c r="G519" s="53"/>
    </row>
    <row r="520" customFormat="false" ht="12.75" hidden="false" customHeight="false" outlineLevel="0" collapsed="false">
      <c r="G520" s="53"/>
    </row>
    <row r="521" customFormat="false" ht="12.75" hidden="false" customHeight="false" outlineLevel="0" collapsed="false">
      <c r="G521" s="53"/>
    </row>
    <row r="522" customFormat="false" ht="12.75" hidden="false" customHeight="false" outlineLevel="0" collapsed="false">
      <c r="G522" s="53"/>
    </row>
    <row r="523" customFormat="false" ht="12.75" hidden="false" customHeight="false" outlineLevel="0" collapsed="false">
      <c r="G523" s="53"/>
    </row>
    <row r="524" customFormat="false" ht="12.75" hidden="false" customHeight="false" outlineLevel="0" collapsed="false">
      <c r="G524" s="53"/>
    </row>
    <row r="525" customFormat="false" ht="12.75" hidden="false" customHeight="false" outlineLevel="0" collapsed="false">
      <c r="G525" s="53"/>
    </row>
    <row r="526" customFormat="false" ht="12.75" hidden="false" customHeight="false" outlineLevel="0" collapsed="false">
      <c r="G526" s="53"/>
    </row>
    <row r="527" customFormat="false" ht="12.75" hidden="false" customHeight="false" outlineLevel="0" collapsed="false">
      <c r="G527" s="53"/>
    </row>
    <row r="528" customFormat="false" ht="12.75" hidden="false" customHeight="false" outlineLevel="0" collapsed="false">
      <c r="G528" s="53"/>
    </row>
    <row r="529" customFormat="false" ht="12.75" hidden="false" customHeight="false" outlineLevel="0" collapsed="false">
      <c r="G529" s="53"/>
    </row>
    <row r="530" customFormat="false" ht="12.75" hidden="false" customHeight="false" outlineLevel="0" collapsed="false">
      <c r="G530" s="53"/>
    </row>
    <row r="531" customFormat="false" ht="12.75" hidden="false" customHeight="false" outlineLevel="0" collapsed="false">
      <c r="G531" s="53"/>
    </row>
    <row r="532" customFormat="false" ht="12.75" hidden="false" customHeight="false" outlineLevel="0" collapsed="false">
      <c r="G532" s="53"/>
    </row>
    <row r="533" customFormat="false" ht="12.75" hidden="false" customHeight="false" outlineLevel="0" collapsed="false">
      <c r="G533" s="53"/>
    </row>
    <row r="534" customFormat="false" ht="12.75" hidden="false" customHeight="false" outlineLevel="0" collapsed="false">
      <c r="G534" s="53"/>
    </row>
    <row r="535" customFormat="false" ht="12.75" hidden="false" customHeight="false" outlineLevel="0" collapsed="false">
      <c r="G535" s="53"/>
    </row>
    <row r="536" customFormat="false" ht="12.75" hidden="false" customHeight="false" outlineLevel="0" collapsed="false">
      <c r="G536" s="53"/>
    </row>
    <row r="537" customFormat="false" ht="12.75" hidden="false" customHeight="false" outlineLevel="0" collapsed="false">
      <c r="G537" s="53"/>
    </row>
    <row r="538" customFormat="false" ht="12.75" hidden="false" customHeight="false" outlineLevel="0" collapsed="false">
      <c r="G538" s="53"/>
    </row>
    <row r="539" customFormat="false" ht="12.75" hidden="false" customHeight="false" outlineLevel="0" collapsed="false">
      <c r="G539" s="53"/>
    </row>
    <row r="540" customFormat="false" ht="12.75" hidden="false" customHeight="false" outlineLevel="0" collapsed="false">
      <c r="G540" s="53"/>
    </row>
    <row r="541" customFormat="false" ht="12.75" hidden="false" customHeight="false" outlineLevel="0" collapsed="false">
      <c r="G541" s="53"/>
    </row>
    <row r="542" customFormat="false" ht="12.75" hidden="false" customHeight="false" outlineLevel="0" collapsed="false">
      <c r="G542" s="53"/>
    </row>
    <row r="543" customFormat="false" ht="12.75" hidden="false" customHeight="false" outlineLevel="0" collapsed="false">
      <c r="G543" s="53"/>
    </row>
    <row r="544" customFormat="false" ht="12.75" hidden="false" customHeight="false" outlineLevel="0" collapsed="false">
      <c r="G544" s="53"/>
    </row>
    <row r="545" customFormat="false" ht="12.75" hidden="false" customHeight="false" outlineLevel="0" collapsed="false">
      <c r="G545" s="53"/>
    </row>
    <row r="546" customFormat="false" ht="12.75" hidden="false" customHeight="false" outlineLevel="0" collapsed="false">
      <c r="G546" s="53"/>
    </row>
    <row r="547" customFormat="false" ht="12.75" hidden="false" customHeight="false" outlineLevel="0" collapsed="false">
      <c r="G547" s="53"/>
    </row>
    <row r="548" customFormat="false" ht="12.75" hidden="false" customHeight="false" outlineLevel="0" collapsed="false">
      <c r="G548" s="53"/>
    </row>
    <row r="549" customFormat="false" ht="12.75" hidden="false" customHeight="false" outlineLevel="0" collapsed="false">
      <c r="G549" s="53"/>
    </row>
    <row r="550" customFormat="false" ht="12.75" hidden="false" customHeight="false" outlineLevel="0" collapsed="false">
      <c r="G550" s="53"/>
    </row>
    <row r="551" customFormat="false" ht="12.75" hidden="false" customHeight="false" outlineLevel="0" collapsed="false">
      <c r="G551" s="53"/>
    </row>
    <row r="552" customFormat="false" ht="12.75" hidden="false" customHeight="false" outlineLevel="0" collapsed="false">
      <c r="G552" s="53"/>
    </row>
    <row r="553" customFormat="false" ht="12.75" hidden="false" customHeight="false" outlineLevel="0" collapsed="false">
      <c r="G553" s="53"/>
    </row>
    <row r="554" customFormat="false" ht="12.75" hidden="false" customHeight="false" outlineLevel="0" collapsed="false">
      <c r="G554" s="53"/>
    </row>
    <row r="555" customFormat="false" ht="12.75" hidden="false" customHeight="false" outlineLevel="0" collapsed="false">
      <c r="G555" s="53"/>
    </row>
    <row r="556" customFormat="false" ht="12.75" hidden="false" customHeight="false" outlineLevel="0" collapsed="false">
      <c r="G556" s="53"/>
    </row>
    <row r="557" customFormat="false" ht="12.75" hidden="false" customHeight="false" outlineLevel="0" collapsed="false">
      <c r="G557" s="53"/>
    </row>
    <row r="558" customFormat="false" ht="12.75" hidden="false" customHeight="false" outlineLevel="0" collapsed="false">
      <c r="G558" s="53"/>
    </row>
    <row r="559" customFormat="false" ht="12.75" hidden="false" customHeight="false" outlineLevel="0" collapsed="false">
      <c r="G559" s="53"/>
    </row>
    <row r="560" customFormat="false" ht="12.75" hidden="false" customHeight="false" outlineLevel="0" collapsed="false">
      <c r="G560" s="53"/>
    </row>
    <row r="561" customFormat="false" ht="12.75" hidden="false" customHeight="false" outlineLevel="0" collapsed="false">
      <c r="G561" s="53"/>
    </row>
    <row r="562" customFormat="false" ht="12.75" hidden="false" customHeight="false" outlineLevel="0" collapsed="false">
      <c r="G562" s="53"/>
    </row>
    <row r="563" customFormat="false" ht="12.75" hidden="false" customHeight="false" outlineLevel="0" collapsed="false">
      <c r="G563" s="53"/>
    </row>
    <row r="564" customFormat="false" ht="12.75" hidden="false" customHeight="false" outlineLevel="0" collapsed="false">
      <c r="G564" s="53"/>
    </row>
    <row r="565" customFormat="false" ht="12.75" hidden="false" customHeight="false" outlineLevel="0" collapsed="false">
      <c r="G565" s="53"/>
    </row>
    <row r="566" customFormat="false" ht="12.75" hidden="false" customHeight="false" outlineLevel="0" collapsed="false">
      <c r="G566" s="53"/>
    </row>
    <row r="567" customFormat="false" ht="12.75" hidden="false" customHeight="false" outlineLevel="0" collapsed="false">
      <c r="G567" s="53"/>
    </row>
    <row r="568" customFormat="false" ht="12.75" hidden="false" customHeight="false" outlineLevel="0" collapsed="false">
      <c r="G568" s="53"/>
    </row>
    <row r="569" customFormat="false" ht="12.75" hidden="false" customHeight="false" outlineLevel="0" collapsed="false">
      <c r="G569" s="53"/>
    </row>
    <row r="570" customFormat="false" ht="12.75" hidden="false" customHeight="false" outlineLevel="0" collapsed="false">
      <c r="G570" s="53"/>
    </row>
    <row r="571" customFormat="false" ht="12.75" hidden="false" customHeight="false" outlineLevel="0" collapsed="false">
      <c r="G571" s="53"/>
    </row>
    <row r="572" customFormat="false" ht="12.75" hidden="false" customHeight="false" outlineLevel="0" collapsed="false">
      <c r="G572" s="53"/>
    </row>
    <row r="573" customFormat="false" ht="12.75" hidden="false" customHeight="false" outlineLevel="0" collapsed="false">
      <c r="G573" s="53"/>
    </row>
    <row r="574" customFormat="false" ht="12.75" hidden="false" customHeight="false" outlineLevel="0" collapsed="false">
      <c r="G574" s="53"/>
    </row>
    <row r="575" customFormat="false" ht="12.75" hidden="false" customHeight="false" outlineLevel="0" collapsed="false">
      <c r="G575" s="53"/>
    </row>
    <row r="576" customFormat="false" ht="12.75" hidden="false" customHeight="false" outlineLevel="0" collapsed="false">
      <c r="G576" s="53"/>
    </row>
    <row r="577" customFormat="false" ht="12.75" hidden="false" customHeight="false" outlineLevel="0" collapsed="false">
      <c r="G577" s="53"/>
    </row>
    <row r="578" customFormat="false" ht="12.75" hidden="false" customHeight="false" outlineLevel="0" collapsed="false">
      <c r="G578" s="53"/>
    </row>
    <row r="579" customFormat="false" ht="12.75" hidden="false" customHeight="false" outlineLevel="0" collapsed="false">
      <c r="G579" s="53"/>
    </row>
    <row r="580" customFormat="false" ht="12.75" hidden="false" customHeight="false" outlineLevel="0" collapsed="false">
      <c r="G580" s="53"/>
    </row>
    <row r="581" customFormat="false" ht="12.75" hidden="false" customHeight="false" outlineLevel="0" collapsed="false">
      <c r="G581" s="53"/>
    </row>
    <row r="582" customFormat="false" ht="12.75" hidden="false" customHeight="false" outlineLevel="0" collapsed="false">
      <c r="G582" s="53"/>
    </row>
    <row r="583" customFormat="false" ht="12.75" hidden="false" customHeight="false" outlineLevel="0" collapsed="false">
      <c r="G583" s="53"/>
    </row>
    <row r="584" customFormat="false" ht="12.75" hidden="false" customHeight="false" outlineLevel="0" collapsed="false">
      <c r="G584" s="53"/>
    </row>
    <row r="585" customFormat="false" ht="12.75" hidden="false" customHeight="false" outlineLevel="0" collapsed="false">
      <c r="G585" s="53"/>
    </row>
    <row r="586" customFormat="false" ht="12.75" hidden="false" customHeight="false" outlineLevel="0" collapsed="false">
      <c r="G586" s="53"/>
    </row>
    <row r="587" customFormat="false" ht="12.75" hidden="false" customHeight="false" outlineLevel="0" collapsed="false">
      <c r="G587" s="53"/>
    </row>
    <row r="588" customFormat="false" ht="12.75" hidden="false" customHeight="false" outlineLevel="0" collapsed="false">
      <c r="G588" s="53"/>
    </row>
    <row r="589" customFormat="false" ht="12.75" hidden="false" customHeight="false" outlineLevel="0" collapsed="false">
      <c r="G589" s="53"/>
    </row>
    <row r="590" customFormat="false" ht="12.75" hidden="false" customHeight="false" outlineLevel="0" collapsed="false">
      <c r="G590" s="53"/>
    </row>
    <row r="591" customFormat="false" ht="12.75" hidden="false" customHeight="false" outlineLevel="0" collapsed="false">
      <c r="G591" s="53"/>
    </row>
    <row r="592" customFormat="false" ht="12.75" hidden="false" customHeight="false" outlineLevel="0" collapsed="false">
      <c r="G592" s="53"/>
    </row>
    <row r="593" customFormat="false" ht="12.75" hidden="false" customHeight="false" outlineLevel="0" collapsed="false">
      <c r="G593" s="53"/>
    </row>
    <row r="594" customFormat="false" ht="12.75" hidden="false" customHeight="false" outlineLevel="0" collapsed="false">
      <c r="G594" s="53"/>
    </row>
    <row r="595" customFormat="false" ht="12.75" hidden="false" customHeight="false" outlineLevel="0" collapsed="false">
      <c r="G595" s="53"/>
    </row>
    <row r="596" customFormat="false" ht="12.75" hidden="false" customHeight="false" outlineLevel="0" collapsed="false">
      <c r="G596" s="53"/>
    </row>
    <row r="597" customFormat="false" ht="12.75" hidden="false" customHeight="false" outlineLevel="0" collapsed="false">
      <c r="G597" s="53"/>
    </row>
    <row r="598" customFormat="false" ht="12.75" hidden="false" customHeight="false" outlineLevel="0" collapsed="false">
      <c r="G598" s="53"/>
    </row>
    <row r="599" customFormat="false" ht="12.75" hidden="false" customHeight="false" outlineLevel="0" collapsed="false">
      <c r="G599" s="53"/>
    </row>
    <row r="600" customFormat="false" ht="12.75" hidden="false" customHeight="false" outlineLevel="0" collapsed="false">
      <c r="G600" s="53"/>
    </row>
    <row r="601" customFormat="false" ht="12.75" hidden="false" customHeight="false" outlineLevel="0" collapsed="false">
      <c r="G601" s="53"/>
    </row>
    <row r="602" customFormat="false" ht="12.75" hidden="false" customHeight="false" outlineLevel="0" collapsed="false">
      <c r="G602" s="53"/>
    </row>
    <row r="603" customFormat="false" ht="12.75" hidden="false" customHeight="false" outlineLevel="0" collapsed="false">
      <c r="G603" s="53"/>
    </row>
    <row r="604" customFormat="false" ht="12.75" hidden="false" customHeight="false" outlineLevel="0" collapsed="false">
      <c r="G604" s="53"/>
    </row>
    <row r="605" customFormat="false" ht="12.75" hidden="false" customHeight="false" outlineLevel="0" collapsed="false">
      <c r="G605" s="53"/>
    </row>
    <row r="606" customFormat="false" ht="12.75" hidden="false" customHeight="false" outlineLevel="0" collapsed="false">
      <c r="G606" s="53"/>
    </row>
    <row r="607" customFormat="false" ht="12.75" hidden="false" customHeight="false" outlineLevel="0" collapsed="false">
      <c r="G607" s="53"/>
    </row>
    <row r="608" customFormat="false" ht="12.75" hidden="false" customHeight="false" outlineLevel="0" collapsed="false">
      <c r="G608" s="53"/>
    </row>
    <row r="609" customFormat="false" ht="12.75" hidden="false" customHeight="false" outlineLevel="0" collapsed="false">
      <c r="G609" s="53"/>
    </row>
    <row r="610" customFormat="false" ht="12.75" hidden="false" customHeight="false" outlineLevel="0" collapsed="false">
      <c r="G610" s="53"/>
    </row>
    <row r="611" customFormat="false" ht="12.75" hidden="false" customHeight="false" outlineLevel="0" collapsed="false">
      <c r="G611" s="53"/>
    </row>
    <row r="612" customFormat="false" ht="12.75" hidden="false" customHeight="false" outlineLevel="0" collapsed="false">
      <c r="G612" s="53"/>
    </row>
    <row r="613" customFormat="false" ht="12.75" hidden="false" customHeight="false" outlineLevel="0" collapsed="false">
      <c r="G613" s="53"/>
    </row>
    <row r="614" customFormat="false" ht="12.75" hidden="false" customHeight="false" outlineLevel="0" collapsed="false">
      <c r="G614" s="53"/>
    </row>
    <row r="615" customFormat="false" ht="12.75" hidden="false" customHeight="false" outlineLevel="0" collapsed="false">
      <c r="G615" s="53"/>
    </row>
    <row r="616" customFormat="false" ht="12.75" hidden="false" customHeight="false" outlineLevel="0" collapsed="false">
      <c r="G616" s="53"/>
    </row>
    <row r="617" customFormat="false" ht="12.75" hidden="false" customHeight="false" outlineLevel="0" collapsed="false">
      <c r="G617" s="53"/>
    </row>
    <row r="618" customFormat="false" ht="12.75" hidden="false" customHeight="false" outlineLevel="0" collapsed="false">
      <c r="G618" s="53"/>
    </row>
    <row r="619" customFormat="false" ht="12.75" hidden="false" customHeight="false" outlineLevel="0" collapsed="false">
      <c r="G619" s="53"/>
    </row>
    <row r="620" customFormat="false" ht="12.75" hidden="false" customHeight="false" outlineLevel="0" collapsed="false">
      <c r="G620" s="53"/>
    </row>
    <row r="621" customFormat="false" ht="12.75" hidden="false" customHeight="false" outlineLevel="0" collapsed="false">
      <c r="G621" s="53"/>
    </row>
    <row r="622" customFormat="false" ht="12.75" hidden="false" customHeight="false" outlineLevel="0" collapsed="false">
      <c r="G622" s="53"/>
    </row>
    <row r="623" customFormat="false" ht="12.75" hidden="false" customHeight="false" outlineLevel="0" collapsed="false">
      <c r="G623" s="53"/>
    </row>
    <row r="624" customFormat="false" ht="12.75" hidden="false" customHeight="false" outlineLevel="0" collapsed="false">
      <c r="G624" s="53"/>
    </row>
    <row r="625" customFormat="false" ht="12.75" hidden="false" customHeight="false" outlineLevel="0" collapsed="false">
      <c r="G625" s="53"/>
    </row>
    <row r="626" customFormat="false" ht="12.75" hidden="false" customHeight="false" outlineLevel="0" collapsed="false">
      <c r="G626" s="53"/>
    </row>
    <row r="627" customFormat="false" ht="12.75" hidden="false" customHeight="false" outlineLevel="0" collapsed="false">
      <c r="G627" s="53"/>
    </row>
    <row r="628" customFormat="false" ht="12.75" hidden="false" customHeight="false" outlineLevel="0" collapsed="false">
      <c r="G628" s="53"/>
    </row>
    <row r="629" customFormat="false" ht="12.75" hidden="false" customHeight="false" outlineLevel="0" collapsed="false">
      <c r="G629" s="53"/>
    </row>
    <row r="630" customFormat="false" ht="12.75" hidden="false" customHeight="false" outlineLevel="0" collapsed="false">
      <c r="G630" s="53"/>
    </row>
    <row r="631" customFormat="false" ht="12.75" hidden="false" customHeight="false" outlineLevel="0" collapsed="false">
      <c r="G631" s="53"/>
    </row>
    <row r="632" customFormat="false" ht="12.75" hidden="false" customHeight="false" outlineLevel="0" collapsed="false">
      <c r="G632" s="53"/>
    </row>
    <row r="633" customFormat="false" ht="12.75" hidden="false" customHeight="false" outlineLevel="0" collapsed="false">
      <c r="G633" s="53"/>
    </row>
    <row r="634" customFormat="false" ht="12.75" hidden="false" customHeight="false" outlineLevel="0" collapsed="false">
      <c r="G634" s="53"/>
    </row>
    <row r="635" customFormat="false" ht="12.75" hidden="false" customHeight="false" outlineLevel="0" collapsed="false">
      <c r="G635" s="53"/>
    </row>
    <row r="636" customFormat="false" ht="12.75" hidden="false" customHeight="false" outlineLevel="0" collapsed="false">
      <c r="G636" s="53"/>
    </row>
    <row r="637" customFormat="false" ht="12.75" hidden="false" customHeight="false" outlineLevel="0" collapsed="false">
      <c r="G637" s="53"/>
    </row>
    <row r="638" customFormat="false" ht="12.75" hidden="false" customHeight="false" outlineLevel="0" collapsed="false">
      <c r="G638" s="53"/>
    </row>
    <row r="639" customFormat="false" ht="12.75" hidden="false" customHeight="false" outlineLevel="0" collapsed="false">
      <c r="G639" s="53"/>
    </row>
    <row r="640" customFormat="false" ht="12.75" hidden="false" customHeight="false" outlineLevel="0" collapsed="false">
      <c r="G640" s="53"/>
    </row>
    <row r="641" customFormat="false" ht="12.75" hidden="false" customHeight="false" outlineLevel="0" collapsed="false">
      <c r="G641" s="53"/>
    </row>
    <row r="642" customFormat="false" ht="12.75" hidden="false" customHeight="false" outlineLevel="0" collapsed="false">
      <c r="G642" s="53"/>
    </row>
    <row r="643" customFormat="false" ht="12.75" hidden="false" customHeight="false" outlineLevel="0" collapsed="false">
      <c r="G643" s="53"/>
    </row>
    <row r="644" customFormat="false" ht="12.75" hidden="false" customHeight="false" outlineLevel="0" collapsed="false">
      <c r="G644" s="53"/>
    </row>
    <row r="645" customFormat="false" ht="12.75" hidden="false" customHeight="false" outlineLevel="0" collapsed="false">
      <c r="G645" s="53"/>
    </row>
    <row r="646" customFormat="false" ht="12.75" hidden="false" customHeight="false" outlineLevel="0" collapsed="false">
      <c r="G646" s="53"/>
    </row>
    <row r="647" customFormat="false" ht="12.75" hidden="false" customHeight="false" outlineLevel="0" collapsed="false">
      <c r="G647" s="53"/>
    </row>
    <row r="648" customFormat="false" ht="12.75" hidden="false" customHeight="false" outlineLevel="0" collapsed="false">
      <c r="G648" s="53"/>
    </row>
    <row r="649" customFormat="false" ht="12.75" hidden="false" customHeight="false" outlineLevel="0" collapsed="false">
      <c r="G649" s="53"/>
    </row>
    <row r="650" customFormat="false" ht="12.75" hidden="false" customHeight="false" outlineLevel="0" collapsed="false">
      <c r="G650" s="53"/>
    </row>
    <row r="651" customFormat="false" ht="12.75" hidden="false" customHeight="false" outlineLevel="0" collapsed="false">
      <c r="G651" s="53"/>
    </row>
    <row r="652" customFormat="false" ht="12.75" hidden="false" customHeight="false" outlineLevel="0" collapsed="false">
      <c r="G652" s="53"/>
    </row>
    <row r="653" customFormat="false" ht="12.75" hidden="false" customHeight="false" outlineLevel="0" collapsed="false">
      <c r="G653" s="53"/>
    </row>
    <row r="654" customFormat="false" ht="12.75" hidden="false" customHeight="false" outlineLevel="0" collapsed="false">
      <c r="G654" s="53"/>
    </row>
    <row r="655" customFormat="false" ht="12.75" hidden="false" customHeight="false" outlineLevel="0" collapsed="false">
      <c r="G655" s="53"/>
    </row>
    <row r="656" customFormat="false" ht="12.75" hidden="false" customHeight="false" outlineLevel="0" collapsed="false">
      <c r="G656" s="53"/>
    </row>
    <row r="657" customFormat="false" ht="12.75" hidden="false" customHeight="false" outlineLevel="0" collapsed="false">
      <c r="G657" s="53"/>
    </row>
    <row r="658" customFormat="false" ht="12.75" hidden="false" customHeight="false" outlineLevel="0" collapsed="false">
      <c r="G658" s="53"/>
    </row>
    <row r="659" customFormat="false" ht="12.75" hidden="false" customHeight="false" outlineLevel="0" collapsed="false">
      <c r="G659" s="53"/>
    </row>
    <row r="660" customFormat="false" ht="12.75" hidden="false" customHeight="false" outlineLevel="0" collapsed="false">
      <c r="G660" s="53"/>
    </row>
    <row r="661" customFormat="false" ht="12.75" hidden="false" customHeight="false" outlineLevel="0" collapsed="false">
      <c r="G661" s="53"/>
    </row>
    <row r="662" customFormat="false" ht="12.75" hidden="false" customHeight="false" outlineLevel="0" collapsed="false">
      <c r="G662" s="53"/>
    </row>
    <row r="663" customFormat="false" ht="12.75" hidden="false" customHeight="false" outlineLevel="0" collapsed="false">
      <c r="G663" s="53"/>
    </row>
    <row r="664" customFormat="false" ht="12.75" hidden="false" customHeight="false" outlineLevel="0" collapsed="false">
      <c r="G664" s="53"/>
    </row>
    <row r="665" customFormat="false" ht="12.75" hidden="false" customHeight="false" outlineLevel="0" collapsed="false">
      <c r="G665" s="53"/>
    </row>
    <row r="666" customFormat="false" ht="12.75" hidden="false" customHeight="false" outlineLevel="0" collapsed="false">
      <c r="G666" s="53"/>
    </row>
    <row r="667" customFormat="false" ht="12.75" hidden="false" customHeight="false" outlineLevel="0" collapsed="false">
      <c r="G667" s="53"/>
    </row>
    <row r="668" customFormat="false" ht="12.75" hidden="false" customHeight="false" outlineLevel="0" collapsed="false">
      <c r="G668" s="53"/>
    </row>
    <row r="669" customFormat="false" ht="12.75" hidden="false" customHeight="false" outlineLevel="0" collapsed="false">
      <c r="G669" s="53"/>
    </row>
    <row r="670" customFormat="false" ht="12.75" hidden="false" customHeight="false" outlineLevel="0" collapsed="false">
      <c r="G670" s="53"/>
    </row>
    <row r="671" customFormat="false" ht="12.75" hidden="false" customHeight="false" outlineLevel="0" collapsed="false">
      <c r="G671" s="53"/>
    </row>
    <row r="672" customFormat="false" ht="12.75" hidden="false" customHeight="false" outlineLevel="0" collapsed="false">
      <c r="G672" s="53"/>
    </row>
    <row r="673" customFormat="false" ht="12.75" hidden="false" customHeight="false" outlineLevel="0" collapsed="false">
      <c r="G673" s="53"/>
    </row>
    <row r="674" customFormat="false" ht="12.75" hidden="false" customHeight="false" outlineLevel="0" collapsed="false">
      <c r="G674" s="53"/>
    </row>
    <row r="675" customFormat="false" ht="12.75" hidden="false" customHeight="false" outlineLevel="0" collapsed="false">
      <c r="G675" s="53"/>
    </row>
    <row r="676" customFormat="false" ht="12.75" hidden="false" customHeight="false" outlineLevel="0" collapsed="false">
      <c r="G676" s="53"/>
    </row>
    <row r="677" customFormat="false" ht="12.75" hidden="false" customHeight="false" outlineLevel="0" collapsed="false">
      <c r="G677" s="53"/>
    </row>
    <row r="678" customFormat="false" ht="12.75" hidden="false" customHeight="false" outlineLevel="0" collapsed="false">
      <c r="G678" s="53"/>
    </row>
    <row r="679" customFormat="false" ht="12.75" hidden="false" customHeight="false" outlineLevel="0" collapsed="false">
      <c r="G679" s="53"/>
    </row>
    <row r="680" customFormat="false" ht="12.75" hidden="false" customHeight="false" outlineLevel="0" collapsed="false">
      <c r="G680" s="53"/>
    </row>
    <row r="681" customFormat="false" ht="12.75" hidden="false" customHeight="false" outlineLevel="0" collapsed="false">
      <c r="G681" s="53"/>
    </row>
    <row r="682" customFormat="false" ht="12.75" hidden="false" customHeight="false" outlineLevel="0" collapsed="false">
      <c r="G682" s="53"/>
    </row>
    <row r="683" customFormat="false" ht="12.75" hidden="false" customHeight="false" outlineLevel="0" collapsed="false">
      <c r="G683" s="53"/>
    </row>
    <row r="684" customFormat="false" ht="12.75" hidden="false" customHeight="false" outlineLevel="0" collapsed="false">
      <c r="G684" s="53"/>
    </row>
    <row r="685" customFormat="false" ht="12.75" hidden="false" customHeight="false" outlineLevel="0" collapsed="false">
      <c r="G685" s="53"/>
    </row>
    <row r="686" customFormat="false" ht="12.75" hidden="false" customHeight="false" outlineLevel="0" collapsed="false">
      <c r="G686" s="53"/>
    </row>
    <row r="687" customFormat="false" ht="12.75" hidden="false" customHeight="false" outlineLevel="0" collapsed="false">
      <c r="G687" s="53"/>
    </row>
    <row r="688" customFormat="false" ht="12.75" hidden="false" customHeight="false" outlineLevel="0" collapsed="false">
      <c r="G688" s="53"/>
    </row>
    <row r="689" customFormat="false" ht="12.75" hidden="false" customHeight="false" outlineLevel="0" collapsed="false">
      <c r="G689" s="53"/>
    </row>
    <row r="690" customFormat="false" ht="12.75" hidden="false" customHeight="false" outlineLevel="0" collapsed="false">
      <c r="G690" s="53"/>
    </row>
    <row r="691" customFormat="false" ht="12.75" hidden="false" customHeight="false" outlineLevel="0" collapsed="false">
      <c r="G691" s="53"/>
    </row>
    <row r="692" customFormat="false" ht="12.75" hidden="false" customHeight="false" outlineLevel="0" collapsed="false">
      <c r="G692" s="53"/>
    </row>
    <row r="693" customFormat="false" ht="12.75" hidden="false" customHeight="false" outlineLevel="0" collapsed="false">
      <c r="G693" s="53"/>
    </row>
    <row r="694" customFormat="false" ht="12.75" hidden="false" customHeight="false" outlineLevel="0" collapsed="false">
      <c r="G694" s="53"/>
    </row>
    <row r="695" customFormat="false" ht="12.75" hidden="false" customHeight="false" outlineLevel="0" collapsed="false">
      <c r="G695" s="53"/>
    </row>
    <row r="696" customFormat="false" ht="12.75" hidden="false" customHeight="false" outlineLevel="0" collapsed="false">
      <c r="G696" s="53"/>
    </row>
    <row r="697" customFormat="false" ht="12.75" hidden="false" customHeight="false" outlineLevel="0" collapsed="false">
      <c r="G697" s="53"/>
    </row>
    <row r="698" customFormat="false" ht="12.75" hidden="false" customHeight="false" outlineLevel="0" collapsed="false">
      <c r="G698" s="53"/>
    </row>
    <row r="699" customFormat="false" ht="12.75" hidden="false" customHeight="false" outlineLevel="0" collapsed="false">
      <c r="G699" s="53"/>
    </row>
    <row r="700" customFormat="false" ht="12.75" hidden="false" customHeight="false" outlineLevel="0" collapsed="false">
      <c r="G700" s="53"/>
    </row>
    <row r="701" customFormat="false" ht="12.75" hidden="false" customHeight="false" outlineLevel="0" collapsed="false">
      <c r="G701" s="53"/>
    </row>
    <row r="702" customFormat="false" ht="12.75" hidden="false" customHeight="false" outlineLevel="0" collapsed="false">
      <c r="G702" s="53"/>
    </row>
    <row r="703" customFormat="false" ht="12.75" hidden="false" customHeight="false" outlineLevel="0" collapsed="false">
      <c r="G703" s="53"/>
    </row>
    <row r="704" customFormat="false" ht="12.75" hidden="false" customHeight="false" outlineLevel="0" collapsed="false">
      <c r="G704" s="53"/>
    </row>
    <row r="705" customFormat="false" ht="12.75" hidden="false" customHeight="false" outlineLevel="0" collapsed="false">
      <c r="G705" s="53"/>
    </row>
    <row r="706" customFormat="false" ht="12.75" hidden="false" customHeight="false" outlineLevel="0" collapsed="false">
      <c r="G706" s="53"/>
    </row>
    <row r="707" customFormat="false" ht="12.75" hidden="false" customHeight="false" outlineLevel="0" collapsed="false">
      <c r="G707" s="53"/>
    </row>
    <row r="708" customFormat="false" ht="12.75" hidden="false" customHeight="false" outlineLevel="0" collapsed="false">
      <c r="G708" s="53"/>
    </row>
    <row r="709" customFormat="false" ht="12.75" hidden="false" customHeight="false" outlineLevel="0" collapsed="false">
      <c r="G709" s="53"/>
    </row>
    <row r="710" customFormat="false" ht="12.75" hidden="false" customHeight="false" outlineLevel="0" collapsed="false">
      <c r="G710" s="53"/>
    </row>
    <row r="711" customFormat="false" ht="12.75" hidden="false" customHeight="false" outlineLevel="0" collapsed="false">
      <c r="G711" s="53"/>
    </row>
    <row r="712" customFormat="false" ht="12.75" hidden="false" customHeight="false" outlineLevel="0" collapsed="false">
      <c r="G712" s="53"/>
    </row>
    <row r="713" customFormat="false" ht="12.75" hidden="false" customHeight="false" outlineLevel="0" collapsed="false">
      <c r="G713" s="53"/>
    </row>
    <row r="714" customFormat="false" ht="12.75" hidden="false" customHeight="false" outlineLevel="0" collapsed="false">
      <c r="G714" s="53"/>
    </row>
    <row r="715" customFormat="false" ht="12.75" hidden="false" customHeight="false" outlineLevel="0" collapsed="false">
      <c r="G715" s="53"/>
    </row>
    <row r="716" customFormat="false" ht="12.75" hidden="false" customHeight="false" outlineLevel="0" collapsed="false">
      <c r="G716" s="53"/>
    </row>
    <row r="717" customFormat="false" ht="12.75" hidden="false" customHeight="false" outlineLevel="0" collapsed="false">
      <c r="G717" s="53"/>
    </row>
    <row r="718" customFormat="false" ht="12.75" hidden="false" customHeight="false" outlineLevel="0" collapsed="false">
      <c r="G718" s="53"/>
    </row>
    <row r="719" customFormat="false" ht="12.75" hidden="false" customHeight="false" outlineLevel="0" collapsed="false">
      <c r="G719" s="53"/>
    </row>
    <row r="720" customFormat="false" ht="12.75" hidden="false" customHeight="false" outlineLevel="0" collapsed="false">
      <c r="G720" s="53"/>
    </row>
    <row r="721" customFormat="false" ht="12.75" hidden="false" customHeight="false" outlineLevel="0" collapsed="false">
      <c r="G721" s="53"/>
    </row>
    <row r="722" customFormat="false" ht="12.75" hidden="false" customHeight="false" outlineLevel="0" collapsed="false">
      <c r="G722" s="53"/>
    </row>
    <row r="723" customFormat="false" ht="12.75" hidden="false" customHeight="false" outlineLevel="0" collapsed="false">
      <c r="G723" s="53"/>
    </row>
    <row r="724" customFormat="false" ht="12.75" hidden="false" customHeight="false" outlineLevel="0" collapsed="false">
      <c r="G724" s="53"/>
    </row>
    <row r="725" customFormat="false" ht="12.75" hidden="false" customHeight="false" outlineLevel="0" collapsed="false">
      <c r="G725" s="53"/>
    </row>
    <row r="726" customFormat="false" ht="12.75" hidden="false" customHeight="false" outlineLevel="0" collapsed="false">
      <c r="G726" s="53"/>
    </row>
    <row r="727" customFormat="false" ht="12.75" hidden="false" customHeight="false" outlineLevel="0" collapsed="false">
      <c r="G727" s="53"/>
    </row>
    <row r="728" customFormat="false" ht="12.75" hidden="false" customHeight="false" outlineLevel="0" collapsed="false">
      <c r="G728" s="53"/>
    </row>
    <row r="729" customFormat="false" ht="12.75" hidden="false" customHeight="false" outlineLevel="0" collapsed="false">
      <c r="G729" s="53"/>
    </row>
    <row r="730" customFormat="false" ht="12.75" hidden="false" customHeight="false" outlineLevel="0" collapsed="false">
      <c r="G730" s="53"/>
    </row>
    <row r="731" customFormat="false" ht="12.75" hidden="false" customHeight="false" outlineLevel="0" collapsed="false">
      <c r="G731" s="53"/>
    </row>
    <row r="732" customFormat="false" ht="12.75" hidden="false" customHeight="false" outlineLevel="0" collapsed="false">
      <c r="G732" s="53"/>
    </row>
    <row r="733" customFormat="false" ht="12.75" hidden="false" customHeight="false" outlineLevel="0" collapsed="false">
      <c r="G733" s="53"/>
    </row>
    <row r="734" customFormat="false" ht="12.75" hidden="false" customHeight="false" outlineLevel="0" collapsed="false">
      <c r="G734" s="53"/>
    </row>
    <row r="735" customFormat="false" ht="12.75" hidden="false" customHeight="false" outlineLevel="0" collapsed="false">
      <c r="G735" s="53"/>
    </row>
    <row r="736" customFormat="false" ht="12.75" hidden="false" customHeight="false" outlineLevel="0" collapsed="false">
      <c r="G736" s="53"/>
    </row>
    <row r="737" customFormat="false" ht="12.75" hidden="false" customHeight="false" outlineLevel="0" collapsed="false">
      <c r="G737" s="53"/>
    </row>
    <row r="738" customFormat="false" ht="12.75" hidden="false" customHeight="false" outlineLevel="0" collapsed="false">
      <c r="G738" s="53"/>
    </row>
    <row r="739" customFormat="false" ht="12.75" hidden="false" customHeight="false" outlineLevel="0" collapsed="false">
      <c r="G739" s="53"/>
    </row>
    <row r="740" customFormat="false" ht="12.75" hidden="false" customHeight="false" outlineLevel="0" collapsed="false">
      <c r="G740" s="53"/>
    </row>
    <row r="741" customFormat="false" ht="12.75" hidden="false" customHeight="false" outlineLevel="0" collapsed="false">
      <c r="G741" s="53"/>
    </row>
    <row r="742" customFormat="false" ht="12.75" hidden="false" customHeight="false" outlineLevel="0" collapsed="false">
      <c r="G742" s="53"/>
    </row>
    <row r="743" customFormat="false" ht="12.75" hidden="false" customHeight="false" outlineLevel="0" collapsed="false">
      <c r="G743" s="53"/>
    </row>
    <row r="744" customFormat="false" ht="12.75" hidden="false" customHeight="false" outlineLevel="0" collapsed="false">
      <c r="G744" s="53"/>
    </row>
    <row r="745" customFormat="false" ht="12.75" hidden="false" customHeight="false" outlineLevel="0" collapsed="false">
      <c r="G745" s="53"/>
    </row>
    <row r="746" customFormat="false" ht="12.75" hidden="false" customHeight="false" outlineLevel="0" collapsed="false">
      <c r="G746" s="53"/>
    </row>
    <row r="747" customFormat="false" ht="12.75" hidden="false" customHeight="false" outlineLevel="0" collapsed="false">
      <c r="G747" s="53"/>
    </row>
    <row r="748" customFormat="false" ht="12.75" hidden="false" customHeight="false" outlineLevel="0" collapsed="false">
      <c r="G748" s="53"/>
    </row>
    <row r="749" customFormat="false" ht="12.75" hidden="false" customHeight="false" outlineLevel="0" collapsed="false">
      <c r="G749" s="53"/>
    </row>
    <row r="750" customFormat="false" ht="12.75" hidden="false" customHeight="false" outlineLevel="0" collapsed="false">
      <c r="G750" s="53"/>
    </row>
    <row r="751" customFormat="false" ht="12.75" hidden="false" customHeight="false" outlineLevel="0" collapsed="false">
      <c r="G751" s="53"/>
    </row>
    <row r="752" customFormat="false" ht="12.75" hidden="false" customHeight="false" outlineLevel="0" collapsed="false">
      <c r="G752" s="53"/>
    </row>
    <row r="753" customFormat="false" ht="12.75" hidden="false" customHeight="false" outlineLevel="0" collapsed="false">
      <c r="G753" s="53"/>
    </row>
    <row r="754" customFormat="false" ht="12.75" hidden="false" customHeight="false" outlineLevel="0" collapsed="false">
      <c r="G754" s="53"/>
    </row>
    <row r="755" customFormat="false" ht="12.75" hidden="false" customHeight="false" outlineLevel="0" collapsed="false">
      <c r="G755" s="53"/>
    </row>
    <row r="756" customFormat="false" ht="12.75" hidden="false" customHeight="false" outlineLevel="0" collapsed="false">
      <c r="G756" s="53"/>
    </row>
    <row r="757" customFormat="false" ht="12.75" hidden="false" customHeight="false" outlineLevel="0" collapsed="false">
      <c r="G757" s="53"/>
    </row>
    <row r="758" customFormat="false" ht="12.75" hidden="false" customHeight="false" outlineLevel="0" collapsed="false">
      <c r="G758" s="53"/>
    </row>
    <row r="759" customFormat="false" ht="12.75" hidden="false" customHeight="false" outlineLevel="0" collapsed="false">
      <c r="G759" s="53"/>
    </row>
    <row r="760" customFormat="false" ht="12.75" hidden="false" customHeight="false" outlineLevel="0" collapsed="false">
      <c r="G760" s="53"/>
    </row>
    <row r="761" customFormat="false" ht="12.75" hidden="false" customHeight="false" outlineLevel="0" collapsed="false">
      <c r="G761" s="53"/>
    </row>
    <row r="762" customFormat="false" ht="12.75" hidden="false" customHeight="false" outlineLevel="0" collapsed="false">
      <c r="G762" s="53"/>
    </row>
    <row r="763" customFormat="false" ht="12.75" hidden="false" customHeight="false" outlineLevel="0" collapsed="false">
      <c r="G763" s="53"/>
    </row>
    <row r="764" customFormat="false" ht="12.75" hidden="false" customHeight="false" outlineLevel="0" collapsed="false">
      <c r="G764" s="53"/>
    </row>
    <row r="765" customFormat="false" ht="12.75" hidden="false" customHeight="false" outlineLevel="0" collapsed="false">
      <c r="G765" s="53"/>
    </row>
    <row r="766" customFormat="false" ht="12.75" hidden="false" customHeight="false" outlineLevel="0" collapsed="false">
      <c r="G766" s="53"/>
    </row>
    <row r="767" customFormat="false" ht="12.75" hidden="false" customHeight="false" outlineLevel="0" collapsed="false">
      <c r="G767" s="53"/>
    </row>
    <row r="768" customFormat="false" ht="12.75" hidden="false" customHeight="false" outlineLevel="0" collapsed="false">
      <c r="G768" s="53"/>
    </row>
    <row r="769" customFormat="false" ht="12.75" hidden="false" customHeight="false" outlineLevel="0" collapsed="false">
      <c r="G769" s="53"/>
    </row>
    <row r="770" customFormat="false" ht="12.75" hidden="false" customHeight="false" outlineLevel="0" collapsed="false">
      <c r="G770" s="53"/>
    </row>
    <row r="771" customFormat="false" ht="12.75" hidden="false" customHeight="false" outlineLevel="0" collapsed="false">
      <c r="G771" s="53"/>
    </row>
    <row r="772" customFormat="false" ht="12.75" hidden="false" customHeight="false" outlineLevel="0" collapsed="false">
      <c r="G772" s="53"/>
    </row>
    <row r="773" customFormat="false" ht="12.75" hidden="false" customHeight="false" outlineLevel="0" collapsed="false">
      <c r="G773" s="53"/>
    </row>
    <row r="774" customFormat="false" ht="12.75" hidden="false" customHeight="false" outlineLevel="0" collapsed="false">
      <c r="G774" s="53"/>
    </row>
    <row r="775" customFormat="false" ht="12.75" hidden="false" customHeight="false" outlineLevel="0" collapsed="false">
      <c r="G775" s="53"/>
    </row>
    <row r="776" customFormat="false" ht="12.75" hidden="false" customHeight="false" outlineLevel="0" collapsed="false">
      <c r="G776" s="53"/>
    </row>
    <row r="777" customFormat="false" ht="12.75" hidden="false" customHeight="false" outlineLevel="0" collapsed="false">
      <c r="G777" s="53"/>
    </row>
    <row r="778" customFormat="false" ht="12.75" hidden="false" customHeight="false" outlineLevel="0" collapsed="false">
      <c r="G778" s="53"/>
    </row>
    <row r="779" customFormat="false" ht="12.75" hidden="false" customHeight="false" outlineLevel="0" collapsed="false">
      <c r="G779" s="53"/>
    </row>
    <row r="780" customFormat="false" ht="12.75" hidden="false" customHeight="false" outlineLevel="0" collapsed="false">
      <c r="G780" s="53"/>
    </row>
    <row r="781" customFormat="false" ht="12.75" hidden="false" customHeight="false" outlineLevel="0" collapsed="false">
      <c r="G781" s="53"/>
    </row>
    <row r="782" customFormat="false" ht="12.75" hidden="false" customHeight="false" outlineLevel="0" collapsed="false">
      <c r="G782" s="53"/>
    </row>
    <row r="783" customFormat="false" ht="12.75" hidden="false" customHeight="false" outlineLevel="0" collapsed="false">
      <c r="G783" s="53"/>
    </row>
    <row r="784" customFormat="false" ht="12.75" hidden="false" customHeight="false" outlineLevel="0" collapsed="false">
      <c r="G784" s="53"/>
    </row>
    <row r="785" customFormat="false" ht="12.75" hidden="false" customHeight="false" outlineLevel="0" collapsed="false">
      <c r="G785" s="53"/>
    </row>
    <row r="786" customFormat="false" ht="12.75" hidden="false" customHeight="false" outlineLevel="0" collapsed="false">
      <c r="G786" s="53"/>
    </row>
    <row r="787" customFormat="false" ht="12.75" hidden="false" customHeight="false" outlineLevel="0" collapsed="false">
      <c r="G787" s="53"/>
    </row>
    <row r="788" customFormat="false" ht="12.75" hidden="false" customHeight="false" outlineLevel="0" collapsed="false">
      <c r="G788" s="53"/>
    </row>
    <row r="789" customFormat="false" ht="12.75" hidden="false" customHeight="false" outlineLevel="0" collapsed="false">
      <c r="G789" s="53"/>
    </row>
    <row r="790" customFormat="false" ht="12.75" hidden="false" customHeight="false" outlineLevel="0" collapsed="false">
      <c r="G790" s="53"/>
    </row>
    <row r="791" customFormat="false" ht="12.75" hidden="false" customHeight="false" outlineLevel="0" collapsed="false">
      <c r="G791" s="53"/>
    </row>
    <row r="792" customFormat="false" ht="12.75" hidden="false" customHeight="false" outlineLevel="0" collapsed="false">
      <c r="G792" s="53"/>
    </row>
    <row r="793" customFormat="false" ht="12.75" hidden="false" customHeight="false" outlineLevel="0" collapsed="false">
      <c r="G793" s="53"/>
    </row>
    <row r="794" customFormat="false" ht="12.75" hidden="false" customHeight="false" outlineLevel="0" collapsed="false">
      <c r="G794" s="53"/>
    </row>
    <row r="795" customFormat="false" ht="12.75" hidden="false" customHeight="false" outlineLevel="0" collapsed="false">
      <c r="G795" s="53"/>
    </row>
    <row r="796" customFormat="false" ht="12.75" hidden="false" customHeight="false" outlineLevel="0" collapsed="false">
      <c r="G796" s="53"/>
    </row>
    <row r="797" customFormat="false" ht="12.75" hidden="false" customHeight="false" outlineLevel="0" collapsed="false">
      <c r="G797" s="53"/>
    </row>
    <row r="798" customFormat="false" ht="12.75" hidden="false" customHeight="false" outlineLevel="0" collapsed="false">
      <c r="G798" s="53"/>
    </row>
    <row r="799" customFormat="false" ht="12.75" hidden="false" customHeight="false" outlineLevel="0" collapsed="false">
      <c r="G799" s="53"/>
    </row>
    <row r="800" customFormat="false" ht="12.75" hidden="false" customHeight="false" outlineLevel="0" collapsed="false">
      <c r="G800" s="53"/>
    </row>
    <row r="801" customFormat="false" ht="12.75" hidden="false" customHeight="false" outlineLevel="0" collapsed="false">
      <c r="G801" s="53"/>
    </row>
    <row r="802" customFormat="false" ht="12.75" hidden="false" customHeight="false" outlineLevel="0" collapsed="false">
      <c r="G802" s="53"/>
    </row>
    <row r="803" customFormat="false" ht="12.75" hidden="false" customHeight="false" outlineLevel="0" collapsed="false">
      <c r="G803" s="53"/>
    </row>
    <row r="804" customFormat="false" ht="12.75" hidden="false" customHeight="false" outlineLevel="0" collapsed="false">
      <c r="G804" s="53"/>
    </row>
    <row r="805" customFormat="false" ht="12.75" hidden="false" customHeight="false" outlineLevel="0" collapsed="false">
      <c r="G805" s="53"/>
    </row>
    <row r="806" customFormat="false" ht="12.75" hidden="false" customHeight="false" outlineLevel="0" collapsed="false">
      <c r="G806" s="53"/>
    </row>
    <row r="807" customFormat="false" ht="12.75" hidden="false" customHeight="false" outlineLevel="0" collapsed="false">
      <c r="G807" s="53"/>
    </row>
    <row r="808" customFormat="false" ht="12.75" hidden="false" customHeight="false" outlineLevel="0" collapsed="false">
      <c r="G808" s="53"/>
    </row>
    <row r="809" customFormat="false" ht="12.75" hidden="false" customHeight="false" outlineLevel="0" collapsed="false">
      <c r="G809" s="53"/>
    </row>
    <row r="810" customFormat="false" ht="12.75" hidden="false" customHeight="false" outlineLevel="0" collapsed="false">
      <c r="G810" s="53"/>
    </row>
    <row r="811" customFormat="false" ht="12.75" hidden="false" customHeight="false" outlineLevel="0" collapsed="false">
      <c r="G811" s="53"/>
    </row>
    <row r="812" customFormat="false" ht="12.75" hidden="false" customHeight="false" outlineLevel="0" collapsed="false">
      <c r="G812" s="53"/>
    </row>
    <row r="813" customFormat="false" ht="12.75" hidden="false" customHeight="false" outlineLevel="0" collapsed="false">
      <c r="G813" s="53"/>
    </row>
    <row r="814" customFormat="false" ht="12.75" hidden="false" customHeight="false" outlineLevel="0" collapsed="false">
      <c r="G814" s="53"/>
    </row>
    <row r="815" customFormat="false" ht="12.75" hidden="false" customHeight="false" outlineLevel="0" collapsed="false">
      <c r="G815" s="53"/>
    </row>
    <row r="816" customFormat="false" ht="12.75" hidden="false" customHeight="false" outlineLevel="0" collapsed="false">
      <c r="G816" s="53"/>
    </row>
    <row r="817" customFormat="false" ht="12.75" hidden="false" customHeight="false" outlineLevel="0" collapsed="false">
      <c r="G817" s="53"/>
    </row>
    <row r="818" customFormat="false" ht="12.75" hidden="false" customHeight="false" outlineLevel="0" collapsed="false">
      <c r="G818" s="53"/>
    </row>
    <row r="819" customFormat="false" ht="12.75" hidden="false" customHeight="false" outlineLevel="0" collapsed="false">
      <c r="G819" s="53"/>
    </row>
    <row r="820" customFormat="false" ht="12.75" hidden="false" customHeight="false" outlineLevel="0" collapsed="false">
      <c r="G820" s="53"/>
    </row>
    <row r="821" customFormat="false" ht="12.75" hidden="false" customHeight="false" outlineLevel="0" collapsed="false">
      <c r="G821" s="53"/>
    </row>
    <row r="822" customFormat="false" ht="12.75" hidden="false" customHeight="false" outlineLevel="0" collapsed="false">
      <c r="G822" s="53"/>
    </row>
    <row r="823" customFormat="false" ht="12.75" hidden="false" customHeight="false" outlineLevel="0" collapsed="false">
      <c r="G823" s="53"/>
    </row>
    <row r="824" customFormat="false" ht="12.75" hidden="false" customHeight="false" outlineLevel="0" collapsed="false">
      <c r="G824" s="53"/>
    </row>
    <row r="825" customFormat="false" ht="12.75" hidden="false" customHeight="false" outlineLevel="0" collapsed="false">
      <c r="G825" s="53"/>
    </row>
    <row r="826" customFormat="false" ht="12.75" hidden="false" customHeight="false" outlineLevel="0" collapsed="false">
      <c r="G826" s="53"/>
    </row>
    <row r="827" customFormat="false" ht="12.75" hidden="false" customHeight="false" outlineLevel="0" collapsed="false">
      <c r="G827" s="53"/>
    </row>
    <row r="828" customFormat="false" ht="12.75" hidden="false" customHeight="false" outlineLevel="0" collapsed="false">
      <c r="G828" s="53"/>
    </row>
    <row r="829" customFormat="false" ht="12.75" hidden="false" customHeight="false" outlineLevel="0" collapsed="false">
      <c r="G829" s="53"/>
    </row>
    <row r="830" customFormat="false" ht="12.75" hidden="false" customHeight="false" outlineLevel="0" collapsed="false">
      <c r="G830" s="53"/>
    </row>
    <row r="831" customFormat="false" ht="12.75" hidden="false" customHeight="false" outlineLevel="0" collapsed="false">
      <c r="G831" s="53"/>
    </row>
    <row r="832" customFormat="false" ht="12.75" hidden="false" customHeight="false" outlineLevel="0" collapsed="false">
      <c r="G832" s="53"/>
    </row>
    <row r="833" customFormat="false" ht="12.75" hidden="false" customHeight="false" outlineLevel="0" collapsed="false">
      <c r="G833" s="53"/>
    </row>
    <row r="834" customFormat="false" ht="12.75" hidden="false" customHeight="false" outlineLevel="0" collapsed="false">
      <c r="G834" s="53"/>
    </row>
    <row r="835" customFormat="false" ht="12.75" hidden="false" customHeight="false" outlineLevel="0" collapsed="false">
      <c r="G835" s="53"/>
    </row>
    <row r="836" customFormat="false" ht="12.75" hidden="false" customHeight="false" outlineLevel="0" collapsed="false">
      <c r="G836" s="53"/>
    </row>
    <row r="837" customFormat="false" ht="12.75" hidden="false" customHeight="false" outlineLevel="0" collapsed="false">
      <c r="G837" s="53"/>
    </row>
    <row r="838" customFormat="false" ht="12.75" hidden="false" customHeight="false" outlineLevel="0" collapsed="false">
      <c r="G838" s="53"/>
    </row>
    <row r="839" customFormat="false" ht="12.75" hidden="false" customHeight="false" outlineLevel="0" collapsed="false">
      <c r="G839" s="53"/>
    </row>
    <row r="840" customFormat="false" ht="12.75" hidden="false" customHeight="false" outlineLevel="0" collapsed="false">
      <c r="G840" s="53"/>
    </row>
    <row r="841" customFormat="false" ht="12.75" hidden="false" customHeight="false" outlineLevel="0" collapsed="false">
      <c r="G841" s="53"/>
    </row>
    <row r="842" customFormat="false" ht="12.75" hidden="false" customHeight="false" outlineLevel="0" collapsed="false">
      <c r="G842" s="53"/>
    </row>
    <row r="843" customFormat="false" ht="12.75" hidden="false" customHeight="false" outlineLevel="0" collapsed="false">
      <c r="G843" s="53"/>
    </row>
    <row r="844" customFormat="false" ht="12.75" hidden="false" customHeight="false" outlineLevel="0" collapsed="false">
      <c r="G844" s="53"/>
    </row>
    <row r="845" customFormat="false" ht="12.75" hidden="false" customHeight="false" outlineLevel="0" collapsed="false">
      <c r="G845" s="53"/>
    </row>
    <row r="846" customFormat="false" ht="12.75" hidden="false" customHeight="false" outlineLevel="0" collapsed="false">
      <c r="G846" s="53"/>
    </row>
    <row r="847" customFormat="false" ht="12.75" hidden="false" customHeight="false" outlineLevel="0" collapsed="false">
      <c r="G847" s="53"/>
    </row>
    <row r="848" customFormat="false" ht="12.75" hidden="false" customHeight="false" outlineLevel="0" collapsed="false">
      <c r="G848" s="53"/>
    </row>
    <row r="849" customFormat="false" ht="12.75" hidden="false" customHeight="false" outlineLevel="0" collapsed="false">
      <c r="G849" s="53"/>
    </row>
    <row r="850" customFormat="false" ht="12.75" hidden="false" customHeight="false" outlineLevel="0" collapsed="false">
      <c r="G850" s="53"/>
    </row>
    <row r="851" customFormat="false" ht="12.75" hidden="false" customHeight="false" outlineLevel="0" collapsed="false">
      <c r="G851" s="53"/>
    </row>
    <row r="852" customFormat="false" ht="12.75" hidden="false" customHeight="false" outlineLevel="0" collapsed="false">
      <c r="G852" s="53"/>
    </row>
    <row r="853" customFormat="false" ht="12.75" hidden="false" customHeight="false" outlineLevel="0" collapsed="false">
      <c r="G853" s="53"/>
    </row>
    <row r="854" customFormat="false" ht="12.75" hidden="false" customHeight="false" outlineLevel="0" collapsed="false">
      <c r="G854" s="53"/>
    </row>
    <row r="855" customFormat="false" ht="12.75" hidden="false" customHeight="false" outlineLevel="0" collapsed="false">
      <c r="G855" s="53"/>
    </row>
    <row r="856" customFormat="false" ht="12.75" hidden="false" customHeight="false" outlineLevel="0" collapsed="false">
      <c r="G856" s="53"/>
    </row>
    <row r="857" customFormat="false" ht="12.75" hidden="false" customHeight="false" outlineLevel="0" collapsed="false">
      <c r="G857" s="53"/>
    </row>
    <row r="858" customFormat="false" ht="12.75" hidden="false" customHeight="false" outlineLevel="0" collapsed="false">
      <c r="G858" s="53"/>
    </row>
    <row r="859" customFormat="false" ht="12.75" hidden="false" customHeight="false" outlineLevel="0" collapsed="false">
      <c r="G859" s="53"/>
    </row>
    <row r="860" customFormat="false" ht="12.75" hidden="false" customHeight="false" outlineLevel="0" collapsed="false">
      <c r="G860" s="53"/>
    </row>
    <row r="861" customFormat="false" ht="12.75" hidden="false" customHeight="false" outlineLevel="0" collapsed="false">
      <c r="G861" s="53"/>
    </row>
    <row r="862" customFormat="false" ht="12.75" hidden="false" customHeight="false" outlineLevel="0" collapsed="false">
      <c r="G862" s="53"/>
    </row>
    <row r="863" customFormat="false" ht="12.75" hidden="false" customHeight="false" outlineLevel="0" collapsed="false">
      <c r="G863" s="53"/>
    </row>
    <row r="864" customFormat="false" ht="12.75" hidden="false" customHeight="false" outlineLevel="0" collapsed="false">
      <c r="G864" s="53"/>
    </row>
    <row r="865" customFormat="false" ht="12.75" hidden="false" customHeight="false" outlineLevel="0" collapsed="false">
      <c r="G865" s="53"/>
    </row>
    <row r="866" customFormat="false" ht="12.75" hidden="false" customHeight="false" outlineLevel="0" collapsed="false">
      <c r="G866" s="53"/>
    </row>
    <row r="867" customFormat="false" ht="12.75" hidden="false" customHeight="false" outlineLevel="0" collapsed="false">
      <c r="G867" s="53"/>
    </row>
    <row r="868" customFormat="false" ht="12.75" hidden="false" customHeight="false" outlineLevel="0" collapsed="false">
      <c r="G868" s="53"/>
    </row>
    <row r="869" customFormat="false" ht="12.75" hidden="false" customHeight="false" outlineLevel="0" collapsed="false">
      <c r="G869" s="53"/>
    </row>
    <row r="870" customFormat="false" ht="12.75" hidden="false" customHeight="false" outlineLevel="0" collapsed="false">
      <c r="G870" s="53"/>
    </row>
    <row r="871" customFormat="false" ht="12.75" hidden="false" customHeight="false" outlineLevel="0" collapsed="false">
      <c r="G871" s="53"/>
    </row>
    <row r="872" customFormat="false" ht="12.75" hidden="false" customHeight="false" outlineLevel="0" collapsed="false">
      <c r="G872" s="53"/>
    </row>
    <row r="873" customFormat="false" ht="12.75" hidden="false" customHeight="false" outlineLevel="0" collapsed="false">
      <c r="G873" s="53"/>
    </row>
    <row r="874" customFormat="false" ht="12.75" hidden="false" customHeight="false" outlineLevel="0" collapsed="false">
      <c r="G874" s="53"/>
    </row>
    <row r="875" customFormat="false" ht="12.75" hidden="false" customHeight="false" outlineLevel="0" collapsed="false">
      <c r="G875" s="53"/>
    </row>
    <row r="876" customFormat="false" ht="12.75" hidden="false" customHeight="false" outlineLevel="0" collapsed="false">
      <c r="G876" s="53"/>
    </row>
    <row r="877" customFormat="false" ht="12.75" hidden="false" customHeight="false" outlineLevel="0" collapsed="false">
      <c r="G877" s="53"/>
    </row>
    <row r="878" customFormat="false" ht="12.75" hidden="false" customHeight="false" outlineLevel="0" collapsed="false">
      <c r="G878" s="53"/>
    </row>
    <row r="879" customFormat="false" ht="12.75" hidden="false" customHeight="false" outlineLevel="0" collapsed="false">
      <c r="G879" s="53"/>
    </row>
    <row r="880" customFormat="false" ht="12.75" hidden="false" customHeight="false" outlineLevel="0" collapsed="false">
      <c r="G880" s="53"/>
    </row>
    <row r="881" customFormat="false" ht="12.75" hidden="false" customHeight="false" outlineLevel="0" collapsed="false">
      <c r="G881" s="53"/>
    </row>
    <row r="882" customFormat="false" ht="12.75" hidden="false" customHeight="false" outlineLevel="0" collapsed="false">
      <c r="G882" s="53"/>
    </row>
    <row r="883" customFormat="false" ht="12.75" hidden="false" customHeight="false" outlineLevel="0" collapsed="false">
      <c r="G883" s="53"/>
    </row>
    <row r="884" customFormat="false" ht="12.75" hidden="false" customHeight="false" outlineLevel="0" collapsed="false">
      <c r="G884" s="53"/>
    </row>
    <row r="885" customFormat="false" ht="12.75" hidden="false" customHeight="false" outlineLevel="0" collapsed="false">
      <c r="G885" s="53"/>
    </row>
    <row r="886" customFormat="false" ht="12.75" hidden="false" customHeight="false" outlineLevel="0" collapsed="false">
      <c r="G886" s="53"/>
    </row>
    <row r="887" customFormat="false" ht="12.75" hidden="false" customHeight="false" outlineLevel="0" collapsed="false">
      <c r="G887" s="53"/>
    </row>
    <row r="888" customFormat="false" ht="12.75" hidden="false" customHeight="false" outlineLevel="0" collapsed="false">
      <c r="G888" s="53"/>
    </row>
    <row r="889" customFormat="false" ht="12.75" hidden="false" customHeight="false" outlineLevel="0" collapsed="false">
      <c r="G889" s="53"/>
    </row>
    <row r="890" customFormat="false" ht="12.75" hidden="false" customHeight="false" outlineLevel="0" collapsed="false">
      <c r="G890" s="53"/>
    </row>
    <row r="891" customFormat="false" ht="12.75" hidden="false" customHeight="false" outlineLevel="0" collapsed="false">
      <c r="G891" s="53"/>
    </row>
    <row r="892" customFormat="false" ht="12.75" hidden="false" customHeight="false" outlineLevel="0" collapsed="false">
      <c r="G892" s="53"/>
    </row>
    <row r="893" customFormat="false" ht="12.75" hidden="false" customHeight="false" outlineLevel="0" collapsed="false">
      <c r="G893" s="53"/>
    </row>
    <row r="894" customFormat="false" ht="12.75" hidden="false" customHeight="false" outlineLevel="0" collapsed="false">
      <c r="G894" s="53"/>
    </row>
    <row r="895" customFormat="false" ht="12.75" hidden="false" customHeight="false" outlineLevel="0" collapsed="false">
      <c r="G895" s="53"/>
    </row>
    <row r="896" customFormat="false" ht="12.75" hidden="false" customHeight="false" outlineLevel="0" collapsed="false">
      <c r="G896" s="53"/>
    </row>
    <row r="897" customFormat="false" ht="12.75" hidden="false" customHeight="false" outlineLevel="0" collapsed="false">
      <c r="G897" s="53"/>
    </row>
    <row r="898" customFormat="false" ht="12.75" hidden="false" customHeight="false" outlineLevel="0" collapsed="false">
      <c r="G898" s="53"/>
    </row>
    <row r="899" customFormat="false" ht="12.75" hidden="false" customHeight="false" outlineLevel="0" collapsed="false">
      <c r="G899" s="53"/>
    </row>
    <row r="900" customFormat="false" ht="12.75" hidden="false" customHeight="false" outlineLevel="0" collapsed="false">
      <c r="G900" s="53"/>
    </row>
    <row r="901" customFormat="false" ht="12.75" hidden="false" customHeight="false" outlineLevel="0" collapsed="false">
      <c r="G901" s="53"/>
    </row>
    <row r="902" customFormat="false" ht="12.75" hidden="false" customHeight="false" outlineLevel="0" collapsed="false">
      <c r="G902" s="53"/>
    </row>
    <row r="903" customFormat="false" ht="12.75" hidden="false" customHeight="false" outlineLevel="0" collapsed="false">
      <c r="G903" s="53"/>
    </row>
    <row r="904" customFormat="false" ht="12.75" hidden="false" customHeight="false" outlineLevel="0" collapsed="false">
      <c r="G904" s="53"/>
    </row>
    <row r="905" customFormat="false" ht="12.75" hidden="false" customHeight="false" outlineLevel="0" collapsed="false">
      <c r="G905" s="53"/>
    </row>
    <row r="906" customFormat="false" ht="12.75" hidden="false" customHeight="false" outlineLevel="0" collapsed="false">
      <c r="G906" s="53"/>
    </row>
    <row r="907" customFormat="false" ht="12.75" hidden="false" customHeight="false" outlineLevel="0" collapsed="false">
      <c r="G907" s="53"/>
    </row>
    <row r="908" customFormat="false" ht="12.75" hidden="false" customHeight="false" outlineLevel="0" collapsed="false">
      <c r="G908" s="53"/>
    </row>
    <row r="909" customFormat="false" ht="12.75" hidden="false" customHeight="false" outlineLevel="0" collapsed="false">
      <c r="G909" s="53"/>
    </row>
    <row r="910" customFormat="false" ht="12.75" hidden="false" customHeight="false" outlineLevel="0" collapsed="false">
      <c r="G910" s="53"/>
    </row>
    <row r="911" customFormat="false" ht="12.75" hidden="false" customHeight="false" outlineLevel="0" collapsed="false">
      <c r="G911" s="53"/>
    </row>
    <row r="912" customFormat="false" ht="12.75" hidden="false" customHeight="false" outlineLevel="0" collapsed="false">
      <c r="G912" s="53"/>
    </row>
    <row r="913" customFormat="false" ht="12.75" hidden="false" customHeight="false" outlineLevel="0" collapsed="false">
      <c r="G913" s="53"/>
    </row>
    <row r="914" customFormat="false" ht="12.75" hidden="false" customHeight="false" outlineLevel="0" collapsed="false">
      <c r="G914" s="53"/>
    </row>
    <row r="915" customFormat="false" ht="12.75" hidden="false" customHeight="false" outlineLevel="0" collapsed="false">
      <c r="G915" s="53"/>
    </row>
    <row r="916" customFormat="false" ht="12.75" hidden="false" customHeight="false" outlineLevel="0" collapsed="false">
      <c r="G916" s="53"/>
    </row>
    <row r="917" customFormat="false" ht="12.75" hidden="false" customHeight="false" outlineLevel="0" collapsed="false">
      <c r="G917" s="53"/>
    </row>
    <row r="918" customFormat="false" ht="12.75" hidden="false" customHeight="false" outlineLevel="0" collapsed="false">
      <c r="G918" s="53"/>
    </row>
    <row r="919" customFormat="false" ht="12.75" hidden="false" customHeight="false" outlineLevel="0" collapsed="false">
      <c r="G919" s="53"/>
    </row>
    <row r="920" customFormat="false" ht="12.75" hidden="false" customHeight="false" outlineLevel="0" collapsed="false">
      <c r="G920" s="53"/>
    </row>
    <row r="921" customFormat="false" ht="12.75" hidden="false" customHeight="false" outlineLevel="0" collapsed="false">
      <c r="G921" s="53"/>
    </row>
    <row r="922" customFormat="false" ht="12.75" hidden="false" customHeight="false" outlineLevel="0" collapsed="false">
      <c r="G922" s="53"/>
    </row>
    <row r="923" customFormat="false" ht="12.75" hidden="false" customHeight="false" outlineLevel="0" collapsed="false">
      <c r="G923" s="53"/>
    </row>
    <row r="924" customFormat="false" ht="12.75" hidden="false" customHeight="false" outlineLevel="0" collapsed="false">
      <c r="G924" s="53"/>
    </row>
    <row r="925" customFormat="false" ht="12.75" hidden="false" customHeight="false" outlineLevel="0" collapsed="false">
      <c r="G925" s="53"/>
    </row>
    <row r="926" customFormat="false" ht="12.75" hidden="false" customHeight="false" outlineLevel="0" collapsed="false">
      <c r="G926" s="53"/>
    </row>
    <row r="927" customFormat="false" ht="12.75" hidden="false" customHeight="false" outlineLevel="0" collapsed="false">
      <c r="G927" s="53"/>
    </row>
    <row r="928" customFormat="false" ht="12.75" hidden="false" customHeight="false" outlineLevel="0" collapsed="false">
      <c r="G928" s="53"/>
    </row>
    <row r="929" customFormat="false" ht="12.75" hidden="false" customHeight="false" outlineLevel="0" collapsed="false">
      <c r="G929" s="53"/>
    </row>
    <row r="930" customFormat="false" ht="12.75" hidden="false" customHeight="false" outlineLevel="0" collapsed="false">
      <c r="G930" s="53"/>
    </row>
    <row r="931" customFormat="false" ht="12.75" hidden="false" customHeight="false" outlineLevel="0" collapsed="false">
      <c r="G931" s="53"/>
    </row>
    <row r="932" customFormat="false" ht="12.75" hidden="false" customHeight="false" outlineLevel="0" collapsed="false">
      <c r="G932" s="53"/>
    </row>
    <row r="933" customFormat="false" ht="12.75" hidden="false" customHeight="false" outlineLevel="0" collapsed="false">
      <c r="G933" s="53"/>
    </row>
    <row r="934" customFormat="false" ht="12.75" hidden="false" customHeight="false" outlineLevel="0" collapsed="false">
      <c r="G934" s="53"/>
    </row>
    <row r="935" customFormat="false" ht="12.75" hidden="false" customHeight="false" outlineLevel="0" collapsed="false">
      <c r="G935" s="53"/>
    </row>
    <row r="936" customFormat="false" ht="12.75" hidden="false" customHeight="false" outlineLevel="0" collapsed="false">
      <c r="G936" s="53"/>
    </row>
    <row r="937" customFormat="false" ht="12.75" hidden="false" customHeight="false" outlineLevel="0" collapsed="false">
      <c r="G937" s="53"/>
    </row>
    <row r="938" customFormat="false" ht="12.75" hidden="false" customHeight="false" outlineLevel="0" collapsed="false">
      <c r="G938" s="53"/>
    </row>
    <row r="939" customFormat="false" ht="12.75" hidden="false" customHeight="false" outlineLevel="0" collapsed="false">
      <c r="G939" s="53"/>
    </row>
    <row r="940" customFormat="false" ht="12.75" hidden="false" customHeight="false" outlineLevel="0" collapsed="false">
      <c r="G940" s="53"/>
    </row>
    <row r="941" customFormat="false" ht="12.75" hidden="false" customHeight="false" outlineLevel="0" collapsed="false">
      <c r="G941" s="53"/>
    </row>
    <row r="942" customFormat="false" ht="12.75" hidden="false" customHeight="false" outlineLevel="0" collapsed="false">
      <c r="G942" s="53"/>
    </row>
    <row r="943" customFormat="false" ht="12.75" hidden="false" customHeight="false" outlineLevel="0" collapsed="false">
      <c r="G943" s="53"/>
    </row>
    <row r="944" customFormat="false" ht="12.75" hidden="false" customHeight="false" outlineLevel="0" collapsed="false">
      <c r="G944" s="53"/>
    </row>
    <row r="945" customFormat="false" ht="12.75" hidden="false" customHeight="false" outlineLevel="0" collapsed="false">
      <c r="G945" s="53"/>
    </row>
    <row r="946" customFormat="false" ht="12.75" hidden="false" customHeight="false" outlineLevel="0" collapsed="false">
      <c r="G946" s="53"/>
    </row>
    <row r="947" customFormat="false" ht="12.75" hidden="false" customHeight="false" outlineLevel="0" collapsed="false">
      <c r="G947" s="53"/>
    </row>
    <row r="948" customFormat="false" ht="12.75" hidden="false" customHeight="false" outlineLevel="0" collapsed="false">
      <c r="G948" s="53"/>
    </row>
    <row r="949" customFormat="false" ht="12.75" hidden="false" customHeight="false" outlineLevel="0" collapsed="false">
      <c r="G949" s="53"/>
    </row>
    <row r="950" customFormat="false" ht="12.75" hidden="false" customHeight="false" outlineLevel="0" collapsed="false">
      <c r="G950" s="53"/>
    </row>
    <row r="951" customFormat="false" ht="12.75" hidden="false" customHeight="false" outlineLevel="0" collapsed="false">
      <c r="G951" s="53"/>
    </row>
    <row r="952" customFormat="false" ht="12.75" hidden="false" customHeight="false" outlineLevel="0" collapsed="false">
      <c r="G952" s="53"/>
    </row>
    <row r="953" customFormat="false" ht="12.75" hidden="false" customHeight="false" outlineLevel="0" collapsed="false">
      <c r="G953" s="53"/>
    </row>
    <row r="954" customFormat="false" ht="12.75" hidden="false" customHeight="false" outlineLevel="0" collapsed="false">
      <c r="G954" s="53"/>
    </row>
    <row r="955" customFormat="false" ht="12.75" hidden="false" customHeight="false" outlineLevel="0" collapsed="false">
      <c r="G955" s="53"/>
    </row>
    <row r="956" customFormat="false" ht="12.75" hidden="false" customHeight="false" outlineLevel="0" collapsed="false">
      <c r="G956" s="53"/>
    </row>
    <row r="957" customFormat="false" ht="12.75" hidden="false" customHeight="false" outlineLevel="0" collapsed="false">
      <c r="G957" s="53"/>
    </row>
    <row r="958" customFormat="false" ht="12.75" hidden="false" customHeight="false" outlineLevel="0" collapsed="false">
      <c r="G958" s="53"/>
    </row>
    <row r="959" customFormat="false" ht="12.75" hidden="false" customHeight="false" outlineLevel="0" collapsed="false">
      <c r="G959" s="53"/>
    </row>
    <row r="960" customFormat="false" ht="12.75" hidden="false" customHeight="false" outlineLevel="0" collapsed="false">
      <c r="G960" s="53"/>
    </row>
    <row r="961" customFormat="false" ht="12.75" hidden="false" customHeight="false" outlineLevel="0" collapsed="false">
      <c r="G961" s="53"/>
    </row>
    <row r="962" customFormat="false" ht="12.75" hidden="false" customHeight="false" outlineLevel="0" collapsed="false">
      <c r="G962" s="53"/>
    </row>
    <row r="963" customFormat="false" ht="12.75" hidden="false" customHeight="false" outlineLevel="0" collapsed="false">
      <c r="G963" s="53"/>
    </row>
    <row r="964" customFormat="false" ht="12.75" hidden="false" customHeight="false" outlineLevel="0" collapsed="false">
      <c r="G964" s="53"/>
    </row>
    <row r="965" customFormat="false" ht="12.75" hidden="false" customHeight="false" outlineLevel="0" collapsed="false">
      <c r="G965" s="53"/>
    </row>
    <row r="966" customFormat="false" ht="12.75" hidden="false" customHeight="false" outlineLevel="0" collapsed="false">
      <c r="G966" s="53"/>
    </row>
    <row r="967" customFormat="false" ht="12.75" hidden="false" customHeight="false" outlineLevel="0" collapsed="false">
      <c r="G967" s="53"/>
    </row>
    <row r="968" customFormat="false" ht="12.75" hidden="false" customHeight="false" outlineLevel="0" collapsed="false">
      <c r="G968" s="53"/>
    </row>
    <row r="969" customFormat="false" ht="12.75" hidden="false" customHeight="false" outlineLevel="0" collapsed="false">
      <c r="G969" s="53"/>
    </row>
    <row r="970" customFormat="false" ht="12.75" hidden="false" customHeight="false" outlineLevel="0" collapsed="false">
      <c r="G970" s="53"/>
    </row>
    <row r="971" customFormat="false" ht="12.75" hidden="false" customHeight="false" outlineLevel="0" collapsed="false">
      <c r="G971" s="53"/>
    </row>
    <row r="972" customFormat="false" ht="12.75" hidden="false" customHeight="false" outlineLevel="0" collapsed="false">
      <c r="G972" s="53"/>
    </row>
    <row r="973" customFormat="false" ht="12.75" hidden="false" customHeight="false" outlineLevel="0" collapsed="false">
      <c r="G973" s="53"/>
    </row>
    <row r="974" customFormat="false" ht="12.75" hidden="false" customHeight="false" outlineLevel="0" collapsed="false">
      <c r="G974" s="53"/>
    </row>
    <row r="975" customFormat="false" ht="12.75" hidden="false" customHeight="false" outlineLevel="0" collapsed="false">
      <c r="G975" s="53"/>
    </row>
    <row r="976" customFormat="false" ht="12.75" hidden="false" customHeight="false" outlineLevel="0" collapsed="false">
      <c r="G976" s="53"/>
    </row>
    <row r="977" customFormat="false" ht="12.75" hidden="false" customHeight="false" outlineLevel="0" collapsed="false">
      <c r="G977" s="53"/>
    </row>
    <row r="978" customFormat="false" ht="12.75" hidden="false" customHeight="false" outlineLevel="0" collapsed="false">
      <c r="G978" s="53"/>
    </row>
    <row r="979" customFormat="false" ht="12.75" hidden="false" customHeight="false" outlineLevel="0" collapsed="false">
      <c r="G979" s="53"/>
    </row>
    <row r="980" customFormat="false" ht="12.75" hidden="false" customHeight="false" outlineLevel="0" collapsed="false">
      <c r="G980" s="53"/>
    </row>
    <row r="981" customFormat="false" ht="12.75" hidden="false" customHeight="false" outlineLevel="0" collapsed="false">
      <c r="G981" s="53"/>
    </row>
    <row r="982" customFormat="false" ht="12.75" hidden="false" customHeight="false" outlineLevel="0" collapsed="false">
      <c r="G982" s="53"/>
    </row>
    <row r="983" customFormat="false" ht="12.75" hidden="false" customHeight="false" outlineLevel="0" collapsed="false">
      <c r="G983" s="53"/>
    </row>
    <row r="984" customFormat="false" ht="12.75" hidden="false" customHeight="false" outlineLevel="0" collapsed="false">
      <c r="G984" s="53"/>
    </row>
    <row r="985" customFormat="false" ht="12.75" hidden="false" customHeight="false" outlineLevel="0" collapsed="false">
      <c r="G985" s="53"/>
    </row>
    <row r="986" customFormat="false" ht="12.75" hidden="false" customHeight="false" outlineLevel="0" collapsed="false">
      <c r="G986" s="53"/>
    </row>
    <row r="987" customFormat="false" ht="12.75" hidden="false" customHeight="false" outlineLevel="0" collapsed="false">
      <c r="G987" s="53"/>
    </row>
    <row r="988" customFormat="false" ht="12.75" hidden="false" customHeight="false" outlineLevel="0" collapsed="false">
      <c r="G988" s="53"/>
    </row>
    <row r="989" customFormat="false" ht="12.75" hidden="false" customHeight="false" outlineLevel="0" collapsed="false">
      <c r="G989" s="53"/>
    </row>
    <row r="990" customFormat="false" ht="12.75" hidden="false" customHeight="false" outlineLevel="0" collapsed="false">
      <c r="G990" s="53"/>
    </row>
    <row r="991" customFormat="false" ht="12.75" hidden="false" customHeight="false" outlineLevel="0" collapsed="false">
      <c r="G991" s="53"/>
    </row>
    <row r="992" customFormat="false" ht="12.75" hidden="false" customHeight="false" outlineLevel="0" collapsed="false">
      <c r="G992" s="53"/>
    </row>
    <row r="993" customFormat="false" ht="12.75" hidden="false" customHeight="false" outlineLevel="0" collapsed="false">
      <c r="G993" s="53"/>
    </row>
    <row r="994" customFormat="false" ht="12.75" hidden="false" customHeight="false" outlineLevel="0" collapsed="false">
      <c r="G994" s="53"/>
    </row>
    <row r="995" customFormat="false" ht="12.75" hidden="false" customHeight="false" outlineLevel="0" collapsed="false">
      <c r="G995" s="53"/>
    </row>
    <row r="996" customFormat="false" ht="12.75" hidden="false" customHeight="false" outlineLevel="0" collapsed="false">
      <c r="G996" s="53"/>
    </row>
    <row r="997" customFormat="false" ht="12.75" hidden="false" customHeight="false" outlineLevel="0" collapsed="false">
      <c r="G997" s="53"/>
    </row>
    <row r="998" customFormat="false" ht="12.75" hidden="false" customHeight="false" outlineLevel="0" collapsed="false">
      <c r="G998" s="53"/>
    </row>
    <row r="999" customFormat="false" ht="12.75" hidden="false" customHeight="false" outlineLevel="0" collapsed="false">
      <c r="G999" s="53"/>
    </row>
    <row r="1000" customFormat="false" ht="12.75" hidden="false" customHeight="false" outlineLevel="0" collapsed="false">
      <c r="G1000" s="53"/>
    </row>
    <row r="1001" customFormat="false" ht="12.75" hidden="false" customHeight="false" outlineLevel="0" collapsed="false">
      <c r="G1001" s="53"/>
    </row>
    <row r="1002" customFormat="false" ht="12.75" hidden="false" customHeight="false" outlineLevel="0" collapsed="false">
      <c r="G1002" s="53"/>
    </row>
    <row r="1003" customFormat="false" ht="12.75" hidden="false" customHeight="false" outlineLevel="0" collapsed="false">
      <c r="G1003" s="53"/>
    </row>
    <row r="1004" customFormat="false" ht="12.75" hidden="false" customHeight="false" outlineLevel="0" collapsed="false">
      <c r="G1004" s="53"/>
    </row>
    <row r="1005" customFormat="false" ht="12.75" hidden="false" customHeight="false" outlineLevel="0" collapsed="false">
      <c r="G1005" s="53"/>
    </row>
    <row r="1006" customFormat="false" ht="12.75" hidden="false" customHeight="false" outlineLevel="0" collapsed="false">
      <c r="G1006" s="53"/>
    </row>
    <row r="1007" customFormat="false" ht="12.75" hidden="false" customHeight="false" outlineLevel="0" collapsed="false">
      <c r="G1007" s="53"/>
    </row>
    <row r="1008" customFormat="false" ht="12.75" hidden="false" customHeight="false" outlineLevel="0" collapsed="false">
      <c r="G1008" s="53"/>
    </row>
    <row r="1009" customFormat="false" ht="12.75" hidden="false" customHeight="false" outlineLevel="0" collapsed="false">
      <c r="G1009" s="53"/>
    </row>
    <row r="1010" customFormat="false" ht="12.75" hidden="false" customHeight="false" outlineLevel="0" collapsed="false">
      <c r="G1010" s="53"/>
    </row>
    <row r="1011" customFormat="false" ht="12.75" hidden="false" customHeight="false" outlineLevel="0" collapsed="false">
      <c r="G1011" s="53"/>
    </row>
    <row r="1012" customFormat="false" ht="12.75" hidden="false" customHeight="false" outlineLevel="0" collapsed="false">
      <c r="G1012" s="53"/>
    </row>
    <row r="1013" customFormat="false" ht="12.75" hidden="false" customHeight="false" outlineLevel="0" collapsed="false">
      <c r="G1013" s="53"/>
    </row>
    <row r="1014" customFormat="false" ht="12.75" hidden="false" customHeight="false" outlineLevel="0" collapsed="false">
      <c r="G1014" s="53"/>
    </row>
    <row r="1015" customFormat="false" ht="12.75" hidden="false" customHeight="false" outlineLevel="0" collapsed="false">
      <c r="G1015" s="53"/>
    </row>
    <row r="1016" customFormat="false" ht="12.75" hidden="false" customHeight="false" outlineLevel="0" collapsed="false">
      <c r="G1016" s="53"/>
    </row>
    <row r="1017" customFormat="false" ht="12.75" hidden="false" customHeight="false" outlineLevel="0" collapsed="false">
      <c r="G1017" s="53"/>
    </row>
    <row r="1018" customFormat="false" ht="12.75" hidden="false" customHeight="false" outlineLevel="0" collapsed="false">
      <c r="G1018" s="53"/>
    </row>
    <row r="1019" customFormat="false" ht="12.75" hidden="false" customHeight="false" outlineLevel="0" collapsed="false">
      <c r="G1019" s="53"/>
    </row>
    <row r="1020" customFormat="false" ht="12.75" hidden="false" customHeight="false" outlineLevel="0" collapsed="false">
      <c r="G1020" s="53"/>
    </row>
    <row r="1021" customFormat="false" ht="12.75" hidden="false" customHeight="false" outlineLevel="0" collapsed="false">
      <c r="G1021" s="53"/>
    </row>
    <row r="1022" customFormat="false" ht="12.75" hidden="false" customHeight="false" outlineLevel="0" collapsed="false">
      <c r="G1022" s="53"/>
    </row>
    <row r="1023" customFormat="false" ht="12.75" hidden="false" customHeight="false" outlineLevel="0" collapsed="false">
      <c r="G1023" s="53"/>
    </row>
    <row r="1024" customFormat="false" ht="12.75" hidden="false" customHeight="false" outlineLevel="0" collapsed="false">
      <c r="G1024" s="53"/>
    </row>
    <row r="1025" customFormat="false" ht="12.75" hidden="false" customHeight="false" outlineLevel="0" collapsed="false">
      <c r="G1025" s="53"/>
    </row>
    <row r="1026" customFormat="false" ht="12.75" hidden="false" customHeight="false" outlineLevel="0" collapsed="false">
      <c r="G1026" s="53"/>
    </row>
    <row r="1027" customFormat="false" ht="12.75" hidden="false" customHeight="false" outlineLevel="0" collapsed="false">
      <c r="G1027" s="53"/>
    </row>
    <row r="1028" customFormat="false" ht="12.75" hidden="false" customHeight="false" outlineLevel="0" collapsed="false">
      <c r="G1028" s="53"/>
    </row>
    <row r="1029" customFormat="false" ht="12.75" hidden="false" customHeight="false" outlineLevel="0" collapsed="false">
      <c r="G1029" s="53"/>
    </row>
    <row r="1030" customFormat="false" ht="12.75" hidden="false" customHeight="false" outlineLevel="0" collapsed="false">
      <c r="G1030" s="53"/>
    </row>
  </sheetData>
  <mergeCells count="4">
    <mergeCell ref="A1:M1"/>
    <mergeCell ref="A2:M2"/>
    <mergeCell ref="A3:M3"/>
    <mergeCell ref="A4:M4"/>
  </mergeCells>
  <printOptions headings="false" gridLines="false" gridLinesSet="true" horizontalCentered="true" verticalCentered="false"/>
  <pageMargins left="0.747916666666667" right="0.747916666666667" top="0.75" bottom="0.5" header="0.511811023622047" footer="0.511811023622047"/>
  <pageSetup paperSize="1" scale="6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5"/>
  <sheetViews>
    <sheetView showFormulas="false" showGridLines="true" showRowColHeaders="true" showZeros="true" rightToLeft="false" tabSelected="false" showOutlineSymbols="true" defaultGridColor="true" view="normal" topLeftCell="A48" colorId="64" zoomScale="80" zoomScaleNormal="80" zoomScalePageLayoutView="100" workbookViewId="0">
      <selection pane="topLeft" activeCell="C5" activeCellId="0" sqref="C5"/>
    </sheetView>
  </sheetViews>
  <sheetFormatPr defaultColWidth="12.70703125" defaultRowHeight="12.95" customHeight="true" zeroHeight="false" outlineLevelRow="0" outlineLevelCol="0"/>
  <cols>
    <col collapsed="false" customWidth="true" hidden="false" outlineLevel="0" max="1" min="1" style="153" width="14.28"/>
    <col collapsed="false" customWidth="true" hidden="false" outlineLevel="0" max="2" min="2" style="154" width="10.71"/>
    <col collapsed="false" customWidth="true" hidden="false" outlineLevel="0" max="3" min="3" style="155" width="14.28"/>
    <col collapsed="false" customWidth="true" hidden="false" outlineLevel="0" max="4" min="4" style="154" width="10.71"/>
    <col collapsed="false" customWidth="true" hidden="false" outlineLevel="0" max="5" min="5" style="77" width="2.7"/>
    <col collapsed="false" customWidth="true" hidden="false" outlineLevel="0" max="6" min="6" style="156" width="17.42"/>
    <col collapsed="false" customWidth="true" hidden="false" outlineLevel="0" max="8" min="7" style="77" width="17.42"/>
    <col collapsed="false" customWidth="true" hidden="true" outlineLevel="0" max="9" min="9" style="154" width="15.99"/>
    <col collapsed="false" customWidth="true" hidden="true" outlineLevel="0" max="10" min="10" style="89" width="16.42"/>
    <col collapsed="false" customWidth="true" hidden="true" outlineLevel="0" max="11" min="11" style="154" width="16.99"/>
    <col collapsed="false" customWidth="true" hidden="true" outlineLevel="0" max="12" min="12" style="77" width="17.42"/>
    <col collapsed="false" customWidth="true" hidden="true" outlineLevel="0" max="13" min="13" style="77" width="17.85"/>
    <col collapsed="false" customWidth="true" hidden="true" outlineLevel="0" max="14" min="14" style="77" width="18.56"/>
    <col collapsed="false" customWidth="true" hidden="true" outlineLevel="0" max="15" min="15" style="157" width="18.56"/>
    <col collapsed="false" customWidth="true" hidden="false" outlineLevel="0" max="16" min="16" style="157" width="2.13"/>
    <col collapsed="false" customWidth="true" hidden="false" outlineLevel="0" max="17" min="17" style="157" width="16.99"/>
    <col collapsed="false" customWidth="true" hidden="true" outlineLevel="0" max="18" min="18" style="154" width="16.42"/>
    <col collapsed="false" customWidth="true" hidden="true" outlineLevel="0" max="19" min="19" style="140" width="16.84"/>
    <col collapsed="false" customWidth="true" hidden="true" outlineLevel="0" max="20" min="20" style="77" width="15.13"/>
    <col collapsed="false" customWidth="true" hidden="true" outlineLevel="0" max="22" min="21" style="77" width="13.7"/>
    <col collapsed="false" customWidth="true" hidden="true" outlineLevel="0" max="24" min="23" style="77" width="12.42"/>
    <col collapsed="false" customWidth="true" hidden="true" outlineLevel="0" max="25" min="25" style="158" width="13.7"/>
    <col collapsed="false" customWidth="true" hidden="true" outlineLevel="0" max="27" min="26" style="159" width="13.7"/>
    <col collapsed="false" customWidth="true" hidden="true" outlineLevel="0" max="28" min="28" style="158" width="2.7"/>
    <col collapsed="false" customWidth="true" hidden="true" outlineLevel="0" max="29" min="29" style="159" width="13.7"/>
    <col collapsed="false" customWidth="true" hidden="false" outlineLevel="0" max="30" min="30" style="104" width="2.7"/>
    <col collapsed="false" customWidth="false" hidden="false" outlineLevel="0" max="257" min="31" style="104" width="12.7"/>
  </cols>
  <sheetData>
    <row r="1" customFormat="false" ht="13.5" hidden="false" customHeight="true" outlineLevel="0" collapsed="false">
      <c r="A1" s="160" t="s">
        <v>111</v>
      </c>
      <c r="B1" s="81"/>
      <c r="D1" s="161"/>
      <c r="AC1" s="0"/>
      <c r="AD1" s="0"/>
    </row>
    <row r="2" customFormat="false" ht="13.5" hidden="false" customHeight="true" outlineLevel="0" collapsed="false">
      <c r="A2" s="160" t="s">
        <v>271</v>
      </c>
      <c r="B2" s="81"/>
      <c r="D2" s="161"/>
      <c r="AC2" s="162"/>
    </row>
    <row r="3" customFormat="false" ht="13.5" hidden="false" customHeight="true" outlineLevel="0" collapsed="false">
      <c r="A3" s="160"/>
      <c r="B3" s="81"/>
      <c r="O3" s="163"/>
      <c r="P3" s="163"/>
      <c r="Q3" s="163" t="str">
        <f aca="false">'BS - Entity Detail'!Q3</f>
        <v>12/06/99</v>
      </c>
    </row>
    <row r="4" customFormat="false" ht="13.5" hidden="false" customHeight="true" outlineLevel="0" collapsed="false"/>
    <row r="5" customFormat="false" ht="13.5" hidden="false" customHeight="true" outlineLevel="0" collapsed="false">
      <c r="A5" s="164"/>
      <c r="B5" s="165"/>
      <c r="E5" s="166"/>
      <c r="F5" s="167"/>
      <c r="G5" s="7"/>
      <c r="H5" s="7"/>
      <c r="I5" s="168"/>
      <c r="J5" s="68"/>
      <c r="K5" s="168"/>
      <c r="L5" s="7"/>
      <c r="M5" s="7"/>
      <c r="N5" s="7"/>
      <c r="O5" s="99"/>
      <c r="P5" s="169"/>
      <c r="Q5" s="99"/>
      <c r="R5" s="168"/>
      <c r="T5" s="7"/>
      <c r="U5" s="7"/>
      <c r="V5" s="158"/>
      <c r="W5" s="170"/>
      <c r="X5" s="166"/>
      <c r="AA5" s="171"/>
      <c r="AB5" s="172"/>
      <c r="AC5" s="81"/>
    </row>
    <row r="6" customFormat="false" ht="13.5" hidden="false" customHeight="true" outlineLevel="0" collapsed="false">
      <c r="E6" s="166"/>
      <c r="F6" s="167"/>
      <c r="G6" s="7"/>
      <c r="H6" s="7"/>
      <c r="I6" s="168"/>
      <c r="J6" s="68"/>
      <c r="K6" s="168"/>
      <c r="L6" s="7"/>
      <c r="M6" s="7"/>
      <c r="N6" s="7"/>
      <c r="O6" s="99"/>
      <c r="P6" s="169"/>
      <c r="Q6" s="99"/>
      <c r="R6" s="168"/>
      <c r="T6" s="7"/>
      <c r="U6" s="7"/>
      <c r="V6" s="158"/>
      <c r="W6" s="170"/>
      <c r="X6" s="166"/>
      <c r="AA6" s="171"/>
      <c r="AB6" s="172"/>
      <c r="AC6" s="81"/>
    </row>
    <row r="7" customFormat="false" ht="13.5" hidden="false" customHeight="true" outlineLevel="0" collapsed="false"/>
    <row r="8" customFormat="false" ht="13.5" hidden="false" customHeight="true" outlineLevel="0" collapsed="false">
      <c r="A8" s="84" t="s">
        <v>114</v>
      </c>
      <c r="B8" s="84"/>
      <c r="C8" s="84" t="s">
        <v>115</v>
      </c>
      <c r="D8" s="84"/>
      <c r="E8" s="173"/>
      <c r="F8" s="174" t="s">
        <v>116</v>
      </c>
      <c r="G8" s="175" t="s">
        <v>117</v>
      </c>
      <c r="H8" s="175" t="s">
        <v>118</v>
      </c>
      <c r="I8" s="175" t="s">
        <v>272</v>
      </c>
      <c r="J8" s="88" t="s">
        <v>119</v>
      </c>
      <c r="K8" s="175" t="s">
        <v>120</v>
      </c>
      <c r="L8" s="175" t="s">
        <v>121</v>
      </c>
      <c r="M8" s="175" t="s">
        <v>122</v>
      </c>
      <c r="N8" s="88" t="s">
        <v>123</v>
      </c>
      <c r="O8" s="176" t="s">
        <v>124</v>
      </c>
      <c r="P8" s="177"/>
      <c r="Q8" s="176" t="s">
        <v>125</v>
      </c>
      <c r="R8" s="178" t="s">
        <v>126</v>
      </c>
      <c r="S8" s="88" t="s">
        <v>127</v>
      </c>
      <c r="T8" s="179" t="s">
        <v>128</v>
      </c>
      <c r="U8" s="179" t="s">
        <v>129</v>
      </c>
      <c r="V8" s="180" t="s">
        <v>130</v>
      </c>
      <c r="W8" s="180" t="s">
        <v>131</v>
      </c>
      <c r="X8" s="180" t="s">
        <v>132</v>
      </c>
      <c r="Y8" s="180" t="s">
        <v>133</v>
      </c>
      <c r="Z8" s="180" t="s">
        <v>273</v>
      </c>
      <c r="AA8" s="180" t="s">
        <v>274</v>
      </c>
      <c r="AB8" s="181"/>
      <c r="AC8" s="180" t="s">
        <v>136</v>
      </c>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row>
    <row r="9" customFormat="false" ht="13.5" hidden="false" customHeight="true" outlineLevel="0" collapsed="false">
      <c r="F9" s="133"/>
      <c r="G9" s="68"/>
      <c r="H9" s="68"/>
      <c r="I9" s="68"/>
      <c r="K9" s="68"/>
      <c r="L9" s="154"/>
      <c r="M9" s="68"/>
      <c r="N9" s="68"/>
      <c r="R9" s="157"/>
      <c r="T9" s="103"/>
      <c r="U9" s="103"/>
      <c r="V9" s="159"/>
      <c r="W9" s="159"/>
      <c r="X9" s="159"/>
      <c r="Y9" s="159"/>
    </row>
    <row r="10" customFormat="false" ht="13.5" hidden="false" customHeight="true" outlineLevel="0" collapsed="false">
      <c r="A10" s="153" t="s">
        <v>137</v>
      </c>
      <c r="B10" s="154" t="s">
        <v>275</v>
      </c>
      <c r="C10" s="155" t="s">
        <v>137</v>
      </c>
      <c r="D10" s="154" t="s">
        <v>138</v>
      </c>
      <c r="F10" s="133" t="n">
        <v>-2553116</v>
      </c>
      <c r="G10" s="68" t="n">
        <v>-1347549</v>
      </c>
      <c r="H10" s="68" t="n">
        <v>-1347549</v>
      </c>
      <c r="I10" s="68" t="n">
        <v>1347549</v>
      </c>
      <c r="J10" s="68" t="n">
        <v>-1005033</v>
      </c>
      <c r="K10" s="68" t="n">
        <v>-669284</v>
      </c>
      <c r="L10" s="68"/>
      <c r="M10" s="68"/>
      <c r="N10" s="68"/>
      <c r="Q10" s="157" t="n">
        <v>-56501</v>
      </c>
      <c r="R10" s="157"/>
      <c r="T10" s="103"/>
      <c r="U10" s="103"/>
      <c r="V10" s="159"/>
      <c r="W10" s="159"/>
      <c r="X10" s="159"/>
      <c r="Y10" s="159"/>
    </row>
    <row r="11" customFormat="false" ht="13.5" hidden="false" customHeight="true" outlineLevel="0" collapsed="false">
      <c r="A11" s="153" t="s">
        <v>137</v>
      </c>
      <c r="B11" s="154" t="s">
        <v>276</v>
      </c>
      <c r="C11" s="155" t="s">
        <v>137</v>
      </c>
      <c r="D11" s="145" t="s">
        <v>277</v>
      </c>
      <c r="F11" s="133" t="n">
        <v>1249597</v>
      </c>
      <c r="G11" s="68"/>
      <c r="H11" s="68" t="n">
        <v>283091</v>
      </c>
      <c r="I11" s="68"/>
      <c r="J11" s="68"/>
      <c r="K11" s="68"/>
      <c r="L11" s="68"/>
      <c r="M11" s="68"/>
      <c r="N11" s="68"/>
      <c r="R11" s="157"/>
      <c r="T11" s="103"/>
      <c r="U11" s="103"/>
      <c r="V11" s="159"/>
      <c r="W11" s="159"/>
      <c r="X11" s="159"/>
      <c r="Y11" s="159"/>
    </row>
    <row r="12" customFormat="false" ht="13.5" hidden="false" customHeight="true" outlineLevel="0" collapsed="false">
      <c r="A12" s="153" t="s">
        <v>137</v>
      </c>
      <c r="B12" s="154" t="s">
        <v>138</v>
      </c>
      <c r="C12" s="155" t="s">
        <v>137</v>
      </c>
      <c r="D12" s="145" t="s">
        <v>278</v>
      </c>
      <c r="F12" s="133" t="n">
        <v>-2400461</v>
      </c>
      <c r="G12" s="68" t="n">
        <v>-2496370</v>
      </c>
      <c r="H12" s="68" t="n">
        <v>-2456670</v>
      </c>
      <c r="I12" s="68" t="n">
        <v>-7232183</v>
      </c>
      <c r="J12" s="68" t="n">
        <v>-7131577</v>
      </c>
      <c r="K12" s="68" t="n">
        <v>-1372032</v>
      </c>
      <c r="L12" s="68" t="n">
        <v>14653955</v>
      </c>
      <c r="M12" s="68" t="n">
        <v>33958524</v>
      </c>
      <c r="N12" s="68" t="n">
        <v>-4189368</v>
      </c>
      <c r="O12" s="157" t="n">
        <v>-3185357</v>
      </c>
      <c r="Q12" s="157" t="n">
        <v>-1016233</v>
      </c>
      <c r="R12" s="182" t="n">
        <v>-445838</v>
      </c>
      <c r="S12" s="182" t="n">
        <v>17254</v>
      </c>
      <c r="T12" s="103"/>
      <c r="U12" s="103"/>
      <c r="V12" s="159"/>
      <c r="W12" s="159"/>
      <c r="X12" s="159"/>
      <c r="Y12" s="159"/>
      <c r="AC12" s="159" t="n">
        <v>-1313411</v>
      </c>
    </row>
    <row r="13" customFormat="false" ht="13.5" hidden="false" customHeight="true" outlineLevel="0" collapsed="false">
      <c r="A13" s="153" t="s">
        <v>137</v>
      </c>
      <c r="B13" s="154" t="s">
        <v>138</v>
      </c>
      <c r="C13" s="155" t="s">
        <v>137</v>
      </c>
      <c r="D13" s="145" t="s">
        <v>139</v>
      </c>
      <c r="F13" s="133" t="n">
        <v>6815769</v>
      </c>
      <c r="G13" s="68" t="n">
        <v>3599397</v>
      </c>
      <c r="H13" s="68" t="n">
        <v>1607229</v>
      </c>
      <c r="I13" s="68" t="n">
        <v>-232405</v>
      </c>
      <c r="J13" s="68" t="n">
        <v>-4363712</v>
      </c>
      <c r="K13" s="68"/>
      <c r="L13" s="68"/>
      <c r="M13" s="68"/>
      <c r="N13" s="68"/>
      <c r="Q13" s="157" t="n">
        <v>6619038</v>
      </c>
      <c r="R13" s="182"/>
      <c r="S13" s="182"/>
      <c r="T13" s="103"/>
      <c r="U13" s="103"/>
      <c r="V13" s="159"/>
      <c r="W13" s="159"/>
      <c r="X13" s="159"/>
      <c r="Y13" s="159"/>
    </row>
    <row r="14" customFormat="false" ht="13.5" hidden="false" customHeight="true" outlineLevel="0" collapsed="false">
      <c r="A14" s="153" t="s">
        <v>137</v>
      </c>
      <c r="B14" s="154" t="s">
        <v>138</v>
      </c>
      <c r="C14" s="155" t="s">
        <v>137</v>
      </c>
      <c r="D14" s="145" t="s">
        <v>277</v>
      </c>
      <c r="F14" s="133" t="n">
        <v>-1205138</v>
      </c>
      <c r="G14" s="68" t="n">
        <v>44458</v>
      </c>
      <c r="H14" s="68" t="n">
        <v>-238634</v>
      </c>
      <c r="I14" s="68"/>
      <c r="J14" s="68"/>
      <c r="K14" s="68"/>
      <c r="L14" s="68"/>
      <c r="M14" s="68"/>
      <c r="N14" s="68"/>
      <c r="Q14" s="157" t="n">
        <v>-44459</v>
      </c>
      <c r="R14" s="182"/>
      <c r="S14" s="182"/>
      <c r="T14" s="103"/>
      <c r="U14" s="103"/>
      <c r="V14" s="159"/>
      <c r="W14" s="159"/>
      <c r="X14" s="159"/>
      <c r="Y14" s="159"/>
    </row>
    <row r="15" customFormat="false" ht="13.5" hidden="false" customHeight="true" outlineLevel="0" collapsed="false">
      <c r="A15" s="153" t="s">
        <v>137</v>
      </c>
      <c r="B15" s="154" t="s">
        <v>139</v>
      </c>
      <c r="C15" s="155" t="s">
        <v>137</v>
      </c>
      <c r="D15" s="145" t="s">
        <v>279</v>
      </c>
      <c r="F15" s="133" t="n">
        <v>1522687</v>
      </c>
      <c r="G15" s="68" t="n">
        <v>1522687</v>
      </c>
      <c r="H15" s="68" t="n">
        <v>1521466</v>
      </c>
      <c r="I15" s="68" t="n">
        <v>1521464</v>
      </c>
      <c r="J15" s="68" t="n">
        <v>1502465</v>
      </c>
      <c r="K15" s="68" t="n">
        <v>1097977</v>
      </c>
      <c r="L15" s="68" t="n">
        <v>1241524</v>
      </c>
      <c r="M15" s="68" t="n">
        <v>1531389</v>
      </c>
      <c r="N15" s="68" t="n">
        <v>1034940</v>
      </c>
      <c r="O15" s="157" t="n">
        <v>711694</v>
      </c>
      <c r="Q15" s="157" t="n">
        <v>787708</v>
      </c>
      <c r="R15" s="182"/>
      <c r="S15" s="182"/>
      <c r="T15" s="103"/>
      <c r="U15" s="103"/>
      <c r="V15" s="159"/>
      <c r="W15" s="159"/>
      <c r="X15" s="159"/>
      <c r="Y15" s="159"/>
    </row>
    <row r="16" customFormat="false" ht="13.5" hidden="false" customHeight="true" outlineLevel="0" collapsed="false">
      <c r="A16" s="153" t="s">
        <v>137</v>
      </c>
      <c r="B16" s="154" t="s">
        <v>139</v>
      </c>
      <c r="C16" s="155" t="s">
        <v>137</v>
      </c>
      <c r="D16" s="145" t="s">
        <v>277</v>
      </c>
      <c r="F16" s="133" t="n">
        <v>-2846623</v>
      </c>
      <c r="G16" s="68" t="n">
        <v>-1739083</v>
      </c>
      <c r="H16" s="68" t="n">
        <v>-623878</v>
      </c>
      <c r="I16" s="68" t="n">
        <v>403567</v>
      </c>
      <c r="J16" s="68"/>
      <c r="K16" s="68"/>
      <c r="L16" s="68"/>
      <c r="M16" s="68"/>
      <c r="N16" s="68"/>
      <c r="Q16" s="157" t="n">
        <v>120817</v>
      </c>
      <c r="R16" s="182"/>
      <c r="S16" s="182"/>
      <c r="T16" s="103"/>
      <c r="U16" s="103"/>
      <c r="V16" s="159"/>
      <c r="W16" s="159"/>
      <c r="X16" s="159"/>
      <c r="Y16" s="159"/>
    </row>
    <row r="17" customFormat="false" ht="13.5" hidden="false" customHeight="true" outlineLevel="0" collapsed="false">
      <c r="A17" s="153" t="s">
        <v>137</v>
      </c>
      <c r="B17" s="154" t="s">
        <v>141</v>
      </c>
      <c r="C17" s="155" t="s">
        <v>137</v>
      </c>
      <c r="D17" s="145" t="s">
        <v>142</v>
      </c>
      <c r="F17" s="133" t="n">
        <v>-1236164</v>
      </c>
      <c r="G17" s="68" t="n">
        <v>520333</v>
      </c>
      <c r="H17" s="68" t="n">
        <v>-2099238</v>
      </c>
      <c r="I17" s="68"/>
      <c r="J17" s="68"/>
      <c r="K17" s="68"/>
      <c r="L17" s="68"/>
      <c r="M17" s="68"/>
      <c r="N17" s="68"/>
      <c r="R17" s="182"/>
      <c r="S17" s="182"/>
      <c r="T17" s="103"/>
      <c r="U17" s="103"/>
      <c r="V17" s="159"/>
      <c r="W17" s="159"/>
      <c r="X17" s="159"/>
      <c r="Y17" s="159"/>
    </row>
    <row r="18" customFormat="false" ht="13.5" hidden="false" customHeight="true" outlineLevel="0" collapsed="false">
      <c r="D18" s="145"/>
      <c r="F18" s="133"/>
      <c r="G18" s="68"/>
      <c r="H18" s="68"/>
      <c r="I18" s="68"/>
      <c r="J18" s="68"/>
      <c r="K18" s="68"/>
      <c r="L18" s="68"/>
      <c r="M18" s="68"/>
      <c r="N18" s="68"/>
      <c r="R18" s="182"/>
      <c r="S18" s="182"/>
      <c r="T18" s="103"/>
      <c r="U18" s="103"/>
      <c r="V18" s="159"/>
      <c r="W18" s="159"/>
      <c r="X18" s="159"/>
      <c r="Y18" s="159"/>
    </row>
    <row r="19" customFormat="false" ht="13.5" hidden="false" customHeight="true" outlineLevel="0" collapsed="false">
      <c r="A19" s="155" t="s">
        <v>137</v>
      </c>
      <c r="B19" s="154" t="s">
        <v>143</v>
      </c>
      <c r="C19" s="153" t="s">
        <v>144</v>
      </c>
      <c r="D19" s="154" t="s">
        <v>145</v>
      </c>
      <c r="F19" s="133" t="n">
        <v>5334581</v>
      </c>
      <c r="G19" s="68"/>
      <c r="H19" s="68"/>
      <c r="I19" s="68"/>
      <c r="J19" s="68"/>
      <c r="K19" s="68"/>
      <c r="L19" s="68"/>
      <c r="M19" s="68"/>
      <c r="N19" s="68"/>
      <c r="R19" s="182"/>
      <c r="S19" s="182"/>
      <c r="T19" s="103"/>
      <c r="U19" s="103"/>
      <c r="V19" s="159"/>
      <c r="W19" s="159"/>
      <c r="X19" s="159"/>
      <c r="Y19" s="159"/>
    </row>
    <row r="20" customFormat="false" ht="13.5" hidden="false" customHeight="true" outlineLevel="0" collapsed="false">
      <c r="A20" s="155" t="s">
        <v>137</v>
      </c>
      <c r="B20" s="154" t="s">
        <v>143</v>
      </c>
      <c r="C20" s="153" t="s">
        <v>144</v>
      </c>
      <c r="D20" s="145" t="s">
        <v>151</v>
      </c>
      <c r="F20" s="133" t="n">
        <v>-15808716</v>
      </c>
      <c r="G20" s="68" t="n">
        <v>-108299</v>
      </c>
      <c r="H20" s="68" t="n">
        <v>-67245</v>
      </c>
      <c r="I20" s="68"/>
      <c r="J20" s="68"/>
      <c r="K20" s="68"/>
      <c r="L20" s="68"/>
      <c r="M20" s="68"/>
      <c r="N20" s="68"/>
      <c r="Q20" s="157" t="n">
        <v>-10887529</v>
      </c>
      <c r="R20" s="182"/>
      <c r="S20" s="182"/>
      <c r="T20" s="103"/>
      <c r="U20" s="103"/>
      <c r="V20" s="159"/>
      <c r="W20" s="159"/>
      <c r="X20" s="159"/>
      <c r="Y20" s="159"/>
    </row>
    <row r="21" customFormat="false" ht="13.5" hidden="false" customHeight="true" outlineLevel="0" collapsed="false">
      <c r="D21" s="145"/>
      <c r="F21" s="133"/>
      <c r="G21" s="68"/>
      <c r="H21" s="68"/>
      <c r="I21" s="68"/>
      <c r="J21" s="68"/>
      <c r="K21" s="68"/>
      <c r="L21" s="68"/>
      <c r="M21" s="68"/>
      <c r="N21" s="68"/>
      <c r="R21" s="182"/>
      <c r="S21" s="182"/>
      <c r="T21" s="103"/>
      <c r="U21" s="103"/>
      <c r="V21" s="159"/>
      <c r="W21" s="159"/>
      <c r="X21" s="159"/>
      <c r="Y21" s="159"/>
    </row>
    <row r="22" customFormat="false" ht="13.5" hidden="false" customHeight="true" outlineLevel="0" collapsed="false">
      <c r="A22" s="153" t="s">
        <v>137</v>
      </c>
      <c r="B22" s="145" t="s">
        <v>138</v>
      </c>
      <c r="C22" s="78" t="s">
        <v>71</v>
      </c>
      <c r="D22" s="145" t="s">
        <v>154</v>
      </c>
      <c r="E22" s="183"/>
      <c r="F22" s="133" t="n">
        <v>-1157098</v>
      </c>
      <c r="G22" s="68" t="n">
        <v>-1245831</v>
      </c>
      <c r="H22" s="68" t="n">
        <v>-25974</v>
      </c>
      <c r="I22" s="68" t="n">
        <v>-955402</v>
      </c>
      <c r="J22" s="68"/>
      <c r="K22" s="68"/>
      <c r="L22" s="68"/>
      <c r="M22" s="68"/>
      <c r="N22" s="68"/>
      <c r="O22" s="69"/>
      <c r="P22" s="69"/>
      <c r="Q22" s="69" t="n">
        <v>-13596225</v>
      </c>
      <c r="R22" s="69"/>
      <c r="T22" s="106"/>
      <c r="U22" s="106"/>
      <c r="V22" s="71"/>
      <c r="W22" s="71"/>
      <c r="X22" s="71"/>
      <c r="Y22" s="71"/>
      <c r="Z22" s="71"/>
      <c r="AA22" s="71"/>
      <c r="AB22" s="71"/>
      <c r="AC22" s="71"/>
      <c r="AD22" s="18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c r="IV22" s="74"/>
      <c r="IW22" s="74"/>
    </row>
    <row r="23" customFormat="false" ht="13.5" hidden="false" customHeight="true" outlineLevel="0" collapsed="false">
      <c r="A23" s="93"/>
      <c r="B23" s="185"/>
      <c r="C23" s="93"/>
      <c r="D23" s="185"/>
      <c r="E23" s="61"/>
      <c r="F23" s="133"/>
      <c r="G23" s="68"/>
      <c r="H23" s="68"/>
      <c r="I23" s="68"/>
      <c r="J23" s="68"/>
      <c r="K23" s="68"/>
      <c r="L23" s="68"/>
      <c r="M23" s="68"/>
      <c r="N23" s="68"/>
      <c r="O23" s="108"/>
      <c r="P23" s="108"/>
      <c r="Q23" s="108"/>
      <c r="R23" s="108"/>
      <c r="T23" s="106"/>
      <c r="U23" s="106"/>
      <c r="V23" s="129"/>
      <c r="W23" s="129"/>
      <c r="X23" s="129"/>
      <c r="Y23" s="129"/>
      <c r="Z23" s="129"/>
      <c r="AA23" s="129"/>
      <c r="AB23" s="186"/>
      <c r="AC23" s="129"/>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c r="GY23" s="187"/>
      <c r="GZ23" s="187"/>
      <c r="HA23" s="187"/>
      <c r="HB23" s="187"/>
      <c r="HC23" s="187"/>
      <c r="HD23" s="187"/>
      <c r="HE23" s="187"/>
      <c r="HF23" s="187"/>
      <c r="HG23" s="187"/>
      <c r="HH23" s="187"/>
      <c r="HI23" s="187"/>
      <c r="HJ23" s="187"/>
      <c r="HK23" s="187"/>
      <c r="HL23" s="187"/>
      <c r="HM23" s="187"/>
      <c r="HN23" s="187"/>
      <c r="HO23" s="187"/>
      <c r="HP23" s="187"/>
      <c r="HQ23" s="187"/>
      <c r="HR23" s="187"/>
      <c r="HS23" s="187"/>
      <c r="HT23" s="187"/>
      <c r="HU23" s="187"/>
      <c r="HV23" s="187"/>
      <c r="HW23" s="187"/>
      <c r="HX23" s="187"/>
      <c r="HY23" s="187"/>
      <c r="HZ23" s="187"/>
      <c r="IA23" s="187"/>
      <c r="IB23" s="187"/>
      <c r="IC23" s="187"/>
      <c r="ID23" s="187"/>
      <c r="IE23" s="187"/>
      <c r="IF23" s="187"/>
      <c r="IG23" s="187"/>
      <c r="IH23" s="187"/>
      <c r="II23" s="187"/>
      <c r="IJ23" s="187"/>
      <c r="IK23" s="187"/>
      <c r="IL23" s="187"/>
      <c r="IM23" s="187"/>
      <c r="IN23" s="187"/>
      <c r="IO23" s="187"/>
      <c r="IP23" s="187"/>
      <c r="IQ23" s="187"/>
      <c r="IR23" s="187"/>
      <c r="IS23" s="187"/>
      <c r="IT23" s="187"/>
      <c r="IU23" s="187"/>
      <c r="IV23" s="187"/>
      <c r="IW23" s="187"/>
    </row>
    <row r="24" customFormat="false" ht="13.5" hidden="false" customHeight="true" outlineLevel="0" collapsed="false">
      <c r="A24" s="93" t="s">
        <v>144</v>
      </c>
      <c r="B24" s="145" t="s">
        <v>280</v>
      </c>
      <c r="C24" s="93" t="s">
        <v>144</v>
      </c>
      <c r="D24" s="154" t="s">
        <v>167</v>
      </c>
      <c r="E24" s="61"/>
      <c r="F24" s="133" t="n">
        <v>1257614</v>
      </c>
      <c r="G24" s="68"/>
      <c r="H24" s="68"/>
      <c r="I24" s="68"/>
      <c r="J24" s="68"/>
      <c r="K24" s="68"/>
      <c r="L24" s="68"/>
      <c r="M24" s="68"/>
      <c r="N24" s="68"/>
      <c r="O24" s="108"/>
      <c r="P24" s="108"/>
      <c r="Q24" s="108"/>
      <c r="R24" s="108"/>
      <c r="T24" s="106"/>
      <c r="U24" s="106"/>
      <c r="V24" s="129"/>
      <c r="W24" s="129"/>
      <c r="X24" s="129"/>
      <c r="Y24" s="129"/>
      <c r="Z24" s="129"/>
      <c r="AA24" s="129"/>
      <c r="AB24" s="186"/>
      <c r="AC24" s="129"/>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c r="GY24" s="187"/>
      <c r="GZ24" s="187"/>
      <c r="HA24" s="187"/>
      <c r="HB24" s="187"/>
      <c r="HC24" s="187"/>
      <c r="HD24" s="187"/>
      <c r="HE24" s="187"/>
      <c r="HF24" s="187"/>
      <c r="HG24" s="187"/>
      <c r="HH24" s="187"/>
      <c r="HI24" s="187"/>
      <c r="HJ24" s="187"/>
      <c r="HK24" s="187"/>
      <c r="HL24" s="187"/>
      <c r="HM24" s="187"/>
      <c r="HN24" s="187"/>
      <c r="HO24" s="187"/>
      <c r="HP24" s="187"/>
      <c r="HQ24" s="187"/>
      <c r="HR24" s="187"/>
      <c r="HS24" s="187"/>
      <c r="HT24" s="187"/>
      <c r="HU24" s="187"/>
      <c r="HV24" s="187"/>
      <c r="HW24" s="187"/>
      <c r="HX24" s="187"/>
      <c r="HY24" s="187"/>
      <c r="HZ24" s="187"/>
      <c r="IA24" s="187"/>
      <c r="IB24" s="187"/>
      <c r="IC24" s="187"/>
      <c r="ID24" s="187"/>
      <c r="IE24" s="187"/>
      <c r="IF24" s="187"/>
      <c r="IG24" s="187"/>
      <c r="IH24" s="187"/>
      <c r="II24" s="187"/>
      <c r="IJ24" s="187"/>
      <c r="IK24" s="187"/>
      <c r="IL24" s="187"/>
      <c r="IM24" s="187"/>
      <c r="IN24" s="187"/>
      <c r="IO24" s="187"/>
      <c r="IP24" s="187"/>
      <c r="IQ24" s="187"/>
      <c r="IR24" s="187"/>
      <c r="IS24" s="187"/>
      <c r="IT24" s="187"/>
      <c r="IU24" s="187"/>
      <c r="IV24" s="187"/>
      <c r="IW24" s="187"/>
    </row>
    <row r="25" customFormat="false" ht="13.5" hidden="false" customHeight="true" outlineLevel="0" collapsed="false">
      <c r="A25" s="93" t="s">
        <v>144</v>
      </c>
      <c r="B25" s="145" t="s">
        <v>163</v>
      </c>
      <c r="C25" s="93" t="s">
        <v>144</v>
      </c>
      <c r="D25" s="154" t="s">
        <v>170</v>
      </c>
      <c r="E25" s="61"/>
      <c r="F25" s="133" t="n">
        <v>7646089</v>
      </c>
      <c r="G25" s="68"/>
      <c r="H25" s="68"/>
      <c r="I25" s="68"/>
      <c r="J25" s="68"/>
      <c r="K25" s="68"/>
      <c r="L25" s="68"/>
      <c r="M25" s="68"/>
      <c r="N25" s="68"/>
      <c r="O25" s="108"/>
      <c r="P25" s="108"/>
      <c r="Q25" s="108"/>
      <c r="R25" s="108"/>
      <c r="T25" s="106"/>
      <c r="U25" s="106"/>
      <c r="V25" s="129"/>
      <c r="W25" s="129"/>
      <c r="X25" s="129"/>
      <c r="Y25" s="129"/>
      <c r="Z25" s="129"/>
      <c r="AA25" s="129"/>
      <c r="AB25" s="186"/>
      <c r="AC25" s="129"/>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c r="GY25" s="187"/>
      <c r="GZ25" s="187"/>
      <c r="HA25" s="187"/>
      <c r="HB25" s="187"/>
      <c r="HC25" s="187"/>
      <c r="HD25" s="187"/>
      <c r="HE25" s="187"/>
      <c r="HF25" s="187"/>
      <c r="HG25" s="187"/>
      <c r="HH25" s="187"/>
      <c r="HI25" s="187"/>
      <c r="HJ25" s="187"/>
      <c r="HK25" s="187"/>
      <c r="HL25" s="187"/>
      <c r="HM25" s="187"/>
      <c r="HN25" s="187"/>
      <c r="HO25" s="187"/>
      <c r="HP25" s="187"/>
      <c r="HQ25" s="187"/>
      <c r="HR25" s="187"/>
      <c r="HS25" s="187"/>
      <c r="HT25" s="187"/>
      <c r="HU25" s="187"/>
      <c r="HV25" s="187"/>
      <c r="HW25" s="187"/>
      <c r="HX25" s="187"/>
      <c r="HY25" s="187"/>
      <c r="HZ25" s="187"/>
      <c r="IA25" s="187"/>
      <c r="IB25" s="187"/>
      <c r="IC25" s="187"/>
      <c r="ID25" s="187"/>
      <c r="IE25" s="187"/>
      <c r="IF25" s="187"/>
      <c r="IG25" s="187"/>
      <c r="IH25" s="187"/>
      <c r="II25" s="187"/>
      <c r="IJ25" s="187"/>
      <c r="IK25" s="187"/>
      <c r="IL25" s="187"/>
      <c r="IM25" s="187"/>
      <c r="IN25" s="187"/>
      <c r="IO25" s="187"/>
      <c r="IP25" s="187"/>
      <c r="IQ25" s="187"/>
      <c r="IR25" s="187"/>
      <c r="IS25" s="187"/>
      <c r="IT25" s="187"/>
      <c r="IU25" s="187"/>
      <c r="IV25" s="187"/>
      <c r="IW25" s="187"/>
    </row>
    <row r="26" customFormat="false" ht="13.5" hidden="false" customHeight="true" outlineLevel="0" collapsed="false">
      <c r="A26" s="93" t="s">
        <v>144</v>
      </c>
      <c r="B26" s="145" t="s">
        <v>145</v>
      </c>
      <c r="C26" s="93" t="s">
        <v>144</v>
      </c>
      <c r="D26" s="154" t="s">
        <v>281</v>
      </c>
      <c r="E26" s="61"/>
      <c r="F26" s="133" t="n">
        <v>-18114403</v>
      </c>
      <c r="G26" s="68"/>
      <c r="H26" s="68"/>
      <c r="I26" s="68"/>
      <c r="J26" s="68"/>
      <c r="K26" s="68"/>
      <c r="L26" s="68"/>
      <c r="M26" s="68"/>
      <c r="N26" s="68"/>
      <c r="O26" s="108"/>
      <c r="P26" s="108"/>
      <c r="Q26" s="108"/>
      <c r="R26" s="108"/>
      <c r="T26" s="106"/>
      <c r="U26" s="106"/>
      <c r="V26" s="129"/>
      <c r="W26" s="129"/>
      <c r="X26" s="129"/>
      <c r="Y26" s="129"/>
      <c r="Z26" s="129"/>
      <c r="AA26" s="129"/>
      <c r="AB26" s="186"/>
      <c r="AC26" s="129"/>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V26" s="187"/>
      <c r="DW26" s="187"/>
      <c r="DX26" s="187"/>
      <c r="DY26" s="187"/>
      <c r="DZ26" s="187"/>
      <c r="EA26" s="187"/>
      <c r="EB26" s="187"/>
      <c r="EC26" s="187"/>
      <c r="ED26" s="187"/>
      <c r="EE26" s="187"/>
      <c r="EF26" s="187"/>
      <c r="EG26" s="187"/>
      <c r="EH26" s="187"/>
      <c r="EI26" s="187"/>
      <c r="EJ26" s="187"/>
      <c r="EK26" s="187"/>
      <c r="EL26" s="187"/>
      <c r="EM26" s="187"/>
      <c r="EN26" s="187"/>
      <c r="EO26" s="187"/>
      <c r="EP26" s="187"/>
      <c r="EQ26" s="187"/>
      <c r="ER26" s="187"/>
      <c r="ES26" s="187"/>
      <c r="ET26" s="187"/>
      <c r="EU26" s="187"/>
      <c r="EV26" s="187"/>
      <c r="EW26" s="187"/>
      <c r="EX26" s="187"/>
      <c r="EY26" s="187"/>
      <c r="EZ26" s="187"/>
      <c r="FA26" s="187"/>
      <c r="FB26" s="187"/>
      <c r="FC26" s="187"/>
      <c r="FD26" s="187"/>
      <c r="FE26" s="187"/>
      <c r="FF26" s="187"/>
      <c r="FG26" s="187"/>
      <c r="FH26" s="187"/>
      <c r="FI26" s="187"/>
      <c r="FJ26" s="187"/>
      <c r="FK26" s="187"/>
      <c r="FL26" s="187"/>
      <c r="FM26" s="187"/>
      <c r="FN26" s="187"/>
      <c r="FO26" s="187"/>
      <c r="FP26" s="187"/>
      <c r="FQ26" s="187"/>
      <c r="FR26" s="187"/>
      <c r="FS26" s="187"/>
      <c r="FT26" s="187"/>
      <c r="FU26" s="187"/>
      <c r="FV26" s="187"/>
      <c r="FW26" s="187"/>
      <c r="FX26" s="187"/>
      <c r="FY26" s="187"/>
      <c r="FZ26" s="187"/>
      <c r="GA26" s="187"/>
      <c r="GB26" s="187"/>
      <c r="GC26" s="187"/>
      <c r="GD26" s="187"/>
      <c r="GE26" s="187"/>
      <c r="GF26" s="187"/>
      <c r="GG26" s="187"/>
      <c r="GH26" s="187"/>
      <c r="GI26" s="187"/>
      <c r="GJ26" s="187"/>
      <c r="GK26" s="187"/>
      <c r="GL26" s="187"/>
      <c r="GM26" s="187"/>
      <c r="GN26" s="187"/>
      <c r="GO26" s="187"/>
      <c r="GP26" s="187"/>
      <c r="GQ26" s="187"/>
      <c r="GR26" s="187"/>
      <c r="GS26" s="187"/>
      <c r="GT26" s="187"/>
      <c r="GU26" s="187"/>
      <c r="GV26" s="187"/>
      <c r="GW26" s="187"/>
      <c r="GX26" s="187"/>
      <c r="GY26" s="187"/>
      <c r="GZ26" s="187"/>
      <c r="HA26" s="187"/>
      <c r="HB26" s="187"/>
      <c r="HC26" s="187"/>
      <c r="HD26" s="187"/>
      <c r="HE26" s="187"/>
      <c r="HF26" s="187"/>
      <c r="HG26" s="187"/>
      <c r="HH26" s="187"/>
      <c r="HI26" s="187"/>
      <c r="HJ26" s="187"/>
      <c r="HK26" s="187"/>
      <c r="HL26" s="187"/>
      <c r="HM26" s="187"/>
      <c r="HN26" s="187"/>
      <c r="HO26" s="187"/>
      <c r="HP26" s="187"/>
      <c r="HQ26" s="187"/>
      <c r="HR26" s="187"/>
      <c r="HS26" s="187"/>
      <c r="HT26" s="187"/>
      <c r="HU26" s="187"/>
      <c r="HV26" s="187"/>
      <c r="HW26" s="187"/>
      <c r="HX26" s="187"/>
      <c r="HY26" s="187"/>
      <c r="HZ26" s="187"/>
      <c r="IA26" s="187"/>
      <c r="IB26" s="187"/>
      <c r="IC26" s="187"/>
      <c r="ID26" s="187"/>
      <c r="IE26" s="187"/>
      <c r="IF26" s="187"/>
      <c r="IG26" s="187"/>
      <c r="IH26" s="187"/>
      <c r="II26" s="187"/>
      <c r="IJ26" s="187"/>
      <c r="IK26" s="187"/>
      <c r="IL26" s="187"/>
      <c r="IM26" s="187"/>
      <c r="IN26" s="187"/>
      <c r="IO26" s="187"/>
      <c r="IP26" s="187"/>
      <c r="IQ26" s="187"/>
      <c r="IR26" s="187"/>
      <c r="IS26" s="187"/>
      <c r="IT26" s="187"/>
      <c r="IU26" s="187"/>
      <c r="IV26" s="187"/>
      <c r="IW26" s="187"/>
    </row>
    <row r="27" customFormat="false" ht="13.5" hidden="false" customHeight="true" outlineLevel="0" collapsed="false">
      <c r="A27" s="93" t="s">
        <v>144</v>
      </c>
      <c r="B27" s="145" t="s">
        <v>145</v>
      </c>
      <c r="C27" s="93" t="s">
        <v>144</v>
      </c>
      <c r="D27" s="154" t="s">
        <v>167</v>
      </c>
      <c r="E27" s="61"/>
      <c r="F27" s="133" t="n">
        <v>7340429</v>
      </c>
      <c r="G27" s="68"/>
      <c r="H27" s="68"/>
      <c r="I27" s="68"/>
      <c r="J27" s="68"/>
      <c r="K27" s="68"/>
      <c r="L27" s="68"/>
      <c r="M27" s="68"/>
      <c r="N27" s="68"/>
      <c r="O27" s="108"/>
      <c r="P27" s="108"/>
      <c r="Q27" s="108"/>
      <c r="R27" s="108"/>
      <c r="T27" s="106"/>
      <c r="U27" s="106"/>
      <c r="V27" s="129"/>
      <c r="W27" s="129"/>
      <c r="X27" s="129"/>
      <c r="Y27" s="129"/>
      <c r="Z27" s="129"/>
      <c r="AA27" s="129"/>
      <c r="AB27" s="186"/>
      <c r="AC27" s="129"/>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c r="GY27" s="187"/>
      <c r="GZ27" s="187"/>
      <c r="HA27" s="187"/>
      <c r="HB27" s="187"/>
      <c r="HC27" s="187"/>
      <c r="HD27" s="187"/>
      <c r="HE27" s="187"/>
      <c r="HF27" s="187"/>
      <c r="HG27" s="187"/>
      <c r="HH27" s="187"/>
      <c r="HI27" s="187"/>
      <c r="HJ27" s="187"/>
      <c r="HK27" s="187"/>
      <c r="HL27" s="187"/>
      <c r="HM27" s="187"/>
      <c r="HN27" s="187"/>
      <c r="HO27" s="187"/>
      <c r="HP27" s="187"/>
      <c r="HQ27" s="187"/>
      <c r="HR27" s="187"/>
      <c r="HS27" s="187"/>
      <c r="HT27" s="187"/>
      <c r="HU27" s="187"/>
      <c r="HV27" s="187"/>
      <c r="HW27" s="187"/>
      <c r="HX27" s="187"/>
      <c r="HY27" s="187"/>
      <c r="HZ27" s="187"/>
      <c r="IA27" s="187"/>
      <c r="IB27" s="187"/>
      <c r="IC27" s="187"/>
      <c r="ID27" s="187"/>
      <c r="IE27" s="187"/>
      <c r="IF27" s="187"/>
      <c r="IG27" s="187"/>
      <c r="IH27" s="187"/>
      <c r="II27" s="187"/>
      <c r="IJ27" s="187"/>
      <c r="IK27" s="187"/>
      <c r="IL27" s="187"/>
      <c r="IM27" s="187"/>
      <c r="IN27" s="187"/>
      <c r="IO27" s="187"/>
      <c r="IP27" s="187"/>
      <c r="IQ27" s="187"/>
      <c r="IR27" s="187"/>
      <c r="IS27" s="187"/>
      <c r="IT27" s="187"/>
      <c r="IU27" s="187"/>
      <c r="IV27" s="187"/>
      <c r="IW27" s="187"/>
    </row>
    <row r="28" customFormat="false" ht="13.5" hidden="false" customHeight="true" outlineLevel="0" collapsed="false">
      <c r="A28" s="93" t="s">
        <v>144</v>
      </c>
      <c r="B28" s="145" t="s">
        <v>145</v>
      </c>
      <c r="C28" s="93" t="s">
        <v>144</v>
      </c>
      <c r="D28" s="154" t="s">
        <v>183</v>
      </c>
      <c r="E28" s="61"/>
      <c r="F28" s="133" t="n">
        <v>4997706</v>
      </c>
      <c r="G28" s="68"/>
      <c r="H28" s="68"/>
      <c r="I28" s="68"/>
      <c r="J28" s="68"/>
      <c r="K28" s="68"/>
      <c r="L28" s="68"/>
      <c r="M28" s="68"/>
      <c r="N28" s="68"/>
      <c r="O28" s="108"/>
      <c r="P28" s="108"/>
      <c r="Q28" s="108"/>
      <c r="R28" s="108"/>
      <c r="T28" s="106"/>
      <c r="U28" s="106"/>
      <c r="V28" s="129"/>
      <c r="W28" s="129"/>
      <c r="X28" s="129"/>
      <c r="Y28" s="129"/>
      <c r="Z28" s="129"/>
      <c r="AA28" s="129"/>
      <c r="AB28" s="186"/>
      <c r="AC28" s="129"/>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c r="GY28" s="187"/>
      <c r="GZ28" s="187"/>
      <c r="HA28" s="187"/>
      <c r="HB28" s="187"/>
      <c r="HC28" s="187"/>
      <c r="HD28" s="187"/>
      <c r="HE28" s="187"/>
      <c r="HF28" s="187"/>
      <c r="HG28" s="187"/>
      <c r="HH28" s="187"/>
      <c r="HI28" s="187"/>
      <c r="HJ28" s="187"/>
      <c r="HK28" s="187"/>
      <c r="HL28" s="187"/>
      <c r="HM28" s="187"/>
      <c r="HN28" s="187"/>
      <c r="HO28" s="187"/>
      <c r="HP28" s="187"/>
      <c r="HQ28" s="187"/>
      <c r="HR28" s="187"/>
      <c r="HS28" s="187"/>
      <c r="HT28" s="187"/>
      <c r="HU28" s="187"/>
      <c r="HV28" s="187"/>
      <c r="HW28" s="187"/>
      <c r="HX28" s="187"/>
      <c r="HY28" s="187"/>
      <c r="HZ28" s="187"/>
      <c r="IA28" s="187"/>
      <c r="IB28" s="187"/>
      <c r="IC28" s="187"/>
      <c r="ID28" s="187"/>
      <c r="IE28" s="187"/>
      <c r="IF28" s="187"/>
      <c r="IG28" s="187"/>
      <c r="IH28" s="187"/>
      <c r="II28" s="187"/>
      <c r="IJ28" s="187"/>
      <c r="IK28" s="187"/>
      <c r="IL28" s="187"/>
      <c r="IM28" s="187"/>
      <c r="IN28" s="187"/>
      <c r="IO28" s="187"/>
      <c r="IP28" s="187"/>
      <c r="IQ28" s="187"/>
      <c r="IR28" s="187"/>
      <c r="IS28" s="187"/>
      <c r="IT28" s="187"/>
      <c r="IU28" s="187"/>
      <c r="IV28" s="187"/>
      <c r="IW28" s="187"/>
    </row>
    <row r="29" customFormat="false" ht="13.5" hidden="false" customHeight="true" outlineLevel="0" collapsed="false">
      <c r="A29" s="93" t="s">
        <v>144</v>
      </c>
      <c r="B29" s="145" t="s">
        <v>145</v>
      </c>
      <c r="C29" s="93" t="s">
        <v>144</v>
      </c>
      <c r="D29" s="154" t="s">
        <v>170</v>
      </c>
      <c r="E29" s="61"/>
      <c r="F29" s="133" t="n">
        <v>-9488073</v>
      </c>
      <c r="G29" s="68"/>
      <c r="H29" s="68"/>
      <c r="I29" s="68"/>
      <c r="J29" s="68"/>
      <c r="K29" s="68"/>
      <c r="L29" s="68"/>
      <c r="M29" s="68"/>
      <c r="N29" s="68"/>
      <c r="O29" s="108"/>
      <c r="P29" s="108"/>
      <c r="Q29" s="108"/>
      <c r="R29" s="108"/>
      <c r="T29" s="106"/>
      <c r="U29" s="106"/>
      <c r="V29" s="129"/>
      <c r="W29" s="129"/>
      <c r="X29" s="129"/>
      <c r="Y29" s="129"/>
      <c r="Z29" s="129"/>
      <c r="AA29" s="129"/>
      <c r="AB29" s="186"/>
      <c r="AC29" s="129"/>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V29" s="187"/>
      <c r="DW29" s="187"/>
      <c r="DX29" s="187"/>
      <c r="DY29" s="187"/>
      <c r="DZ29" s="187"/>
      <c r="EA29" s="187"/>
      <c r="EB29" s="187"/>
      <c r="EC29" s="187"/>
      <c r="ED29" s="187"/>
      <c r="EE29" s="187"/>
      <c r="EF29" s="187"/>
      <c r="EG29" s="187"/>
      <c r="EH29" s="187"/>
      <c r="EI29" s="187"/>
      <c r="EJ29" s="187"/>
      <c r="EK29" s="187"/>
      <c r="EL29" s="187"/>
      <c r="EM29" s="187"/>
      <c r="EN29" s="187"/>
      <c r="EO29" s="187"/>
      <c r="EP29" s="187"/>
      <c r="EQ29" s="187"/>
      <c r="ER29" s="187"/>
      <c r="ES29" s="187"/>
      <c r="ET29" s="187"/>
      <c r="EU29" s="187"/>
      <c r="EV29" s="187"/>
      <c r="EW29" s="187"/>
      <c r="EX29" s="187"/>
      <c r="EY29" s="187"/>
      <c r="EZ29" s="187"/>
      <c r="FA29" s="187"/>
      <c r="FB29" s="187"/>
      <c r="FC29" s="187"/>
      <c r="FD29" s="187"/>
      <c r="FE29" s="187"/>
      <c r="FF29" s="187"/>
      <c r="FG29" s="187"/>
      <c r="FH29" s="187"/>
      <c r="FI29" s="187"/>
      <c r="FJ29" s="187"/>
      <c r="FK29" s="187"/>
      <c r="FL29" s="187"/>
      <c r="FM29" s="187"/>
      <c r="FN29" s="187"/>
      <c r="FO29" s="187"/>
      <c r="FP29" s="187"/>
      <c r="FQ29" s="187"/>
      <c r="FR29" s="187"/>
      <c r="FS29" s="187"/>
      <c r="FT29" s="187"/>
      <c r="FU29" s="187"/>
      <c r="FV29" s="187"/>
      <c r="FW29" s="187"/>
      <c r="FX29" s="187"/>
      <c r="FY29" s="187"/>
      <c r="FZ29" s="187"/>
      <c r="GA29" s="187"/>
      <c r="GB29" s="187"/>
      <c r="GC29" s="187"/>
      <c r="GD29" s="187"/>
      <c r="GE29" s="187"/>
      <c r="GF29" s="187"/>
      <c r="GG29" s="187"/>
      <c r="GH29" s="187"/>
      <c r="GI29" s="187"/>
      <c r="GJ29" s="187"/>
      <c r="GK29" s="187"/>
      <c r="GL29" s="187"/>
      <c r="GM29" s="187"/>
      <c r="GN29" s="187"/>
      <c r="GO29" s="187"/>
      <c r="GP29" s="187"/>
      <c r="GQ29" s="187"/>
      <c r="GR29" s="187"/>
      <c r="GS29" s="187"/>
      <c r="GT29" s="187"/>
      <c r="GU29" s="187"/>
      <c r="GV29" s="187"/>
      <c r="GW29" s="187"/>
      <c r="GX29" s="187"/>
      <c r="GY29" s="187"/>
      <c r="GZ29" s="187"/>
      <c r="HA29" s="187"/>
      <c r="HB29" s="187"/>
      <c r="HC29" s="187"/>
      <c r="HD29" s="187"/>
      <c r="HE29" s="187"/>
      <c r="HF29" s="187"/>
      <c r="HG29" s="187"/>
      <c r="HH29" s="187"/>
      <c r="HI29" s="187"/>
      <c r="HJ29" s="187"/>
      <c r="HK29" s="187"/>
      <c r="HL29" s="187"/>
      <c r="HM29" s="187"/>
      <c r="HN29" s="187"/>
      <c r="HO29" s="187"/>
      <c r="HP29" s="187"/>
      <c r="HQ29" s="187"/>
      <c r="HR29" s="187"/>
      <c r="HS29" s="187"/>
      <c r="HT29" s="187"/>
      <c r="HU29" s="187"/>
      <c r="HV29" s="187"/>
      <c r="HW29" s="187"/>
      <c r="HX29" s="187"/>
      <c r="HY29" s="187"/>
      <c r="HZ29" s="187"/>
      <c r="IA29" s="187"/>
      <c r="IB29" s="187"/>
      <c r="IC29" s="187"/>
      <c r="ID29" s="187"/>
      <c r="IE29" s="187"/>
      <c r="IF29" s="187"/>
      <c r="IG29" s="187"/>
      <c r="IH29" s="187"/>
      <c r="II29" s="187"/>
      <c r="IJ29" s="187"/>
      <c r="IK29" s="187"/>
      <c r="IL29" s="187"/>
      <c r="IM29" s="187"/>
      <c r="IN29" s="187"/>
      <c r="IO29" s="187"/>
      <c r="IP29" s="187"/>
      <c r="IQ29" s="187"/>
      <c r="IR29" s="187"/>
      <c r="IS29" s="187"/>
      <c r="IT29" s="187"/>
      <c r="IU29" s="187"/>
      <c r="IV29" s="187"/>
      <c r="IW29" s="187"/>
    </row>
    <row r="30" customFormat="false" ht="13.5" hidden="false" customHeight="true" outlineLevel="0" collapsed="false">
      <c r="A30" s="93" t="s">
        <v>144</v>
      </c>
      <c r="B30" s="145" t="s">
        <v>188</v>
      </c>
      <c r="C30" s="93" t="s">
        <v>144</v>
      </c>
      <c r="D30" s="154" t="s">
        <v>170</v>
      </c>
      <c r="E30" s="61"/>
      <c r="F30" s="133" t="n">
        <v>3299183</v>
      </c>
      <c r="G30" s="68"/>
      <c r="H30" s="68"/>
      <c r="I30" s="68"/>
      <c r="J30" s="68"/>
      <c r="K30" s="68"/>
      <c r="L30" s="68"/>
      <c r="M30" s="68"/>
      <c r="N30" s="68"/>
      <c r="O30" s="108"/>
      <c r="P30" s="108"/>
      <c r="Q30" s="108"/>
      <c r="R30" s="108"/>
      <c r="T30" s="106"/>
      <c r="U30" s="106"/>
      <c r="V30" s="129"/>
      <c r="W30" s="129"/>
      <c r="X30" s="129"/>
      <c r="Y30" s="129"/>
      <c r="Z30" s="129"/>
      <c r="AA30" s="129"/>
      <c r="AB30" s="186"/>
      <c r="AC30" s="129"/>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87"/>
      <c r="FB30" s="187"/>
      <c r="FC30" s="187"/>
      <c r="FD30" s="187"/>
      <c r="FE30" s="187"/>
      <c r="FF30" s="187"/>
      <c r="FG30" s="187"/>
      <c r="FH30" s="187"/>
      <c r="FI30" s="187"/>
      <c r="FJ30" s="187"/>
      <c r="FK30" s="187"/>
      <c r="FL30" s="187"/>
      <c r="FM30" s="187"/>
      <c r="FN30" s="187"/>
      <c r="FO30" s="187"/>
      <c r="FP30" s="187"/>
      <c r="FQ30" s="187"/>
      <c r="FR30" s="187"/>
      <c r="FS30" s="187"/>
      <c r="FT30" s="187"/>
      <c r="FU30" s="187"/>
      <c r="FV30" s="187"/>
      <c r="FW30" s="187"/>
      <c r="FX30" s="187"/>
      <c r="FY30" s="187"/>
      <c r="FZ30" s="187"/>
      <c r="GA30" s="187"/>
      <c r="GB30" s="187"/>
      <c r="GC30" s="187"/>
      <c r="GD30" s="187"/>
      <c r="GE30" s="187"/>
      <c r="GF30" s="187"/>
      <c r="GG30" s="187"/>
      <c r="GH30" s="187"/>
      <c r="GI30" s="187"/>
      <c r="GJ30" s="187"/>
      <c r="GK30" s="187"/>
      <c r="GL30" s="187"/>
      <c r="GM30" s="187"/>
      <c r="GN30" s="187"/>
      <c r="GO30" s="187"/>
      <c r="GP30" s="187"/>
      <c r="GQ30" s="187"/>
      <c r="GR30" s="187"/>
      <c r="GS30" s="187"/>
      <c r="GT30" s="187"/>
      <c r="GU30" s="187"/>
      <c r="GV30" s="187"/>
      <c r="GW30" s="187"/>
      <c r="GX30" s="187"/>
      <c r="GY30" s="187"/>
      <c r="GZ30" s="187"/>
      <c r="HA30" s="187"/>
      <c r="HB30" s="187"/>
      <c r="HC30" s="187"/>
      <c r="HD30" s="187"/>
      <c r="HE30" s="187"/>
      <c r="HF30" s="187"/>
      <c r="HG30" s="187"/>
      <c r="HH30" s="187"/>
      <c r="HI30" s="187"/>
      <c r="HJ30" s="187"/>
      <c r="HK30" s="187"/>
      <c r="HL30" s="187"/>
      <c r="HM30" s="187"/>
      <c r="HN30" s="187"/>
      <c r="HO30" s="187"/>
      <c r="HP30" s="187"/>
      <c r="HQ30" s="187"/>
      <c r="HR30" s="187"/>
      <c r="HS30" s="187"/>
      <c r="HT30" s="187"/>
      <c r="HU30" s="187"/>
      <c r="HV30" s="187"/>
      <c r="HW30" s="187"/>
      <c r="HX30" s="187"/>
      <c r="HY30" s="187"/>
      <c r="HZ30" s="187"/>
      <c r="IA30" s="187"/>
      <c r="IB30" s="187"/>
      <c r="IC30" s="187"/>
      <c r="ID30" s="187"/>
      <c r="IE30" s="187"/>
      <c r="IF30" s="187"/>
      <c r="IG30" s="187"/>
      <c r="IH30" s="187"/>
      <c r="II30" s="187"/>
      <c r="IJ30" s="187"/>
      <c r="IK30" s="187"/>
      <c r="IL30" s="187"/>
      <c r="IM30" s="187"/>
      <c r="IN30" s="187"/>
      <c r="IO30" s="187"/>
      <c r="IP30" s="187"/>
      <c r="IQ30" s="187"/>
      <c r="IR30" s="187"/>
      <c r="IS30" s="187"/>
      <c r="IT30" s="187"/>
      <c r="IU30" s="187"/>
      <c r="IV30" s="187"/>
      <c r="IW30" s="187"/>
    </row>
    <row r="31" customFormat="false" ht="13.5" hidden="false" customHeight="true" outlineLevel="0" collapsed="false">
      <c r="A31" s="93" t="s">
        <v>144</v>
      </c>
      <c r="B31" s="145" t="s">
        <v>167</v>
      </c>
      <c r="C31" s="93" t="s">
        <v>144</v>
      </c>
      <c r="D31" s="154" t="s">
        <v>282</v>
      </c>
      <c r="E31" s="61"/>
      <c r="F31" s="133" t="n">
        <v>-1208196</v>
      </c>
      <c r="G31" s="68"/>
      <c r="H31" s="68"/>
      <c r="I31" s="68"/>
      <c r="J31" s="68"/>
      <c r="K31" s="68"/>
      <c r="L31" s="68"/>
      <c r="M31" s="68"/>
      <c r="N31" s="68"/>
      <c r="O31" s="108"/>
      <c r="P31" s="108"/>
      <c r="Q31" s="108"/>
      <c r="R31" s="108"/>
      <c r="T31" s="106"/>
      <c r="U31" s="106"/>
      <c r="V31" s="129"/>
      <c r="W31" s="129"/>
      <c r="X31" s="129"/>
      <c r="Y31" s="129"/>
      <c r="Z31" s="129"/>
      <c r="AA31" s="129"/>
      <c r="AB31" s="186"/>
      <c r="AC31" s="129"/>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c r="FL31" s="187"/>
      <c r="FM31" s="187"/>
      <c r="FN31" s="187"/>
      <c r="FO31" s="187"/>
      <c r="FP31" s="187"/>
      <c r="FQ31" s="187"/>
      <c r="FR31" s="187"/>
      <c r="FS31" s="187"/>
      <c r="FT31" s="187"/>
      <c r="FU31" s="187"/>
      <c r="FV31" s="187"/>
      <c r="FW31" s="187"/>
      <c r="FX31" s="187"/>
      <c r="FY31" s="187"/>
      <c r="FZ31" s="187"/>
      <c r="GA31" s="187"/>
      <c r="GB31" s="187"/>
      <c r="GC31" s="187"/>
      <c r="GD31" s="187"/>
      <c r="GE31" s="187"/>
      <c r="GF31" s="187"/>
      <c r="GG31" s="187"/>
      <c r="GH31" s="187"/>
      <c r="GI31" s="187"/>
      <c r="GJ31" s="187"/>
      <c r="GK31" s="187"/>
      <c r="GL31" s="187"/>
      <c r="GM31" s="187"/>
      <c r="GN31" s="187"/>
      <c r="GO31" s="187"/>
      <c r="GP31" s="187"/>
      <c r="GQ31" s="187"/>
      <c r="GR31" s="187"/>
      <c r="GS31" s="187"/>
      <c r="GT31" s="187"/>
      <c r="GU31" s="187"/>
      <c r="GV31" s="187"/>
      <c r="GW31" s="187"/>
      <c r="GX31" s="187"/>
      <c r="GY31" s="187"/>
      <c r="GZ31" s="187"/>
      <c r="HA31" s="187"/>
      <c r="HB31" s="187"/>
      <c r="HC31" s="187"/>
      <c r="HD31" s="187"/>
      <c r="HE31" s="187"/>
      <c r="HF31" s="187"/>
      <c r="HG31" s="187"/>
      <c r="HH31" s="187"/>
      <c r="HI31" s="187"/>
      <c r="HJ31" s="187"/>
      <c r="HK31" s="187"/>
      <c r="HL31" s="187"/>
      <c r="HM31" s="187"/>
      <c r="HN31" s="187"/>
      <c r="HO31" s="187"/>
      <c r="HP31" s="187"/>
      <c r="HQ31" s="187"/>
      <c r="HR31" s="187"/>
      <c r="HS31" s="187"/>
      <c r="HT31" s="187"/>
      <c r="HU31" s="187"/>
      <c r="HV31" s="187"/>
      <c r="HW31" s="187"/>
      <c r="HX31" s="187"/>
      <c r="HY31" s="187"/>
      <c r="HZ31" s="187"/>
      <c r="IA31" s="187"/>
      <c r="IB31" s="187"/>
      <c r="IC31" s="187"/>
      <c r="ID31" s="187"/>
      <c r="IE31" s="187"/>
      <c r="IF31" s="187"/>
      <c r="IG31" s="187"/>
      <c r="IH31" s="187"/>
      <c r="II31" s="187"/>
      <c r="IJ31" s="187"/>
      <c r="IK31" s="187"/>
      <c r="IL31" s="187"/>
      <c r="IM31" s="187"/>
      <c r="IN31" s="187"/>
      <c r="IO31" s="187"/>
      <c r="IP31" s="187"/>
      <c r="IQ31" s="187"/>
      <c r="IR31" s="187"/>
      <c r="IS31" s="187"/>
      <c r="IT31" s="187"/>
      <c r="IU31" s="187"/>
      <c r="IV31" s="187"/>
      <c r="IW31" s="187"/>
    </row>
    <row r="32" customFormat="false" ht="13.5" hidden="false" customHeight="true" outlineLevel="0" collapsed="false">
      <c r="A32" s="93" t="s">
        <v>144</v>
      </c>
      <c r="B32" s="145" t="s">
        <v>167</v>
      </c>
      <c r="C32" s="93" t="s">
        <v>144</v>
      </c>
      <c r="D32" s="154" t="s">
        <v>283</v>
      </c>
      <c r="E32" s="61"/>
      <c r="F32" s="133" t="n">
        <v>1208196</v>
      </c>
      <c r="G32" s="68"/>
      <c r="H32" s="68"/>
      <c r="I32" s="68"/>
      <c r="J32" s="68"/>
      <c r="K32" s="68"/>
      <c r="L32" s="68"/>
      <c r="M32" s="68"/>
      <c r="N32" s="68"/>
      <c r="O32" s="108"/>
      <c r="P32" s="108"/>
      <c r="Q32" s="108"/>
      <c r="R32" s="108"/>
      <c r="T32" s="106"/>
      <c r="U32" s="106"/>
      <c r="V32" s="129"/>
      <c r="W32" s="129"/>
      <c r="X32" s="129"/>
      <c r="Y32" s="129"/>
      <c r="Z32" s="129"/>
      <c r="AA32" s="129"/>
      <c r="AB32" s="186"/>
      <c r="AC32" s="129"/>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V32" s="187"/>
      <c r="DW32" s="187"/>
      <c r="DX32" s="187"/>
      <c r="DY32" s="187"/>
      <c r="DZ32" s="187"/>
      <c r="EA32" s="187"/>
      <c r="EB32" s="187"/>
      <c r="EC32" s="187"/>
      <c r="ED32" s="187"/>
      <c r="EE32" s="187"/>
      <c r="EF32" s="187"/>
      <c r="EG32" s="187"/>
      <c r="EH32" s="187"/>
      <c r="EI32" s="187"/>
      <c r="EJ32" s="187"/>
      <c r="EK32" s="187"/>
      <c r="EL32" s="187"/>
      <c r="EM32" s="187"/>
      <c r="EN32" s="187"/>
      <c r="EO32" s="187"/>
      <c r="EP32" s="187"/>
      <c r="EQ32" s="187"/>
      <c r="ER32" s="187"/>
      <c r="ES32" s="187"/>
      <c r="ET32" s="187"/>
      <c r="EU32" s="187"/>
      <c r="EV32" s="187"/>
      <c r="EW32" s="187"/>
      <c r="EX32" s="187"/>
      <c r="EY32" s="187"/>
      <c r="EZ32" s="187"/>
      <c r="FA32" s="187"/>
      <c r="FB32" s="187"/>
      <c r="FC32" s="187"/>
      <c r="FD32" s="187"/>
      <c r="FE32" s="187"/>
      <c r="FF32" s="187"/>
      <c r="FG32" s="187"/>
      <c r="FH32" s="187"/>
      <c r="FI32" s="187"/>
      <c r="FJ32" s="187"/>
      <c r="FK32" s="187"/>
      <c r="FL32" s="187"/>
      <c r="FM32" s="187"/>
      <c r="FN32" s="187"/>
      <c r="FO32" s="187"/>
      <c r="FP32" s="187"/>
      <c r="FQ32" s="187"/>
      <c r="FR32" s="187"/>
      <c r="FS32" s="187"/>
      <c r="FT32" s="187"/>
      <c r="FU32" s="187"/>
      <c r="FV32" s="187"/>
      <c r="FW32" s="187"/>
      <c r="FX32" s="187"/>
      <c r="FY32" s="187"/>
      <c r="FZ32" s="187"/>
      <c r="GA32" s="187"/>
      <c r="GB32" s="187"/>
      <c r="GC32" s="187"/>
      <c r="GD32" s="187"/>
      <c r="GE32" s="187"/>
      <c r="GF32" s="187"/>
      <c r="GG32" s="187"/>
      <c r="GH32" s="187"/>
      <c r="GI32" s="187"/>
      <c r="GJ32" s="187"/>
      <c r="GK32" s="187"/>
      <c r="GL32" s="187"/>
      <c r="GM32" s="187"/>
      <c r="GN32" s="187"/>
      <c r="GO32" s="187"/>
      <c r="GP32" s="187"/>
      <c r="GQ32" s="187"/>
      <c r="GR32" s="187"/>
      <c r="GS32" s="187"/>
      <c r="GT32" s="187"/>
      <c r="GU32" s="187"/>
      <c r="GV32" s="187"/>
      <c r="GW32" s="187"/>
      <c r="GX32" s="187"/>
      <c r="GY32" s="187"/>
      <c r="GZ32" s="187"/>
      <c r="HA32" s="187"/>
      <c r="HB32" s="187"/>
      <c r="HC32" s="187"/>
      <c r="HD32" s="187"/>
      <c r="HE32" s="187"/>
      <c r="HF32" s="187"/>
      <c r="HG32" s="187"/>
      <c r="HH32" s="187"/>
      <c r="HI32" s="187"/>
      <c r="HJ32" s="187"/>
      <c r="HK32" s="187"/>
      <c r="HL32" s="187"/>
      <c r="HM32" s="187"/>
      <c r="HN32" s="187"/>
      <c r="HO32" s="187"/>
      <c r="HP32" s="187"/>
      <c r="HQ32" s="187"/>
      <c r="HR32" s="187"/>
      <c r="HS32" s="187"/>
      <c r="HT32" s="187"/>
      <c r="HU32" s="187"/>
      <c r="HV32" s="187"/>
      <c r="HW32" s="187"/>
      <c r="HX32" s="187"/>
      <c r="HY32" s="187"/>
      <c r="HZ32" s="187"/>
      <c r="IA32" s="187"/>
      <c r="IB32" s="187"/>
      <c r="IC32" s="187"/>
      <c r="ID32" s="187"/>
      <c r="IE32" s="187"/>
      <c r="IF32" s="187"/>
      <c r="IG32" s="187"/>
      <c r="IH32" s="187"/>
      <c r="II32" s="187"/>
      <c r="IJ32" s="187"/>
      <c r="IK32" s="187"/>
      <c r="IL32" s="187"/>
      <c r="IM32" s="187"/>
      <c r="IN32" s="187"/>
      <c r="IO32" s="187"/>
      <c r="IP32" s="187"/>
      <c r="IQ32" s="187"/>
      <c r="IR32" s="187"/>
      <c r="IS32" s="187"/>
      <c r="IT32" s="187"/>
      <c r="IU32" s="187"/>
      <c r="IV32" s="187"/>
      <c r="IW32" s="187"/>
    </row>
    <row r="33" customFormat="false" ht="13.5" hidden="false" customHeight="true" outlineLevel="0" collapsed="false">
      <c r="A33" s="93" t="s">
        <v>144</v>
      </c>
      <c r="B33" s="145" t="s">
        <v>167</v>
      </c>
      <c r="C33" s="93" t="s">
        <v>144</v>
      </c>
      <c r="D33" s="154" t="s">
        <v>151</v>
      </c>
      <c r="E33" s="61"/>
      <c r="F33" s="133" t="n">
        <v>1446399</v>
      </c>
      <c r="G33" s="68" t="n">
        <v>-122</v>
      </c>
      <c r="H33" s="68"/>
      <c r="I33" s="68"/>
      <c r="J33" s="68"/>
      <c r="K33" s="68"/>
      <c r="L33" s="68"/>
      <c r="M33" s="68"/>
      <c r="N33" s="68"/>
      <c r="O33" s="108"/>
      <c r="P33" s="108"/>
      <c r="Q33" s="108" t="n">
        <v>3870289</v>
      </c>
      <c r="R33" s="108"/>
      <c r="T33" s="106"/>
      <c r="U33" s="106"/>
      <c r="V33" s="129"/>
      <c r="W33" s="129"/>
      <c r="X33" s="129"/>
      <c r="Y33" s="129"/>
      <c r="Z33" s="129"/>
      <c r="AA33" s="129"/>
      <c r="AB33" s="186"/>
      <c r="AC33" s="129"/>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c r="GY33" s="187"/>
      <c r="GZ33" s="187"/>
      <c r="HA33" s="187"/>
      <c r="HB33" s="187"/>
      <c r="HC33" s="187"/>
      <c r="HD33" s="187"/>
      <c r="HE33" s="187"/>
      <c r="HF33" s="187"/>
      <c r="HG33" s="187"/>
      <c r="HH33" s="187"/>
      <c r="HI33" s="187"/>
      <c r="HJ33" s="187"/>
      <c r="HK33" s="187"/>
      <c r="HL33" s="187"/>
      <c r="HM33" s="187"/>
      <c r="HN33" s="187"/>
      <c r="HO33" s="187"/>
      <c r="HP33" s="187"/>
      <c r="HQ33" s="187"/>
      <c r="HR33" s="187"/>
      <c r="HS33" s="187"/>
      <c r="HT33" s="187"/>
      <c r="HU33" s="187"/>
      <c r="HV33" s="187"/>
      <c r="HW33" s="187"/>
      <c r="HX33" s="187"/>
      <c r="HY33" s="187"/>
      <c r="HZ33" s="187"/>
      <c r="IA33" s="187"/>
      <c r="IB33" s="187"/>
      <c r="IC33" s="187"/>
      <c r="ID33" s="187"/>
      <c r="IE33" s="187"/>
      <c r="IF33" s="187"/>
      <c r="IG33" s="187"/>
      <c r="IH33" s="187"/>
      <c r="II33" s="187"/>
      <c r="IJ33" s="187"/>
      <c r="IK33" s="187"/>
      <c r="IL33" s="187"/>
      <c r="IM33" s="187"/>
      <c r="IN33" s="187"/>
      <c r="IO33" s="187"/>
      <c r="IP33" s="187"/>
      <c r="IQ33" s="187"/>
      <c r="IR33" s="187"/>
      <c r="IS33" s="187"/>
      <c r="IT33" s="187"/>
      <c r="IU33" s="187"/>
      <c r="IV33" s="187"/>
      <c r="IW33" s="187"/>
    </row>
    <row r="34" customFormat="false" ht="13.5" hidden="false" customHeight="true" outlineLevel="0" collapsed="false">
      <c r="A34" s="93" t="s">
        <v>144</v>
      </c>
      <c r="B34" s="145" t="s">
        <v>167</v>
      </c>
      <c r="C34" s="93" t="s">
        <v>144</v>
      </c>
      <c r="D34" s="154" t="s">
        <v>149</v>
      </c>
      <c r="E34" s="61"/>
      <c r="F34" s="133" t="n">
        <v>-17359425</v>
      </c>
      <c r="G34" s="68" t="n">
        <v>-73613</v>
      </c>
      <c r="H34" s="68"/>
      <c r="I34" s="68"/>
      <c r="J34" s="68"/>
      <c r="K34" s="68"/>
      <c r="L34" s="68"/>
      <c r="M34" s="68"/>
      <c r="N34" s="68"/>
      <c r="O34" s="108"/>
      <c r="P34" s="108"/>
      <c r="Q34" s="108" t="n">
        <v>-113201</v>
      </c>
      <c r="R34" s="108"/>
      <c r="T34" s="106"/>
      <c r="U34" s="106"/>
      <c r="V34" s="129"/>
      <c r="W34" s="129"/>
      <c r="X34" s="129"/>
      <c r="Y34" s="129"/>
      <c r="Z34" s="129"/>
      <c r="AA34" s="129"/>
      <c r="AB34" s="186"/>
      <c r="AC34" s="129"/>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c r="GY34" s="187"/>
      <c r="GZ34" s="187"/>
      <c r="HA34" s="187"/>
      <c r="HB34" s="187"/>
      <c r="HC34" s="187"/>
      <c r="HD34" s="187"/>
      <c r="HE34" s="187"/>
      <c r="HF34" s="187"/>
      <c r="HG34" s="187"/>
      <c r="HH34" s="187"/>
      <c r="HI34" s="187"/>
      <c r="HJ34" s="187"/>
      <c r="HK34" s="187"/>
      <c r="HL34" s="187"/>
      <c r="HM34" s="187"/>
      <c r="HN34" s="187"/>
      <c r="HO34" s="187"/>
      <c r="HP34" s="187"/>
      <c r="HQ34" s="187"/>
      <c r="HR34" s="187"/>
      <c r="HS34" s="187"/>
      <c r="HT34" s="187"/>
      <c r="HU34" s="187"/>
      <c r="HV34" s="187"/>
      <c r="HW34" s="187"/>
      <c r="HX34" s="187"/>
      <c r="HY34" s="187"/>
      <c r="HZ34" s="187"/>
      <c r="IA34" s="187"/>
      <c r="IB34" s="187"/>
      <c r="IC34" s="187"/>
      <c r="ID34" s="187"/>
      <c r="IE34" s="187"/>
      <c r="IF34" s="187"/>
      <c r="IG34" s="187"/>
      <c r="IH34" s="187"/>
      <c r="II34" s="187"/>
      <c r="IJ34" s="187"/>
      <c r="IK34" s="187"/>
      <c r="IL34" s="187"/>
      <c r="IM34" s="187"/>
      <c r="IN34" s="187"/>
      <c r="IO34" s="187"/>
      <c r="IP34" s="187"/>
      <c r="IQ34" s="187"/>
      <c r="IR34" s="187"/>
      <c r="IS34" s="187"/>
      <c r="IT34" s="187"/>
      <c r="IU34" s="187"/>
      <c r="IV34" s="187"/>
      <c r="IW34" s="187"/>
    </row>
    <row r="35" customFormat="false" ht="13.5" hidden="false" customHeight="true" outlineLevel="0" collapsed="false">
      <c r="A35" s="93" t="s">
        <v>144</v>
      </c>
      <c r="B35" s="145" t="s">
        <v>148</v>
      </c>
      <c r="C35" s="93" t="s">
        <v>144</v>
      </c>
      <c r="D35" s="154" t="s">
        <v>149</v>
      </c>
      <c r="E35" s="61"/>
      <c r="F35" s="133" t="n">
        <v>18628358</v>
      </c>
      <c r="G35" s="68"/>
      <c r="H35" s="68"/>
      <c r="I35" s="68"/>
      <c r="J35" s="68"/>
      <c r="K35" s="68"/>
      <c r="L35" s="68"/>
      <c r="M35" s="68"/>
      <c r="N35" s="68"/>
      <c r="O35" s="108"/>
      <c r="P35" s="108"/>
      <c r="Q35" s="108"/>
      <c r="R35" s="108"/>
      <c r="T35" s="106"/>
      <c r="U35" s="106"/>
      <c r="V35" s="129"/>
      <c r="W35" s="129"/>
      <c r="X35" s="129"/>
      <c r="Y35" s="129"/>
      <c r="Z35" s="129"/>
      <c r="AA35" s="129"/>
      <c r="AB35" s="186"/>
      <c r="AC35" s="129"/>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c r="CS35" s="187"/>
      <c r="CT35" s="187"/>
      <c r="CU35" s="187"/>
      <c r="CV35" s="187"/>
      <c r="CW35" s="187"/>
      <c r="CX35" s="187"/>
      <c r="CY35" s="187"/>
      <c r="CZ35" s="187"/>
      <c r="DA35" s="187"/>
      <c r="DB35" s="187"/>
      <c r="DC35" s="187"/>
      <c r="DD35" s="187"/>
      <c r="DE35" s="187"/>
      <c r="DF35" s="187"/>
      <c r="DG35" s="187"/>
      <c r="DH35" s="187"/>
      <c r="DI35" s="187"/>
      <c r="DJ35" s="187"/>
      <c r="DK35" s="187"/>
      <c r="DL35" s="187"/>
      <c r="DM35" s="187"/>
      <c r="DN35" s="187"/>
      <c r="DO35" s="187"/>
      <c r="DP35" s="187"/>
      <c r="DQ35" s="187"/>
      <c r="DR35" s="187"/>
      <c r="DS35" s="187"/>
      <c r="DT35" s="187"/>
      <c r="DU35" s="187"/>
      <c r="DV35" s="187"/>
      <c r="DW35" s="187"/>
      <c r="DX35" s="187"/>
      <c r="DY35" s="187"/>
      <c r="DZ35" s="187"/>
      <c r="EA35" s="187"/>
      <c r="EB35" s="187"/>
      <c r="EC35" s="187"/>
      <c r="ED35" s="187"/>
      <c r="EE35" s="187"/>
      <c r="EF35" s="187"/>
      <c r="EG35" s="187"/>
      <c r="EH35" s="187"/>
      <c r="EI35" s="187"/>
      <c r="EJ35" s="187"/>
      <c r="EK35" s="187"/>
      <c r="EL35" s="187"/>
      <c r="EM35" s="187"/>
      <c r="EN35" s="187"/>
      <c r="EO35" s="187"/>
      <c r="EP35" s="187"/>
      <c r="EQ35" s="187"/>
      <c r="ER35" s="187"/>
      <c r="ES35" s="187"/>
      <c r="ET35" s="187"/>
      <c r="EU35" s="187"/>
      <c r="EV35" s="187"/>
      <c r="EW35" s="187"/>
      <c r="EX35" s="187"/>
      <c r="EY35" s="187"/>
      <c r="EZ35" s="187"/>
      <c r="FA35" s="187"/>
      <c r="FB35" s="187"/>
      <c r="FC35" s="187"/>
      <c r="FD35" s="187"/>
      <c r="FE35" s="187"/>
      <c r="FF35" s="187"/>
      <c r="FG35" s="187"/>
      <c r="FH35" s="187"/>
      <c r="FI35" s="187"/>
      <c r="FJ35" s="187"/>
      <c r="FK35" s="187"/>
      <c r="FL35" s="187"/>
      <c r="FM35" s="187"/>
      <c r="FN35" s="187"/>
      <c r="FO35" s="187"/>
      <c r="FP35" s="187"/>
      <c r="FQ35" s="187"/>
      <c r="FR35" s="187"/>
      <c r="FS35" s="187"/>
      <c r="FT35" s="187"/>
      <c r="FU35" s="187"/>
      <c r="FV35" s="187"/>
      <c r="FW35" s="187"/>
      <c r="FX35" s="187"/>
      <c r="FY35" s="187"/>
      <c r="FZ35" s="187"/>
      <c r="GA35" s="187"/>
      <c r="GB35" s="187"/>
      <c r="GC35" s="187"/>
      <c r="GD35" s="187"/>
      <c r="GE35" s="187"/>
      <c r="GF35" s="187"/>
      <c r="GG35" s="187"/>
      <c r="GH35" s="187"/>
      <c r="GI35" s="187"/>
      <c r="GJ35" s="187"/>
      <c r="GK35" s="187"/>
      <c r="GL35" s="187"/>
      <c r="GM35" s="187"/>
      <c r="GN35" s="187"/>
      <c r="GO35" s="187"/>
      <c r="GP35" s="187"/>
      <c r="GQ35" s="187"/>
      <c r="GR35" s="187"/>
      <c r="GS35" s="187"/>
      <c r="GT35" s="187"/>
      <c r="GU35" s="187"/>
      <c r="GV35" s="187"/>
      <c r="GW35" s="187"/>
      <c r="GX35" s="187"/>
      <c r="GY35" s="187"/>
      <c r="GZ35" s="187"/>
      <c r="HA35" s="187"/>
      <c r="HB35" s="187"/>
      <c r="HC35" s="187"/>
      <c r="HD35" s="187"/>
      <c r="HE35" s="187"/>
      <c r="HF35" s="187"/>
      <c r="HG35" s="187"/>
      <c r="HH35" s="187"/>
      <c r="HI35" s="187"/>
      <c r="HJ35" s="187"/>
      <c r="HK35" s="187"/>
      <c r="HL35" s="187"/>
      <c r="HM35" s="187"/>
      <c r="HN35" s="187"/>
      <c r="HO35" s="187"/>
      <c r="HP35" s="187"/>
      <c r="HQ35" s="187"/>
      <c r="HR35" s="187"/>
      <c r="HS35" s="187"/>
      <c r="HT35" s="187"/>
      <c r="HU35" s="187"/>
      <c r="HV35" s="187"/>
      <c r="HW35" s="187"/>
      <c r="HX35" s="187"/>
      <c r="HY35" s="187"/>
      <c r="HZ35" s="187"/>
      <c r="IA35" s="187"/>
      <c r="IB35" s="187"/>
      <c r="IC35" s="187"/>
      <c r="ID35" s="187"/>
      <c r="IE35" s="187"/>
      <c r="IF35" s="187"/>
      <c r="IG35" s="187"/>
      <c r="IH35" s="187"/>
      <c r="II35" s="187"/>
      <c r="IJ35" s="187"/>
      <c r="IK35" s="187"/>
      <c r="IL35" s="187"/>
      <c r="IM35" s="187"/>
      <c r="IN35" s="187"/>
      <c r="IO35" s="187"/>
      <c r="IP35" s="187"/>
      <c r="IQ35" s="187"/>
      <c r="IR35" s="187"/>
      <c r="IS35" s="187"/>
      <c r="IT35" s="187"/>
      <c r="IU35" s="187"/>
      <c r="IV35" s="187"/>
      <c r="IW35" s="187"/>
    </row>
    <row r="36" customFormat="false" ht="13.5" hidden="false" customHeight="true" outlineLevel="0" collapsed="false">
      <c r="A36" s="93" t="s">
        <v>144</v>
      </c>
      <c r="B36" s="145" t="s">
        <v>284</v>
      </c>
      <c r="C36" s="93" t="s">
        <v>144</v>
      </c>
      <c r="D36" s="154" t="s">
        <v>151</v>
      </c>
      <c r="E36" s="61"/>
      <c r="F36" s="133" t="n">
        <v>2868258</v>
      </c>
      <c r="G36" s="68"/>
      <c r="H36" s="68"/>
      <c r="I36" s="68"/>
      <c r="J36" s="68"/>
      <c r="K36" s="68"/>
      <c r="L36" s="68"/>
      <c r="M36" s="68"/>
      <c r="N36" s="68"/>
      <c r="O36" s="108"/>
      <c r="P36" s="108"/>
      <c r="Q36" s="108"/>
      <c r="R36" s="108"/>
      <c r="T36" s="106"/>
      <c r="U36" s="106"/>
      <c r="V36" s="129"/>
      <c r="W36" s="129"/>
      <c r="X36" s="129"/>
      <c r="Y36" s="129"/>
      <c r="Z36" s="129"/>
      <c r="AA36" s="129"/>
      <c r="AB36" s="186"/>
      <c r="AC36" s="129"/>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c r="GY36" s="187"/>
      <c r="GZ36" s="187"/>
      <c r="HA36" s="187"/>
      <c r="HB36" s="187"/>
      <c r="HC36" s="187"/>
      <c r="HD36" s="187"/>
      <c r="HE36" s="187"/>
      <c r="HF36" s="187"/>
      <c r="HG36" s="187"/>
      <c r="HH36" s="187"/>
      <c r="HI36" s="187"/>
      <c r="HJ36" s="187"/>
      <c r="HK36" s="187"/>
      <c r="HL36" s="187"/>
      <c r="HM36" s="187"/>
      <c r="HN36" s="187"/>
      <c r="HO36" s="187"/>
      <c r="HP36" s="187"/>
      <c r="HQ36" s="187"/>
      <c r="HR36" s="187"/>
      <c r="HS36" s="187"/>
      <c r="HT36" s="187"/>
      <c r="HU36" s="187"/>
      <c r="HV36" s="187"/>
      <c r="HW36" s="187"/>
      <c r="HX36" s="187"/>
      <c r="HY36" s="187"/>
      <c r="HZ36" s="187"/>
      <c r="IA36" s="187"/>
      <c r="IB36" s="187"/>
      <c r="IC36" s="187"/>
      <c r="ID36" s="187"/>
      <c r="IE36" s="187"/>
      <c r="IF36" s="187"/>
      <c r="IG36" s="187"/>
      <c r="IH36" s="187"/>
      <c r="II36" s="187"/>
      <c r="IJ36" s="187"/>
      <c r="IK36" s="187"/>
      <c r="IL36" s="187"/>
      <c r="IM36" s="187"/>
      <c r="IN36" s="187"/>
      <c r="IO36" s="187"/>
      <c r="IP36" s="187"/>
      <c r="IQ36" s="187"/>
      <c r="IR36" s="187"/>
      <c r="IS36" s="187"/>
      <c r="IT36" s="187"/>
      <c r="IU36" s="187"/>
      <c r="IV36" s="187"/>
      <c r="IW36" s="187"/>
    </row>
    <row r="37" customFormat="false" ht="13.5" hidden="false" customHeight="true" outlineLevel="0" collapsed="false">
      <c r="A37" s="93" t="s">
        <v>144</v>
      </c>
      <c r="B37" s="145" t="s">
        <v>284</v>
      </c>
      <c r="C37" s="93" t="s">
        <v>144</v>
      </c>
      <c r="D37" s="154" t="s">
        <v>158</v>
      </c>
      <c r="E37" s="61"/>
      <c r="F37" s="133" t="n">
        <v>8655388</v>
      </c>
      <c r="G37" s="68"/>
      <c r="H37" s="68"/>
      <c r="I37" s="68"/>
      <c r="J37" s="68"/>
      <c r="K37" s="68"/>
      <c r="L37" s="68"/>
      <c r="M37" s="68"/>
      <c r="N37" s="68"/>
      <c r="O37" s="108"/>
      <c r="P37" s="108"/>
      <c r="Q37" s="108"/>
      <c r="R37" s="108"/>
      <c r="T37" s="106"/>
      <c r="U37" s="106"/>
      <c r="V37" s="129"/>
      <c r="W37" s="129"/>
      <c r="X37" s="129"/>
      <c r="Y37" s="129"/>
      <c r="Z37" s="129"/>
      <c r="AA37" s="129"/>
      <c r="AB37" s="186"/>
      <c r="AC37" s="129"/>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c r="GY37" s="187"/>
      <c r="GZ37" s="187"/>
      <c r="HA37" s="187"/>
      <c r="HB37" s="187"/>
      <c r="HC37" s="187"/>
      <c r="HD37" s="187"/>
      <c r="HE37" s="187"/>
      <c r="HF37" s="187"/>
      <c r="HG37" s="187"/>
      <c r="HH37" s="187"/>
      <c r="HI37" s="187"/>
      <c r="HJ37" s="187"/>
      <c r="HK37" s="187"/>
      <c r="HL37" s="187"/>
      <c r="HM37" s="187"/>
      <c r="HN37" s="187"/>
      <c r="HO37" s="187"/>
      <c r="HP37" s="187"/>
      <c r="HQ37" s="187"/>
      <c r="HR37" s="187"/>
      <c r="HS37" s="187"/>
      <c r="HT37" s="187"/>
      <c r="HU37" s="187"/>
      <c r="HV37" s="187"/>
      <c r="HW37" s="187"/>
      <c r="HX37" s="187"/>
      <c r="HY37" s="187"/>
      <c r="HZ37" s="187"/>
      <c r="IA37" s="187"/>
      <c r="IB37" s="187"/>
      <c r="IC37" s="187"/>
      <c r="ID37" s="187"/>
      <c r="IE37" s="187"/>
      <c r="IF37" s="187"/>
      <c r="IG37" s="187"/>
      <c r="IH37" s="187"/>
      <c r="II37" s="187"/>
      <c r="IJ37" s="187"/>
      <c r="IK37" s="187"/>
      <c r="IL37" s="187"/>
      <c r="IM37" s="187"/>
      <c r="IN37" s="187"/>
      <c r="IO37" s="187"/>
      <c r="IP37" s="187"/>
      <c r="IQ37" s="187"/>
      <c r="IR37" s="187"/>
      <c r="IS37" s="187"/>
      <c r="IT37" s="187"/>
      <c r="IU37" s="187"/>
      <c r="IV37" s="187"/>
      <c r="IW37" s="187"/>
    </row>
    <row r="38" customFormat="false" ht="13.5" hidden="false" customHeight="true" outlineLevel="0" collapsed="false">
      <c r="A38" s="93" t="s">
        <v>144</v>
      </c>
      <c r="B38" s="145" t="s">
        <v>195</v>
      </c>
      <c r="C38" s="93" t="s">
        <v>144</v>
      </c>
      <c r="D38" s="154" t="s">
        <v>151</v>
      </c>
      <c r="E38" s="61"/>
      <c r="F38" s="133" t="n">
        <v>-9816814</v>
      </c>
      <c r="G38" s="68"/>
      <c r="H38" s="68"/>
      <c r="I38" s="68"/>
      <c r="J38" s="68"/>
      <c r="K38" s="68"/>
      <c r="L38" s="68"/>
      <c r="M38" s="68"/>
      <c r="N38" s="68"/>
      <c r="O38" s="108"/>
      <c r="P38" s="108"/>
      <c r="Q38" s="108"/>
      <c r="R38" s="108"/>
      <c r="T38" s="106"/>
      <c r="U38" s="106"/>
      <c r="V38" s="129"/>
      <c r="W38" s="129"/>
      <c r="X38" s="129"/>
      <c r="Y38" s="129"/>
      <c r="Z38" s="129"/>
      <c r="AA38" s="129"/>
      <c r="AB38" s="186"/>
      <c r="AC38" s="129"/>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c r="GY38" s="187"/>
      <c r="GZ38" s="187"/>
      <c r="HA38" s="187"/>
      <c r="HB38" s="187"/>
      <c r="HC38" s="187"/>
      <c r="HD38" s="187"/>
      <c r="HE38" s="187"/>
      <c r="HF38" s="187"/>
      <c r="HG38" s="187"/>
      <c r="HH38" s="187"/>
      <c r="HI38" s="187"/>
      <c r="HJ38" s="187"/>
      <c r="HK38" s="187"/>
      <c r="HL38" s="187"/>
      <c r="HM38" s="187"/>
      <c r="HN38" s="187"/>
      <c r="HO38" s="187"/>
      <c r="HP38" s="187"/>
      <c r="HQ38" s="187"/>
      <c r="HR38" s="187"/>
      <c r="HS38" s="187"/>
      <c r="HT38" s="187"/>
      <c r="HU38" s="187"/>
      <c r="HV38" s="187"/>
      <c r="HW38" s="187"/>
      <c r="HX38" s="187"/>
      <c r="HY38" s="187"/>
      <c r="HZ38" s="187"/>
      <c r="IA38" s="187"/>
      <c r="IB38" s="187"/>
      <c r="IC38" s="187"/>
      <c r="ID38" s="187"/>
      <c r="IE38" s="187"/>
      <c r="IF38" s="187"/>
      <c r="IG38" s="187"/>
      <c r="IH38" s="187"/>
      <c r="II38" s="187"/>
      <c r="IJ38" s="187"/>
      <c r="IK38" s="187"/>
      <c r="IL38" s="187"/>
      <c r="IM38" s="187"/>
      <c r="IN38" s="187"/>
      <c r="IO38" s="187"/>
      <c r="IP38" s="187"/>
      <c r="IQ38" s="187"/>
      <c r="IR38" s="187"/>
      <c r="IS38" s="187"/>
      <c r="IT38" s="187"/>
      <c r="IU38" s="187"/>
      <c r="IV38" s="187"/>
      <c r="IW38" s="187"/>
    </row>
    <row r="39" customFormat="false" ht="13.5" hidden="false" customHeight="true" outlineLevel="0" collapsed="false">
      <c r="A39" s="93" t="s">
        <v>144</v>
      </c>
      <c r="B39" s="145" t="s">
        <v>195</v>
      </c>
      <c r="C39" s="93" t="s">
        <v>144</v>
      </c>
      <c r="D39" s="154" t="s">
        <v>158</v>
      </c>
      <c r="E39" s="61"/>
      <c r="F39" s="133" t="n">
        <v>6025055</v>
      </c>
      <c r="G39" s="68"/>
      <c r="H39" s="68"/>
      <c r="I39" s="68"/>
      <c r="J39" s="68"/>
      <c r="K39" s="68"/>
      <c r="L39" s="68"/>
      <c r="M39" s="68"/>
      <c r="N39" s="68"/>
      <c r="O39" s="108"/>
      <c r="P39" s="108"/>
      <c r="Q39" s="108"/>
      <c r="R39" s="108"/>
      <c r="T39" s="106"/>
      <c r="U39" s="106"/>
      <c r="V39" s="129"/>
      <c r="W39" s="129"/>
      <c r="X39" s="129"/>
      <c r="Y39" s="129"/>
      <c r="Z39" s="129"/>
      <c r="AA39" s="129"/>
      <c r="AB39" s="186"/>
      <c r="AC39" s="129"/>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c r="GY39" s="187"/>
      <c r="GZ39" s="187"/>
      <c r="HA39" s="187"/>
      <c r="HB39" s="187"/>
      <c r="HC39" s="187"/>
      <c r="HD39" s="187"/>
      <c r="HE39" s="187"/>
      <c r="HF39" s="187"/>
      <c r="HG39" s="187"/>
      <c r="HH39" s="187"/>
      <c r="HI39" s="187"/>
      <c r="HJ39" s="187"/>
      <c r="HK39" s="187"/>
      <c r="HL39" s="187"/>
      <c r="HM39" s="187"/>
      <c r="HN39" s="187"/>
      <c r="HO39" s="187"/>
      <c r="HP39" s="187"/>
      <c r="HQ39" s="187"/>
      <c r="HR39" s="187"/>
      <c r="HS39" s="187"/>
      <c r="HT39" s="187"/>
      <c r="HU39" s="187"/>
      <c r="HV39" s="187"/>
      <c r="HW39" s="187"/>
      <c r="HX39" s="187"/>
      <c r="HY39" s="187"/>
      <c r="HZ39" s="187"/>
      <c r="IA39" s="187"/>
      <c r="IB39" s="187"/>
      <c r="IC39" s="187"/>
      <c r="ID39" s="187"/>
      <c r="IE39" s="187"/>
      <c r="IF39" s="187"/>
      <c r="IG39" s="187"/>
      <c r="IH39" s="187"/>
      <c r="II39" s="187"/>
      <c r="IJ39" s="187"/>
      <c r="IK39" s="187"/>
      <c r="IL39" s="187"/>
      <c r="IM39" s="187"/>
      <c r="IN39" s="187"/>
      <c r="IO39" s="187"/>
      <c r="IP39" s="187"/>
      <c r="IQ39" s="187"/>
      <c r="IR39" s="187"/>
      <c r="IS39" s="187"/>
      <c r="IT39" s="187"/>
      <c r="IU39" s="187"/>
      <c r="IV39" s="187"/>
      <c r="IW39" s="187"/>
    </row>
    <row r="40" customFormat="false" ht="13.5" hidden="false" customHeight="true" outlineLevel="0" collapsed="false">
      <c r="A40" s="93" t="s">
        <v>144</v>
      </c>
      <c r="B40" s="145" t="s">
        <v>158</v>
      </c>
      <c r="C40" s="93" t="s">
        <v>144</v>
      </c>
      <c r="D40" s="154" t="s">
        <v>201</v>
      </c>
      <c r="F40" s="133" t="n">
        <v>7628085</v>
      </c>
      <c r="G40" s="68"/>
      <c r="H40" s="68"/>
      <c r="I40" s="68"/>
      <c r="J40" s="68"/>
      <c r="K40" s="68"/>
      <c r="L40" s="68"/>
      <c r="M40" s="68"/>
      <c r="N40" s="68"/>
      <c r="R40" s="140"/>
      <c r="T40" s="188"/>
      <c r="U40" s="188"/>
      <c r="V40" s="159"/>
      <c r="W40" s="159"/>
      <c r="X40" s="159"/>
      <c r="Y40" s="159"/>
    </row>
    <row r="41" customFormat="false" ht="13.5" hidden="false" customHeight="true" outlineLevel="0" collapsed="false">
      <c r="A41" s="93" t="s">
        <v>144</v>
      </c>
      <c r="B41" s="145" t="s">
        <v>158</v>
      </c>
      <c r="C41" s="93" t="s">
        <v>144</v>
      </c>
      <c r="D41" s="154" t="s">
        <v>149</v>
      </c>
      <c r="F41" s="133" t="n">
        <v>3997507</v>
      </c>
      <c r="G41" s="68" t="n">
        <v>-42237</v>
      </c>
      <c r="H41" s="68" t="n">
        <v>101</v>
      </c>
      <c r="I41" s="68"/>
      <c r="J41" s="68"/>
      <c r="K41" s="68"/>
      <c r="L41" s="68"/>
      <c r="M41" s="68"/>
      <c r="N41" s="68"/>
      <c r="R41" s="140"/>
      <c r="T41" s="188"/>
      <c r="U41" s="188"/>
      <c r="V41" s="159"/>
      <c r="W41" s="159"/>
      <c r="X41" s="159"/>
      <c r="Y41" s="159"/>
    </row>
    <row r="42" customFormat="false" ht="13.5" hidden="false" customHeight="true" outlineLevel="0" collapsed="false">
      <c r="A42" s="93" t="s">
        <v>144</v>
      </c>
      <c r="B42" s="145" t="s">
        <v>158</v>
      </c>
      <c r="C42" s="93" t="s">
        <v>144</v>
      </c>
      <c r="D42" s="154" t="s">
        <v>170</v>
      </c>
      <c r="F42" s="133" t="n">
        <v>3132591</v>
      </c>
      <c r="G42" s="68"/>
      <c r="H42" s="68"/>
      <c r="I42" s="68"/>
      <c r="J42" s="68"/>
      <c r="K42" s="68"/>
      <c r="L42" s="68"/>
      <c r="M42" s="68"/>
      <c r="N42" s="68"/>
      <c r="R42" s="140"/>
      <c r="T42" s="188"/>
      <c r="U42" s="188"/>
      <c r="V42" s="159"/>
      <c r="W42" s="159"/>
      <c r="X42" s="159"/>
      <c r="Y42" s="159"/>
    </row>
    <row r="43" customFormat="false" ht="13.5" hidden="false" customHeight="true" outlineLevel="0" collapsed="false">
      <c r="A43" s="93" t="s">
        <v>144</v>
      </c>
      <c r="B43" s="145" t="s">
        <v>201</v>
      </c>
      <c r="C43" s="93" t="s">
        <v>144</v>
      </c>
      <c r="D43" s="154" t="s">
        <v>149</v>
      </c>
      <c r="F43" s="133" t="n">
        <v>25139598</v>
      </c>
      <c r="G43" s="68" t="n">
        <v>-51726</v>
      </c>
      <c r="H43" s="68"/>
      <c r="I43" s="68"/>
      <c r="J43" s="68"/>
      <c r="K43" s="68"/>
      <c r="L43" s="68"/>
      <c r="M43" s="68"/>
      <c r="N43" s="68"/>
      <c r="R43" s="140"/>
      <c r="T43" s="188"/>
      <c r="U43" s="188"/>
      <c r="V43" s="159"/>
      <c r="W43" s="159"/>
      <c r="X43" s="159"/>
      <c r="Y43" s="159"/>
    </row>
    <row r="44" customFormat="false" ht="13.5" hidden="false" customHeight="true" outlineLevel="0" collapsed="false">
      <c r="A44" s="93" t="s">
        <v>144</v>
      </c>
      <c r="B44" s="145" t="s">
        <v>201</v>
      </c>
      <c r="C44" s="93" t="s">
        <v>144</v>
      </c>
      <c r="D44" s="154" t="s">
        <v>170</v>
      </c>
      <c r="F44" s="133" t="n">
        <v>-42738036</v>
      </c>
      <c r="G44" s="68"/>
      <c r="H44" s="68"/>
      <c r="I44" s="68"/>
      <c r="J44" s="68"/>
      <c r="K44" s="68"/>
      <c r="L44" s="68"/>
      <c r="M44" s="68"/>
      <c r="N44" s="68"/>
      <c r="R44" s="140"/>
      <c r="T44" s="188"/>
      <c r="U44" s="188"/>
      <c r="V44" s="159"/>
      <c r="W44" s="159"/>
      <c r="X44" s="159"/>
      <c r="Y44" s="159"/>
    </row>
    <row r="45" customFormat="false" ht="13.5" hidden="false" customHeight="true" outlineLevel="0" collapsed="false">
      <c r="A45" s="93"/>
      <c r="B45" s="145"/>
      <c r="C45" s="93"/>
      <c r="F45" s="133"/>
      <c r="G45" s="68"/>
      <c r="H45" s="68"/>
      <c r="I45" s="68"/>
      <c r="J45" s="68"/>
      <c r="K45" s="68"/>
      <c r="L45" s="68"/>
      <c r="M45" s="68"/>
      <c r="N45" s="68"/>
      <c r="R45" s="140"/>
      <c r="T45" s="188"/>
      <c r="U45" s="188"/>
      <c r="V45" s="159"/>
      <c r="W45" s="159"/>
      <c r="X45" s="159"/>
      <c r="Y45" s="159"/>
    </row>
    <row r="46" customFormat="false" ht="13.5" hidden="false" customHeight="true" outlineLevel="0" collapsed="false">
      <c r="A46" s="93" t="s">
        <v>144</v>
      </c>
      <c r="B46" s="145" t="s">
        <v>153</v>
      </c>
      <c r="C46" s="93" t="s">
        <v>63</v>
      </c>
      <c r="D46" s="154" t="s">
        <v>285</v>
      </c>
      <c r="F46" s="133" t="n">
        <v>1113767</v>
      </c>
      <c r="G46" s="68"/>
      <c r="H46" s="68"/>
      <c r="I46" s="68"/>
      <c r="J46" s="68"/>
      <c r="K46" s="68"/>
      <c r="L46" s="68"/>
      <c r="M46" s="68"/>
      <c r="N46" s="68"/>
      <c r="R46" s="140"/>
      <c r="T46" s="188"/>
      <c r="U46" s="188"/>
      <c r="V46" s="159"/>
      <c r="W46" s="159"/>
      <c r="X46" s="159"/>
      <c r="Y46" s="159"/>
    </row>
    <row r="47" customFormat="false" ht="13.5" hidden="false" customHeight="true" outlineLevel="0" collapsed="false">
      <c r="A47" s="93"/>
      <c r="B47" s="145"/>
      <c r="C47" s="93"/>
      <c r="F47" s="133"/>
      <c r="G47" s="68"/>
      <c r="H47" s="68"/>
      <c r="I47" s="68"/>
      <c r="J47" s="68"/>
      <c r="K47" s="68"/>
      <c r="L47" s="68"/>
      <c r="M47" s="68"/>
      <c r="N47" s="68"/>
      <c r="R47" s="140"/>
      <c r="T47" s="188"/>
      <c r="U47" s="188"/>
      <c r="V47" s="159"/>
      <c r="W47" s="159"/>
      <c r="X47" s="159"/>
      <c r="Y47" s="159"/>
    </row>
    <row r="48" customFormat="false" ht="13.5" hidden="false" customHeight="true" outlineLevel="0" collapsed="false">
      <c r="A48" s="93" t="s">
        <v>144</v>
      </c>
      <c r="B48" s="145" t="s">
        <v>151</v>
      </c>
      <c r="C48" s="155" t="s">
        <v>208</v>
      </c>
      <c r="D48" s="154" t="s">
        <v>210</v>
      </c>
      <c r="F48" s="133" t="n">
        <v>-2209589</v>
      </c>
      <c r="G48" s="68" t="n">
        <v>-886099</v>
      </c>
      <c r="H48" s="68" t="n">
        <v>-110148</v>
      </c>
      <c r="I48" s="68"/>
      <c r="J48" s="68"/>
      <c r="K48" s="68"/>
      <c r="L48" s="68"/>
      <c r="M48" s="68"/>
      <c r="N48" s="68"/>
      <c r="R48" s="140"/>
      <c r="T48" s="188"/>
      <c r="U48" s="188"/>
      <c r="V48" s="159"/>
      <c r="W48" s="159"/>
      <c r="X48" s="159"/>
      <c r="Y48" s="159"/>
    </row>
    <row r="49" customFormat="false" ht="13.5" hidden="false" customHeight="true" outlineLevel="0" collapsed="false">
      <c r="A49" s="93" t="s">
        <v>144</v>
      </c>
      <c r="B49" s="145" t="s">
        <v>153</v>
      </c>
      <c r="C49" s="155" t="s">
        <v>208</v>
      </c>
      <c r="D49" s="154" t="s">
        <v>210</v>
      </c>
      <c r="F49" s="133" t="n">
        <v>1557209</v>
      </c>
      <c r="G49" s="68"/>
      <c r="H49" s="68"/>
      <c r="I49" s="68"/>
      <c r="J49" s="68"/>
      <c r="K49" s="68"/>
      <c r="L49" s="68"/>
      <c r="M49" s="68"/>
      <c r="N49" s="68"/>
      <c r="R49" s="140"/>
      <c r="T49" s="188"/>
      <c r="U49" s="188"/>
      <c r="V49" s="159"/>
      <c r="W49" s="159"/>
      <c r="X49" s="159"/>
      <c r="Y49" s="159"/>
    </row>
    <row r="50" customFormat="false" ht="13.5" hidden="false" customHeight="true" outlineLevel="0" collapsed="false">
      <c r="A50" s="93"/>
      <c r="B50" s="145"/>
      <c r="F50" s="133"/>
      <c r="G50" s="68"/>
      <c r="H50" s="68"/>
      <c r="I50" s="68"/>
      <c r="J50" s="68"/>
      <c r="K50" s="68"/>
      <c r="L50" s="68"/>
      <c r="M50" s="68"/>
      <c r="N50" s="68"/>
      <c r="R50" s="140"/>
      <c r="T50" s="188"/>
      <c r="U50" s="188"/>
      <c r="V50" s="159"/>
      <c r="W50" s="159"/>
      <c r="X50" s="159"/>
      <c r="Y50" s="159"/>
    </row>
    <row r="51" customFormat="false" ht="13.5" hidden="false" customHeight="true" outlineLevel="0" collapsed="false">
      <c r="A51" s="93" t="s">
        <v>144</v>
      </c>
      <c r="B51" s="145" t="s">
        <v>170</v>
      </c>
      <c r="C51" s="155" t="s">
        <v>73</v>
      </c>
      <c r="D51" s="154" t="s">
        <v>286</v>
      </c>
      <c r="F51" s="133" t="n">
        <v>23701708</v>
      </c>
      <c r="G51" s="68"/>
      <c r="H51" s="68"/>
      <c r="I51" s="68"/>
      <c r="J51" s="68"/>
      <c r="K51" s="68"/>
      <c r="L51" s="68"/>
      <c r="M51" s="68"/>
      <c r="N51" s="68"/>
      <c r="R51" s="140"/>
      <c r="T51" s="188"/>
      <c r="U51" s="188"/>
      <c r="V51" s="159"/>
      <c r="W51" s="159"/>
      <c r="X51" s="159"/>
      <c r="Y51" s="159"/>
    </row>
    <row r="52" customFormat="false" ht="13.5" hidden="false" customHeight="true" outlineLevel="0" collapsed="false">
      <c r="A52" s="93"/>
      <c r="B52" s="145"/>
      <c r="C52" s="93"/>
      <c r="F52" s="133"/>
      <c r="G52" s="68"/>
      <c r="H52" s="68"/>
      <c r="I52" s="68"/>
      <c r="J52" s="68"/>
      <c r="K52" s="68"/>
      <c r="L52" s="68"/>
      <c r="M52" s="68"/>
      <c r="N52" s="68"/>
      <c r="R52" s="140"/>
      <c r="T52" s="188"/>
      <c r="U52" s="188"/>
      <c r="V52" s="159"/>
      <c r="W52" s="159"/>
      <c r="X52" s="159"/>
      <c r="Y52" s="159"/>
    </row>
    <row r="53" customFormat="false" ht="13.5" hidden="false" customHeight="true" outlineLevel="0" collapsed="false">
      <c r="A53" s="93" t="s">
        <v>223</v>
      </c>
      <c r="B53" s="145" t="s">
        <v>287</v>
      </c>
      <c r="C53" s="93" t="s">
        <v>208</v>
      </c>
      <c r="D53" s="154" t="s">
        <v>288</v>
      </c>
      <c r="F53" s="133" t="n">
        <v>-2743248</v>
      </c>
      <c r="G53" s="68" t="n">
        <v>-9888</v>
      </c>
      <c r="H53" s="68" t="n">
        <v>311516</v>
      </c>
      <c r="I53" s="68"/>
      <c r="J53" s="68"/>
      <c r="K53" s="68"/>
      <c r="L53" s="68"/>
      <c r="M53" s="68"/>
      <c r="N53" s="68"/>
      <c r="R53" s="140"/>
      <c r="T53" s="188"/>
      <c r="U53" s="188"/>
      <c r="V53" s="159"/>
      <c r="W53" s="159"/>
      <c r="X53" s="159"/>
      <c r="Y53" s="159"/>
    </row>
    <row r="54" customFormat="false" ht="13.5" hidden="false" customHeight="true" outlineLevel="0" collapsed="false">
      <c r="A54" s="93"/>
      <c r="B54" s="145"/>
      <c r="C54" s="93"/>
      <c r="F54" s="133"/>
      <c r="G54" s="68"/>
      <c r="H54" s="68"/>
      <c r="I54" s="68"/>
      <c r="J54" s="68"/>
      <c r="K54" s="68"/>
      <c r="L54" s="68"/>
      <c r="M54" s="68"/>
      <c r="N54" s="68"/>
      <c r="R54" s="140"/>
      <c r="T54" s="188"/>
      <c r="U54" s="188"/>
      <c r="V54" s="159"/>
      <c r="W54" s="159"/>
      <c r="X54" s="159"/>
      <c r="Y54" s="159"/>
    </row>
    <row r="55" customFormat="false" ht="13.5" hidden="false" customHeight="true" outlineLevel="0" collapsed="false">
      <c r="A55" s="93" t="s">
        <v>223</v>
      </c>
      <c r="B55" s="145" t="s">
        <v>287</v>
      </c>
      <c r="C55" s="93" t="s">
        <v>68</v>
      </c>
      <c r="D55" s="154" t="s">
        <v>220</v>
      </c>
      <c r="F55" s="133" t="n">
        <v>2733361</v>
      </c>
      <c r="G55" s="68"/>
      <c r="H55" s="68"/>
      <c r="I55" s="68"/>
      <c r="J55" s="68"/>
      <c r="K55" s="68"/>
      <c r="L55" s="68"/>
      <c r="M55" s="68"/>
      <c r="N55" s="68"/>
      <c r="Q55" s="157" t="n">
        <v>-33050</v>
      </c>
      <c r="R55" s="140"/>
      <c r="T55" s="188"/>
      <c r="U55" s="188"/>
      <c r="V55" s="159"/>
      <c r="W55" s="159"/>
      <c r="X55" s="159"/>
      <c r="Y55" s="159"/>
    </row>
    <row r="56" customFormat="false" ht="13.5" hidden="false" customHeight="true" outlineLevel="0" collapsed="false">
      <c r="A56" s="93"/>
      <c r="B56" s="145"/>
      <c r="F56" s="133"/>
      <c r="G56" s="68"/>
      <c r="H56" s="68"/>
      <c r="I56" s="68"/>
      <c r="J56" s="68"/>
      <c r="K56" s="68"/>
      <c r="L56" s="68"/>
      <c r="M56" s="68"/>
      <c r="N56" s="68"/>
      <c r="R56" s="157"/>
      <c r="T56" s="188"/>
      <c r="U56" s="188"/>
      <c r="V56" s="159"/>
      <c r="W56" s="159"/>
      <c r="X56" s="159"/>
      <c r="Y56" s="159"/>
    </row>
    <row r="57" customFormat="false" ht="12" hidden="false" customHeight="true" outlineLevel="0" collapsed="false">
      <c r="A57" s="93"/>
      <c r="B57" s="80" t="s">
        <v>243</v>
      </c>
      <c r="C57" s="0"/>
      <c r="D57" s="95"/>
      <c r="E57" s="64"/>
      <c r="F57" s="111"/>
      <c r="G57" s="113" t="n">
        <f aca="false">SUM(G9:G56)</f>
        <v>-2313942</v>
      </c>
      <c r="H57" s="113" t="n">
        <f aca="false">SUM(H9:H56)</f>
        <v>-3245933</v>
      </c>
      <c r="I57" s="113" t="n">
        <f aca="false">SUM(I9:I56)</f>
        <v>-5147410</v>
      </c>
      <c r="J57" s="113" t="n">
        <f aca="false">SUM(J9:J56)</f>
        <v>-10997857</v>
      </c>
      <c r="K57" s="114" t="n">
        <f aca="false">SUM(K9:K56)</f>
        <v>-943339</v>
      </c>
      <c r="L57" s="114" t="n">
        <f aca="false">SUM(L9:L56)</f>
        <v>15895479</v>
      </c>
      <c r="M57" s="114" t="n">
        <f aca="false">SUM(M9:M56)</f>
        <v>35489913</v>
      </c>
      <c r="N57" s="114" t="n">
        <f aca="false">SUM(N9:N56)</f>
        <v>-3154428</v>
      </c>
      <c r="O57" s="114" t="n">
        <f aca="false">SUM(O9:O56)</f>
        <v>-2473663</v>
      </c>
      <c r="P57" s="71"/>
      <c r="Q57" s="114" t="n">
        <f aca="false">SUM(Q9:Q56)</f>
        <v>-14349346</v>
      </c>
      <c r="R57" s="114" t="n">
        <f aca="false">SUM(R9:R56)</f>
        <v>-445838</v>
      </c>
      <c r="S57" s="114" t="n">
        <f aca="false">SUM(S22:S56)</f>
        <v>0</v>
      </c>
      <c r="T57" s="114" t="n">
        <f aca="false">SUM(T22:T56)</f>
        <v>0</v>
      </c>
      <c r="U57" s="114" t="n">
        <f aca="false">SUM(U22:U56)</f>
        <v>0</v>
      </c>
      <c r="V57" s="114" t="n">
        <f aca="false">SUM(V22:V56)</f>
        <v>0</v>
      </c>
      <c r="W57" s="114" t="n">
        <f aca="false">SUM(W22:W56)</f>
        <v>0</v>
      </c>
      <c r="X57" s="114" t="n">
        <f aca="false">SUM(X22:X56)</f>
        <v>0</v>
      </c>
      <c r="Y57" s="114" t="n">
        <f aca="false">SUM(Y22:Y56)</f>
        <v>0</v>
      </c>
      <c r="Z57" s="114" t="n">
        <f aca="false">SUM(Z22:Z56)</f>
        <v>0</v>
      </c>
      <c r="AA57" s="114" t="n">
        <f aca="false">SUM(AA22:AA56)</f>
        <v>0</v>
      </c>
      <c r="AB57" s="71"/>
      <c r="AC57" s="114" t="n">
        <f aca="false">SUM(AC22:AC56)</f>
        <v>0</v>
      </c>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c r="DL57" s="74"/>
      <c r="DM57" s="74"/>
      <c r="DN57" s="74"/>
      <c r="DO57" s="74"/>
      <c r="DP57" s="74"/>
      <c r="DQ57" s="74"/>
      <c r="DR57" s="74"/>
      <c r="DS57" s="74"/>
      <c r="DT57" s="74"/>
      <c r="DU57" s="74"/>
      <c r="DV57" s="74"/>
      <c r="DW57" s="74"/>
      <c r="DX57" s="74"/>
      <c r="DY57" s="74"/>
      <c r="DZ57" s="74"/>
      <c r="EA57" s="74"/>
      <c r="EB57" s="74"/>
      <c r="EC57" s="74"/>
      <c r="ED57" s="74"/>
      <c r="EE57" s="74"/>
      <c r="EF57" s="74"/>
      <c r="EG57" s="74"/>
      <c r="EH57" s="74"/>
      <c r="EI57" s="74"/>
      <c r="EJ57" s="74"/>
      <c r="EK57" s="74"/>
      <c r="EL57" s="74"/>
      <c r="EM57" s="74"/>
      <c r="EN57" s="74"/>
      <c r="EO57" s="74"/>
      <c r="EP57" s="74"/>
      <c r="EQ57" s="74"/>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c r="GH57" s="74"/>
      <c r="GI57" s="74"/>
      <c r="GJ57" s="74"/>
      <c r="GK57" s="74"/>
      <c r="GL57" s="74"/>
      <c r="GM57" s="74"/>
      <c r="GN57" s="74"/>
      <c r="GO57" s="74"/>
      <c r="GP57" s="74"/>
      <c r="GQ57" s="74"/>
      <c r="GR57" s="74"/>
      <c r="GS57" s="74"/>
      <c r="GT57" s="74"/>
      <c r="GU57" s="74"/>
      <c r="GV57" s="74"/>
      <c r="GW57" s="74"/>
      <c r="GX57" s="74"/>
      <c r="GY57" s="74"/>
      <c r="GZ57" s="74"/>
      <c r="HA57" s="74"/>
      <c r="HB57" s="74"/>
      <c r="HC57" s="74"/>
      <c r="HD57" s="74"/>
      <c r="HE57" s="74"/>
      <c r="HF57" s="74"/>
      <c r="HG57" s="74"/>
      <c r="HH57" s="74"/>
      <c r="HI57" s="74"/>
      <c r="HJ57" s="74"/>
      <c r="HK57" s="74"/>
      <c r="HL57" s="74"/>
      <c r="HM57" s="74"/>
      <c r="HN57" s="74"/>
      <c r="HO57" s="74"/>
      <c r="HP57" s="74"/>
      <c r="HQ57" s="74"/>
      <c r="HR57" s="74"/>
      <c r="HS57" s="74"/>
      <c r="HT57" s="74"/>
      <c r="HU57" s="74"/>
      <c r="HV57" s="74"/>
      <c r="HW57" s="74"/>
      <c r="HX57" s="74"/>
      <c r="HY57" s="74"/>
      <c r="HZ57" s="74"/>
      <c r="IA57" s="74"/>
      <c r="IB57" s="74"/>
      <c r="IC57" s="74"/>
      <c r="ID57" s="74"/>
      <c r="IE57" s="74"/>
      <c r="IF57" s="74"/>
      <c r="IG57" s="74"/>
      <c r="IH57" s="74"/>
      <c r="II57" s="74"/>
      <c r="IJ57" s="74"/>
      <c r="IK57" s="74"/>
      <c r="IL57" s="74"/>
      <c r="IM57" s="74"/>
      <c r="IN57" s="74"/>
      <c r="IO57" s="74"/>
      <c r="IP57" s="74"/>
      <c r="IQ57" s="74"/>
      <c r="IR57" s="74"/>
      <c r="IS57" s="74"/>
      <c r="IT57" s="74"/>
      <c r="IU57" s="74"/>
      <c r="IV57" s="74"/>
      <c r="IW57" s="74"/>
    </row>
    <row r="58" customFormat="false" ht="12" hidden="false" customHeight="true" outlineLevel="0" collapsed="false">
      <c r="A58" s="93"/>
      <c r="B58" s="80" t="s">
        <v>244</v>
      </c>
      <c r="C58" s="0"/>
      <c r="D58" s="95"/>
      <c r="E58" s="64"/>
      <c r="F58" s="115"/>
      <c r="G58" s="72" t="n">
        <f aca="false">G59-G57</f>
        <v>-22482717</v>
      </c>
      <c r="H58" s="72" t="n">
        <f aca="false">H59-H57</f>
        <v>11124103</v>
      </c>
      <c r="I58" s="72" t="n">
        <f aca="false">I59-I57</f>
        <v>2499851</v>
      </c>
      <c r="J58" s="72" t="n">
        <f aca="false">J59-J57</f>
        <v>8130813</v>
      </c>
      <c r="K58" s="71" t="n">
        <f aca="false">K59-K57</f>
        <v>34193995</v>
      </c>
      <c r="L58" s="71" t="n">
        <f aca="false">L59-L57</f>
        <v>21277083</v>
      </c>
      <c r="M58" s="71" t="n">
        <f aca="false">M59-M57</f>
        <v>-6892605</v>
      </c>
      <c r="N58" s="71" t="n">
        <f aca="false">N59-N57</f>
        <v>1105245</v>
      </c>
      <c r="O58" s="71" t="n">
        <f aca="false">O59-O57</f>
        <v>10556569</v>
      </c>
      <c r="P58" s="71"/>
      <c r="Q58" s="71" t="n">
        <f aca="false">Q59-Q57</f>
        <v>-9015754</v>
      </c>
      <c r="R58" s="71" t="n">
        <f aca="false">R59-R57</f>
        <v>-54819339</v>
      </c>
      <c r="S58" s="71" t="n">
        <f aca="false">S59-S57</f>
        <v>-45968043</v>
      </c>
      <c r="T58" s="71" t="n">
        <f aca="false">T59-T57</f>
        <v>-36923087</v>
      </c>
      <c r="U58" s="71" t="n">
        <f aca="false">U59-U57</f>
        <v>-27696708</v>
      </c>
      <c r="V58" s="71" t="n">
        <f aca="false">V59-V57</f>
        <v>-51235447</v>
      </c>
      <c r="W58" s="71" t="n">
        <f aca="false">W59-W57</f>
        <v>5731324</v>
      </c>
      <c r="X58" s="71" t="n">
        <f aca="false">X59-X57</f>
        <v>-5334895</v>
      </c>
      <c r="Y58" s="71" t="n">
        <f aca="false">Y59-Y57</f>
        <v>-31341576</v>
      </c>
      <c r="Z58" s="71" t="n">
        <f aca="false">Z59-Z57</f>
        <v>-34735223</v>
      </c>
      <c r="AA58" s="71" t="n">
        <f aca="false">AA59-AA57</f>
        <v>-17418597</v>
      </c>
      <c r="AB58" s="71"/>
      <c r="AC58" s="71" t="n">
        <f aca="false">AC59-AC57</f>
        <v>23506050</v>
      </c>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4"/>
      <c r="BR58" s="74"/>
      <c r="BS58" s="74"/>
      <c r="BT58" s="74"/>
      <c r="BU58" s="74"/>
      <c r="BV58" s="74"/>
      <c r="BW58" s="74"/>
      <c r="BX58" s="74"/>
      <c r="BY58" s="74"/>
      <c r="BZ58" s="74"/>
      <c r="CA58" s="74"/>
      <c r="CB58" s="74"/>
      <c r="CC58" s="74"/>
      <c r="CD58" s="74"/>
      <c r="CE58" s="74"/>
      <c r="CF58" s="74"/>
      <c r="CG58" s="74"/>
      <c r="CH58" s="74"/>
      <c r="CI58" s="74"/>
      <c r="CJ58" s="74"/>
      <c r="CK58" s="74"/>
      <c r="CL58" s="74"/>
      <c r="CM58" s="74"/>
      <c r="CN58" s="74"/>
      <c r="CO58" s="74"/>
      <c r="CP58" s="74"/>
      <c r="CQ58" s="74"/>
      <c r="CR58" s="74"/>
      <c r="CS58" s="74"/>
      <c r="CT58" s="74"/>
      <c r="CU58" s="74"/>
      <c r="CV58" s="74"/>
      <c r="CW58" s="74"/>
      <c r="CX58" s="74"/>
      <c r="CY58" s="74"/>
      <c r="CZ58" s="74"/>
      <c r="DA58" s="74"/>
      <c r="DB58" s="74"/>
      <c r="DC58" s="74"/>
      <c r="DD58" s="74"/>
      <c r="DE58" s="74"/>
      <c r="DF58" s="74"/>
      <c r="DG58" s="74"/>
      <c r="DH58" s="74"/>
      <c r="DI58" s="74"/>
      <c r="DJ58" s="74"/>
      <c r="DK58" s="74"/>
      <c r="DL58" s="74"/>
      <c r="DM58" s="74"/>
      <c r="DN58" s="74"/>
      <c r="DO58" s="74"/>
      <c r="DP58" s="74"/>
      <c r="DQ58" s="74"/>
      <c r="DR58" s="74"/>
      <c r="DS58" s="74"/>
      <c r="DT58" s="74"/>
      <c r="DU58" s="74"/>
      <c r="DV58" s="74"/>
      <c r="DW58" s="74"/>
      <c r="DX58" s="74"/>
      <c r="DY58" s="74"/>
      <c r="DZ58" s="74"/>
      <c r="EA58" s="74"/>
      <c r="EB58" s="74"/>
      <c r="EC58" s="74"/>
      <c r="ED58" s="74"/>
      <c r="EE58" s="74"/>
      <c r="EF58" s="74"/>
      <c r="EG58" s="74"/>
      <c r="EH58" s="74"/>
      <c r="EI58" s="74"/>
      <c r="EJ58" s="74"/>
      <c r="EK58" s="74"/>
      <c r="EL58" s="74"/>
      <c r="EM58" s="74"/>
      <c r="EN58" s="74"/>
      <c r="EO58" s="74"/>
      <c r="EP58" s="74"/>
      <c r="EQ58" s="74"/>
      <c r="ER58" s="74"/>
      <c r="ES58" s="74"/>
      <c r="ET58" s="74"/>
      <c r="EU58" s="74"/>
      <c r="EV58" s="74"/>
      <c r="EW58" s="74"/>
      <c r="EX58" s="74"/>
      <c r="EY58" s="74"/>
      <c r="EZ58" s="74"/>
      <c r="FA58" s="74"/>
      <c r="FB58" s="74"/>
      <c r="FC58" s="74"/>
      <c r="FD58" s="74"/>
      <c r="FE58" s="74"/>
      <c r="FF58" s="74"/>
      <c r="FG58" s="74"/>
      <c r="FH58" s="74"/>
      <c r="FI58" s="74"/>
      <c r="FJ58" s="74"/>
      <c r="FK58" s="74"/>
      <c r="FL58" s="74"/>
      <c r="FM58" s="74"/>
      <c r="FN58" s="74"/>
      <c r="FO58" s="74"/>
      <c r="FP58" s="74"/>
      <c r="FQ58" s="74"/>
      <c r="FR58" s="74"/>
      <c r="FS58" s="74"/>
      <c r="FT58" s="74"/>
      <c r="FU58" s="74"/>
      <c r="FV58" s="74"/>
      <c r="FW58" s="74"/>
      <c r="FX58" s="74"/>
      <c r="FY58" s="74"/>
      <c r="FZ58" s="74"/>
      <c r="GA58" s="74"/>
      <c r="GB58" s="74"/>
      <c r="GC58" s="74"/>
      <c r="GD58" s="74"/>
      <c r="GE58" s="74"/>
      <c r="GF58" s="74"/>
      <c r="GG58" s="74"/>
      <c r="GH58" s="74"/>
      <c r="GI58" s="74"/>
      <c r="GJ58" s="74"/>
      <c r="GK58" s="74"/>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74"/>
      <c r="HN58" s="74"/>
      <c r="HO58" s="74"/>
      <c r="HP58" s="74"/>
      <c r="HQ58" s="74"/>
      <c r="HR58" s="74"/>
      <c r="HS58" s="74"/>
      <c r="HT58" s="74"/>
      <c r="HU58" s="74"/>
      <c r="HV58" s="74"/>
      <c r="HW58" s="74"/>
      <c r="HX58" s="74"/>
      <c r="HY58" s="74"/>
      <c r="HZ58" s="74"/>
      <c r="IA58" s="74"/>
      <c r="IB58" s="74"/>
      <c r="IC58" s="74"/>
      <c r="ID58" s="74"/>
      <c r="IE58" s="74"/>
      <c r="IF58" s="74"/>
      <c r="IG58" s="74"/>
      <c r="IH58" s="74"/>
      <c r="II58" s="74"/>
      <c r="IJ58" s="74"/>
      <c r="IK58" s="74"/>
      <c r="IL58" s="74"/>
      <c r="IM58" s="74"/>
      <c r="IN58" s="74"/>
      <c r="IO58" s="74"/>
      <c r="IP58" s="74"/>
      <c r="IQ58" s="74"/>
      <c r="IR58" s="74"/>
      <c r="IS58" s="74"/>
      <c r="IT58" s="74"/>
      <c r="IU58" s="74"/>
      <c r="IV58" s="74"/>
      <c r="IW58" s="74"/>
    </row>
    <row r="59" customFormat="false" ht="18" hidden="false" customHeight="true" outlineLevel="0" collapsed="false">
      <c r="A59" s="189"/>
      <c r="B59" s="62"/>
      <c r="C59" s="190"/>
      <c r="D59" s="191" t="s">
        <v>245</v>
      </c>
      <c r="E59" s="64"/>
      <c r="F59" s="141" t="n">
        <f aca="false">SUM(F10:F56)</f>
        <v>16414035</v>
      </c>
      <c r="G59" s="118" t="n">
        <v>-24796659</v>
      </c>
      <c r="H59" s="118" t="n">
        <v>7878170</v>
      </c>
      <c r="I59" s="118" t="n">
        <v>-2647559</v>
      </c>
      <c r="J59" s="118" t="n">
        <v>-2867044</v>
      </c>
      <c r="K59" s="118" t="n">
        <v>33250656</v>
      </c>
      <c r="L59" s="118" t="n">
        <v>37172562</v>
      </c>
      <c r="M59" s="118" t="n">
        <v>28597308</v>
      </c>
      <c r="N59" s="118" t="n">
        <v>-2049183</v>
      </c>
      <c r="O59" s="118" t="n">
        <v>8082906</v>
      </c>
      <c r="P59" s="68"/>
      <c r="Q59" s="118" t="n">
        <v>-23365100</v>
      </c>
      <c r="R59" s="118" t="n">
        <v>-55265177</v>
      </c>
      <c r="S59" s="192" t="n">
        <v>-45968043</v>
      </c>
      <c r="T59" s="113" t="n">
        <v>-36923087</v>
      </c>
      <c r="U59" s="113" t="n">
        <v>-27696708</v>
      </c>
      <c r="V59" s="114" t="n">
        <v>-51235447</v>
      </c>
      <c r="W59" s="114" t="n">
        <v>5731324</v>
      </c>
      <c r="X59" s="114" t="n">
        <v>-5334895</v>
      </c>
      <c r="Y59" s="114" t="n">
        <v>-31341576</v>
      </c>
      <c r="Z59" s="114" t="n">
        <v>-34735223</v>
      </c>
      <c r="AA59" s="114" t="n">
        <v>-17418597</v>
      </c>
      <c r="AB59" s="72"/>
      <c r="AC59" s="114" t="n">
        <v>23506050</v>
      </c>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4"/>
      <c r="DD59" s="74"/>
      <c r="DE59" s="74"/>
      <c r="DF59" s="74"/>
      <c r="DG59" s="74"/>
      <c r="DH59" s="74"/>
      <c r="DI59" s="74"/>
      <c r="DJ59" s="74"/>
      <c r="DK59" s="74"/>
      <c r="DL59" s="74"/>
      <c r="DM59" s="74"/>
      <c r="DN59" s="74"/>
      <c r="DO59" s="74"/>
      <c r="DP59" s="74"/>
      <c r="DQ59" s="74"/>
      <c r="DR59" s="74"/>
      <c r="DS59" s="74"/>
      <c r="DT59" s="74"/>
      <c r="DU59" s="74"/>
      <c r="DV59" s="74"/>
      <c r="DW59" s="74"/>
      <c r="DX59" s="74"/>
      <c r="DY59" s="74"/>
      <c r="DZ59" s="74"/>
      <c r="EA59" s="74"/>
      <c r="EB59" s="74"/>
      <c r="EC59" s="74"/>
      <c r="ED59" s="74"/>
      <c r="EE59" s="74"/>
      <c r="EF59" s="74"/>
      <c r="EG59" s="74"/>
      <c r="EH59" s="74"/>
      <c r="EI59" s="74"/>
      <c r="EJ59" s="74"/>
      <c r="EK59" s="74"/>
      <c r="EL59" s="74"/>
      <c r="EM59" s="74"/>
      <c r="EN59" s="74"/>
      <c r="EO59" s="74"/>
      <c r="EP59" s="74"/>
      <c r="EQ59" s="74"/>
      <c r="ER59" s="74"/>
      <c r="ES59" s="74"/>
      <c r="ET59" s="74"/>
      <c r="EU59" s="74"/>
      <c r="EV59" s="74"/>
      <c r="EW59" s="74"/>
      <c r="EX59" s="74"/>
      <c r="EY59" s="74"/>
      <c r="EZ59" s="74"/>
      <c r="FA59" s="74"/>
      <c r="FB59" s="74"/>
      <c r="FC59" s="74"/>
      <c r="FD59" s="74"/>
      <c r="FE59" s="74"/>
      <c r="FF59" s="74"/>
      <c r="FG59" s="74"/>
      <c r="FH59" s="74"/>
      <c r="FI59" s="74"/>
      <c r="FJ59" s="74"/>
      <c r="FK59" s="74"/>
      <c r="FL59" s="74"/>
      <c r="FM59" s="74"/>
      <c r="FN59" s="74"/>
      <c r="FO59" s="74"/>
      <c r="FP59" s="74"/>
      <c r="FQ59" s="74"/>
      <c r="FR59" s="74"/>
      <c r="FS59" s="74"/>
      <c r="FT59" s="74"/>
      <c r="FU59" s="74"/>
      <c r="FV59" s="74"/>
      <c r="FW59" s="74"/>
      <c r="FX59" s="74"/>
      <c r="FY59" s="74"/>
      <c r="FZ59" s="74"/>
      <c r="GA59" s="74"/>
      <c r="GB59" s="74"/>
      <c r="GC59" s="74"/>
      <c r="GD59" s="74"/>
      <c r="GE59" s="74"/>
      <c r="GF59" s="74"/>
      <c r="GG59" s="74"/>
      <c r="GH59" s="74"/>
      <c r="GI59" s="74"/>
      <c r="GJ59" s="74"/>
      <c r="GK59" s="74"/>
      <c r="GL59" s="74"/>
      <c r="GM59" s="74"/>
      <c r="GN59" s="74"/>
      <c r="GO59" s="74"/>
      <c r="GP59" s="74"/>
      <c r="GQ59" s="74"/>
      <c r="GR59" s="74"/>
      <c r="GS59" s="74"/>
      <c r="GT59" s="74"/>
      <c r="GU59" s="74"/>
      <c r="GV59" s="74"/>
      <c r="GW59" s="74"/>
      <c r="GX59" s="74"/>
      <c r="GY59" s="74"/>
      <c r="GZ59" s="74"/>
      <c r="HA59" s="74"/>
      <c r="HB59" s="74"/>
      <c r="HC59" s="74"/>
      <c r="HD59" s="74"/>
      <c r="HE59" s="74"/>
      <c r="HF59" s="74"/>
      <c r="HG59" s="74"/>
      <c r="HH59" s="74"/>
      <c r="HI59" s="74"/>
      <c r="HJ59" s="74"/>
      <c r="HK59" s="74"/>
      <c r="HL59" s="74"/>
      <c r="HM59" s="74"/>
      <c r="HN59" s="74"/>
      <c r="HO59" s="74"/>
      <c r="HP59" s="74"/>
      <c r="HQ59" s="74"/>
      <c r="HR59" s="74"/>
      <c r="HS59" s="74"/>
      <c r="HT59" s="74"/>
      <c r="HU59" s="74"/>
      <c r="HV59" s="74"/>
      <c r="HW59" s="74"/>
      <c r="HX59" s="74"/>
      <c r="HY59" s="74"/>
      <c r="HZ59" s="74"/>
      <c r="IA59" s="74"/>
      <c r="IB59" s="74"/>
      <c r="IC59" s="74"/>
      <c r="ID59" s="74"/>
      <c r="IE59" s="74"/>
      <c r="IF59" s="74"/>
      <c r="IG59" s="74"/>
      <c r="IH59" s="74"/>
      <c r="II59" s="74"/>
      <c r="IJ59" s="74"/>
      <c r="IK59" s="74"/>
      <c r="IL59" s="74"/>
      <c r="IM59" s="74"/>
      <c r="IN59" s="74"/>
      <c r="IO59" s="74"/>
      <c r="IP59" s="74"/>
      <c r="IQ59" s="74"/>
      <c r="IR59" s="74"/>
      <c r="IS59" s="74"/>
      <c r="IT59" s="74"/>
      <c r="IU59" s="74"/>
      <c r="IV59" s="74"/>
      <c r="IW59" s="74"/>
    </row>
    <row r="60" customFormat="false" ht="18" hidden="false" customHeight="true" outlineLevel="0" collapsed="false">
      <c r="A60" s="93"/>
      <c r="B60" s="62"/>
      <c r="C60" s="119"/>
      <c r="D60" s="191" t="s">
        <v>246</v>
      </c>
      <c r="E60" s="64"/>
      <c r="F60" s="133" t="n">
        <f aca="false">F61-F59</f>
        <v>-160705699</v>
      </c>
      <c r="G60" s="68" t="n">
        <f aca="false">G61-G59</f>
        <v>-1177921</v>
      </c>
      <c r="H60" s="68" t="n">
        <f aca="false">H61-H59</f>
        <v>17269244</v>
      </c>
      <c r="I60" s="68" t="n">
        <f aca="false">I61-I59</f>
        <v>1248071</v>
      </c>
      <c r="J60" s="68" t="n">
        <f aca="false">J61-J59</f>
        <v>-1305143</v>
      </c>
      <c r="K60" s="68" t="n">
        <f aca="false">K61-K59</f>
        <v>4967782</v>
      </c>
      <c r="L60" s="68" t="n">
        <f aca="false">L61-L59</f>
        <v>-2194153</v>
      </c>
      <c r="M60" s="68" t="n">
        <f aca="false">M61-M59</f>
        <v>3154297</v>
      </c>
      <c r="N60" s="68" t="n">
        <f aca="false">N61-N59</f>
        <v>1286811</v>
      </c>
      <c r="O60" s="68" t="n">
        <f aca="false">O61-O59</f>
        <v>1621154</v>
      </c>
      <c r="P60" s="68"/>
      <c r="Q60" s="68" t="n">
        <f aca="false">Q61-Q59</f>
        <v>-3419070</v>
      </c>
      <c r="R60" s="68" t="n">
        <f aca="false">R61-R59</f>
        <v>-2121075</v>
      </c>
      <c r="S60" s="140" t="n">
        <f aca="false">S61-S59</f>
        <v>-990646</v>
      </c>
      <c r="T60" s="72" t="n">
        <f aca="false">T61-T59</f>
        <v>-3136812</v>
      </c>
      <c r="U60" s="72" t="n">
        <f aca="false">U61-U59</f>
        <v>-2505369</v>
      </c>
      <c r="V60" s="71" t="n">
        <f aca="false">V61-V59</f>
        <v>-3811475</v>
      </c>
      <c r="W60" s="71" t="n">
        <f aca="false">W61-W59</f>
        <v>-2320101</v>
      </c>
      <c r="X60" s="71" t="n">
        <f aca="false">X61-X59</f>
        <v>-10343702</v>
      </c>
      <c r="Y60" s="71" t="n">
        <f aca="false">Y61-Y59</f>
        <v>-7976789</v>
      </c>
      <c r="Z60" s="71" t="n">
        <f aca="false">Z61-Z59</f>
        <v>-410112</v>
      </c>
      <c r="AA60" s="71" t="n">
        <f aca="false">AA61-AA59</f>
        <v>1166715</v>
      </c>
      <c r="AB60" s="72"/>
      <c r="AC60" s="71" t="n">
        <f aca="false">AC61-AC59</f>
        <v>-8136623</v>
      </c>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c r="GH60" s="74"/>
      <c r="GI60" s="74"/>
      <c r="GJ60" s="74"/>
      <c r="GK60" s="74"/>
      <c r="GL60" s="74"/>
      <c r="GM60" s="74"/>
      <c r="GN60" s="74"/>
      <c r="GO60" s="74"/>
      <c r="GP60" s="74"/>
      <c r="GQ60" s="74"/>
      <c r="GR60" s="74"/>
      <c r="GS60" s="74"/>
      <c r="GT60" s="74"/>
      <c r="GU60" s="74"/>
      <c r="GV60" s="74"/>
      <c r="GW60" s="74"/>
      <c r="GX60" s="74"/>
      <c r="GY60" s="74"/>
      <c r="GZ60" s="74"/>
      <c r="HA60" s="74"/>
      <c r="HB60" s="74"/>
      <c r="HC60" s="74"/>
      <c r="HD60" s="74"/>
      <c r="HE60" s="74"/>
      <c r="HF60" s="74"/>
      <c r="HG60" s="74"/>
      <c r="HH60" s="74"/>
      <c r="HI60" s="74"/>
      <c r="HJ60" s="74"/>
      <c r="HK60" s="74"/>
      <c r="HL60" s="74"/>
      <c r="HM60" s="74"/>
      <c r="HN60" s="74"/>
      <c r="HO60" s="74"/>
      <c r="HP60" s="74"/>
      <c r="HQ60" s="74"/>
      <c r="HR60" s="74"/>
      <c r="HS60" s="74"/>
      <c r="HT60" s="74"/>
      <c r="HU60" s="74"/>
      <c r="HV60" s="74"/>
      <c r="HW60" s="74"/>
      <c r="HX60" s="74"/>
      <c r="HY60" s="74"/>
      <c r="HZ60" s="74"/>
      <c r="IA60" s="74"/>
      <c r="IB60" s="74"/>
      <c r="IC60" s="74"/>
      <c r="ID60" s="74"/>
      <c r="IE60" s="74"/>
      <c r="IF60" s="74"/>
      <c r="IG60" s="74"/>
      <c r="IH60" s="74"/>
      <c r="II60" s="74"/>
      <c r="IJ60" s="74"/>
      <c r="IK60" s="74"/>
      <c r="IL60" s="74"/>
      <c r="IM60" s="74"/>
      <c r="IN60" s="74"/>
      <c r="IO60" s="74"/>
      <c r="IP60" s="74"/>
      <c r="IQ60" s="74"/>
      <c r="IR60" s="74"/>
      <c r="IS60" s="74"/>
      <c r="IT60" s="74"/>
      <c r="IU60" s="74"/>
      <c r="IV60" s="74"/>
      <c r="IW60" s="74"/>
    </row>
    <row r="61" customFormat="false" ht="18" hidden="false" customHeight="true" outlineLevel="0" collapsed="false">
      <c r="A61" s="93"/>
      <c r="B61" s="75"/>
      <c r="C61" s="121"/>
      <c r="D61" s="193" t="s">
        <v>247</v>
      </c>
      <c r="E61" s="65" t="s">
        <v>248</v>
      </c>
      <c r="F61" s="194" t="n">
        <f aca="false">-144291664-F108</f>
        <v>-144291664</v>
      </c>
      <c r="G61" s="195" t="n">
        <f aca="false">-26045152-G108</f>
        <v>-25974580</v>
      </c>
      <c r="H61" s="195" t="n">
        <f aca="false">25147414-H108</f>
        <v>25147414</v>
      </c>
      <c r="I61" s="195" t="n">
        <f aca="false">-1399488-I108</f>
        <v>-1399488</v>
      </c>
      <c r="J61" s="195" t="n">
        <f aca="false">-21971378-J108</f>
        <v>-4172187</v>
      </c>
      <c r="K61" s="195" t="n">
        <f aca="false">38218438-K108</f>
        <v>38218438</v>
      </c>
      <c r="L61" s="195" t="n">
        <f aca="false">34978409-L108</f>
        <v>34978409</v>
      </c>
      <c r="M61" s="195" t="n">
        <f aca="false">29684574-M108</f>
        <v>31751605</v>
      </c>
      <c r="N61" s="195" t="n">
        <f aca="false">-762372-N108</f>
        <v>-762372</v>
      </c>
      <c r="O61" s="195" t="n">
        <f aca="false">9704060-O108</f>
        <v>9704060</v>
      </c>
      <c r="P61" s="68"/>
      <c r="Q61" s="195" t="n">
        <f aca="false">-29146298-Q108</f>
        <v>-26784170</v>
      </c>
      <c r="R61" s="195" t="n">
        <v>-57386252</v>
      </c>
      <c r="S61" s="196" t="n">
        <f aca="false">-46958689-S108</f>
        <v>-46958689</v>
      </c>
      <c r="T61" s="197" t="n">
        <v>-40059899</v>
      </c>
      <c r="U61" s="197" t="n">
        <v>-30202077</v>
      </c>
      <c r="V61" s="127" t="n">
        <v>-55046922</v>
      </c>
      <c r="W61" s="127" t="n">
        <f aca="false">-24094747+27505970</f>
        <v>3411223</v>
      </c>
      <c r="X61" s="127" t="n">
        <v>-15678597</v>
      </c>
      <c r="Y61" s="127" t="n">
        <v>-39318365</v>
      </c>
      <c r="Z61" s="127" t="n">
        <v>-35145335</v>
      </c>
      <c r="AA61" s="127" t="n">
        <v>-16251882</v>
      </c>
      <c r="AB61" s="122"/>
      <c r="AC61" s="127" t="n">
        <v>15369427</v>
      </c>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c r="DD61" s="128"/>
      <c r="DE61" s="128"/>
      <c r="DF61" s="128"/>
      <c r="DG61" s="128"/>
      <c r="DH61" s="128"/>
      <c r="DI61" s="128"/>
      <c r="DJ61" s="128"/>
      <c r="DK61" s="128"/>
      <c r="DL61" s="128"/>
      <c r="DM61" s="128"/>
      <c r="DN61" s="128"/>
      <c r="DO61" s="128"/>
      <c r="DP61" s="128"/>
      <c r="DQ61" s="128"/>
      <c r="DR61" s="128"/>
      <c r="DS61" s="128"/>
      <c r="DT61" s="128"/>
      <c r="DU61" s="128"/>
      <c r="DV61" s="128"/>
      <c r="DW61" s="128"/>
      <c r="DX61" s="128"/>
      <c r="DY61" s="128"/>
      <c r="DZ61" s="128"/>
      <c r="EA61" s="128"/>
      <c r="EB61" s="128"/>
      <c r="EC61" s="128"/>
      <c r="ED61" s="128"/>
      <c r="EE61" s="128"/>
      <c r="EF61" s="128"/>
      <c r="EG61" s="128"/>
      <c r="EH61" s="128"/>
      <c r="EI61" s="128"/>
      <c r="EJ61" s="128"/>
      <c r="EK61" s="128"/>
      <c r="EL61" s="128"/>
      <c r="EM61" s="128"/>
      <c r="EN61" s="128"/>
      <c r="EO61" s="128"/>
      <c r="EP61" s="128"/>
      <c r="EQ61" s="128"/>
      <c r="ER61" s="128"/>
      <c r="ES61" s="128"/>
      <c r="ET61" s="128"/>
      <c r="EU61" s="128"/>
      <c r="EV61" s="128"/>
      <c r="EW61" s="128"/>
      <c r="EX61" s="128"/>
      <c r="EY61" s="128"/>
      <c r="EZ61" s="128"/>
      <c r="FA61" s="128"/>
      <c r="FB61" s="128"/>
      <c r="FC61" s="128"/>
      <c r="FD61" s="128"/>
      <c r="FE61" s="128"/>
      <c r="FF61" s="128"/>
      <c r="FG61" s="128"/>
      <c r="FH61" s="128"/>
      <c r="FI61" s="128"/>
      <c r="FJ61" s="128"/>
      <c r="FK61" s="128"/>
      <c r="FL61" s="128"/>
      <c r="FM61" s="128"/>
      <c r="FN61" s="128"/>
      <c r="FO61" s="128"/>
      <c r="FP61" s="128"/>
      <c r="FQ61" s="128"/>
      <c r="FR61" s="128"/>
      <c r="FS61" s="128"/>
      <c r="FT61" s="128"/>
      <c r="FU61" s="128"/>
      <c r="FV61" s="128"/>
      <c r="FW61" s="128"/>
      <c r="FX61" s="128"/>
      <c r="FY61" s="128"/>
      <c r="FZ61" s="128"/>
      <c r="GA61" s="128"/>
      <c r="GB61" s="128"/>
      <c r="GC61" s="128"/>
      <c r="GD61" s="128"/>
      <c r="GE61" s="128"/>
      <c r="GF61" s="128"/>
      <c r="GG61" s="128"/>
      <c r="GH61" s="128"/>
      <c r="GI61" s="128"/>
      <c r="GJ61" s="128"/>
      <c r="GK61" s="128"/>
      <c r="GL61" s="128"/>
      <c r="GM61" s="128"/>
      <c r="GN61" s="128"/>
      <c r="GO61" s="128"/>
      <c r="GP61" s="128"/>
      <c r="GQ61" s="128"/>
      <c r="GR61" s="128"/>
      <c r="GS61" s="128"/>
      <c r="GT61" s="128"/>
      <c r="GU61" s="128"/>
      <c r="GV61" s="128"/>
      <c r="GW61" s="128"/>
      <c r="GX61" s="128"/>
      <c r="GY61" s="128"/>
      <c r="GZ61" s="128"/>
      <c r="HA61" s="128"/>
      <c r="HB61" s="128"/>
      <c r="HC61" s="128"/>
      <c r="HD61" s="128"/>
      <c r="HE61" s="128"/>
      <c r="HF61" s="128"/>
      <c r="HG61" s="128"/>
      <c r="HH61" s="128"/>
      <c r="HI61" s="128"/>
      <c r="HJ61" s="128"/>
      <c r="HK61" s="128"/>
      <c r="HL61" s="128"/>
      <c r="HM61" s="128"/>
      <c r="HN61" s="128"/>
      <c r="HO61" s="128"/>
      <c r="HP61" s="128"/>
      <c r="HQ61" s="128"/>
      <c r="HR61" s="128"/>
      <c r="HS61" s="128"/>
      <c r="HT61" s="128"/>
      <c r="HU61" s="128"/>
      <c r="HV61" s="128"/>
      <c r="HW61" s="128"/>
      <c r="HX61" s="128"/>
      <c r="HY61" s="128"/>
      <c r="HZ61" s="128"/>
      <c r="IA61" s="128"/>
      <c r="IB61" s="128"/>
      <c r="IC61" s="128"/>
      <c r="ID61" s="128"/>
      <c r="IE61" s="128"/>
      <c r="IF61" s="128"/>
      <c r="IG61" s="128"/>
      <c r="IH61" s="128"/>
      <c r="II61" s="128"/>
      <c r="IJ61" s="128"/>
      <c r="IK61" s="128"/>
      <c r="IL61" s="128"/>
      <c r="IM61" s="128"/>
      <c r="IN61" s="128"/>
      <c r="IO61" s="128"/>
      <c r="IP61" s="128"/>
      <c r="IQ61" s="128"/>
      <c r="IR61" s="128"/>
      <c r="IS61" s="128"/>
      <c r="IT61" s="128"/>
      <c r="IU61" s="128"/>
      <c r="IV61" s="128"/>
      <c r="IW61" s="128"/>
    </row>
    <row r="62" customFormat="false" ht="12" hidden="false" customHeight="true" outlineLevel="0" collapsed="false">
      <c r="A62" s="61"/>
      <c r="B62" s="62"/>
      <c r="C62" s="190"/>
      <c r="D62" s="73"/>
      <c r="E62" s="64"/>
      <c r="F62" s="133"/>
      <c r="G62" s="68"/>
      <c r="H62" s="68"/>
      <c r="I62" s="68"/>
      <c r="J62" s="68"/>
      <c r="K62" s="68"/>
      <c r="L62" s="68"/>
      <c r="M62" s="68"/>
      <c r="N62" s="68"/>
      <c r="O62" s="69"/>
      <c r="P62" s="69"/>
      <c r="Q62" s="69"/>
      <c r="R62" s="147"/>
      <c r="T62" s="106"/>
      <c r="U62" s="106"/>
      <c r="V62" s="129"/>
      <c r="W62" s="129"/>
      <c r="X62" s="129"/>
      <c r="Y62" s="129"/>
      <c r="Z62" s="129"/>
      <c r="AA62" s="129"/>
      <c r="AB62" s="122"/>
      <c r="AC62" s="129"/>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c r="BR62" s="74"/>
      <c r="BS62" s="74"/>
      <c r="BT62" s="74"/>
      <c r="BU62" s="74"/>
      <c r="BV62" s="74"/>
      <c r="BW62" s="74"/>
      <c r="BX62" s="74"/>
      <c r="BY62" s="74"/>
      <c r="BZ62" s="74"/>
      <c r="CA62" s="74"/>
      <c r="CB62" s="74"/>
      <c r="CC62" s="74"/>
      <c r="CD62" s="74"/>
      <c r="CE62" s="74"/>
      <c r="CF62" s="74"/>
      <c r="CG62" s="74"/>
      <c r="CH62" s="74"/>
      <c r="CI62" s="74"/>
      <c r="CJ62" s="74"/>
      <c r="CK62" s="74"/>
      <c r="CL62" s="74"/>
      <c r="CM62" s="74"/>
      <c r="CN62" s="74"/>
      <c r="CO62" s="74"/>
      <c r="CP62" s="74"/>
      <c r="CQ62" s="74"/>
      <c r="CR62" s="74"/>
      <c r="CS62" s="74"/>
      <c r="CT62" s="74"/>
      <c r="CU62" s="74"/>
      <c r="CV62" s="74"/>
      <c r="CW62" s="74"/>
      <c r="CX62" s="74"/>
      <c r="CY62" s="74"/>
      <c r="CZ62" s="74"/>
      <c r="DA62" s="74"/>
      <c r="DB62" s="74"/>
      <c r="DC62" s="74"/>
      <c r="DD62" s="74"/>
      <c r="DE62" s="74"/>
      <c r="DF62" s="74"/>
      <c r="DG62" s="74"/>
      <c r="DH62" s="74"/>
      <c r="DI62" s="74"/>
      <c r="DJ62" s="74"/>
      <c r="DK62" s="74"/>
      <c r="DL62" s="74"/>
      <c r="DM62" s="74"/>
      <c r="DN62" s="74"/>
      <c r="DO62" s="74"/>
      <c r="DP62" s="74"/>
      <c r="DQ62" s="74"/>
      <c r="DR62" s="74"/>
      <c r="DS62" s="74"/>
      <c r="DT62" s="74"/>
      <c r="DU62" s="74"/>
      <c r="DV62" s="74"/>
      <c r="DW62" s="74"/>
      <c r="DX62" s="74"/>
      <c r="DY62" s="74"/>
      <c r="DZ62" s="74"/>
      <c r="EA62" s="74"/>
      <c r="EB62" s="74"/>
      <c r="EC62" s="74"/>
      <c r="ED62" s="74"/>
      <c r="EE62" s="74"/>
      <c r="EF62" s="74"/>
      <c r="EG62" s="74"/>
      <c r="EH62" s="74"/>
      <c r="EI62" s="74"/>
      <c r="EJ62" s="74"/>
      <c r="EK62" s="74"/>
      <c r="EL62" s="74"/>
      <c r="EM62" s="74"/>
      <c r="EN62" s="74"/>
      <c r="EO62" s="74"/>
      <c r="EP62" s="74"/>
      <c r="EQ62" s="74"/>
      <c r="ER62" s="74"/>
      <c r="ES62" s="74"/>
      <c r="ET62" s="74"/>
      <c r="EU62" s="74"/>
      <c r="EV62" s="74"/>
      <c r="EW62" s="74"/>
      <c r="EX62" s="74"/>
      <c r="EY62" s="74"/>
      <c r="EZ62" s="74"/>
      <c r="FA62" s="74"/>
      <c r="FB62" s="74"/>
      <c r="FC62" s="74"/>
      <c r="FD62" s="74"/>
      <c r="FE62" s="74"/>
      <c r="FF62" s="74"/>
      <c r="FG62" s="74"/>
      <c r="FH62" s="74"/>
      <c r="FI62" s="74"/>
      <c r="FJ62" s="74"/>
      <c r="FK62" s="74"/>
      <c r="FL62" s="74"/>
      <c r="FM62" s="74"/>
      <c r="FN62" s="74"/>
      <c r="FO62" s="74"/>
      <c r="FP62" s="74"/>
      <c r="FQ62" s="74"/>
      <c r="FR62" s="74"/>
      <c r="FS62" s="74"/>
      <c r="FT62" s="74"/>
      <c r="FU62" s="74"/>
      <c r="FV62" s="74"/>
      <c r="FW62" s="74"/>
      <c r="FX62" s="74"/>
      <c r="FY62" s="74"/>
      <c r="FZ62" s="74"/>
      <c r="GA62" s="74"/>
      <c r="GB62" s="74"/>
      <c r="GC62" s="74"/>
      <c r="GD62" s="74"/>
      <c r="GE62" s="74"/>
      <c r="GF62" s="74"/>
      <c r="GG62" s="74"/>
      <c r="GH62" s="74"/>
      <c r="GI62" s="74"/>
      <c r="GJ62" s="74"/>
      <c r="GK62" s="74"/>
      <c r="GL62" s="74"/>
      <c r="GM62" s="74"/>
      <c r="GN62" s="74"/>
      <c r="GO62" s="74"/>
      <c r="GP62" s="74"/>
      <c r="GQ62" s="74"/>
      <c r="GR62" s="74"/>
      <c r="GS62" s="74"/>
      <c r="GT62" s="74"/>
      <c r="GU62" s="74"/>
      <c r="GV62" s="74"/>
      <c r="GW62" s="74"/>
      <c r="GX62" s="74"/>
      <c r="GY62" s="74"/>
      <c r="GZ62" s="74"/>
      <c r="HA62" s="74"/>
      <c r="HB62" s="74"/>
      <c r="HC62" s="74"/>
      <c r="HD62" s="74"/>
      <c r="HE62" s="74"/>
      <c r="HF62" s="74"/>
      <c r="HG62" s="74"/>
      <c r="HH62" s="74"/>
      <c r="HI62" s="74"/>
      <c r="HJ62" s="74"/>
      <c r="HK62" s="74"/>
      <c r="HL62" s="74"/>
      <c r="HM62" s="74"/>
      <c r="HN62" s="74"/>
      <c r="HO62" s="74"/>
      <c r="HP62" s="74"/>
      <c r="HQ62" s="74"/>
      <c r="HR62" s="74"/>
      <c r="HS62" s="74"/>
      <c r="HT62" s="74"/>
      <c r="HU62" s="74"/>
      <c r="HV62" s="74"/>
      <c r="HW62" s="74"/>
      <c r="HX62" s="74"/>
      <c r="HY62" s="74"/>
      <c r="HZ62" s="74"/>
      <c r="IA62" s="74"/>
      <c r="IB62" s="74"/>
      <c r="IC62" s="74"/>
      <c r="ID62" s="74"/>
      <c r="IE62" s="74"/>
      <c r="IF62" s="74"/>
      <c r="IG62" s="74"/>
      <c r="IH62" s="74"/>
      <c r="II62" s="74"/>
      <c r="IJ62" s="74"/>
      <c r="IK62" s="74"/>
      <c r="IL62" s="74"/>
      <c r="IM62" s="74"/>
      <c r="IN62" s="74"/>
      <c r="IO62" s="74"/>
      <c r="IP62" s="74"/>
      <c r="IQ62" s="74"/>
      <c r="IR62" s="74"/>
      <c r="IS62" s="74"/>
      <c r="IT62" s="74"/>
      <c r="IU62" s="74"/>
      <c r="IV62" s="74"/>
      <c r="IW62" s="74"/>
    </row>
    <row r="63" customFormat="false" ht="11.25" hidden="false" customHeight="true" outlineLevel="0" collapsed="false">
      <c r="A63" s="61"/>
      <c r="B63" s="62"/>
      <c r="C63" s="190"/>
      <c r="D63" s="191" t="s">
        <v>249</v>
      </c>
      <c r="E63" s="76"/>
      <c r="F63" s="133" t="n">
        <f aca="false">COUNT(F9:F56)</f>
        <v>38</v>
      </c>
      <c r="G63" s="68" t="n">
        <v>13</v>
      </c>
      <c r="H63" s="68" t="n">
        <v>16</v>
      </c>
      <c r="I63" s="68" t="n">
        <v>14</v>
      </c>
      <c r="J63" s="68" t="n">
        <v>11</v>
      </c>
      <c r="K63" s="68" t="n">
        <v>16</v>
      </c>
      <c r="L63" s="68" t="n">
        <v>9</v>
      </c>
      <c r="M63" s="68" t="n">
        <v>10</v>
      </c>
      <c r="N63" s="68" t="n">
        <v>7</v>
      </c>
      <c r="O63" s="68" t="n">
        <f aca="false">COUNT(O9:O56)</f>
        <v>2</v>
      </c>
      <c r="P63" s="68"/>
      <c r="Q63" s="68" t="n">
        <v>22</v>
      </c>
      <c r="R63" s="68" t="n">
        <v>19</v>
      </c>
      <c r="S63" s="140" t="n">
        <v>25</v>
      </c>
      <c r="T63" s="130" t="n">
        <f aca="false">COUNT(T22:T56)</f>
        <v>0</v>
      </c>
      <c r="U63" s="130" t="n">
        <v>24</v>
      </c>
      <c r="V63" s="131" t="n">
        <v>22</v>
      </c>
      <c r="W63" s="131" t="n">
        <v>30</v>
      </c>
      <c r="X63" s="131" t="n">
        <v>21</v>
      </c>
      <c r="Y63" s="131" t="n">
        <v>16</v>
      </c>
      <c r="Z63" s="131" t="n">
        <v>15</v>
      </c>
      <c r="AA63" s="131" t="n">
        <v>12</v>
      </c>
      <c r="AB63" s="61"/>
      <c r="AC63" s="131" t="n">
        <v>30</v>
      </c>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4"/>
      <c r="BZ63" s="74"/>
      <c r="CA63" s="74"/>
      <c r="CB63" s="74"/>
      <c r="CC63" s="74"/>
      <c r="CD63" s="74"/>
      <c r="CE63" s="74"/>
      <c r="CF63" s="74"/>
      <c r="CG63" s="74"/>
      <c r="CH63" s="74"/>
      <c r="CI63" s="74"/>
      <c r="CJ63" s="74"/>
      <c r="CK63" s="74"/>
      <c r="CL63" s="74"/>
      <c r="CM63" s="74"/>
      <c r="CN63" s="74"/>
      <c r="CO63" s="74"/>
      <c r="CP63" s="74"/>
      <c r="CQ63" s="74"/>
      <c r="CR63" s="74"/>
      <c r="CS63" s="74"/>
      <c r="CT63" s="74"/>
      <c r="CU63" s="74"/>
      <c r="CV63" s="74"/>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X63" s="74"/>
      <c r="FY63" s="74"/>
      <c r="FZ63" s="74"/>
      <c r="GA63" s="74"/>
      <c r="GB63" s="74"/>
      <c r="GC63" s="74"/>
      <c r="GD63" s="74"/>
      <c r="GE63" s="74"/>
      <c r="GF63" s="74"/>
      <c r="GG63" s="74"/>
      <c r="GH63" s="74"/>
      <c r="GI63" s="74"/>
      <c r="GJ63" s="74"/>
      <c r="GK63" s="74"/>
      <c r="GL63" s="74"/>
      <c r="GM63" s="74"/>
      <c r="GN63" s="74"/>
      <c r="GO63" s="74"/>
      <c r="GP63" s="74"/>
      <c r="GQ63" s="74"/>
      <c r="GR63" s="74"/>
      <c r="GS63" s="74"/>
      <c r="GT63" s="74"/>
      <c r="GU63" s="74"/>
      <c r="GV63" s="74"/>
      <c r="GW63" s="74"/>
      <c r="GX63" s="74"/>
      <c r="GY63" s="74"/>
      <c r="GZ63" s="74"/>
      <c r="HA63" s="74"/>
      <c r="HB63" s="74"/>
      <c r="HC63" s="74"/>
      <c r="HD63" s="74"/>
      <c r="HE63" s="74"/>
      <c r="HF63" s="74"/>
      <c r="HG63" s="74"/>
      <c r="HH63" s="74"/>
      <c r="HI63" s="74"/>
      <c r="HJ63" s="74"/>
      <c r="HK63" s="74"/>
      <c r="HL63" s="74"/>
      <c r="HM63" s="74"/>
      <c r="HN63" s="74"/>
      <c r="HO63" s="74"/>
      <c r="HP63" s="74"/>
      <c r="HQ63" s="74"/>
      <c r="HR63" s="74"/>
      <c r="HS63" s="74"/>
      <c r="HT63" s="74"/>
      <c r="HU63" s="74"/>
      <c r="HV63" s="74"/>
      <c r="HW63" s="74"/>
      <c r="HX63" s="74"/>
      <c r="HY63" s="74"/>
      <c r="HZ63" s="74"/>
      <c r="IA63" s="74"/>
      <c r="IB63" s="74"/>
      <c r="IC63" s="74"/>
      <c r="ID63" s="74"/>
      <c r="IE63" s="74"/>
      <c r="IF63" s="74"/>
      <c r="IG63" s="74"/>
      <c r="IH63" s="74"/>
      <c r="II63" s="74"/>
      <c r="IJ63" s="74"/>
      <c r="IK63" s="74"/>
      <c r="IL63" s="74"/>
      <c r="IM63" s="74"/>
      <c r="IN63" s="74"/>
      <c r="IO63" s="74"/>
      <c r="IP63" s="74"/>
      <c r="IQ63" s="74"/>
      <c r="IR63" s="74"/>
      <c r="IS63" s="74"/>
      <c r="IT63" s="74"/>
      <c r="IU63" s="74"/>
      <c r="IV63" s="74"/>
      <c r="IW63" s="74"/>
    </row>
    <row r="64" customFormat="false" ht="12.95" hidden="false" customHeight="true" outlineLevel="0" collapsed="false">
      <c r="F64" s="198"/>
      <c r="G64" s="154"/>
      <c r="H64" s="154"/>
      <c r="M64" s="68"/>
      <c r="N64" s="68"/>
      <c r="T64" s="103"/>
      <c r="U64" s="103"/>
      <c r="V64" s="158"/>
      <c r="W64" s="159"/>
      <c r="X64" s="159"/>
      <c r="Y64" s="159"/>
    </row>
    <row r="65" customFormat="false" ht="12.95" hidden="true" customHeight="true" outlineLevel="0" collapsed="false">
      <c r="M65" s="68"/>
      <c r="N65" s="133"/>
      <c r="T65" s="103"/>
      <c r="U65" s="103"/>
      <c r="V65" s="158"/>
      <c r="W65" s="159"/>
      <c r="X65" s="159"/>
      <c r="Y65" s="159"/>
    </row>
    <row r="66" customFormat="false" ht="12.95" hidden="true" customHeight="true" outlineLevel="0" collapsed="false">
      <c r="F66" s="97"/>
      <c r="G66" s="67"/>
      <c r="J66" s="142" t="s">
        <v>289</v>
      </c>
      <c r="K66" s="142" t="s">
        <v>257</v>
      </c>
      <c r="L66" s="142" t="s">
        <v>258</v>
      </c>
      <c r="M66" s="142" t="s">
        <v>259</v>
      </c>
      <c r="N66" s="142" t="s">
        <v>260</v>
      </c>
      <c r="O66" s="199" t="s">
        <v>290</v>
      </c>
      <c r="P66" s="199"/>
      <c r="Q66" s="199" t="s">
        <v>262</v>
      </c>
      <c r="R66" s="199" t="s">
        <v>291</v>
      </c>
      <c r="S66" s="199" t="s">
        <v>264</v>
      </c>
      <c r="T66" s="199" t="str">
        <f aca="false">'BS - Entity Detail'!T182</f>
        <v>10/30/98</v>
      </c>
      <c r="U66" s="199" t="str">
        <f aca="false">'BS - Entity Detail'!U182</f>
        <v>9/29/98</v>
      </c>
      <c r="V66" s="158"/>
      <c r="W66" s="159"/>
      <c r="X66" s="159"/>
      <c r="Y66" s="159"/>
    </row>
    <row r="67" customFormat="false" ht="12.95" hidden="true" customHeight="true" outlineLevel="0" collapsed="false">
      <c r="F67" s="97"/>
      <c r="G67" s="67"/>
      <c r="M67" s="200"/>
      <c r="N67" s="68"/>
      <c r="T67" s="103"/>
      <c r="U67" s="103"/>
      <c r="V67" s="158"/>
      <c r="W67" s="159"/>
      <c r="X67" s="159"/>
      <c r="Y67" s="159"/>
    </row>
    <row r="68" customFormat="false" ht="12.95" hidden="true" customHeight="true" outlineLevel="0" collapsed="false">
      <c r="F68" s="97"/>
      <c r="G68" s="67"/>
      <c r="N68" s="68"/>
      <c r="T68" s="103"/>
      <c r="U68" s="103"/>
      <c r="V68" s="158"/>
      <c r="W68" s="159"/>
      <c r="X68" s="159"/>
      <c r="Y68" s="159"/>
    </row>
    <row r="69" customFormat="false" ht="12.95" hidden="true" customHeight="true" outlineLevel="0" collapsed="false">
      <c r="A69" s="201" t="s">
        <v>292</v>
      </c>
      <c r="F69" s="202"/>
      <c r="G69" s="157"/>
      <c r="M69" s="203"/>
      <c r="N69" s="68"/>
      <c r="T69" s="103"/>
      <c r="U69" s="103"/>
      <c r="V69" s="158"/>
      <c r="W69" s="159"/>
      <c r="X69" s="159"/>
      <c r="Y69" s="159"/>
    </row>
    <row r="70" customFormat="false" ht="12.95" hidden="true" customHeight="true" outlineLevel="0" collapsed="false">
      <c r="B70" s="154" t="s">
        <v>138</v>
      </c>
      <c r="C70" s="0"/>
      <c r="D70" s="154" t="s">
        <v>293</v>
      </c>
      <c r="F70" s="202"/>
      <c r="G70" s="157"/>
      <c r="M70" s="68"/>
      <c r="N70" s="68"/>
      <c r="T70" s="103"/>
      <c r="U70" s="103"/>
      <c r="V70" s="159"/>
      <c r="W70" s="68" t="n">
        <v>-7245000</v>
      </c>
      <c r="X70" s="0"/>
      <c r="Y70" s="0"/>
    </row>
    <row r="71" customFormat="false" ht="12.95" hidden="true" customHeight="true" outlineLevel="0" collapsed="false">
      <c r="B71" s="154" t="s">
        <v>294</v>
      </c>
      <c r="C71" s="0"/>
      <c r="D71" s="154" t="s">
        <v>295</v>
      </c>
      <c r="F71" s="202"/>
      <c r="G71" s="157"/>
      <c r="M71" s="68"/>
      <c r="N71" s="68"/>
      <c r="T71" s="188" t="n">
        <v>4257000</v>
      </c>
      <c r="U71" s="103"/>
      <c r="V71" s="159"/>
      <c r="W71" s="68" t="n">
        <v>-25523000</v>
      </c>
      <c r="X71" s="0"/>
      <c r="Y71" s="0"/>
    </row>
    <row r="72" customFormat="false" ht="12.95" hidden="true" customHeight="true" outlineLevel="0" collapsed="false">
      <c r="B72" s="154" t="s">
        <v>296</v>
      </c>
      <c r="C72" s="0"/>
      <c r="D72" s="154" t="s">
        <v>297</v>
      </c>
      <c r="F72" s="202"/>
      <c r="G72" s="157"/>
      <c r="J72" s="89" t="n">
        <v>8670000</v>
      </c>
      <c r="M72" s="68" t="n">
        <v>-7090000</v>
      </c>
      <c r="N72" s="68"/>
      <c r="T72" s="188" t="n">
        <v>-3950000</v>
      </c>
      <c r="U72" s="103"/>
      <c r="V72" s="159"/>
      <c r="W72" s="68" t="n">
        <v>201000</v>
      </c>
      <c r="X72" s="0"/>
      <c r="Y72" s="0"/>
    </row>
    <row r="73" customFormat="false" ht="12.95" hidden="true" customHeight="true" outlineLevel="0" collapsed="false">
      <c r="B73" s="154" t="s">
        <v>297</v>
      </c>
      <c r="C73" s="0"/>
      <c r="D73" s="154" t="s">
        <v>206</v>
      </c>
      <c r="F73" s="202"/>
      <c r="G73" s="157" t="n">
        <v>200000</v>
      </c>
      <c r="J73" s="89" t="n">
        <v>-400000</v>
      </c>
      <c r="M73" s="68"/>
      <c r="N73" s="68"/>
      <c r="T73" s="188"/>
      <c r="U73" s="103"/>
      <c r="V73" s="159"/>
      <c r="W73" s="68"/>
      <c r="X73" s="0"/>
      <c r="Y73" s="0"/>
    </row>
    <row r="74" customFormat="false" ht="12.95" hidden="true" customHeight="true" outlineLevel="0" collapsed="false">
      <c r="B74" s="154" t="s">
        <v>297</v>
      </c>
      <c r="C74" s="0"/>
      <c r="D74" s="154" t="s">
        <v>298</v>
      </c>
      <c r="F74" s="202"/>
      <c r="G74" s="157"/>
      <c r="M74" s="68" t="n">
        <v>50687</v>
      </c>
      <c r="N74" s="68"/>
      <c r="T74" s="188"/>
      <c r="U74" s="103"/>
      <c r="V74" s="159"/>
      <c r="W74" s="68"/>
      <c r="X74" s="0"/>
      <c r="Y74" s="0"/>
    </row>
    <row r="75" customFormat="false" ht="12.95" hidden="true" customHeight="true" outlineLevel="0" collapsed="false">
      <c r="B75" s="154" t="s">
        <v>297</v>
      </c>
      <c r="C75" s="0"/>
      <c r="D75" s="154" t="s">
        <v>299</v>
      </c>
      <c r="F75" s="202"/>
      <c r="G75" s="157"/>
      <c r="M75" s="68" t="n">
        <v>-1328000</v>
      </c>
      <c r="N75" s="68"/>
      <c r="T75" s="188"/>
      <c r="U75" s="103"/>
      <c r="V75" s="159"/>
      <c r="W75" s="68"/>
      <c r="X75" s="0"/>
      <c r="Y75" s="0"/>
    </row>
    <row r="76" customFormat="false" ht="12.95" hidden="true" customHeight="true" outlineLevel="0" collapsed="false">
      <c r="B76" s="154" t="s">
        <v>297</v>
      </c>
      <c r="C76" s="0"/>
      <c r="D76" s="154" t="s">
        <v>212</v>
      </c>
      <c r="F76" s="202"/>
      <c r="G76" s="157"/>
      <c r="J76" s="89" t="n">
        <v>-11439000</v>
      </c>
      <c r="M76" s="68" t="n">
        <v>6179000</v>
      </c>
      <c r="N76" s="68"/>
      <c r="Q76" s="157" t="n">
        <v>-1672129</v>
      </c>
      <c r="T76" s="188"/>
      <c r="U76" s="103"/>
      <c r="V76" s="159"/>
      <c r="W76" s="68"/>
      <c r="X76" s="0"/>
      <c r="Y76" s="0"/>
    </row>
    <row r="77" customFormat="false" ht="12.95" hidden="true" customHeight="true" outlineLevel="0" collapsed="false">
      <c r="B77" s="154" t="s">
        <v>297</v>
      </c>
      <c r="C77" s="0"/>
      <c r="D77" s="154" t="s">
        <v>300</v>
      </c>
      <c r="F77" s="202"/>
      <c r="G77" s="157"/>
      <c r="M77" s="68" t="n">
        <v>-210</v>
      </c>
      <c r="N77" s="68"/>
      <c r="T77" s="188"/>
      <c r="U77" s="103"/>
      <c r="V77" s="159"/>
      <c r="W77" s="68"/>
      <c r="X77" s="0"/>
      <c r="Y77" s="0"/>
    </row>
    <row r="78" customFormat="false" ht="12.95" hidden="true" customHeight="true" outlineLevel="0" collapsed="false">
      <c r="B78" s="154" t="s">
        <v>297</v>
      </c>
      <c r="C78" s="0"/>
      <c r="D78" s="154" t="s">
        <v>301</v>
      </c>
      <c r="F78" s="202"/>
      <c r="G78" s="157"/>
      <c r="M78" s="68"/>
      <c r="N78" s="68"/>
      <c r="T78" s="103"/>
      <c r="U78" s="103"/>
      <c r="V78" s="159"/>
      <c r="W78" s="68" t="n">
        <v>-382000</v>
      </c>
      <c r="X78" s="0"/>
      <c r="Y78" s="0"/>
    </row>
    <row r="79" customFormat="false" ht="12.95" hidden="true" customHeight="true" outlineLevel="0" collapsed="false">
      <c r="B79" s="154" t="s">
        <v>297</v>
      </c>
      <c r="C79" s="0"/>
      <c r="D79" s="154" t="s">
        <v>225</v>
      </c>
      <c r="F79" s="202"/>
      <c r="G79" s="157"/>
      <c r="J79" s="89" t="n">
        <v>-18000</v>
      </c>
      <c r="M79" s="68" t="n">
        <v>82000</v>
      </c>
      <c r="N79" s="68"/>
      <c r="Q79" s="157" t="n">
        <v>-73000</v>
      </c>
      <c r="T79" s="103"/>
      <c r="U79" s="103"/>
      <c r="V79" s="159"/>
      <c r="W79" s="68"/>
      <c r="X79" s="0"/>
      <c r="Y79" s="0"/>
    </row>
    <row r="80" customFormat="false" ht="12.95" hidden="true" customHeight="true" outlineLevel="0" collapsed="false">
      <c r="B80" s="154" t="s">
        <v>297</v>
      </c>
      <c r="C80" s="0"/>
      <c r="D80" s="154" t="s">
        <v>302</v>
      </c>
      <c r="F80" s="202"/>
      <c r="G80" s="157"/>
      <c r="M80" s="68"/>
      <c r="N80" s="68"/>
      <c r="Q80" s="157" t="n">
        <v>-31200000</v>
      </c>
      <c r="T80" s="103"/>
      <c r="U80" s="103"/>
      <c r="V80" s="159"/>
      <c r="W80" s="68"/>
      <c r="X80" s="0"/>
      <c r="Y80" s="0"/>
    </row>
    <row r="81" customFormat="false" ht="12.95" hidden="true" customHeight="true" outlineLevel="0" collapsed="false">
      <c r="B81" s="154" t="s">
        <v>297</v>
      </c>
      <c r="C81" s="0"/>
      <c r="D81" s="154" t="s">
        <v>303</v>
      </c>
      <c r="F81" s="202"/>
      <c r="G81" s="157"/>
      <c r="M81" s="68"/>
      <c r="N81" s="68"/>
      <c r="T81" s="103"/>
      <c r="U81" s="103"/>
      <c r="V81" s="159"/>
      <c r="W81" s="68" t="n">
        <v>-15000</v>
      </c>
      <c r="X81" s="0"/>
      <c r="Y81" s="0"/>
    </row>
    <row r="82" customFormat="false" ht="12.95" hidden="true" customHeight="true" outlineLevel="0" collapsed="false">
      <c r="B82" s="154" t="s">
        <v>297</v>
      </c>
      <c r="C82" s="0"/>
      <c r="D82" s="154" t="s">
        <v>304</v>
      </c>
      <c r="F82" s="202"/>
      <c r="G82" s="157"/>
      <c r="M82" s="68"/>
      <c r="N82" s="68"/>
      <c r="Q82" s="157" t="n">
        <v>101000</v>
      </c>
      <c r="T82" s="103"/>
      <c r="U82" s="103"/>
      <c r="V82" s="159"/>
      <c r="W82" s="68"/>
      <c r="X82" s="0"/>
      <c r="Y82" s="0"/>
    </row>
    <row r="83" customFormat="false" ht="12.95" hidden="true" customHeight="true" outlineLevel="0" collapsed="false">
      <c r="B83" s="154" t="s">
        <v>297</v>
      </c>
      <c r="C83" s="0"/>
      <c r="D83" s="154" t="s">
        <v>151</v>
      </c>
      <c r="F83" s="202"/>
      <c r="G83" s="157"/>
      <c r="M83" s="68"/>
      <c r="N83" s="68"/>
      <c r="Q83" s="157" t="n">
        <v>466765000</v>
      </c>
      <c r="T83" s="103"/>
      <c r="U83" s="103"/>
      <c r="V83" s="159"/>
      <c r="W83" s="68"/>
      <c r="X83" s="0"/>
      <c r="Y83" s="0"/>
    </row>
    <row r="84" customFormat="false" ht="12.95" hidden="true" customHeight="true" outlineLevel="0" collapsed="false">
      <c r="B84" s="154" t="s">
        <v>297</v>
      </c>
      <c r="C84" s="0"/>
      <c r="D84" s="154" t="s">
        <v>216</v>
      </c>
      <c r="F84" s="202"/>
      <c r="G84" s="157"/>
      <c r="M84" s="68" t="n">
        <v>-1265570</v>
      </c>
      <c r="N84" s="68"/>
      <c r="T84" s="103"/>
      <c r="U84" s="103"/>
      <c r="V84" s="159"/>
      <c r="W84" s="68"/>
      <c r="X84" s="0"/>
      <c r="Y84" s="0"/>
    </row>
    <row r="85" customFormat="false" ht="12.95" hidden="true" customHeight="true" outlineLevel="0" collapsed="false">
      <c r="B85" s="154" t="s">
        <v>297</v>
      </c>
      <c r="C85" s="0"/>
      <c r="D85" s="154" t="s">
        <v>305</v>
      </c>
      <c r="F85" s="202"/>
      <c r="G85" s="157" t="n">
        <v>23000</v>
      </c>
      <c r="J85" s="89" t="n">
        <v>3032485</v>
      </c>
      <c r="M85" s="68" t="n">
        <v>2471062</v>
      </c>
      <c r="N85" s="68"/>
      <c r="T85" s="103"/>
      <c r="U85" s="103"/>
      <c r="V85" s="159"/>
      <c r="W85" s="68"/>
      <c r="X85" s="0"/>
      <c r="Y85" s="0"/>
    </row>
    <row r="86" customFormat="false" ht="12.95" hidden="true" customHeight="true" outlineLevel="0" collapsed="false">
      <c r="B86" s="154" t="s">
        <v>297</v>
      </c>
      <c r="C86" s="0"/>
      <c r="D86" s="154" t="s">
        <v>306</v>
      </c>
      <c r="F86" s="202"/>
      <c r="G86" s="157"/>
      <c r="M86" s="68" t="n">
        <v>103000</v>
      </c>
      <c r="N86" s="68"/>
      <c r="T86" s="103"/>
      <c r="U86" s="103"/>
      <c r="V86" s="159"/>
      <c r="W86" s="68"/>
      <c r="X86" s="0"/>
      <c r="Y86" s="0"/>
    </row>
    <row r="87" customFormat="false" ht="12.95" hidden="true" customHeight="true" outlineLevel="0" collapsed="false">
      <c r="B87" s="154" t="s">
        <v>297</v>
      </c>
      <c r="C87" s="0"/>
      <c r="D87" s="154" t="s">
        <v>220</v>
      </c>
      <c r="F87" s="202"/>
      <c r="G87" s="157"/>
      <c r="M87" s="68" t="n">
        <v>3459000</v>
      </c>
      <c r="N87" s="68"/>
      <c r="T87" s="103"/>
      <c r="U87" s="103"/>
      <c r="V87" s="159"/>
      <c r="W87" s="68"/>
      <c r="X87" s="0"/>
      <c r="Y87" s="0"/>
    </row>
    <row r="88" customFormat="false" ht="12.95" hidden="true" customHeight="true" outlineLevel="0" collapsed="false">
      <c r="B88" s="154" t="s">
        <v>297</v>
      </c>
      <c r="C88" s="0"/>
      <c r="D88" s="154" t="s">
        <v>307</v>
      </c>
      <c r="F88" s="202"/>
      <c r="G88" s="157"/>
      <c r="M88" s="68" t="n">
        <v>-9000</v>
      </c>
      <c r="N88" s="68"/>
      <c r="T88" s="103"/>
      <c r="U88" s="103"/>
      <c r="V88" s="159"/>
      <c r="W88" s="68"/>
      <c r="X88" s="0"/>
      <c r="Y88" s="0"/>
    </row>
    <row r="89" customFormat="false" ht="12.95" hidden="true" customHeight="true" outlineLevel="0" collapsed="false">
      <c r="B89" s="154" t="s">
        <v>297</v>
      </c>
      <c r="C89" s="0"/>
      <c r="D89" s="154" t="s">
        <v>308</v>
      </c>
      <c r="F89" s="202"/>
      <c r="G89" s="157"/>
      <c r="M89" s="68" t="n">
        <v>182000</v>
      </c>
      <c r="N89" s="68"/>
      <c r="Q89" s="157" t="n">
        <v>-3349000</v>
      </c>
      <c r="T89" s="103"/>
      <c r="U89" s="103"/>
      <c r="V89" s="159"/>
      <c r="W89" s="68"/>
      <c r="X89" s="0"/>
      <c r="Y89" s="0"/>
    </row>
    <row r="90" customFormat="false" ht="12.95" hidden="true" customHeight="true" outlineLevel="0" collapsed="false">
      <c r="B90" s="154" t="s">
        <v>297</v>
      </c>
      <c r="C90" s="0"/>
      <c r="D90" s="154" t="s">
        <v>309</v>
      </c>
      <c r="F90" s="202"/>
      <c r="G90" s="157"/>
      <c r="M90" s="68" t="n">
        <v>576000</v>
      </c>
      <c r="N90" s="68"/>
      <c r="Q90" s="157" t="n">
        <v>1155000</v>
      </c>
      <c r="T90" s="103"/>
      <c r="U90" s="103"/>
      <c r="V90" s="159"/>
      <c r="W90" s="68"/>
      <c r="X90" s="0"/>
      <c r="Y90" s="0"/>
    </row>
    <row r="91" customFormat="false" ht="12.95" hidden="true" customHeight="true" outlineLevel="0" collapsed="false">
      <c r="B91" s="154" t="s">
        <v>297</v>
      </c>
      <c r="C91" s="0"/>
      <c r="D91" s="154" t="s">
        <v>310</v>
      </c>
      <c r="F91" s="202"/>
      <c r="G91" s="157"/>
      <c r="J91" s="89" t="n">
        <v>-17699000</v>
      </c>
      <c r="M91" s="68" t="n">
        <v>-2407000</v>
      </c>
      <c r="N91" s="68"/>
      <c r="T91" s="103" t="n">
        <v>-21979000</v>
      </c>
      <c r="U91" s="103"/>
      <c r="V91" s="159"/>
      <c r="W91" s="68" t="n">
        <v>-11895761</v>
      </c>
      <c r="X91" s="0"/>
      <c r="Y91" s="0"/>
    </row>
    <row r="92" customFormat="false" ht="12.95" hidden="true" customHeight="true" outlineLevel="0" collapsed="false">
      <c r="B92" s="154" t="s">
        <v>297</v>
      </c>
      <c r="C92" s="0"/>
      <c r="D92" s="154" t="s">
        <v>311</v>
      </c>
      <c r="F92" s="202"/>
      <c r="G92" s="157"/>
      <c r="J92" s="89" t="n">
        <v>-3713638</v>
      </c>
      <c r="M92" s="68"/>
      <c r="N92" s="68"/>
      <c r="T92" s="103"/>
      <c r="U92" s="103"/>
      <c r="V92" s="159"/>
      <c r="W92" s="68"/>
      <c r="X92" s="0"/>
      <c r="Y92" s="0"/>
    </row>
    <row r="93" customFormat="false" ht="12.95" hidden="true" customHeight="true" outlineLevel="0" collapsed="false">
      <c r="B93" s="154" t="s">
        <v>297</v>
      </c>
      <c r="C93" s="0"/>
      <c r="D93" s="154" t="s">
        <v>312</v>
      </c>
      <c r="F93" s="202"/>
      <c r="G93" s="157"/>
      <c r="J93" s="89" t="n">
        <v>337000</v>
      </c>
      <c r="M93" s="68"/>
      <c r="N93" s="68"/>
      <c r="Q93" s="157" t="n">
        <v>986677</v>
      </c>
      <c r="T93" s="103" t="n">
        <v>484000</v>
      </c>
      <c r="U93" s="103"/>
      <c r="V93" s="159"/>
      <c r="W93" s="68" t="n">
        <v>0</v>
      </c>
      <c r="X93" s="0"/>
      <c r="Y93" s="0"/>
    </row>
    <row r="94" customFormat="false" ht="12.95" hidden="true" customHeight="true" outlineLevel="0" collapsed="false">
      <c r="B94" s="154" t="s">
        <v>297</v>
      </c>
      <c r="C94" s="0"/>
      <c r="D94" s="154" t="s">
        <v>313</v>
      </c>
      <c r="F94" s="202"/>
      <c r="G94" s="157"/>
      <c r="M94" s="68"/>
      <c r="N94" s="68"/>
      <c r="Q94" s="157" t="n">
        <v>-1291678</v>
      </c>
      <c r="T94" s="103"/>
      <c r="U94" s="103"/>
      <c r="V94" s="159"/>
      <c r="W94" s="68"/>
      <c r="X94" s="0"/>
      <c r="Y94" s="0"/>
    </row>
    <row r="95" customFormat="false" ht="12.95" hidden="true" customHeight="true" outlineLevel="0" collapsed="false">
      <c r="B95" s="154" t="s">
        <v>297</v>
      </c>
      <c r="C95" s="0"/>
      <c r="D95" s="154" t="s">
        <v>314</v>
      </c>
      <c r="F95" s="202"/>
      <c r="G95" s="157"/>
      <c r="J95" s="89" t="n">
        <v>-4803038</v>
      </c>
      <c r="M95" s="68" t="n">
        <v>7992000</v>
      </c>
      <c r="N95" s="68"/>
      <c r="T95" s="103" t="n">
        <v>-5697000</v>
      </c>
      <c r="U95" s="103"/>
      <c r="V95" s="159"/>
      <c r="W95" s="68" t="n">
        <v>0</v>
      </c>
      <c r="X95" s="0"/>
      <c r="Y95" s="0"/>
    </row>
    <row r="96" customFormat="false" ht="12.95" hidden="true" customHeight="true" outlineLevel="0" collapsed="false">
      <c r="B96" s="154" t="s">
        <v>297</v>
      </c>
      <c r="C96" s="0"/>
      <c r="D96" s="154" t="s">
        <v>315</v>
      </c>
      <c r="F96" s="202"/>
      <c r="G96" s="157" t="n">
        <v>-6223173</v>
      </c>
      <c r="M96" s="68"/>
      <c r="N96" s="68"/>
      <c r="T96" s="103"/>
      <c r="U96" s="103"/>
      <c r="V96" s="159"/>
      <c r="W96" s="68"/>
      <c r="X96" s="0"/>
      <c r="Y96" s="0"/>
    </row>
    <row r="97" customFormat="false" ht="12.95" hidden="true" customHeight="true" outlineLevel="0" collapsed="false">
      <c r="B97" s="154" t="s">
        <v>297</v>
      </c>
      <c r="C97" s="0"/>
      <c r="D97" s="154" t="s">
        <v>295</v>
      </c>
      <c r="F97" s="202"/>
      <c r="G97" s="157"/>
      <c r="J97" s="89" t="n">
        <v>8234000</v>
      </c>
      <c r="M97" s="68" t="n">
        <v>-6094000</v>
      </c>
      <c r="N97" s="68"/>
      <c r="Q97" s="157" t="n">
        <v>-435075677</v>
      </c>
      <c r="T97" s="103"/>
      <c r="U97" s="103"/>
      <c r="V97" s="159"/>
      <c r="W97" s="68"/>
      <c r="X97" s="0"/>
      <c r="Y97" s="0"/>
    </row>
    <row r="98" customFormat="false" ht="12.95" hidden="true" customHeight="true" outlineLevel="0" collapsed="false">
      <c r="B98" s="154" t="s">
        <v>297</v>
      </c>
      <c r="C98" s="0"/>
      <c r="D98" s="154" t="s">
        <v>316</v>
      </c>
      <c r="F98" s="202"/>
      <c r="G98" s="157"/>
      <c r="M98" s="68"/>
      <c r="N98" s="68"/>
      <c r="T98" s="103" t="n">
        <v>1768000</v>
      </c>
      <c r="U98" s="103"/>
      <c r="V98" s="159"/>
      <c r="W98" s="68" t="n">
        <v>-2548575</v>
      </c>
      <c r="X98" s="0"/>
      <c r="Y98" s="0"/>
    </row>
    <row r="99" customFormat="false" ht="12.95" hidden="true" customHeight="true" outlineLevel="0" collapsed="false">
      <c r="B99" s="154" t="s">
        <v>297</v>
      </c>
      <c r="C99" s="0"/>
      <c r="D99" s="154" t="s">
        <v>317</v>
      </c>
      <c r="F99" s="202"/>
      <c r="G99" s="157" t="n">
        <v>5929601</v>
      </c>
      <c r="M99" s="68"/>
      <c r="N99" s="68"/>
      <c r="T99" s="103"/>
      <c r="U99" s="103"/>
      <c r="V99" s="159"/>
      <c r="W99" s="68"/>
      <c r="X99" s="0"/>
      <c r="Y99" s="0"/>
    </row>
    <row r="100" customFormat="false" ht="12.95" hidden="true" customHeight="true" outlineLevel="0" collapsed="false">
      <c r="B100" s="154" t="s">
        <v>297</v>
      </c>
      <c r="C100" s="0"/>
      <c r="D100" s="154" t="s">
        <v>24</v>
      </c>
      <c r="F100" s="202"/>
      <c r="G100" s="157"/>
      <c r="M100" s="68" t="n">
        <v>-4772000</v>
      </c>
      <c r="N100" s="68"/>
      <c r="Q100" s="157" t="n">
        <v>1291679</v>
      </c>
      <c r="T100" s="103" t="n">
        <v>-7849000</v>
      </c>
      <c r="U100" s="103"/>
      <c r="V100" s="159"/>
      <c r="W100" s="68" t="n">
        <v>19463000</v>
      </c>
      <c r="X100" s="0"/>
      <c r="Y100" s="0"/>
    </row>
    <row r="101" customFormat="false" ht="12.95" hidden="true" customHeight="true" outlineLevel="0" collapsed="false">
      <c r="B101" s="154" t="s">
        <v>297</v>
      </c>
      <c r="C101" s="0"/>
      <c r="D101" s="154" t="s">
        <v>318</v>
      </c>
      <c r="F101" s="202"/>
      <c r="G101" s="157"/>
      <c r="M101" s="68" t="n">
        <v>-196000</v>
      </c>
      <c r="N101" s="68"/>
      <c r="T101" s="103"/>
      <c r="U101" s="103"/>
      <c r="V101" s="159"/>
      <c r="W101" s="68" t="n">
        <v>-884000</v>
      </c>
      <c r="X101" s="0"/>
      <c r="Y101" s="0"/>
    </row>
    <row r="102" customFormat="false" ht="12.95" hidden="true" customHeight="true" outlineLevel="0" collapsed="false">
      <c r="B102" s="154" t="s">
        <v>297</v>
      </c>
      <c r="C102" s="0"/>
      <c r="D102" s="154" t="s">
        <v>319</v>
      </c>
      <c r="F102" s="202"/>
      <c r="G102" s="157"/>
      <c r="M102" s="68"/>
      <c r="N102" s="68"/>
      <c r="T102" s="103" t="n">
        <v>593000</v>
      </c>
      <c r="U102" s="103"/>
      <c r="V102" s="159"/>
      <c r="W102" s="68" t="n">
        <v>239000</v>
      </c>
      <c r="X102" s="0"/>
      <c r="Y102" s="0"/>
    </row>
    <row r="103" customFormat="false" ht="12.95" hidden="true" customHeight="true" outlineLevel="0" collapsed="false">
      <c r="B103" s="154" t="s">
        <v>68</v>
      </c>
      <c r="C103" s="0"/>
      <c r="D103" s="154" t="s">
        <v>320</v>
      </c>
      <c r="F103" s="202"/>
      <c r="G103" s="157"/>
      <c r="M103" s="68"/>
      <c r="N103" s="68"/>
      <c r="T103" s="103"/>
      <c r="U103" s="103"/>
      <c r="V103" s="159"/>
      <c r="W103" s="68" t="n">
        <v>442177</v>
      </c>
      <c r="X103" s="0"/>
      <c r="Y103" s="0"/>
    </row>
    <row r="104" customFormat="false" ht="12.95" hidden="true" customHeight="true" outlineLevel="0" collapsed="false">
      <c r="B104" s="154" t="s">
        <v>68</v>
      </c>
      <c r="C104" s="0"/>
      <c r="D104" s="154" t="s">
        <v>156</v>
      </c>
      <c r="F104" s="202"/>
      <c r="G104" s="157"/>
      <c r="M104" s="68"/>
      <c r="N104" s="68"/>
      <c r="T104" s="103"/>
      <c r="U104" s="103"/>
      <c r="V104" s="159"/>
      <c r="W104" s="68" t="n">
        <v>428076</v>
      </c>
      <c r="X104" s="0"/>
      <c r="Y104" s="0"/>
    </row>
    <row r="105" customFormat="false" ht="12.95" hidden="true" customHeight="true" outlineLevel="0" collapsed="false">
      <c r="B105" s="154" t="s">
        <v>68</v>
      </c>
      <c r="C105" s="0"/>
      <c r="D105" s="154" t="s">
        <v>321</v>
      </c>
      <c r="F105" s="202"/>
      <c r="G105" s="157"/>
      <c r="M105" s="68"/>
      <c r="N105" s="68"/>
      <c r="T105" s="103"/>
      <c r="U105" s="103"/>
      <c r="V105" s="159"/>
      <c r="W105" s="68" t="n">
        <v>-429096</v>
      </c>
      <c r="X105" s="0"/>
      <c r="Y105" s="0"/>
    </row>
    <row r="106" customFormat="false" ht="12.95" hidden="true" customHeight="true" outlineLevel="0" collapsed="false">
      <c r="B106" s="154" t="s">
        <v>68</v>
      </c>
      <c r="C106" s="0"/>
      <c r="D106" s="154" t="s">
        <v>283</v>
      </c>
      <c r="F106" s="202"/>
      <c r="G106" s="157"/>
      <c r="M106" s="68"/>
      <c r="N106" s="68"/>
      <c r="T106" s="103"/>
      <c r="U106" s="103"/>
      <c r="V106" s="159"/>
      <c r="W106" s="68" t="n">
        <v>520209</v>
      </c>
      <c r="X106" s="0"/>
      <c r="Y106" s="0"/>
    </row>
    <row r="107" customFormat="false" ht="12.95" hidden="true" customHeight="true" outlineLevel="0" collapsed="false">
      <c r="B107" s="154" t="s">
        <v>322</v>
      </c>
      <c r="C107" s="0"/>
      <c r="D107" s="154" t="s">
        <v>156</v>
      </c>
      <c r="F107" s="202"/>
      <c r="G107" s="157"/>
      <c r="M107" s="68"/>
      <c r="N107" s="0"/>
      <c r="T107" s="103"/>
      <c r="U107" s="103"/>
      <c r="V107" s="159"/>
      <c r="W107" s="68" t="n">
        <v>123000</v>
      </c>
      <c r="X107" s="0"/>
      <c r="Y107" s="0"/>
    </row>
    <row r="108" customFormat="false" ht="12.95" hidden="true" customHeight="true" outlineLevel="0" collapsed="false">
      <c r="C108" s="0"/>
      <c r="F108" s="204"/>
      <c r="G108" s="205" t="n">
        <f aca="false">SUM(G70:G107)</f>
        <v>-70572</v>
      </c>
      <c r="J108" s="205" t="n">
        <f aca="false">SUM(J70:J107)</f>
        <v>-17799191</v>
      </c>
      <c r="M108" s="205" t="n">
        <f aca="false">SUM(M70:M107)</f>
        <v>-2067031</v>
      </c>
      <c r="N108" s="0"/>
      <c r="O108" s="205"/>
      <c r="P108" s="205"/>
      <c r="Q108" s="205" t="n">
        <f aca="false">SUM(Q70:Q107)</f>
        <v>-2362128</v>
      </c>
      <c r="T108" s="205" t="n">
        <f aca="false">SUM(T70:T107)</f>
        <v>-32373000</v>
      </c>
      <c r="U108" s="103"/>
      <c r="V108" s="159"/>
      <c r="W108" s="195" t="n">
        <f aca="false">SUM(W70:W107)</f>
        <v>-27505970</v>
      </c>
      <c r="X108" s="68"/>
      <c r="Y108" s="0"/>
    </row>
    <row r="109" customFormat="false" ht="12.95" hidden="true" customHeight="true" outlineLevel="0" collapsed="false">
      <c r="B109" s="155"/>
      <c r="C109" s="0"/>
      <c r="F109" s="202"/>
      <c r="G109" s="157"/>
      <c r="N109" s="0"/>
      <c r="T109" s="103"/>
      <c r="U109" s="103"/>
      <c r="V109" s="159"/>
      <c r="W109" s="68"/>
      <c r="X109" s="68"/>
    </row>
    <row r="110" customFormat="false" ht="12.95" hidden="false" customHeight="true" outlineLevel="0" collapsed="false">
      <c r="B110" s="155"/>
      <c r="C110" s="0"/>
      <c r="F110" s="202"/>
      <c r="G110" s="157"/>
      <c r="N110" s="0"/>
      <c r="W110" s="68"/>
      <c r="X110" s="68"/>
    </row>
    <row r="111" customFormat="false" ht="12.95" hidden="false" customHeight="true" outlineLevel="0" collapsed="false">
      <c r="B111" s="155"/>
      <c r="C111" s="0"/>
      <c r="F111" s="97"/>
      <c r="G111" s="67"/>
      <c r="N111" s="0"/>
      <c r="W111" s="68"/>
      <c r="X111" s="68"/>
    </row>
    <row r="112" customFormat="false" ht="12.95" hidden="false" customHeight="true" outlineLevel="0" collapsed="false">
      <c r="B112" s="155"/>
      <c r="C112" s="0"/>
      <c r="F112" s="97"/>
      <c r="G112" s="67"/>
      <c r="N112" s="0"/>
      <c r="W112" s="158"/>
      <c r="X112" s="158"/>
    </row>
    <row r="113" customFormat="false" ht="12.95" hidden="false" customHeight="true" outlineLevel="0" collapsed="false">
      <c r="B113" s="155"/>
      <c r="C113" s="0"/>
      <c r="F113" s="97"/>
      <c r="G113" s="67"/>
      <c r="N113" s="68"/>
      <c r="W113" s="158"/>
      <c r="X113" s="158"/>
    </row>
    <row r="114" customFormat="false" ht="12.95" hidden="false" customHeight="true" outlineLevel="0" collapsed="false">
      <c r="B114" s="155"/>
      <c r="C114" s="0"/>
      <c r="F114" s="97"/>
      <c r="G114" s="67"/>
      <c r="N114" s="68"/>
      <c r="W114" s="158"/>
      <c r="X114" s="158"/>
    </row>
    <row r="115" customFormat="false" ht="12.95" hidden="false" customHeight="true" outlineLevel="0" collapsed="false">
      <c r="B115" s="155"/>
      <c r="C115" s="0"/>
      <c r="F115" s="97"/>
      <c r="G115" s="67"/>
      <c r="N115" s="68"/>
      <c r="W115" s="158"/>
      <c r="X115" s="158"/>
    </row>
    <row r="116" customFormat="false" ht="12.95" hidden="false" customHeight="true" outlineLevel="0" collapsed="false">
      <c r="B116" s="155"/>
      <c r="C116" s="0"/>
      <c r="F116" s="97"/>
      <c r="G116" s="67"/>
      <c r="N116" s="68"/>
      <c r="W116" s="158"/>
      <c r="X116" s="158"/>
    </row>
    <row r="117" customFormat="false" ht="12.95" hidden="false" customHeight="true" outlineLevel="0" collapsed="false">
      <c r="B117" s="155"/>
      <c r="C117" s="0"/>
      <c r="F117" s="97"/>
      <c r="G117" s="67"/>
      <c r="N117" s="68"/>
      <c r="W117" s="158"/>
      <c r="X117" s="158"/>
    </row>
    <row r="118" customFormat="false" ht="12.95" hidden="false" customHeight="true" outlineLevel="0" collapsed="false">
      <c r="B118" s="155"/>
      <c r="C118" s="0"/>
      <c r="F118" s="97"/>
      <c r="G118" s="67"/>
      <c r="N118" s="68"/>
      <c r="W118" s="158"/>
      <c r="X118" s="158"/>
    </row>
    <row r="119" customFormat="false" ht="12.95" hidden="false" customHeight="true" outlineLevel="0" collapsed="false">
      <c r="B119" s="155"/>
      <c r="C119" s="0"/>
      <c r="F119" s="97"/>
      <c r="G119" s="67"/>
      <c r="N119" s="68"/>
      <c r="W119" s="158"/>
      <c r="X119" s="158"/>
    </row>
    <row r="120" customFormat="false" ht="12.95" hidden="false" customHeight="true" outlineLevel="0" collapsed="false">
      <c r="B120" s="155"/>
      <c r="C120" s="0"/>
      <c r="F120" s="97"/>
      <c r="G120" s="67"/>
      <c r="N120" s="68"/>
      <c r="W120" s="158"/>
      <c r="X120" s="158"/>
    </row>
    <row r="121" customFormat="false" ht="12.95" hidden="false" customHeight="true" outlineLevel="0" collapsed="false">
      <c r="B121" s="155"/>
      <c r="C121" s="0"/>
      <c r="F121" s="97"/>
      <c r="G121" s="67"/>
      <c r="N121" s="68"/>
      <c r="W121" s="158"/>
      <c r="X121" s="158"/>
    </row>
    <row r="122" customFormat="false" ht="12.95" hidden="false" customHeight="true" outlineLevel="0" collapsed="false">
      <c r="B122" s="155"/>
      <c r="C122" s="0"/>
      <c r="F122" s="97"/>
      <c r="G122" s="67"/>
      <c r="N122" s="68"/>
      <c r="W122" s="158"/>
      <c r="X122" s="158"/>
    </row>
    <row r="123" customFormat="false" ht="12.95" hidden="false" customHeight="true" outlineLevel="0" collapsed="false">
      <c r="B123" s="155"/>
      <c r="C123" s="0"/>
      <c r="F123" s="97"/>
      <c r="G123" s="67"/>
      <c r="N123" s="68"/>
      <c r="W123" s="158"/>
      <c r="X123" s="158"/>
    </row>
    <row r="124" customFormat="false" ht="12.95" hidden="false" customHeight="true" outlineLevel="0" collapsed="false">
      <c r="B124" s="155"/>
      <c r="C124" s="0"/>
      <c r="F124" s="97"/>
      <c r="G124" s="67"/>
      <c r="N124" s="68"/>
      <c r="W124" s="158"/>
      <c r="X124" s="158"/>
    </row>
    <row r="125" customFormat="false" ht="12.95" hidden="false" customHeight="true" outlineLevel="0" collapsed="false">
      <c r="B125" s="155"/>
      <c r="C125" s="0"/>
      <c r="N125" s="68"/>
      <c r="W125" s="158"/>
      <c r="X125" s="158"/>
    </row>
    <row r="126" customFormat="false" ht="12.95" hidden="false" customHeight="true" outlineLevel="0" collapsed="false">
      <c r="B126" s="155"/>
      <c r="C126" s="0"/>
      <c r="N126" s="68"/>
      <c r="W126" s="158"/>
      <c r="X126" s="158"/>
    </row>
    <row r="127" customFormat="false" ht="12.95" hidden="false" customHeight="true" outlineLevel="0" collapsed="false">
      <c r="B127" s="155"/>
      <c r="C127" s="0"/>
      <c r="N127" s="68"/>
      <c r="W127" s="158"/>
      <c r="X127" s="158"/>
    </row>
    <row r="128" customFormat="false" ht="12.95" hidden="false" customHeight="true" outlineLevel="0" collapsed="false">
      <c r="B128" s="155"/>
      <c r="C128" s="0"/>
      <c r="N128" s="68"/>
      <c r="W128" s="158"/>
      <c r="X128" s="158"/>
    </row>
    <row r="129" customFormat="false" ht="12.95" hidden="false" customHeight="true" outlineLevel="0" collapsed="false">
      <c r="B129" s="155"/>
      <c r="C129" s="0"/>
      <c r="N129" s="68"/>
      <c r="W129" s="158"/>
      <c r="X129" s="158"/>
    </row>
    <row r="130" customFormat="false" ht="12.95" hidden="false" customHeight="true" outlineLevel="0" collapsed="false">
      <c r="B130" s="155"/>
      <c r="C130" s="0"/>
      <c r="N130" s="68"/>
      <c r="W130" s="158"/>
      <c r="X130" s="158"/>
    </row>
    <row r="131" customFormat="false" ht="12.95" hidden="false" customHeight="true" outlineLevel="0" collapsed="false">
      <c r="B131" s="155"/>
      <c r="C131" s="0"/>
      <c r="N131" s="68"/>
      <c r="W131" s="158"/>
      <c r="X131" s="158"/>
    </row>
    <row r="132" customFormat="false" ht="12.95" hidden="false" customHeight="true" outlineLevel="0" collapsed="false">
      <c r="B132" s="155"/>
      <c r="C132" s="0"/>
      <c r="N132" s="68"/>
      <c r="W132" s="158"/>
      <c r="X132" s="158"/>
    </row>
    <row r="133" customFormat="false" ht="12.95" hidden="false" customHeight="true" outlineLevel="0" collapsed="false">
      <c r="B133" s="155"/>
      <c r="C133" s="0"/>
      <c r="N133" s="68"/>
      <c r="W133" s="158"/>
      <c r="X133" s="158"/>
    </row>
    <row r="134" customFormat="false" ht="12.95" hidden="false" customHeight="true" outlineLevel="0" collapsed="false">
      <c r="B134" s="155"/>
      <c r="C134" s="0"/>
      <c r="W134" s="158"/>
      <c r="X134" s="158"/>
    </row>
    <row r="135" customFormat="false" ht="12.95" hidden="false" customHeight="true" outlineLevel="0" collapsed="false">
      <c r="B135" s="155"/>
      <c r="C135" s="0"/>
      <c r="W135" s="158"/>
      <c r="X135" s="158"/>
    </row>
    <row r="136" customFormat="false" ht="12.95" hidden="false" customHeight="true" outlineLevel="0" collapsed="false">
      <c r="B136" s="155"/>
      <c r="C136" s="0"/>
      <c r="W136" s="158"/>
      <c r="X136" s="158"/>
    </row>
    <row r="137" customFormat="false" ht="12.95" hidden="false" customHeight="true" outlineLevel="0" collapsed="false">
      <c r="B137" s="155"/>
      <c r="C137" s="0"/>
      <c r="W137" s="158"/>
      <c r="X137" s="158"/>
    </row>
    <row r="138" customFormat="false" ht="12.95" hidden="false" customHeight="true" outlineLevel="0" collapsed="false">
      <c r="B138" s="155"/>
      <c r="C138" s="0"/>
      <c r="W138" s="158"/>
      <c r="X138" s="158"/>
    </row>
    <row r="139" customFormat="false" ht="12.95" hidden="false" customHeight="true" outlineLevel="0" collapsed="false">
      <c r="B139" s="155"/>
      <c r="C139" s="0"/>
      <c r="W139" s="158"/>
      <c r="X139" s="158"/>
    </row>
    <row r="140" customFormat="false" ht="12.95" hidden="false" customHeight="true" outlineLevel="0" collapsed="false">
      <c r="B140" s="155"/>
      <c r="C140" s="0"/>
      <c r="W140" s="158"/>
      <c r="X140" s="158"/>
    </row>
    <row r="141" customFormat="false" ht="12.95" hidden="false" customHeight="true" outlineLevel="0" collapsed="false">
      <c r="B141" s="155"/>
      <c r="C141" s="0"/>
      <c r="W141" s="158"/>
      <c r="X141" s="158"/>
    </row>
    <row r="142" customFormat="false" ht="12.95" hidden="false" customHeight="true" outlineLevel="0" collapsed="false">
      <c r="B142" s="155"/>
      <c r="C142" s="0"/>
      <c r="W142" s="158"/>
      <c r="X142" s="158"/>
    </row>
    <row r="143" customFormat="false" ht="12.95" hidden="false" customHeight="true" outlineLevel="0" collapsed="false">
      <c r="B143" s="155"/>
      <c r="C143" s="0"/>
      <c r="W143" s="158"/>
      <c r="X143" s="158"/>
    </row>
    <row r="144" customFormat="false" ht="12.95" hidden="false" customHeight="true" outlineLevel="0" collapsed="false">
      <c r="B144" s="155"/>
      <c r="C144" s="0"/>
      <c r="W144" s="158"/>
      <c r="X144" s="158"/>
    </row>
    <row r="145" customFormat="false" ht="12.95" hidden="false" customHeight="true" outlineLevel="0" collapsed="false">
      <c r="B145" s="155"/>
      <c r="C145" s="0"/>
      <c r="W145" s="158"/>
      <c r="X145" s="158"/>
    </row>
    <row r="146" customFormat="false" ht="12.95" hidden="false" customHeight="true" outlineLevel="0" collapsed="false">
      <c r="B146" s="155"/>
      <c r="C146" s="0"/>
      <c r="W146" s="158"/>
      <c r="X146" s="158"/>
    </row>
    <row r="147" customFormat="false" ht="12.95" hidden="false" customHeight="true" outlineLevel="0" collapsed="false">
      <c r="B147" s="155"/>
      <c r="C147" s="0"/>
      <c r="W147" s="158"/>
      <c r="X147" s="158"/>
    </row>
    <row r="148" customFormat="false" ht="12.95" hidden="false" customHeight="true" outlineLevel="0" collapsed="false">
      <c r="B148" s="155"/>
      <c r="C148" s="0"/>
      <c r="W148" s="158"/>
      <c r="X148" s="158"/>
    </row>
    <row r="149" customFormat="false" ht="12.95" hidden="false" customHeight="true" outlineLevel="0" collapsed="false">
      <c r="B149" s="155"/>
      <c r="C149" s="0"/>
      <c r="W149" s="158"/>
      <c r="X149" s="158"/>
    </row>
    <row r="150" customFormat="false" ht="12.95" hidden="false" customHeight="true" outlineLevel="0" collapsed="false">
      <c r="B150" s="155"/>
      <c r="C150" s="0"/>
      <c r="W150" s="158"/>
      <c r="X150" s="158"/>
    </row>
    <row r="151" customFormat="false" ht="12.95" hidden="false" customHeight="true" outlineLevel="0" collapsed="false">
      <c r="B151" s="155"/>
      <c r="C151" s="0"/>
      <c r="W151" s="158"/>
      <c r="X151" s="158"/>
    </row>
    <row r="152" customFormat="false" ht="12.95" hidden="false" customHeight="true" outlineLevel="0" collapsed="false">
      <c r="B152" s="155"/>
      <c r="C152" s="0"/>
      <c r="W152" s="158"/>
      <c r="X152" s="158"/>
    </row>
    <row r="153" customFormat="false" ht="12.95" hidden="false" customHeight="true" outlineLevel="0" collapsed="false">
      <c r="B153" s="155"/>
      <c r="C153" s="0"/>
      <c r="W153" s="158"/>
      <c r="X153" s="158"/>
    </row>
    <row r="154" customFormat="false" ht="12.95" hidden="false" customHeight="true" outlineLevel="0" collapsed="false">
      <c r="B154" s="155"/>
      <c r="C154" s="0"/>
      <c r="W154" s="158"/>
      <c r="X154" s="158"/>
    </row>
    <row r="155" customFormat="false" ht="12.95" hidden="false" customHeight="true" outlineLevel="0" collapsed="false">
      <c r="B155" s="155"/>
      <c r="C155" s="0"/>
      <c r="W155" s="158"/>
      <c r="X155" s="158"/>
    </row>
    <row r="156" customFormat="false" ht="12.95" hidden="false" customHeight="true" outlineLevel="0" collapsed="false">
      <c r="B156" s="155"/>
      <c r="C156" s="0"/>
      <c r="W156" s="158"/>
      <c r="X156" s="158"/>
    </row>
    <row r="157" customFormat="false" ht="12.95" hidden="false" customHeight="true" outlineLevel="0" collapsed="false">
      <c r="B157" s="155"/>
      <c r="C157" s="0"/>
      <c r="W157" s="158"/>
      <c r="X157" s="158"/>
    </row>
    <row r="158" customFormat="false" ht="12.95" hidden="false" customHeight="true" outlineLevel="0" collapsed="false">
      <c r="B158" s="155"/>
      <c r="C158" s="0"/>
      <c r="W158" s="158"/>
      <c r="X158" s="158"/>
    </row>
    <row r="159" customFormat="false" ht="12.95" hidden="false" customHeight="true" outlineLevel="0" collapsed="false">
      <c r="B159" s="155"/>
      <c r="C159" s="0"/>
      <c r="W159" s="158"/>
      <c r="X159" s="158"/>
    </row>
    <row r="160" customFormat="false" ht="12.95" hidden="false" customHeight="true" outlineLevel="0" collapsed="false">
      <c r="B160" s="155"/>
      <c r="C160" s="0"/>
      <c r="W160" s="158"/>
      <c r="X160" s="158"/>
    </row>
    <row r="161" customFormat="false" ht="12.95" hidden="false" customHeight="true" outlineLevel="0" collapsed="false">
      <c r="B161" s="155"/>
      <c r="C161" s="0"/>
      <c r="W161" s="158"/>
      <c r="X161" s="158"/>
    </row>
    <row r="162" customFormat="false" ht="12.95" hidden="false" customHeight="true" outlineLevel="0" collapsed="false">
      <c r="B162" s="155"/>
      <c r="C162" s="0"/>
      <c r="W162" s="158"/>
      <c r="X162" s="158"/>
    </row>
    <row r="163" customFormat="false" ht="12.95" hidden="false" customHeight="true" outlineLevel="0" collapsed="false">
      <c r="B163" s="155"/>
      <c r="C163" s="0"/>
      <c r="W163" s="158"/>
      <c r="X163" s="158"/>
    </row>
    <row r="164" customFormat="false" ht="12.95" hidden="false" customHeight="true" outlineLevel="0" collapsed="false">
      <c r="B164" s="155"/>
      <c r="C164" s="0"/>
      <c r="W164" s="158"/>
      <c r="X164" s="158"/>
    </row>
    <row r="165" customFormat="false" ht="12.95" hidden="false" customHeight="true" outlineLevel="0" collapsed="false">
      <c r="B165" s="155"/>
      <c r="C165" s="0"/>
      <c r="W165" s="158"/>
      <c r="X165" s="158"/>
    </row>
    <row r="166" customFormat="false" ht="12.95" hidden="false" customHeight="true" outlineLevel="0" collapsed="false">
      <c r="B166" s="155"/>
      <c r="C166" s="0"/>
      <c r="W166" s="158"/>
      <c r="X166" s="158"/>
    </row>
    <row r="167" customFormat="false" ht="12.95" hidden="false" customHeight="true" outlineLevel="0" collapsed="false">
      <c r="B167" s="155"/>
      <c r="C167" s="0"/>
      <c r="W167" s="158"/>
      <c r="X167" s="158"/>
    </row>
    <row r="168" customFormat="false" ht="12.95" hidden="false" customHeight="true" outlineLevel="0" collapsed="false">
      <c r="B168" s="155"/>
      <c r="C168" s="0"/>
      <c r="W168" s="158"/>
      <c r="X168" s="158"/>
    </row>
    <row r="169" customFormat="false" ht="12.95" hidden="false" customHeight="true" outlineLevel="0" collapsed="false">
      <c r="B169" s="155"/>
      <c r="C169" s="0"/>
      <c r="W169" s="158"/>
      <c r="X169" s="158"/>
    </row>
    <row r="170" customFormat="false" ht="12.95" hidden="false" customHeight="true" outlineLevel="0" collapsed="false">
      <c r="B170" s="155"/>
      <c r="C170" s="0"/>
      <c r="W170" s="158"/>
      <c r="X170" s="158"/>
    </row>
    <row r="171" customFormat="false" ht="12.95" hidden="false" customHeight="true" outlineLevel="0" collapsed="false">
      <c r="B171" s="155"/>
      <c r="C171" s="0"/>
      <c r="W171" s="158"/>
      <c r="X171" s="158"/>
    </row>
    <row r="172" customFormat="false" ht="12.95" hidden="false" customHeight="true" outlineLevel="0" collapsed="false">
      <c r="B172" s="155"/>
      <c r="C172" s="0"/>
      <c r="W172" s="158"/>
      <c r="X172" s="158"/>
    </row>
    <row r="173" customFormat="false" ht="12.95" hidden="false" customHeight="true" outlineLevel="0" collapsed="false">
      <c r="W173" s="158"/>
      <c r="X173" s="158"/>
    </row>
    <row r="174" customFormat="false" ht="12.95" hidden="false" customHeight="true" outlineLevel="0" collapsed="false">
      <c r="W174" s="158"/>
      <c r="X174" s="158"/>
    </row>
    <row r="175" customFormat="false" ht="12.95" hidden="false" customHeight="true" outlineLevel="0" collapsed="false">
      <c r="W175" s="158"/>
      <c r="X175" s="158"/>
    </row>
    <row r="176" customFormat="false" ht="12.95" hidden="false" customHeight="true" outlineLevel="0" collapsed="false">
      <c r="W176" s="158"/>
      <c r="X176" s="158"/>
    </row>
    <row r="177" customFormat="false" ht="12.95" hidden="false" customHeight="true" outlineLevel="0" collapsed="false">
      <c r="W177" s="158"/>
      <c r="X177" s="158"/>
    </row>
    <row r="178" customFormat="false" ht="12.95" hidden="false" customHeight="true" outlineLevel="0" collapsed="false">
      <c r="W178" s="158"/>
      <c r="X178" s="158"/>
    </row>
    <row r="179" customFormat="false" ht="12.95" hidden="false" customHeight="true" outlineLevel="0" collapsed="false">
      <c r="W179" s="158"/>
      <c r="X179" s="158"/>
    </row>
    <row r="180" customFormat="false" ht="12.95" hidden="false" customHeight="true" outlineLevel="0" collapsed="false">
      <c r="W180" s="158"/>
      <c r="X180" s="158"/>
    </row>
    <row r="181" customFormat="false" ht="12.95" hidden="false" customHeight="true" outlineLevel="0" collapsed="false">
      <c r="W181" s="158"/>
      <c r="X181" s="158"/>
    </row>
    <row r="182" customFormat="false" ht="12.95" hidden="false" customHeight="true" outlineLevel="0" collapsed="false">
      <c r="W182" s="158"/>
      <c r="X182" s="158"/>
    </row>
    <row r="183" customFormat="false" ht="12.95" hidden="false" customHeight="true" outlineLevel="0" collapsed="false">
      <c r="W183" s="158"/>
      <c r="X183" s="158"/>
    </row>
    <row r="184" customFormat="false" ht="12.95" hidden="false" customHeight="true" outlineLevel="0" collapsed="false">
      <c r="W184" s="158"/>
      <c r="X184" s="158"/>
    </row>
    <row r="185" customFormat="false" ht="12.95" hidden="false" customHeight="true" outlineLevel="0" collapsed="false">
      <c r="W185" s="158"/>
      <c r="X185" s="158"/>
    </row>
    <row r="186" customFormat="false" ht="12.95" hidden="false" customHeight="true" outlineLevel="0" collapsed="false">
      <c r="W186" s="158"/>
      <c r="X186" s="158"/>
    </row>
    <row r="187" customFormat="false" ht="12.95" hidden="false" customHeight="true" outlineLevel="0" collapsed="false">
      <c r="W187" s="158"/>
      <c r="X187" s="158"/>
    </row>
    <row r="188" customFormat="false" ht="12.95" hidden="false" customHeight="true" outlineLevel="0" collapsed="false">
      <c r="W188" s="158"/>
      <c r="X188" s="158"/>
    </row>
    <row r="189" customFormat="false" ht="12.95" hidden="false" customHeight="true" outlineLevel="0" collapsed="false">
      <c r="W189" s="158"/>
      <c r="X189" s="158"/>
    </row>
    <row r="190" customFormat="false" ht="12.95" hidden="false" customHeight="true" outlineLevel="0" collapsed="false">
      <c r="W190" s="158"/>
      <c r="X190" s="158"/>
    </row>
    <row r="191" customFormat="false" ht="12.95" hidden="false" customHeight="true" outlineLevel="0" collapsed="false">
      <c r="W191" s="158"/>
      <c r="X191" s="158"/>
    </row>
    <row r="192" customFormat="false" ht="12.95" hidden="false" customHeight="true" outlineLevel="0" collapsed="false">
      <c r="W192" s="158"/>
      <c r="X192" s="158"/>
    </row>
    <row r="193" customFormat="false" ht="12.95" hidden="false" customHeight="true" outlineLevel="0" collapsed="false">
      <c r="W193" s="158"/>
      <c r="X193" s="158"/>
    </row>
    <row r="194" customFormat="false" ht="12.95" hidden="false" customHeight="true" outlineLevel="0" collapsed="false">
      <c r="W194" s="158"/>
      <c r="X194" s="158"/>
    </row>
    <row r="195" customFormat="false" ht="12.95" hidden="false" customHeight="true" outlineLevel="0" collapsed="false">
      <c r="W195" s="158"/>
      <c r="X195" s="158"/>
    </row>
    <row r="196" customFormat="false" ht="12.95" hidden="false" customHeight="true" outlineLevel="0" collapsed="false">
      <c r="W196" s="158"/>
      <c r="X196" s="158"/>
    </row>
    <row r="197" customFormat="false" ht="12.95" hidden="false" customHeight="true" outlineLevel="0" collapsed="false">
      <c r="W197" s="158"/>
      <c r="X197" s="158"/>
    </row>
    <row r="198" customFormat="false" ht="12.95" hidden="false" customHeight="true" outlineLevel="0" collapsed="false">
      <c r="W198" s="158"/>
      <c r="X198" s="158"/>
    </row>
    <row r="199" customFormat="false" ht="12.95" hidden="false" customHeight="true" outlineLevel="0" collapsed="false">
      <c r="W199" s="158"/>
      <c r="X199" s="158"/>
    </row>
    <row r="200" customFormat="false" ht="12.95" hidden="false" customHeight="true" outlineLevel="0" collapsed="false">
      <c r="W200" s="158"/>
      <c r="X200" s="158"/>
    </row>
    <row r="201" customFormat="false" ht="12.95" hidden="false" customHeight="true" outlineLevel="0" collapsed="false">
      <c r="W201" s="158"/>
      <c r="X201" s="158"/>
    </row>
    <row r="202" customFormat="false" ht="12.95" hidden="false" customHeight="true" outlineLevel="0" collapsed="false">
      <c r="W202" s="158"/>
      <c r="X202" s="158"/>
    </row>
    <row r="203" customFormat="false" ht="12.95" hidden="false" customHeight="true" outlineLevel="0" collapsed="false">
      <c r="W203" s="158"/>
      <c r="X203" s="158"/>
    </row>
    <row r="204" customFormat="false" ht="12.95" hidden="false" customHeight="true" outlineLevel="0" collapsed="false">
      <c r="W204" s="158"/>
      <c r="X204" s="158"/>
    </row>
    <row r="205" customFormat="false" ht="12.95" hidden="false" customHeight="true" outlineLevel="0" collapsed="false">
      <c r="W205" s="158"/>
      <c r="X205" s="158"/>
    </row>
    <row r="206" customFormat="false" ht="12.95" hidden="false" customHeight="true" outlineLevel="0" collapsed="false">
      <c r="W206" s="158"/>
      <c r="X206" s="158"/>
    </row>
    <row r="207" customFormat="false" ht="12.95" hidden="false" customHeight="true" outlineLevel="0" collapsed="false">
      <c r="W207" s="158"/>
      <c r="X207" s="158"/>
    </row>
    <row r="208" customFormat="false" ht="12.95" hidden="false" customHeight="true" outlineLevel="0" collapsed="false">
      <c r="W208" s="158"/>
      <c r="X208" s="158"/>
    </row>
    <row r="209" customFormat="false" ht="12.95" hidden="false" customHeight="true" outlineLevel="0" collapsed="false">
      <c r="W209" s="158"/>
      <c r="X209" s="158"/>
    </row>
    <row r="210" customFormat="false" ht="12.95" hidden="false" customHeight="true" outlineLevel="0" collapsed="false">
      <c r="W210" s="158"/>
      <c r="X210" s="158"/>
    </row>
    <row r="211" customFormat="false" ht="12.95" hidden="false" customHeight="true" outlineLevel="0" collapsed="false">
      <c r="W211" s="158"/>
      <c r="X211" s="158"/>
    </row>
    <row r="212" customFormat="false" ht="12.95" hidden="false" customHeight="true" outlineLevel="0" collapsed="false">
      <c r="W212" s="158"/>
      <c r="X212" s="158"/>
    </row>
    <row r="213" customFormat="false" ht="12.95" hidden="false" customHeight="true" outlineLevel="0" collapsed="false">
      <c r="W213" s="158"/>
      <c r="X213" s="158"/>
    </row>
    <row r="214" customFormat="false" ht="12.95" hidden="false" customHeight="true" outlineLevel="0" collapsed="false">
      <c r="W214" s="158"/>
      <c r="X214" s="158"/>
    </row>
    <row r="215" customFormat="false" ht="12.95" hidden="false" customHeight="true" outlineLevel="0" collapsed="false">
      <c r="W215" s="158"/>
      <c r="X215" s="158"/>
    </row>
    <row r="216" customFormat="false" ht="12.95" hidden="false" customHeight="true" outlineLevel="0" collapsed="false">
      <c r="W216" s="158"/>
      <c r="X216" s="158"/>
    </row>
    <row r="217" customFormat="false" ht="12.95" hidden="false" customHeight="true" outlineLevel="0" collapsed="false">
      <c r="W217" s="158"/>
      <c r="X217" s="158"/>
    </row>
    <row r="218" customFormat="false" ht="12.95" hidden="false" customHeight="true" outlineLevel="0" collapsed="false">
      <c r="W218" s="158"/>
      <c r="X218" s="158"/>
    </row>
    <row r="219" customFormat="false" ht="12.95" hidden="false" customHeight="true" outlineLevel="0" collapsed="false">
      <c r="W219" s="158"/>
      <c r="X219" s="158"/>
    </row>
    <row r="220" customFormat="false" ht="12.95" hidden="false" customHeight="true" outlineLevel="0" collapsed="false">
      <c r="W220" s="158"/>
      <c r="X220" s="158"/>
    </row>
    <row r="221" customFormat="false" ht="12.95" hidden="false" customHeight="true" outlineLevel="0" collapsed="false">
      <c r="W221" s="158"/>
      <c r="X221" s="158"/>
    </row>
    <row r="222" customFormat="false" ht="12.95" hidden="false" customHeight="true" outlineLevel="0" collapsed="false">
      <c r="W222" s="158"/>
      <c r="X222" s="158"/>
    </row>
    <row r="223" customFormat="false" ht="12.95" hidden="false" customHeight="true" outlineLevel="0" collapsed="false">
      <c r="W223" s="158"/>
      <c r="X223" s="158"/>
    </row>
    <row r="224" customFormat="false" ht="12.95" hidden="false" customHeight="true" outlineLevel="0" collapsed="false">
      <c r="W224" s="158"/>
      <c r="X224" s="158"/>
    </row>
    <row r="225" customFormat="false" ht="12.95" hidden="false" customHeight="true" outlineLevel="0" collapsed="false">
      <c r="W225" s="158"/>
      <c r="X225" s="158"/>
    </row>
    <row r="226" customFormat="false" ht="12.95" hidden="false" customHeight="true" outlineLevel="0" collapsed="false">
      <c r="W226" s="158"/>
      <c r="X226" s="158"/>
    </row>
    <row r="227" customFormat="false" ht="12.95" hidden="false" customHeight="true" outlineLevel="0" collapsed="false">
      <c r="W227" s="158"/>
      <c r="X227" s="158"/>
    </row>
    <row r="228" customFormat="false" ht="12.95" hidden="false" customHeight="true" outlineLevel="0" collapsed="false">
      <c r="W228" s="158"/>
      <c r="X228" s="158"/>
    </row>
    <row r="229" customFormat="false" ht="12.95" hidden="false" customHeight="true" outlineLevel="0" collapsed="false">
      <c r="W229" s="158"/>
      <c r="X229" s="158"/>
    </row>
    <row r="230" customFormat="false" ht="12.95" hidden="false" customHeight="true" outlineLevel="0" collapsed="false">
      <c r="W230" s="158"/>
      <c r="X230" s="158"/>
    </row>
    <row r="231" customFormat="false" ht="12.95" hidden="false" customHeight="true" outlineLevel="0" collapsed="false">
      <c r="W231" s="158"/>
      <c r="X231" s="158"/>
    </row>
    <row r="232" customFormat="false" ht="12.95" hidden="false" customHeight="true" outlineLevel="0" collapsed="false">
      <c r="W232" s="158"/>
      <c r="X232" s="158"/>
    </row>
    <row r="233" customFormat="false" ht="12.95" hidden="false" customHeight="true" outlineLevel="0" collapsed="false">
      <c r="W233" s="158"/>
      <c r="X233" s="158"/>
    </row>
    <row r="234" customFormat="false" ht="12.95" hidden="false" customHeight="true" outlineLevel="0" collapsed="false">
      <c r="W234" s="158"/>
      <c r="X234" s="158"/>
    </row>
    <row r="235" customFormat="false" ht="12.95" hidden="false" customHeight="true" outlineLevel="0" collapsed="false">
      <c r="W235" s="158"/>
      <c r="X235" s="158"/>
    </row>
    <row r="236" customFormat="false" ht="12.95" hidden="false" customHeight="true" outlineLevel="0" collapsed="false">
      <c r="W236" s="158"/>
      <c r="X236" s="158"/>
    </row>
    <row r="237" customFormat="false" ht="12.95" hidden="false" customHeight="true" outlineLevel="0" collapsed="false">
      <c r="W237" s="158"/>
      <c r="X237" s="158"/>
    </row>
    <row r="238" customFormat="false" ht="12.95" hidden="false" customHeight="true" outlineLevel="0" collapsed="false">
      <c r="W238" s="158"/>
      <c r="X238" s="158"/>
    </row>
    <row r="239" customFormat="false" ht="12.95" hidden="false" customHeight="true" outlineLevel="0" collapsed="false">
      <c r="W239" s="158"/>
      <c r="X239" s="158"/>
    </row>
    <row r="240" customFormat="false" ht="12.95" hidden="false" customHeight="true" outlineLevel="0" collapsed="false">
      <c r="W240" s="158"/>
      <c r="X240" s="158"/>
    </row>
    <row r="241" customFormat="false" ht="12.95" hidden="false" customHeight="true" outlineLevel="0" collapsed="false">
      <c r="W241" s="158"/>
      <c r="X241" s="158"/>
    </row>
    <row r="242" customFormat="false" ht="12.95" hidden="false" customHeight="true" outlineLevel="0" collapsed="false">
      <c r="W242" s="158"/>
      <c r="X242" s="158"/>
    </row>
    <row r="243" customFormat="false" ht="12.95" hidden="false" customHeight="true" outlineLevel="0" collapsed="false">
      <c r="W243" s="158"/>
      <c r="X243" s="158"/>
    </row>
    <row r="244" customFormat="false" ht="12.95" hidden="false" customHeight="true" outlineLevel="0" collapsed="false">
      <c r="W244" s="158"/>
      <c r="X244" s="158"/>
    </row>
    <row r="245" customFormat="false" ht="12.95" hidden="false" customHeight="true" outlineLevel="0" collapsed="false">
      <c r="W245" s="158"/>
      <c r="X245" s="158"/>
    </row>
    <row r="246" customFormat="false" ht="12.95" hidden="false" customHeight="true" outlineLevel="0" collapsed="false">
      <c r="W246" s="158"/>
      <c r="X246" s="158"/>
    </row>
    <row r="247" customFormat="false" ht="12.95" hidden="false" customHeight="true" outlineLevel="0" collapsed="false">
      <c r="W247" s="158"/>
      <c r="X247" s="158"/>
    </row>
    <row r="248" customFormat="false" ht="12.95" hidden="false" customHeight="true" outlineLevel="0" collapsed="false">
      <c r="W248" s="158"/>
      <c r="X248" s="158"/>
    </row>
    <row r="249" customFormat="false" ht="12.95" hidden="false" customHeight="true" outlineLevel="0" collapsed="false">
      <c r="W249" s="158"/>
      <c r="X249" s="158"/>
    </row>
    <row r="250" customFormat="false" ht="12.95" hidden="false" customHeight="true" outlineLevel="0" collapsed="false">
      <c r="W250" s="158"/>
      <c r="X250" s="158"/>
    </row>
    <row r="251" customFormat="false" ht="12.95" hidden="false" customHeight="true" outlineLevel="0" collapsed="false">
      <c r="W251" s="158"/>
      <c r="X251" s="158"/>
    </row>
    <row r="252" customFormat="false" ht="12.95" hidden="false" customHeight="true" outlineLevel="0" collapsed="false">
      <c r="W252" s="158"/>
      <c r="X252" s="158"/>
    </row>
    <row r="253" customFormat="false" ht="12.95" hidden="false" customHeight="true" outlineLevel="0" collapsed="false">
      <c r="W253" s="158"/>
      <c r="X253" s="158"/>
    </row>
    <row r="254" customFormat="false" ht="12.95" hidden="false" customHeight="true" outlineLevel="0" collapsed="false">
      <c r="W254" s="158"/>
      <c r="X254" s="158"/>
    </row>
    <row r="255" customFormat="false" ht="12.95" hidden="false" customHeight="true" outlineLevel="0" collapsed="false">
      <c r="W255" s="158"/>
      <c r="X255" s="158"/>
    </row>
    <row r="256" customFormat="false" ht="12.95" hidden="false" customHeight="true" outlineLevel="0" collapsed="false">
      <c r="W256" s="158"/>
      <c r="X256" s="158"/>
    </row>
    <row r="257" customFormat="false" ht="12.95" hidden="false" customHeight="true" outlineLevel="0" collapsed="false">
      <c r="W257" s="158"/>
      <c r="X257" s="158"/>
    </row>
    <row r="258" customFormat="false" ht="12.95" hidden="false" customHeight="true" outlineLevel="0" collapsed="false">
      <c r="W258" s="158"/>
      <c r="X258" s="158"/>
    </row>
    <row r="259" customFormat="false" ht="12.95" hidden="false" customHeight="true" outlineLevel="0" collapsed="false">
      <c r="W259" s="158"/>
      <c r="X259" s="158"/>
    </row>
    <row r="260" customFormat="false" ht="12.95" hidden="false" customHeight="true" outlineLevel="0" collapsed="false">
      <c r="W260" s="158"/>
      <c r="X260" s="158"/>
    </row>
    <row r="261" customFormat="false" ht="12.95" hidden="false" customHeight="true" outlineLevel="0" collapsed="false">
      <c r="W261" s="158"/>
      <c r="X261" s="158"/>
    </row>
    <row r="262" customFormat="false" ht="12.95" hidden="false" customHeight="true" outlineLevel="0" collapsed="false">
      <c r="W262" s="158"/>
      <c r="X262" s="158"/>
    </row>
    <row r="263" customFormat="false" ht="12.95" hidden="false" customHeight="true" outlineLevel="0" collapsed="false">
      <c r="W263" s="158"/>
      <c r="X263" s="158"/>
    </row>
    <row r="264" customFormat="false" ht="12.95" hidden="false" customHeight="true" outlineLevel="0" collapsed="false">
      <c r="W264" s="158"/>
      <c r="X264" s="158"/>
    </row>
    <row r="265" customFormat="false" ht="12.95" hidden="false" customHeight="true" outlineLevel="0" collapsed="false">
      <c r="W265" s="158"/>
      <c r="X265" s="158"/>
    </row>
    <row r="266" customFormat="false" ht="12.95" hidden="false" customHeight="true" outlineLevel="0" collapsed="false">
      <c r="W266" s="158"/>
      <c r="X266" s="158"/>
    </row>
    <row r="267" customFormat="false" ht="12.95" hidden="false" customHeight="true" outlineLevel="0" collapsed="false">
      <c r="W267" s="158"/>
      <c r="X267" s="158"/>
    </row>
    <row r="268" customFormat="false" ht="12.95" hidden="false" customHeight="true" outlineLevel="0" collapsed="false">
      <c r="W268" s="158"/>
      <c r="X268" s="158"/>
    </row>
    <row r="269" customFormat="false" ht="12.95" hidden="false" customHeight="true" outlineLevel="0" collapsed="false">
      <c r="W269" s="158"/>
      <c r="X269" s="158"/>
    </row>
    <row r="270" customFormat="false" ht="12.95" hidden="false" customHeight="true" outlineLevel="0" collapsed="false">
      <c r="W270" s="158"/>
      <c r="X270" s="158"/>
    </row>
    <row r="271" customFormat="false" ht="12.95" hidden="false" customHeight="true" outlineLevel="0" collapsed="false">
      <c r="W271" s="158"/>
      <c r="X271" s="158"/>
    </row>
    <row r="272" customFormat="false" ht="12.95" hidden="false" customHeight="true" outlineLevel="0" collapsed="false">
      <c r="W272" s="158"/>
      <c r="X272" s="158"/>
    </row>
    <row r="273" customFormat="false" ht="12.95" hidden="false" customHeight="true" outlineLevel="0" collapsed="false">
      <c r="W273" s="158"/>
      <c r="X273" s="158"/>
    </row>
    <row r="274" customFormat="false" ht="12.95" hidden="false" customHeight="true" outlineLevel="0" collapsed="false">
      <c r="W274" s="158"/>
      <c r="X274" s="158"/>
    </row>
    <row r="275" customFormat="false" ht="12.95" hidden="false" customHeight="true" outlineLevel="0" collapsed="false">
      <c r="W275" s="158"/>
      <c r="X275" s="158"/>
    </row>
    <row r="276" customFormat="false" ht="12.95" hidden="false" customHeight="true" outlineLevel="0" collapsed="false">
      <c r="W276" s="158"/>
      <c r="X276" s="158"/>
    </row>
    <row r="277" customFormat="false" ht="12.95" hidden="false" customHeight="true" outlineLevel="0" collapsed="false">
      <c r="W277" s="158"/>
      <c r="X277" s="158"/>
    </row>
    <row r="278" customFormat="false" ht="12.95" hidden="false" customHeight="true" outlineLevel="0" collapsed="false">
      <c r="W278" s="158"/>
      <c r="X278" s="158"/>
    </row>
    <row r="279" customFormat="false" ht="12.95" hidden="false" customHeight="true" outlineLevel="0" collapsed="false">
      <c r="W279" s="158"/>
      <c r="X279" s="158"/>
    </row>
    <row r="280" customFormat="false" ht="12.95" hidden="false" customHeight="true" outlineLevel="0" collapsed="false">
      <c r="W280" s="158"/>
      <c r="X280" s="158"/>
    </row>
    <row r="281" customFormat="false" ht="12.95" hidden="false" customHeight="true" outlineLevel="0" collapsed="false">
      <c r="W281" s="158"/>
      <c r="X281" s="158"/>
    </row>
    <row r="282" customFormat="false" ht="12.95" hidden="false" customHeight="true" outlineLevel="0" collapsed="false">
      <c r="W282" s="158"/>
      <c r="X282" s="158"/>
    </row>
    <row r="283" customFormat="false" ht="12.95" hidden="false" customHeight="true" outlineLevel="0" collapsed="false">
      <c r="W283" s="158"/>
      <c r="X283" s="158"/>
    </row>
    <row r="284" customFormat="false" ht="12.95" hidden="false" customHeight="true" outlineLevel="0" collapsed="false">
      <c r="W284" s="158"/>
      <c r="X284" s="158"/>
    </row>
    <row r="285" customFormat="false" ht="12.95" hidden="false" customHeight="true" outlineLevel="0" collapsed="false">
      <c r="W285" s="158"/>
      <c r="X285" s="158"/>
    </row>
  </sheetData>
  <mergeCells count="2">
    <mergeCell ref="A8:B8"/>
    <mergeCell ref="C8:D8"/>
  </mergeCells>
  <printOptions headings="false" gridLines="false" gridLinesSet="true" horizontalCentered="true" verticalCentered="false"/>
  <pageMargins left="0" right="0" top="0" bottom="0" header="0.511811023622047" footer="0.511811023622047"/>
  <pageSetup paperSize="1" scale="6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1998-01-28T14:31:33Z</dcterms:created>
  <dc:creator>EOC Finance &amp; Accounting</dc:creator>
  <dc:description/>
  <dc:language>en-US</dc:language>
  <cp:lastModifiedBy>spierso</cp:lastModifiedBy>
  <cp:lastPrinted>1999-12-07T16:44:10Z</cp:lastPrinted>
  <cp:revision>0</cp:revision>
  <dc:subject/>
  <dc:title/>
</cp:coreProperties>
</file>