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tton" sheetId="1" state="visible" r:id="rId3"/>
    <sheet name="Put Cost" sheetId="2" state="visible" r:id="rId4"/>
    <sheet name="Puts" sheetId="3" state="visible" r:id="rId5"/>
    <sheet name="CURVES" sheetId="4" state="visible" r:id="rId6"/>
    <sheet name="Module1" sheetId="5" state="hidden" r:id="rId7"/>
  </sheets>
  <definedNames>
    <definedName function="false" hidden="false" localSheetId="0" name="_xlnm.Print_Area" vbProcedure="false">Button!$B$10:$N$18,Button!$A$5:$N$14</definedName>
    <definedName function="false" hidden="false" name="Exp_table" vbProcedure="false">CURVES!$FA$7:$FB$414</definedName>
    <definedName function="false" hidden="false" name="PriceCurveDate" vbProcedure="false">Button!$C$4</definedName>
    <definedName function="false" hidden="false" name="Prompt" vbProcedure="false">CURVES!$C$9</definedName>
    <definedName function="false" hidden="false" name="stock" vbProcedure="false">'Put Cost'!$B$12</definedName>
    <definedName function="false" hidden="false" localSheetId="1" name="Excel_BuiltIn_Print_Area" vbProcedure="false">'Put Cost'!$B$10:$N$18</definedName>
    <definedName function="false" hidden="false" localSheetId="2" name="Excel_BuiltIn_Print_Area" vbProcedure="false">Puts!$A$5:$N$14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<sst xmlns="http://schemas.openxmlformats.org/spreadsheetml/2006/main" count="81" uniqueCount="59">
  <si>
    <t xml:space="preserve">Valuation Date</t>
  </si>
  <si>
    <t xml:space="preserve">Curve Date</t>
  </si>
  <si>
    <t xml:space="preserve">Project Martin</t>
  </si>
  <si>
    <t xml:space="preserve">ENE</t>
  </si>
  <si>
    <t xml:space="preserve">Future value of ENE shares</t>
  </si>
  <si>
    <t xml:space="preserve">Valuation of RTHM Puts</t>
  </si>
  <si>
    <t xml:space="preserve">Valuation date</t>
  </si>
  <si>
    <t xml:space="preserve">Stock Price</t>
  </si>
  <si>
    <t xml:space="preserve">0=strike at flat, 1= esc at libor</t>
  </si>
  <si>
    <t xml:space="preserve">Floor Strike</t>
  </si>
  <si>
    <t xml:space="preserve">Risk free rate </t>
  </si>
  <si>
    <t xml:space="preserve">Equity Yield</t>
  </si>
  <si>
    <t xml:space="preserve">Volatility</t>
  </si>
  <si>
    <t xml:space="preserve">Expiration Date</t>
  </si>
  <si>
    <t xml:space="preserve">Call=1 Put=0</t>
  </si>
  <si>
    <t xml:space="preserve">Floor Value</t>
  </si>
  <si>
    <t xml:space="preserve">Put Cost ($MM)</t>
  </si>
  <si>
    <t xml:space="preserve">Illiquidity premium ($MM)  at 2.5 % trade vol.</t>
  </si>
  <si>
    <t xml:space="preserve">TOTAL  ($MM)</t>
  </si>
  <si>
    <t xml:space="preserve">UCO Net Delta (put adj. Only)</t>
  </si>
  <si>
    <t xml:space="preserve">Valuation of Equity Options</t>
  </si>
  <si>
    <t xml:space="preserve">Equity Price</t>
  </si>
  <si>
    <t xml:space="preserve">Strike</t>
  </si>
  <si>
    <t xml:space="preserve">Euro</t>
  </si>
  <si>
    <t xml:space="preserve">Trading at 5% of daily volume</t>
  </si>
  <si>
    <t xml:space="preserve">Trading at 2.5% of daily volume</t>
  </si>
  <si>
    <t xml:space="preserve"> Gas Curves</t>
  </si>
  <si>
    <t xml:space="preserve">Expiration Dates</t>
  </si>
  <si>
    <t xml:space="preserve">Login</t>
  </si>
  <si>
    <t xml:space="preserve">Updated on 6/26/97</t>
  </si>
  <si>
    <t xml:space="preserve">Database</t>
  </si>
  <si>
    <t xml:space="preserve">EGSPROD32</t>
  </si>
  <si>
    <t xml:space="preserve">NG Futures</t>
  </si>
  <si>
    <t xml:space="preserve">NG Option</t>
  </si>
  <si>
    <t xml:space="preserve">MODEL_PC</t>
  </si>
  <si>
    <t xml:space="preserve">Delivery</t>
  </si>
  <si>
    <t xml:space="preserve">Expiration</t>
  </si>
  <si>
    <t xml:space="preserve">Password</t>
  </si>
  <si>
    <t xml:space="preserve">Month</t>
  </si>
  <si>
    <t xml:space="preserve">Date</t>
  </si>
  <si>
    <t xml:space="preserve">Curve Data</t>
  </si>
  <si>
    <t xml:space="preserve">Effective Date</t>
  </si>
  <si>
    <t xml:space="preserve">Prompt Month</t>
  </si>
  <si>
    <t xml:space="preserve">Curve Code</t>
  </si>
  <si>
    <t xml:space="preserve">INT</t>
  </si>
  <si>
    <t xml:space="preserve">IF-ANR/LA</t>
  </si>
  <si>
    <t xml:space="preserve">IF-COLGULF/LA</t>
  </si>
  <si>
    <t xml:space="preserve">IF-TRANSCO/Z3</t>
  </si>
  <si>
    <t xml:space="preserve">IF-TGT/ZSL</t>
  </si>
  <si>
    <t xml:space="preserve">NG</t>
  </si>
  <si>
    <t xml:space="preserve">NG_OMICRON_1</t>
  </si>
  <si>
    <t xml:space="preserve">Curve Type</t>
  </si>
  <si>
    <t xml:space="preserve">AA</t>
  </si>
  <si>
    <t xml:space="preserve">PR</t>
  </si>
  <si>
    <t xml:space="preserve">VO</t>
  </si>
  <si>
    <t xml:space="preserve">Book Code 1</t>
  </si>
  <si>
    <t xml:space="preserve">R</t>
  </si>
  <si>
    <t xml:space="preserve">D</t>
  </si>
  <si>
    <t xml:space="preserve">P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</si>
</sst>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m/d/yyyy"/>
    <numFmt numFmtId="166" formatCode="0%"/>
    <numFmt numFmtId="167" formatCode="0.000%"/>
    <numFmt numFmtId="168" formatCode="#,##0"/>
    <numFmt numFmtId="169" formatCode="\$#,##0.00"/>
    <numFmt numFmtId="170" formatCode="_-* #,##0.00_-;\-* #,##0.00_-;_-* \-??_-;_-@_-"/>
    <numFmt numFmtId="171" formatCode="_(* #,##0_);_(* \(#,##0\);_(* \-??_);_(@_)"/>
    <numFmt numFmtId="172" formatCode="0.00%"/>
    <numFmt numFmtId="173" formatCode="0.00"/>
    <numFmt numFmtId="174" formatCode="\$#,##0.0000"/>
    <numFmt numFmtId="175" formatCode="_-* #,##0_-;\-* #,##0_-;_-* \-??_-;_-@_-"/>
    <numFmt numFmtId="176" formatCode="_-\£* #,##0.00_-;&quot;-£&quot;* #,##0.00_-;_-\£* \-??_-;_-@_-"/>
    <numFmt numFmtId="177" formatCode="\$#,##0"/>
    <numFmt numFmtId="178" formatCode="_(* #,##0.000_);_(* \(#,##0.000\);_(* \-??_);_(@_)"/>
    <numFmt numFmtId="179" formatCode="\$#,##0.0"/>
    <numFmt numFmtId="180" formatCode="[$-409]mmm\-yy"/>
    <numFmt numFmtId="181" formatCode="[$-409]#,##0_);\(#,##0\)"/>
    <numFmt numFmtId="182" formatCode="d\-mmm\-yyyy"/>
    <numFmt numFmtId="183" formatCode="0.000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i val="true"/>
      <sz val="18"/>
      <color rgb="FF0000FF"/>
      <name val="Arial"/>
      <family val="0"/>
    </font>
    <font>
      <b val="true"/>
      <sz val="10"/>
      <name val="Arial"/>
      <family val="0"/>
    </font>
    <font>
      <b val="true"/>
      <sz val="9"/>
      <name val="Times New Roman"/>
      <family val="1"/>
    </font>
    <font>
      <b val="true"/>
      <i val="true"/>
      <sz val="18"/>
      <color rgb="FF800000"/>
      <name val="Arial"/>
      <family val="0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00"/>
      <name val="Arial"/>
      <family val="2"/>
    </font>
    <font>
      <sz val="9"/>
      <name val="Times New Roman"/>
      <family val="1"/>
    </font>
    <font>
      <b val="true"/>
      <sz val="9"/>
      <color rgb="FFFF0000"/>
      <name val="Times New Roman"/>
      <family val="1"/>
    </font>
    <font>
      <b val="true"/>
      <sz val="10"/>
      <name val="Arial"/>
      <family val="2"/>
    </font>
    <font>
      <sz val="18"/>
      <color rgb="FF0000FF"/>
      <name val="Arial"/>
      <family val="0"/>
    </font>
    <font>
      <b val="true"/>
      <sz val="12"/>
      <color rgb="FF800000"/>
      <name val="Arial"/>
      <family val="2"/>
    </font>
    <font>
      <sz val="10"/>
      <name val="Arial"/>
      <family val="2"/>
    </font>
    <font>
      <b val="true"/>
      <sz val="10"/>
      <color rgb="FF000080"/>
      <name val="Arial"/>
      <family val="2"/>
    </font>
    <font>
      <sz val="10"/>
      <color rgb="FF0000FF"/>
      <name val="Courier New"/>
      <family val="0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C0"/>
        <bgColor rgb="FFFFFF99"/>
      </patternFill>
    </fill>
    <fill>
      <patternFill patternType="solid">
        <fgColor rgb="FFCCFFCC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4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9" fillId="5" borderId="1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4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6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6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4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9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502920</xdr:colOff>
          <xdr:row>4</xdr:row>
          <xdr:rowOff>175320</xdr:rowOff>
        </xdr:from>
        <xdr:to>
          <xdr:col>2</xdr:col>
          <xdr:colOff>835920</xdr:colOff>
          <xdr:row>9</xdr:row>
          <xdr:rowOff>11160</xdr:rowOff>
        </xdr:to>
        <xdr:sp>
          <xdr:nvSpPr>
            <xdr:cNvPr id="1001" name="Button 1" descr="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Curves</a:t>
              </a:r>
            </a:p>
          </xdr:txBody>
        </xdr:sp>
        <xdr:clientData/>
      </xdr:twoCellAnchor>
    </mc:Choice>
  </mc:AlternateContent>
  <xdr:twoCellAnchor editAs="absolute">
    <xdr:from>
      <xdr:col>0</xdr:col>
      <xdr:colOff>0</xdr:colOff>
      <xdr:row>2</xdr:row>
      <xdr:rowOff>0</xdr:rowOff>
    </xdr:from>
    <xdr:to>
      <xdr:col>3</xdr:col>
      <xdr:colOff>720</xdr:colOff>
      <xdr:row>3</xdr:row>
      <xdr:rowOff>186120</xdr:rowOff>
    </xdr:to>
    <xdr:sp>
      <xdr:nvSpPr>
        <xdr:cNvPr id="0" name="Rectangle 5"/>
        <xdr:cNvSpPr/>
      </xdr:nvSpPr>
      <xdr:spPr>
        <a:xfrm>
          <a:off x="0" y="681480"/>
          <a:ext cx="3452760" cy="371880"/>
        </a:xfrm>
        <a:prstGeom prst="rect">
          <a:avLst/>
        </a:prstGeom>
        <a:noFill/>
        <a:ln w="0">
          <a:solidFill>
            <a:srgbClr val="000000"/>
          </a:solidFill>
        </a:ln>
      </xdr:spPr>
    </xdr:sp>
    <xdr:clientData/>
  </xdr:twoCellAnchor>
  <xdr:twoCellAnchor editAs="absolute">
    <xdr:from>
      <xdr:col>0</xdr:col>
      <xdr:colOff>0</xdr:colOff>
      <xdr:row>5</xdr:row>
      <xdr:rowOff>0</xdr:rowOff>
    </xdr:from>
    <xdr:to>
      <xdr:col>6</xdr:col>
      <xdr:colOff>360</xdr:colOff>
      <xdr:row>8</xdr:row>
      <xdr:rowOff>185760</xdr:rowOff>
    </xdr:to>
    <xdr:sp>
      <xdr:nvSpPr>
        <xdr:cNvPr id="1" name="Rectangle 7"/>
        <xdr:cNvSpPr/>
      </xdr:nvSpPr>
      <xdr:spPr>
        <a:xfrm>
          <a:off x="0" y="1239480"/>
          <a:ext cx="5654520" cy="744120"/>
        </a:xfrm>
        <a:prstGeom prst="rect">
          <a:avLst/>
        </a:prstGeom>
        <a:noFill/>
        <a:ln w="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0.28"/>
    <col collapsed="false" customWidth="true" hidden="false" outlineLevel="0" max="3" min="3" style="0" width="17.14"/>
    <col collapsed="false" customWidth="true" hidden="false" outlineLevel="0" max="4" min="4" style="0" width="13.14"/>
    <col collapsed="false" customWidth="true" hidden="false" outlineLevel="0" max="10" min="10" style="0" width="9.85"/>
    <col collapsed="false" customWidth="true" hidden="false" outlineLevel="0" max="12" min="12" style="0" width="11.99"/>
    <col collapsed="false" customWidth="true" hidden="false" outlineLevel="0" max="13" min="13" style="0" width="9.99"/>
    <col collapsed="false" customWidth="true" hidden="false" outlineLevel="0" max="15" min="15" style="0" width="11.85"/>
    <col collapsed="false" customWidth="true" hidden="false" outlineLevel="0" max="28" min="28" style="0" width="10.71"/>
    <col collapsed="false" customWidth="true" hidden="false" outlineLevel="0" max="29" min="29" style="0" width="11.85"/>
  </cols>
  <sheetData>
    <row r="1" customFormat="false" ht="39" hidden="false" customHeight="true" outlineLevel="0" collapsed="false">
      <c r="A1" s="1"/>
      <c r="B1" s="2"/>
      <c r="E1" s="3"/>
    </row>
    <row r="3" customFormat="false" ht="14.65" hidden="false" customHeight="false" outlineLevel="0" collapsed="false">
      <c r="A3" s="4" t="s">
        <v>0</v>
      </c>
      <c r="B3" s="5"/>
      <c r="C3" s="6" t="n">
        <f aca="true">TODAY()</f>
        <v>45926</v>
      </c>
    </row>
    <row r="4" customFormat="false" ht="14.65" hidden="false" customHeight="false" outlineLevel="0" collapsed="false">
      <c r="A4" s="7" t="s">
        <v>1</v>
      </c>
      <c r="B4" s="8"/>
      <c r="C4" s="9" t="n">
        <f aca="false">IF(WEEKDAY(C3)=2,C3-3,C3-1)</f>
        <v>45925</v>
      </c>
    </row>
    <row r="5" customFormat="false" ht="14.6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4.65" hidden="false" customHeight="false" outlineLevel="0" collapsed="false">
      <c r="G6" s="2"/>
      <c r="H6" s="2"/>
      <c r="I6" s="2"/>
      <c r="J6" s="2"/>
    </row>
    <row r="7" customFormat="false" ht="14.65" hidden="false" customHeight="false" outlineLevel="0" collapsed="false">
      <c r="G7" s="2"/>
      <c r="H7" s="2"/>
      <c r="I7" s="2"/>
      <c r="J7" s="2"/>
    </row>
    <row r="8" customFormat="false" ht="14.65" hidden="false" customHeight="false" outlineLevel="0" collapsed="false">
      <c r="G8" s="2"/>
      <c r="H8" s="10"/>
      <c r="I8" s="2"/>
      <c r="J8" s="2"/>
    </row>
    <row r="9" customFormat="false" ht="14.65" hidden="false" customHeight="false" outlineLevel="0" collapsed="false">
      <c r="G9" s="2"/>
      <c r="H9" s="2"/>
      <c r="I9" s="2"/>
      <c r="J9" s="2"/>
    </row>
    <row r="10" customFormat="false" ht="14.65" hidden="false" customHeight="false" outlineLevel="0" collapsed="false">
      <c r="A10" s="11"/>
      <c r="B10" s="2"/>
      <c r="C10" s="2"/>
      <c r="D10" s="2"/>
      <c r="E10" s="2"/>
      <c r="F10" s="2"/>
      <c r="G10" s="2"/>
      <c r="H10" s="2"/>
      <c r="I10" s="2"/>
      <c r="J10" s="2"/>
    </row>
    <row r="11" customFormat="false" ht="24.05" hidden="false" customHeight="false" outlineLevel="0" collapsed="false">
      <c r="A11" s="12"/>
      <c r="B11" s="2"/>
      <c r="C11" s="2"/>
      <c r="D11" s="2"/>
      <c r="E11" s="2"/>
      <c r="F11" s="2"/>
      <c r="G11" s="2"/>
      <c r="H11" s="2"/>
      <c r="I11" s="2"/>
      <c r="J11" s="2"/>
    </row>
    <row r="12" customFormat="false" ht="14.65" hidden="false" customHeight="false" outlineLevel="0" collapsed="false">
      <c r="B12" s="13"/>
      <c r="C12" s="13"/>
      <c r="D12" s="13"/>
      <c r="E12" s="13"/>
      <c r="F12" s="14"/>
      <c r="G12" s="13"/>
      <c r="H12" s="13"/>
      <c r="I12" s="13"/>
      <c r="J12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502920</xdr:colOff>
                    <xdr:row>4</xdr:row>
                    <xdr:rowOff>175320</xdr:rowOff>
                  </from>
                  <to>
                    <xdr:col>2</xdr:col>
                    <xdr:colOff>835920</xdr:colOff>
                    <xdr:row>9</xdr:row>
                    <xdr:rowOff>11160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18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C24" activeCellId="0" sqref="C24 C24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12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7" min="7" style="0" width="7.85"/>
    <col collapsed="false" customWidth="true" hidden="false" outlineLevel="0" max="8" min="8" style="0" width="11.85"/>
    <col collapsed="false" customWidth="true" hidden="false" outlineLevel="0" max="9" min="9" style="0" width="11.28"/>
    <col collapsed="false" customWidth="true" hidden="false" outlineLevel="0" max="11" min="10" style="0" width="13.14"/>
    <col collapsed="false" customWidth="true" hidden="false" outlineLevel="0" max="12" min="12" style="0" width="9.28"/>
    <col collapsed="false" customWidth="true" hidden="false" outlineLevel="0" max="13" min="13" style="0" width="11.13"/>
    <col collapsed="false" customWidth="true" hidden="false" outlineLevel="0" max="15" min="15" style="0" width="11.99"/>
    <col collapsed="false" customWidth="true" hidden="false" outlineLevel="0" max="16" min="16" style="0" width="14.56"/>
    <col collapsed="false" customWidth="true" hidden="false" outlineLevel="0" max="17" min="17" style="0" width="12.28"/>
    <col collapsed="false" customWidth="true" hidden="false" outlineLevel="0" max="18" min="18" style="0" width="13.99"/>
  </cols>
  <sheetData>
    <row r="1" customFormat="false" ht="24.05" hidden="false" customHeight="false" outlineLevel="0" collapsed="false"/>
    <row r="2" customFormat="false" ht="14.65" hidden="false" customHeight="false" outlineLevel="0" collapsed="false">
      <c r="J2" s="0" t="n">
        <f aca="false">150/5.3</f>
        <v>28.3018867924528</v>
      </c>
    </row>
    <row r="3" customFormat="false" ht="17" hidden="false" customHeight="false" outlineLevel="0" collapsed="false">
      <c r="B3" s="15" t="s">
        <v>2</v>
      </c>
      <c r="E3" s="16" t="s">
        <v>3</v>
      </c>
    </row>
    <row r="4" customFormat="false" ht="14.65" hidden="false" customHeight="false" outlineLevel="0" collapsed="false">
      <c r="B4" s="0" t="s">
        <v>4</v>
      </c>
      <c r="D4" s="17" t="n">
        <v>0.0953</v>
      </c>
      <c r="E4" s="18" t="n">
        <v>78</v>
      </c>
      <c r="F4" s="19" t="n">
        <v>1666667</v>
      </c>
      <c r="G4" s="20" t="n">
        <f aca="false">+D$9+5*365.25</f>
        <v>47752.25</v>
      </c>
    </row>
    <row r="6" customFormat="false" ht="17" hidden="false" customHeight="false" outlineLevel="0" collapsed="false">
      <c r="B6" s="15" t="s">
        <v>5</v>
      </c>
    </row>
    <row r="7" customFormat="false" ht="17" hidden="false" customHeight="false" outlineLevel="0" collapsed="false">
      <c r="B7" s="15"/>
    </row>
    <row r="8" customFormat="false" ht="17" hidden="false" customHeight="false" outlineLevel="0" collapsed="false">
      <c r="B8" s="15"/>
    </row>
    <row r="9" customFormat="false" ht="17.25" hidden="false" customHeight="true" outlineLevel="0" collapsed="false">
      <c r="B9" s="21" t="s">
        <v>6</v>
      </c>
      <c r="C9" s="22"/>
      <c r="D9" s="23" t="n">
        <f aca="true">+TODAY()</f>
        <v>45926</v>
      </c>
      <c r="F9" s="22"/>
    </row>
    <row r="10" customFormat="false" ht="15.75" hidden="false" customHeight="true" outlineLevel="0" collapsed="false">
      <c r="B10" s="24" t="s">
        <v>7</v>
      </c>
      <c r="C10" s="25" t="n">
        <v>1</v>
      </c>
      <c r="D10" s="26" t="s">
        <v>8</v>
      </c>
      <c r="E10" s="26"/>
      <c r="F10" s="26"/>
    </row>
    <row r="11" customFormat="false" ht="15.75" hidden="false" customHeight="true" outlineLevel="0" collapsed="false">
      <c r="B11" s="24"/>
      <c r="C11" s="25"/>
      <c r="D11" s="26"/>
      <c r="E11" s="26"/>
      <c r="F11" s="26"/>
    </row>
    <row r="12" customFormat="false" ht="20.25" hidden="false" customHeight="true" outlineLevel="0" collapsed="false">
      <c r="B12" s="27" t="n">
        <v>56</v>
      </c>
      <c r="C12" s="28"/>
      <c r="D12" s="29" t="n">
        <v>0</v>
      </c>
      <c r="E12" s="30" t="n">
        <v>1</v>
      </c>
      <c r="F12" s="20" t="n">
        <v>36342</v>
      </c>
      <c r="H12" s="31" t="n">
        <v>0</v>
      </c>
    </row>
    <row r="13" customFormat="false" ht="55.5" hidden="false" customHeight="true" outlineLevel="0" collapsed="false">
      <c r="B13" s="32" t="s">
        <v>9</v>
      </c>
      <c r="C13" s="32" t="s">
        <v>10</v>
      </c>
      <c r="D13" s="32" t="s">
        <v>11</v>
      </c>
      <c r="E13" s="32" t="s">
        <v>12</v>
      </c>
      <c r="F13" s="32" t="s">
        <v>13</v>
      </c>
      <c r="G13" s="32" t="s">
        <v>14</v>
      </c>
      <c r="H13" s="33" t="s">
        <v>15</v>
      </c>
      <c r="I13" s="34" t="n">
        <v>5200000</v>
      </c>
      <c r="J13" s="35" t="s">
        <v>16</v>
      </c>
      <c r="K13" s="35" t="s">
        <v>17</v>
      </c>
      <c r="L13" s="35" t="s">
        <v>18</v>
      </c>
      <c r="M13" s="35" t="s">
        <v>19</v>
      </c>
    </row>
    <row r="14" customFormat="false" ht="14.65" hidden="false" customHeight="false" outlineLevel="0" collapsed="false">
      <c r="B14" s="27"/>
      <c r="C14" s="36"/>
      <c r="D14" s="37"/>
      <c r="E14" s="30"/>
      <c r="F14" s="20"/>
      <c r="G14" s="38"/>
      <c r="H14" s="39"/>
      <c r="I14" s="40"/>
      <c r="J14" s="41"/>
      <c r="K14" s="42"/>
      <c r="L14" s="42"/>
      <c r="M14" s="42"/>
      <c r="N14" s="43"/>
    </row>
    <row r="15" customFormat="false" ht="14.65" hidden="false" customHeight="false" outlineLevel="0" collapsed="false">
      <c r="B15" s="27" t="n">
        <v>56</v>
      </c>
      <c r="C15" s="36" t="e">
        <f aca="false">2*LN(1+VLOOKUP(F15,,2)/2)</f>
        <v>#NAME?</v>
      </c>
      <c r="D15" s="37"/>
      <c r="E15" s="30" t="n">
        <v>0.63</v>
      </c>
      <c r="F15" s="20" t="n">
        <f aca="false">+D$9+10*365.25</f>
        <v>49578.5</v>
      </c>
      <c r="G15" s="38" t="n">
        <v>0</v>
      </c>
      <c r="H15" s="39" t="e">
        <f aca="false">(,$B$12,$B15,$C15,$D$12,$E15,(10*365.25),$G15,H$12)</f>
        <v>#NAME?</v>
      </c>
      <c r="I15" s="40" t="n">
        <f aca="false">+I$13</f>
        <v>5200000</v>
      </c>
      <c r="J15" s="44" t="e">
        <f aca="false">+(H15)*I15/1000000</f>
        <v>#NAME?</v>
      </c>
      <c r="K15" s="44" t="e">
        <f aca="false">+Puts!N5/1000000</f>
        <v>#NAME?</v>
      </c>
      <c r="L15" s="44" t="e">
        <f aca="false">+J15+K15</f>
        <v>#NAME?</v>
      </c>
      <c r="M15" s="42" t="e">
        <f aca="false">+I15*(N15)</f>
        <v>#NAME?</v>
      </c>
      <c r="N15" s="43" t="e">
        <f aca="false">(,$B$12,$B15,$C15,$D$12,$E15,$F15-$D$9,$G15,1)</f>
        <v>#NAME?</v>
      </c>
    </row>
    <row r="16" customFormat="false" ht="14.65" hidden="false" customHeight="false" outlineLevel="0" collapsed="false">
      <c r="B16" s="27" t="n">
        <v>56</v>
      </c>
      <c r="C16" s="36" t="e">
        <f aca="false">2*LN(1+VLOOKUP(F16,,2)/2)</f>
        <v>#NAME?</v>
      </c>
      <c r="D16" s="37"/>
      <c r="E16" s="30" t="n">
        <v>0.65</v>
      </c>
      <c r="F16" s="20" t="n">
        <f aca="false">+D$9+10*365.25</f>
        <v>49578.5</v>
      </c>
      <c r="G16" s="38" t="n">
        <v>0</v>
      </c>
      <c r="H16" s="39" t="e">
        <f aca="false">(,$B$12,$B16,$C16,$D$12,$E16,(10*365.25),$G16,H$12)</f>
        <v>#NAME?</v>
      </c>
      <c r="I16" s="40" t="n">
        <f aca="false">+I$13</f>
        <v>5200000</v>
      </c>
      <c r="J16" s="44" t="e">
        <f aca="false">+(H16)*I16/1000000</f>
        <v>#NAME?</v>
      </c>
      <c r="K16" s="42"/>
      <c r="L16" s="42"/>
      <c r="M16" s="42" t="e">
        <f aca="false">+I16*(N16)</f>
        <v>#NAME?</v>
      </c>
      <c r="N16" s="43" t="e">
        <f aca="false">(,$B$12,$B16,$C16,$D$12,$E16,$F16-$D$9,$G16,1)</f>
        <v>#NAME?</v>
      </c>
    </row>
    <row r="17" customFormat="false" ht="14.65" hidden="false" customHeight="false" outlineLevel="0" collapsed="false">
      <c r="B17" s="27" t="n">
        <v>56</v>
      </c>
      <c r="C17" s="36" t="e">
        <f aca="false">2*LN(1+VLOOKUP(F17,,2)/2)</f>
        <v>#NAME?</v>
      </c>
      <c r="D17" s="37"/>
      <c r="E17" s="30" t="n">
        <v>0.85</v>
      </c>
      <c r="F17" s="20" t="n">
        <f aca="false">+D$9+10*365.25</f>
        <v>49578.5</v>
      </c>
      <c r="G17" s="38" t="n">
        <v>0</v>
      </c>
      <c r="H17" s="39" t="e">
        <f aca="false">(,$B$12,$B17,$C17,$D$12,$E17,$F17-$D$9,$G17,H$12)</f>
        <v>#NAME?</v>
      </c>
      <c r="I17" s="40" t="n">
        <f aca="false">+I$13</f>
        <v>5200000</v>
      </c>
      <c r="J17" s="44" t="e">
        <f aca="false">+(H17)*I17/1000000</f>
        <v>#NAME?</v>
      </c>
      <c r="K17" s="42"/>
      <c r="L17" s="42"/>
      <c r="M17" s="42" t="e">
        <f aca="false">+I17*(N17)</f>
        <v>#NAME?</v>
      </c>
      <c r="N17" s="43" t="e">
        <f aca="false">(,$B$12,$B17,$C17,$D$12,$E17,$F17-$D$9,$G17,1)</f>
        <v>#NAME?</v>
      </c>
    </row>
    <row r="18" customFormat="false" ht="14.65" hidden="false" customHeight="false" outlineLevel="0" collapsed="false">
      <c r="B18" s="45"/>
      <c r="C18" s="46"/>
      <c r="D18" s="37"/>
      <c r="E18" s="47"/>
      <c r="F18" s="48"/>
      <c r="G18" s="49"/>
      <c r="H18" s="50"/>
      <c r="I18" s="40"/>
      <c r="J18" s="42"/>
      <c r="K18" s="42"/>
      <c r="L18" s="42"/>
      <c r="M18" s="42"/>
      <c r="N1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2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" activeCellId="0" sqref="J2 J2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3" style="0" width="7.14"/>
    <col collapsed="false" customWidth="true" hidden="false" outlineLevel="0" max="4" min="4" style="0" width="12.7"/>
    <col collapsed="false" customWidth="true" hidden="false" outlineLevel="0" max="5" min="5" style="0" width="7.85"/>
    <col collapsed="false" customWidth="true" hidden="false" outlineLevel="0" max="8" min="8" style="0" width="4.28"/>
    <col collapsed="false" customWidth="true" hidden="false" outlineLevel="0" max="9" min="9" style="0" width="2.99"/>
    <col collapsed="false" customWidth="true" hidden="false" outlineLevel="0" max="10" min="10" style="0" width="11.85"/>
    <col collapsed="false" customWidth="true" hidden="false" outlineLevel="0" max="11" min="11" style="0" width="10.13"/>
    <col collapsed="false" customWidth="true" hidden="false" outlineLevel="0" max="12" min="12" style="0" width="11.42"/>
    <col collapsed="false" customWidth="true" hidden="false" outlineLevel="0" max="13" min="13" style="0" width="10.28"/>
    <col collapsed="false" customWidth="true" hidden="false" outlineLevel="0" max="14" min="14" style="0" width="14.14"/>
  </cols>
  <sheetData>
    <row r="1" customFormat="false" ht="24.05" hidden="false" customHeight="false" outlineLevel="0" collapsed="false">
      <c r="K1" s="0" t="n">
        <v>125000</v>
      </c>
      <c r="M1" s="0" t="n">
        <f aca="false">+K1/2</f>
        <v>62500</v>
      </c>
    </row>
    <row r="2" customFormat="false" ht="17" hidden="false" customHeight="false" outlineLevel="0" collapsed="false">
      <c r="B2" s="15" t="s">
        <v>20</v>
      </c>
    </row>
    <row r="3" customFormat="false" ht="17" hidden="false" customHeight="false" outlineLevel="0" collapsed="false">
      <c r="B3" s="21" t="s">
        <v>6</v>
      </c>
      <c r="C3" s="22"/>
      <c r="D3" s="23" t="n">
        <f aca="true">+TODAY()</f>
        <v>45926</v>
      </c>
      <c r="F3" s="22"/>
    </row>
    <row r="4" customFormat="false" ht="14.65" hidden="false" customHeight="false" outlineLevel="0" collapsed="false">
      <c r="B4" s="21"/>
      <c r="C4" s="25" t="n">
        <v>0</v>
      </c>
      <c r="D4" s="26" t="s">
        <v>8</v>
      </c>
      <c r="E4" s="26"/>
      <c r="F4" s="26"/>
    </row>
    <row r="5" customFormat="false" ht="29.25" hidden="false" customHeight="true" outlineLevel="0" collapsed="false">
      <c r="B5" s="27" t="n">
        <v>56</v>
      </c>
      <c r="C5" s="51" t="n">
        <v>56</v>
      </c>
      <c r="D5" s="52"/>
      <c r="E5" s="52" t="n">
        <v>0</v>
      </c>
      <c r="F5" s="30" t="n">
        <v>1</v>
      </c>
      <c r="G5" s="20" t="n">
        <v>36342</v>
      </c>
      <c r="J5" s="31" t="n">
        <v>0</v>
      </c>
      <c r="K5" s="53" t="n">
        <v>480000</v>
      </c>
      <c r="L5" s="41" t="e">
        <f aca="false">SUM(L7:L58)</f>
        <v>#NAME?</v>
      </c>
      <c r="M5" s="53" t="n">
        <v>480000</v>
      </c>
      <c r="N5" s="41" t="e">
        <f aca="false">SUM(N7:N300)</f>
        <v>#NAME?</v>
      </c>
    </row>
    <row r="6" customFormat="false" ht="47.75" hidden="false" customHeight="false" outlineLevel="0" collapsed="false">
      <c r="B6" s="24" t="s">
        <v>21</v>
      </c>
      <c r="C6" s="32" t="s">
        <v>22</v>
      </c>
      <c r="D6" s="32" t="s">
        <v>10</v>
      </c>
      <c r="E6" s="32" t="s">
        <v>11</v>
      </c>
      <c r="F6" s="32" t="s">
        <v>12</v>
      </c>
      <c r="G6" s="32" t="s">
        <v>13</v>
      </c>
      <c r="H6" s="32" t="s">
        <v>14</v>
      </c>
      <c r="I6" s="54"/>
      <c r="J6" s="35" t="s">
        <v>23</v>
      </c>
      <c r="K6" s="35" t="s">
        <v>24</v>
      </c>
      <c r="M6" s="35" t="s">
        <v>25</v>
      </c>
    </row>
    <row r="7" customFormat="false" ht="17" hidden="false" customHeight="false" outlineLevel="0" collapsed="false">
      <c r="B7" s="37"/>
      <c r="C7" s="51" t="n">
        <f aca="false">+C$5*(1+$C$4*(EXP(D7*(G7-$G$5)/365.25)-1))</f>
        <v>56</v>
      </c>
      <c r="D7" s="36" t="n">
        <f aca="false">2*LN(1+VLOOKUP(G7,CURVES!B$13:C$372,2)/2)</f>
        <v>0.049588268873901</v>
      </c>
      <c r="E7" s="37"/>
      <c r="F7" s="30" t="n">
        <f aca="false">+F$5</f>
        <v>1</v>
      </c>
      <c r="G7" s="20" t="n">
        <f aca="false">+G$5</f>
        <v>36342</v>
      </c>
      <c r="H7" s="38" t="n">
        <v>0</v>
      </c>
      <c r="I7" s="3"/>
      <c r="J7" s="39" t="e">
        <f aca="false">(,$B$5,$C7,$D7,$E$5,$F7,$G7-$D$3,$H7,J$5)</f>
        <v>#NAME?</v>
      </c>
      <c r="K7" s="40" t="n">
        <f aca="false">+IF(K5&gt;K1,K1,MAX(0,K5))</f>
        <v>125000</v>
      </c>
      <c r="L7" s="55" t="e">
        <f aca="false">+$J7*K7</f>
        <v>#NAME?</v>
      </c>
      <c r="M7" s="40" t="n">
        <f aca="false">+IF(M5&gt;M1,M1,MAX(0,M5))</f>
        <v>62500</v>
      </c>
      <c r="N7" s="55" t="e">
        <f aca="false">+$J7*M7</f>
        <v>#NAME?</v>
      </c>
    </row>
    <row r="8" customFormat="false" ht="17" hidden="false" customHeight="false" outlineLevel="0" collapsed="false">
      <c r="B8" s="37"/>
      <c r="C8" s="51" t="n">
        <f aca="false">+C$5*(1+$C$4*(EXP(D8*(G8-$G$5)/365.25)-1))</f>
        <v>56</v>
      </c>
      <c r="D8" s="36" t="n">
        <f aca="false">2*LN(1+VLOOKUP(G8,CURVES!B$13:C$372,2)/2)</f>
        <v>0.049588268873901</v>
      </c>
      <c r="E8" s="37"/>
      <c r="F8" s="30" t="n">
        <f aca="false">+F$5</f>
        <v>1</v>
      </c>
      <c r="G8" s="20" t="n">
        <f aca="false">+G7+7</f>
        <v>36349</v>
      </c>
      <c r="H8" s="38" t="n">
        <v>0</v>
      </c>
      <c r="I8" s="3"/>
      <c r="J8" s="39" t="e">
        <f aca="false">(,$B$5,$C8,$D8,$E$5,$F8,$G8-$D$3,$H8,J$5)</f>
        <v>#NAME?</v>
      </c>
      <c r="K8" s="40" t="n">
        <f aca="false">+MAX(0,MIN(K$5-SUM(K$7:K7),K$1))</f>
        <v>125000</v>
      </c>
      <c r="L8" s="55" t="e">
        <f aca="false">+$J8*K8</f>
        <v>#NAME?</v>
      </c>
      <c r="M8" s="40" t="n">
        <f aca="false">+MAX(0,MIN(M$5-SUM(M$7:M7),M$1))</f>
        <v>62500</v>
      </c>
      <c r="N8" s="55" t="e">
        <f aca="false">+$J8*M8</f>
        <v>#NAME?</v>
      </c>
    </row>
    <row r="9" customFormat="false" ht="14.65" hidden="false" customHeight="false" outlineLevel="0" collapsed="false">
      <c r="B9" s="37"/>
      <c r="C9" s="51" t="n">
        <f aca="false">+C$5*(1+$C$4*(EXP(D9*(G9-$G$5)/365.25)-1))</f>
        <v>56</v>
      </c>
      <c r="D9" s="36" t="n">
        <f aca="false">2*LN(1+VLOOKUP(G9,CURVES!B$13:C$372,2)/2)</f>
        <v>0.049588268873901</v>
      </c>
      <c r="E9" s="37"/>
      <c r="F9" s="30" t="n">
        <f aca="false">+F$5</f>
        <v>1</v>
      </c>
      <c r="G9" s="20" t="n">
        <f aca="false">+G8+7</f>
        <v>36356</v>
      </c>
      <c r="H9" s="38" t="n">
        <v>0</v>
      </c>
      <c r="I9" s="3"/>
      <c r="J9" s="39" t="e">
        <f aca="false">(,$B$5,$C9,$D9,$E$5,$F9,$G9-$D$3,$H9,J$5)</f>
        <v>#NAME?</v>
      </c>
      <c r="K9" s="40" t="n">
        <f aca="false">+MAX(0,MIN(K$5-SUM(K$7:K8),K$1))</f>
        <v>125000</v>
      </c>
      <c r="L9" s="55" t="e">
        <f aca="false">+$J9*K9</f>
        <v>#NAME?</v>
      </c>
      <c r="M9" s="40" t="n">
        <f aca="false">+MAX(0,MIN(M$5-SUM(M$7:M8),M$1))</f>
        <v>62500</v>
      </c>
      <c r="N9" s="55" t="e">
        <f aca="false">+$J9*M9</f>
        <v>#NAME?</v>
      </c>
    </row>
    <row r="10" customFormat="false" ht="14.65" hidden="false" customHeight="false" outlineLevel="0" collapsed="false">
      <c r="B10" s="37"/>
      <c r="C10" s="51" t="n">
        <f aca="false">+C$5*(1+$C$4*(EXP(D10*(G10-$G$5)/365.25)-1))</f>
        <v>56</v>
      </c>
      <c r="D10" s="36" t="n">
        <f aca="false">2*LN(1+VLOOKUP(G10,CURVES!B$13:C$372,2)/2)</f>
        <v>0.049588268873901</v>
      </c>
      <c r="E10" s="37"/>
      <c r="F10" s="30" t="n">
        <f aca="false">+F$5</f>
        <v>1</v>
      </c>
      <c r="G10" s="20" t="n">
        <f aca="false">+G9+7</f>
        <v>36363</v>
      </c>
      <c r="H10" s="38" t="n">
        <v>0</v>
      </c>
      <c r="I10" s="3"/>
      <c r="J10" s="39" t="e">
        <f aca="false">(,$B$5,$C10,$D10,$E$5,$F10,$G10-$D$3,$H10,J$5)</f>
        <v>#NAME?</v>
      </c>
      <c r="K10" s="40" t="n">
        <f aca="false">+MAX(0,MIN(K$5-SUM(K$7:K9),K$1))</f>
        <v>105000</v>
      </c>
      <c r="L10" s="55" t="e">
        <f aca="false">+$J10*K10</f>
        <v>#NAME?</v>
      </c>
      <c r="M10" s="40" t="n">
        <f aca="false">+MAX(0,MIN(M$5-SUM(M$7:M9),M$1))</f>
        <v>62500</v>
      </c>
      <c r="N10" s="55" t="e">
        <f aca="false">+$J10*M10</f>
        <v>#NAME?</v>
      </c>
    </row>
    <row r="11" customFormat="false" ht="24.05" hidden="false" customHeight="false" outlineLevel="0" collapsed="false">
      <c r="B11" s="37"/>
      <c r="C11" s="51" t="n">
        <f aca="false">+C$5*(1+$C$4*(EXP(D11*(G11-$G$5)/365.25)-1))</f>
        <v>56</v>
      </c>
      <c r="D11" s="36" t="n">
        <f aca="false">2*LN(1+VLOOKUP(G11,CURVES!B$13:C$372,2)/2)</f>
        <v>0.049588268873901</v>
      </c>
      <c r="E11" s="37"/>
      <c r="F11" s="30" t="n">
        <f aca="false">+F$5</f>
        <v>1</v>
      </c>
      <c r="G11" s="20" t="n">
        <f aca="false">+G10+7</f>
        <v>36370</v>
      </c>
      <c r="H11" s="38" t="n">
        <v>0</v>
      </c>
      <c r="I11" s="3"/>
      <c r="J11" s="39" t="e">
        <f aca="false">(,$B$5,$C11,$D11,$E$5,$F11,$G11-$D$3,$H11,J$5)</f>
        <v>#NAME?</v>
      </c>
      <c r="K11" s="40" t="n">
        <f aca="false">+MAX(0,MIN(K$5-SUM(K$7:K10),K$1))</f>
        <v>0</v>
      </c>
      <c r="L11" s="55" t="e">
        <f aca="false">+$J11*K11</f>
        <v>#NAME?</v>
      </c>
      <c r="M11" s="40" t="n">
        <f aca="false">+MAX(0,MIN(M$5-SUM(M$7:M10),M$1))</f>
        <v>62500</v>
      </c>
      <c r="N11" s="55" t="e">
        <f aca="false">+$J11*M11</f>
        <v>#NAME?</v>
      </c>
    </row>
    <row r="12" customFormat="false" ht="14.65" hidden="false" customHeight="false" outlineLevel="0" collapsed="false">
      <c r="B12" s="37"/>
      <c r="C12" s="51" t="n">
        <f aca="false">+C$5*(1+$C$4*(EXP(D12*(G12-$G$5)/365.25)-1))</f>
        <v>56</v>
      </c>
      <c r="D12" s="36" t="n">
        <f aca="false">2*LN(1+VLOOKUP(G12,CURVES!B$13:C$372,2)/2)</f>
        <v>0.0505525045393993</v>
      </c>
      <c r="E12" s="37"/>
      <c r="F12" s="30" t="n">
        <f aca="false">+F$5</f>
        <v>1</v>
      </c>
      <c r="G12" s="20" t="n">
        <f aca="false">+G11+7</f>
        <v>36377</v>
      </c>
      <c r="H12" s="38" t="n">
        <v>0</v>
      </c>
      <c r="I12" s="3"/>
      <c r="J12" s="39" t="e">
        <f aca="false">(,$B$5,$C12,$D12,$E$5,$F12,$G12-$D$3,$H12,J$5)</f>
        <v>#NAME?</v>
      </c>
      <c r="K12" s="40" t="n">
        <f aca="false">+MAX(0,MIN(K$5-SUM(K$7:K11),K$1))</f>
        <v>0</v>
      </c>
      <c r="L12" s="55" t="e">
        <f aca="false">+$J12*K12</f>
        <v>#NAME?</v>
      </c>
      <c r="M12" s="40" t="n">
        <f aca="false">+MAX(0,MIN(M$5-SUM(M$7:M11),M$1))</f>
        <v>62500</v>
      </c>
      <c r="N12" s="55" t="e">
        <f aca="false">+$J12*M12</f>
        <v>#NAME?</v>
      </c>
    </row>
    <row r="13" customFormat="false" ht="14.65" hidden="false" customHeight="false" outlineLevel="0" collapsed="false">
      <c r="B13" s="37"/>
      <c r="C13" s="51" t="n">
        <f aca="false">+C$5*(1+$C$4*(EXP(D13*(G13-$G$5)/365.25)-1))</f>
        <v>56</v>
      </c>
      <c r="D13" s="36" t="n">
        <f aca="false">2*LN(1+VLOOKUP(G13,CURVES!B$13:C$372,2)/2)</f>
        <v>0.0505525045393993</v>
      </c>
      <c r="E13" s="37"/>
      <c r="F13" s="30" t="n">
        <f aca="false">+F$5</f>
        <v>1</v>
      </c>
      <c r="G13" s="20" t="n">
        <f aca="false">+G12+7</f>
        <v>36384</v>
      </c>
      <c r="H13" s="38" t="n">
        <v>0</v>
      </c>
      <c r="I13" s="3"/>
      <c r="J13" s="39" t="e">
        <f aca="false">(,$B$5,$C13,$D13,$E$5,$F13,$G13-$D$3,$H13,J$5)</f>
        <v>#NAME?</v>
      </c>
      <c r="K13" s="40" t="n">
        <f aca="false">+MAX(0,MIN(K$5-SUM(K$7:K12),K$1))</f>
        <v>0</v>
      </c>
      <c r="L13" s="55" t="e">
        <f aca="false">+$J13*K13</f>
        <v>#NAME?</v>
      </c>
      <c r="M13" s="40" t="n">
        <f aca="false">+MAX(0,MIN(M$5-SUM(M$7:M12),M$1))</f>
        <v>62500</v>
      </c>
      <c r="N13" s="55" t="e">
        <f aca="false">+$J13*M13</f>
        <v>#NAME?</v>
      </c>
    </row>
    <row r="14" customFormat="false" ht="14.65" hidden="false" customHeight="false" outlineLevel="0" collapsed="false">
      <c r="B14" s="37"/>
      <c r="C14" s="51" t="n">
        <f aca="false">+C$5*(1+$C$4*(EXP(D14*(G14-$G$5)/365.25)-1))</f>
        <v>56</v>
      </c>
      <c r="D14" s="36" t="n">
        <f aca="false">2*LN(1+VLOOKUP(G14,CURVES!B$13:C$372,2)/2)</f>
        <v>0.0505525045393993</v>
      </c>
      <c r="E14" s="37"/>
      <c r="F14" s="30" t="n">
        <f aca="false">+F$5</f>
        <v>1</v>
      </c>
      <c r="G14" s="20" t="n">
        <f aca="false">+G13+7</f>
        <v>36391</v>
      </c>
      <c r="H14" s="38" t="n">
        <v>0</v>
      </c>
      <c r="I14" s="3"/>
      <c r="J14" s="39" t="e">
        <f aca="false">(,$B$5,$C14,$D14,$E$5,$F14,$G14-$D$3,$H14,J$5)</f>
        <v>#NAME?</v>
      </c>
      <c r="K14" s="40" t="n">
        <f aca="false">+MAX(0,MIN(K$5-SUM(K$7:K13),K$1))</f>
        <v>0</v>
      </c>
      <c r="L14" s="55" t="e">
        <f aca="false">+$J14*K14</f>
        <v>#NAME?</v>
      </c>
      <c r="M14" s="40" t="n">
        <f aca="false">+MAX(0,MIN(M$5-SUM(M$7:M13),M$1))</f>
        <v>42500</v>
      </c>
      <c r="N14" s="55" t="e">
        <f aca="false">+$J14*M14</f>
        <v>#NAME?</v>
      </c>
    </row>
    <row r="15" customFormat="false" ht="14.65" hidden="false" customHeight="false" outlineLevel="0" collapsed="false">
      <c r="B15" s="37"/>
      <c r="C15" s="51" t="n">
        <f aca="false">+C$5*(1+$C$4*(EXP(D15*(G15-$G$5)/365.25)-1))</f>
        <v>56</v>
      </c>
      <c r="D15" s="36" t="n">
        <f aca="false">2*LN(1+VLOOKUP(G15,CURVES!B$13:C$372,2)/2)</f>
        <v>0.0505525045393993</v>
      </c>
      <c r="E15" s="37"/>
      <c r="F15" s="30" t="n">
        <f aca="false">+F$5</f>
        <v>1</v>
      </c>
      <c r="G15" s="20" t="n">
        <f aca="false">+G14+7</f>
        <v>36398</v>
      </c>
      <c r="H15" s="38" t="n">
        <v>0</v>
      </c>
      <c r="I15" s="3"/>
      <c r="J15" s="39" t="e">
        <f aca="false">(,$B$5,$C15,$D15,$E$5,$F15,$G15-$D$3,$H15,J$5)</f>
        <v>#NAME?</v>
      </c>
      <c r="K15" s="40" t="n">
        <f aca="false">+MAX(0,MIN(K$5-SUM(K$7:K14),K$1))</f>
        <v>0</v>
      </c>
      <c r="L15" s="55" t="e">
        <f aca="false">+$J15*K15</f>
        <v>#NAME?</v>
      </c>
      <c r="M15" s="40" t="n">
        <f aca="false">+MAX(0,MIN(M$5-SUM(M$7:M14),M$1))</f>
        <v>0</v>
      </c>
      <c r="N15" s="55" t="e">
        <f aca="false">+$J15*M15</f>
        <v>#NAME?</v>
      </c>
    </row>
    <row r="16" customFormat="false" ht="14.65" hidden="false" customHeight="false" outlineLevel="0" collapsed="false">
      <c r="B16" s="37"/>
      <c r="C16" s="51" t="n">
        <f aca="false">+C$5*(1+$C$4*(EXP(D16*(G16-$G$5)/365.25)-1))</f>
        <v>56</v>
      </c>
      <c r="D16" s="36" t="n">
        <f aca="false">2*LN(1+VLOOKUP(G16,CURVES!B$13:C$372,2)/2)</f>
        <v>0.0511420578744156</v>
      </c>
      <c r="E16" s="37"/>
      <c r="F16" s="30" t="n">
        <f aca="false">+F$5</f>
        <v>1</v>
      </c>
      <c r="G16" s="20" t="n">
        <f aca="false">+G15+7</f>
        <v>36405</v>
      </c>
      <c r="H16" s="38" t="n">
        <v>0</v>
      </c>
      <c r="I16" s="3"/>
      <c r="J16" s="39" t="e">
        <f aca="false">(,$B$5,$C16,$D16,$E$5,$F16,$G16-$D$3,$H16,J$5)</f>
        <v>#NAME?</v>
      </c>
      <c r="K16" s="40" t="n">
        <f aca="false">+MAX(0,MIN(K$5-SUM(K$7:K15),K$1))</f>
        <v>0</v>
      </c>
      <c r="L16" s="55" t="e">
        <f aca="false">+$J16*K16</f>
        <v>#NAME?</v>
      </c>
      <c r="M16" s="40" t="n">
        <f aca="false">+MAX(0,MIN(M$5-SUM(M$7:M15),M$1))</f>
        <v>0</v>
      </c>
      <c r="N16" s="55" t="e">
        <f aca="false">+$J16*M16</f>
        <v>#NAME?</v>
      </c>
    </row>
    <row r="17" customFormat="false" ht="14.65" hidden="false" customHeight="false" outlineLevel="0" collapsed="false">
      <c r="B17" s="37"/>
      <c r="C17" s="51" t="n">
        <f aca="false">+C$5*(1+$C$4*(EXP(D17*(G17-$G$5)/365.25)-1))</f>
        <v>56</v>
      </c>
      <c r="D17" s="36" t="n">
        <f aca="false">2*LN(1+VLOOKUP(G17,CURVES!B$13:C$372,2)/2)</f>
        <v>0.0511420578744156</v>
      </c>
      <c r="E17" s="37"/>
      <c r="F17" s="30" t="n">
        <f aca="false">+F$5</f>
        <v>1</v>
      </c>
      <c r="G17" s="20" t="n">
        <f aca="false">+G16+7</f>
        <v>36412</v>
      </c>
      <c r="H17" s="38" t="n">
        <v>0</v>
      </c>
      <c r="I17" s="3"/>
      <c r="J17" s="39" t="e">
        <f aca="false">(,$B$5,$C17,$D17,$E$5,$F17,$G17-$D$3,$H17,J$5)</f>
        <v>#NAME?</v>
      </c>
      <c r="K17" s="40" t="n">
        <f aca="false">+MAX(0,MIN(K$5-SUM(K$7:K16),K$1))</f>
        <v>0</v>
      </c>
      <c r="L17" s="55" t="e">
        <f aca="false">+$J17*K17</f>
        <v>#NAME?</v>
      </c>
      <c r="M17" s="40" t="n">
        <f aca="false">+MAX(0,MIN(M$5-SUM(M$7:M16),M$1))</f>
        <v>0</v>
      </c>
      <c r="N17" s="55" t="e">
        <f aca="false">+$J17*M17</f>
        <v>#NAME?</v>
      </c>
    </row>
    <row r="18" customFormat="false" ht="14.65" hidden="false" customHeight="false" outlineLevel="0" collapsed="false">
      <c r="B18" s="37"/>
      <c r="C18" s="51" t="n">
        <f aca="false">+C$5*(1+$C$4*(EXP(D18*(G18-$G$5)/365.25)-1))</f>
        <v>56</v>
      </c>
      <c r="D18" s="36" t="n">
        <f aca="false">2*LN(1+VLOOKUP(G18,CURVES!B$13:C$372,2)/2)</f>
        <v>0.0511420578744156</v>
      </c>
      <c r="E18" s="37"/>
      <c r="F18" s="30" t="n">
        <f aca="false">+F$5</f>
        <v>1</v>
      </c>
      <c r="G18" s="20" t="n">
        <f aca="false">+G17+7</f>
        <v>36419</v>
      </c>
      <c r="H18" s="38" t="n">
        <v>0</v>
      </c>
      <c r="I18" s="3"/>
      <c r="J18" s="39" t="e">
        <f aca="false">(,$B$5,$C18,$D18,$E$5,$F18,$G18-$D$3,$H18,J$5)</f>
        <v>#NAME?</v>
      </c>
      <c r="K18" s="40" t="n">
        <f aca="false">+MAX(0,MIN(K$5-SUM(K$7:K17),K$1))</f>
        <v>0</v>
      </c>
      <c r="L18" s="55" t="e">
        <f aca="false">+$J18*K18</f>
        <v>#NAME?</v>
      </c>
      <c r="M18" s="40" t="n">
        <f aca="false">+MAX(0,MIN(M$5-SUM(M$7:M17),M$1))</f>
        <v>0</v>
      </c>
      <c r="N18" s="55" t="e">
        <f aca="false">+$J18*M18</f>
        <v>#NAME?</v>
      </c>
    </row>
    <row r="19" customFormat="false" ht="14.65" hidden="false" customHeight="false" outlineLevel="0" collapsed="false">
      <c r="B19" s="37"/>
      <c r="C19" s="51" t="n">
        <f aca="false">+C$5*(1+$C$4*(EXP(D19*(G19-$G$5)/365.25)-1))</f>
        <v>56</v>
      </c>
      <c r="D19" s="36" t="n">
        <f aca="false">2*LN(1+VLOOKUP(G19,CURVES!B$13:C$372,2)/2)</f>
        <v>0.0511420578744156</v>
      </c>
      <c r="E19" s="37"/>
      <c r="F19" s="30" t="n">
        <f aca="false">+F$5</f>
        <v>1</v>
      </c>
      <c r="G19" s="20" t="n">
        <f aca="false">+G18+7</f>
        <v>36426</v>
      </c>
      <c r="H19" s="38" t="n">
        <v>0</v>
      </c>
      <c r="I19" s="3"/>
      <c r="J19" s="39" t="e">
        <f aca="false">(,$B$5,$C19,$D19,$E$5,$F19,$G19-$D$3,$H19,J$5)</f>
        <v>#NAME?</v>
      </c>
      <c r="K19" s="40" t="n">
        <f aca="false">+MAX(0,MIN(K$5-SUM(K$7:K18),K$1))</f>
        <v>0</v>
      </c>
      <c r="L19" s="55" t="e">
        <f aca="false">+$J19*K19</f>
        <v>#NAME?</v>
      </c>
      <c r="M19" s="40" t="n">
        <f aca="false">+MAX(0,MIN(M$5-SUM(M$7:M18),M$1))</f>
        <v>0</v>
      </c>
      <c r="N19" s="55" t="e">
        <f aca="false">+$J19*M19</f>
        <v>#NAME?</v>
      </c>
    </row>
    <row r="20" customFormat="false" ht="14.65" hidden="false" customHeight="false" outlineLevel="0" collapsed="false">
      <c r="B20" s="37"/>
      <c r="C20" s="51" t="n">
        <f aca="false">+C$5*(1+$C$4*(EXP(D20*(G20-$G$5)/365.25)-1))</f>
        <v>56</v>
      </c>
      <c r="D20" s="36" t="n">
        <f aca="false">2*LN(1+VLOOKUP(G20,CURVES!B$13:C$372,2)/2)</f>
        <v>0.0511420578744156</v>
      </c>
      <c r="E20" s="37"/>
      <c r="F20" s="30" t="n">
        <f aca="false">+F$5</f>
        <v>1</v>
      </c>
      <c r="G20" s="20" t="n">
        <f aca="false">+G19+7</f>
        <v>36433</v>
      </c>
      <c r="H20" s="38" t="n">
        <v>0</v>
      </c>
      <c r="I20" s="3"/>
      <c r="J20" s="39" t="e">
        <f aca="false">(,$B$5,$C20,$D20,$E$5,$F20,$G20-$D$3,$H20,J$5)</f>
        <v>#NAME?</v>
      </c>
      <c r="K20" s="40" t="n">
        <f aca="false">+MAX(0,MIN(K$5-SUM(K$7:K19),K$1))</f>
        <v>0</v>
      </c>
      <c r="L20" s="55" t="e">
        <f aca="false">+$J20*K20</f>
        <v>#NAME?</v>
      </c>
      <c r="M20" s="40" t="n">
        <f aca="false">+MAX(0,MIN(M$5-SUM(M$7:M19),M$1))</f>
        <v>0</v>
      </c>
      <c r="N20" s="55" t="e">
        <f aca="false">+$J20*M20</f>
        <v>#NAME?</v>
      </c>
    </row>
    <row r="21" customFormat="false" ht="14.65" hidden="false" customHeight="false" outlineLevel="0" collapsed="false">
      <c r="B21" s="37"/>
      <c r="C21" s="51" t="n">
        <f aca="false">+C$5*(1+$C$4*(EXP(D21*(G21-$G$5)/365.25)-1))</f>
        <v>56</v>
      </c>
      <c r="D21" s="36" t="n">
        <f aca="false">2*LN(1+VLOOKUP(G21,CURVES!B$13:C$372,2)/2)</f>
        <v>0.0517011854553577</v>
      </c>
      <c r="E21" s="37"/>
      <c r="F21" s="30" t="n">
        <f aca="false">+F$5</f>
        <v>1</v>
      </c>
      <c r="G21" s="20" t="n">
        <f aca="false">+G20+7</f>
        <v>36440</v>
      </c>
      <c r="H21" s="38" t="n">
        <v>0</v>
      </c>
      <c r="I21" s="3"/>
      <c r="J21" s="39" t="e">
        <f aca="false">(,$B$5,$C21,$D21,$E$5,$F21,$G21-$D$3,$H21,J$5)</f>
        <v>#NAME?</v>
      </c>
      <c r="K21" s="40" t="n">
        <f aca="false">+MAX(0,MIN(K$5-SUM(K$7:K20),K$1))</f>
        <v>0</v>
      </c>
      <c r="L21" s="55" t="e">
        <f aca="false">+$J21*K21</f>
        <v>#NAME?</v>
      </c>
      <c r="M21" s="40" t="n">
        <f aca="false">+MAX(0,MIN(M$5-SUM(M$7:M20),M$1))</f>
        <v>0</v>
      </c>
      <c r="N21" s="55" t="e">
        <f aca="false">+$J21*M21</f>
        <v>#NAME?</v>
      </c>
    </row>
    <row r="22" customFormat="false" ht="14.65" hidden="false" customHeight="false" outlineLevel="0" collapsed="false">
      <c r="B22" s="37"/>
      <c r="C22" s="51" t="n">
        <f aca="false">+C$5*(1+$C$4*(EXP(D22*(G22-$G$5)/365.25)-1))</f>
        <v>56</v>
      </c>
      <c r="D22" s="36" t="n">
        <f aca="false">2*LN(1+VLOOKUP(G22,CURVES!B$13:C$372,2)/2)</f>
        <v>0.0517011854553577</v>
      </c>
      <c r="E22" s="37"/>
      <c r="F22" s="30" t="n">
        <f aca="false">+F$5</f>
        <v>1</v>
      </c>
      <c r="G22" s="20" t="n">
        <f aca="false">+G21+7</f>
        <v>36447</v>
      </c>
      <c r="H22" s="38" t="n">
        <v>0</v>
      </c>
      <c r="I22" s="3"/>
      <c r="J22" s="39" t="e">
        <f aca="false">(,$B$5,$C22,$D22,$E$5,$F22,$G22-$D$3,$H22,J$5)</f>
        <v>#NAME?</v>
      </c>
      <c r="K22" s="40" t="n">
        <f aca="false">+MAX(0,MIN(K$5-SUM(K$7:K21),K$1))</f>
        <v>0</v>
      </c>
      <c r="L22" s="55" t="e">
        <f aca="false">+$J22*K22</f>
        <v>#NAME?</v>
      </c>
      <c r="M22" s="40" t="n">
        <f aca="false">+MAX(0,MIN(M$5-SUM(M$7:M21),M$1))</f>
        <v>0</v>
      </c>
      <c r="N22" s="55" t="e">
        <f aca="false">+$J22*M22</f>
        <v>#NAME?</v>
      </c>
    </row>
    <row r="23" customFormat="false" ht="14.65" hidden="false" customHeight="false" outlineLevel="0" collapsed="false">
      <c r="B23" s="37"/>
      <c r="C23" s="51" t="n">
        <f aca="false">+C$5*(1+$C$4*(EXP(D23*(G23-$G$5)/365.25)-1))</f>
        <v>56</v>
      </c>
      <c r="D23" s="36" t="n">
        <f aca="false">2*LN(1+VLOOKUP(G23,CURVES!B$13:C$372,2)/2)</f>
        <v>0.0517011854553577</v>
      </c>
      <c r="E23" s="37"/>
      <c r="F23" s="30" t="n">
        <f aca="false">+F$5</f>
        <v>1</v>
      </c>
      <c r="G23" s="20" t="n">
        <f aca="false">+G22+7</f>
        <v>36454</v>
      </c>
      <c r="H23" s="38" t="n">
        <v>0</v>
      </c>
      <c r="I23" s="3"/>
      <c r="J23" s="39" t="e">
        <f aca="false">(,$B$5,$C23,$D23,$E$5,$F23,$G23-$D$3,$H23,J$5)</f>
        <v>#NAME?</v>
      </c>
      <c r="K23" s="40" t="n">
        <f aca="false">+MAX(0,MIN(K$5-SUM(K$7:K22),K$1))</f>
        <v>0</v>
      </c>
      <c r="L23" s="55" t="e">
        <f aca="false">+$J23*K23</f>
        <v>#NAME?</v>
      </c>
      <c r="M23" s="40" t="n">
        <f aca="false">+MAX(0,MIN(M$5-SUM(M$7:M22),M$1))</f>
        <v>0</v>
      </c>
      <c r="N23" s="55" t="e">
        <f aca="false">+$J23*M23</f>
        <v>#NAME?</v>
      </c>
    </row>
    <row r="24" customFormat="false" ht="14.65" hidden="false" customHeight="false" outlineLevel="0" collapsed="false">
      <c r="B24" s="37"/>
      <c r="C24" s="51" t="n">
        <f aca="false">+C$5*(1+$C$4*(EXP(D24*(G24-$G$5)/365.25)-1))</f>
        <v>56</v>
      </c>
      <c r="D24" s="36" t="n">
        <f aca="false">2*LN(1+VLOOKUP(G24,CURVES!B$13:C$372,2)/2)</f>
        <v>0.0517011854553577</v>
      </c>
      <c r="E24" s="37"/>
      <c r="F24" s="30" t="n">
        <f aca="false">+F$5</f>
        <v>1</v>
      </c>
      <c r="G24" s="20" t="n">
        <f aca="false">+G23+7</f>
        <v>36461</v>
      </c>
      <c r="H24" s="38" t="n">
        <v>0</v>
      </c>
      <c r="I24" s="3"/>
      <c r="J24" s="39" t="e">
        <f aca="false">(,$B$5,$C24,$D24,$E$5,$F24,$G24-$D$3,$H24,J$5)</f>
        <v>#NAME?</v>
      </c>
      <c r="K24" s="40" t="n">
        <f aca="false">+MAX(0,MIN(K$5-SUM(K$7:K23),K$1))</f>
        <v>0</v>
      </c>
      <c r="L24" s="55" t="e">
        <f aca="false">+$J24*K24</f>
        <v>#NAME?</v>
      </c>
      <c r="M24" s="40" t="n">
        <f aca="false">+MAX(0,MIN(M$5-SUM(M$7:M23),M$1))</f>
        <v>0</v>
      </c>
      <c r="N24" s="55" t="e">
        <f aca="false">+$J24*M24</f>
        <v>#NAME?</v>
      </c>
    </row>
    <row r="25" customFormat="false" ht="14.65" hidden="false" customHeight="false" outlineLevel="0" collapsed="false">
      <c r="B25" s="37"/>
      <c r="C25" s="51" t="n">
        <f aca="false">+C$5*(1+$C$4*(EXP(D25*(G25-$G$5)/365.25)-1))</f>
        <v>56</v>
      </c>
      <c r="D25" s="36" t="n">
        <f aca="false">2*LN(1+VLOOKUP(G25,CURVES!B$13:C$372,2)/2)</f>
        <v>0.0522985292487261</v>
      </c>
      <c r="E25" s="37"/>
      <c r="F25" s="30" t="n">
        <f aca="false">+F$5</f>
        <v>1</v>
      </c>
      <c r="G25" s="20" t="n">
        <f aca="false">+G24+7</f>
        <v>36468</v>
      </c>
      <c r="H25" s="38" t="n">
        <v>0</v>
      </c>
      <c r="I25" s="3"/>
      <c r="J25" s="39" t="e">
        <f aca="false">(,$B$5,$C25,$D25,$E$5,$F25,$G25-$D$3,$H25,J$5)</f>
        <v>#NAME?</v>
      </c>
      <c r="K25" s="40" t="n">
        <f aca="false">+MAX(0,MIN(K$5-SUM(K$7:K24),K$1))</f>
        <v>0</v>
      </c>
      <c r="L25" s="55" t="e">
        <f aca="false">+$J25*K25</f>
        <v>#NAME?</v>
      </c>
      <c r="M25" s="40" t="n">
        <f aca="false">+MAX(0,MIN(M$5-SUM(M$7:M24),M$1))</f>
        <v>0</v>
      </c>
      <c r="N25" s="55" t="e">
        <f aca="false">+$J25*M25</f>
        <v>#NAME?</v>
      </c>
    </row>
    <row r="26" customFormat="false" ht="14.65" hidden="false" customHeight="false" outlineLevel="0" collapsed="false">
      <c r="B26" s="37"/>
      <c r="C26" s="51" t="n">
        <f aca="false">+C$5*(1+$C$4*(EXP(D26*(G26-$G$5)/365.25)-1))</f>
        <v>56</v>
      </c>
      <c r="D26" s="36" t="n">
        <f aca="false">2*LN(1+VLOOKUP(G26,CURVES!B$13:C$372,2)/2)</f>
        <v>0.0522985292487261</v>
      </c>
      <c r="E26" s="37"/>
      <c r="F26" s="30" t="n">
        <f aca="false">+F$5</f>
        <v>1</v>
      </c>
      <c r="G26" s="20" t="n">
        <f aca="false">+G25+7</f>
        <v>36475</v>
      </c>
      <c r="H26" s="38" t="n">
        <v>0</v>
      </c>
      <c r="I26" s="3"/>
      <c r="J26" s="39" t="e">
        <f aca="false">(,$B$5,$C26,$D26,$E$5,$F26,$G26-$D$3,$H26,J$5)</f>
        <v>#NAME?</v>
      </c>
      <c r="K26" s="40" t="n">
        <f aca="false">+MAX(0,MIN(K$5-SUM(K$7:K25),K$1))</f>
        <v>0</v>
      </c>
      <c r="L26" s="55" t="e">
        <f aca="false">+$J26*K26</f>
        <v>#NAME?</v>
      </c>
      <c r="M26" s="40" t="n">
        <f aca="false">+MAX(0,MIN(M$5-SUM(M$7:M25),M$1))</f>
        <v>0</v>
      </c>
      <c r="N26" s="55" t="e">
        <f aca="false">+$J26*M26</f>
        <v>#NAME?</v>
      </c>
    </row>
    <row r="27" customFormat="false" ht="14.65" hidden="false" customHeight="false" outlineLevel="0" collapsed="false">
      <c r="B27" s="37"/>
      <c r="C27" s="51" t="n">
        <f aca="false">+C$5*(1+$C$4*(EXP(D27*(G27-$G$5)/365.25)-1))</f>
        <v>56</v>
      </c>
      <c r="D27" s="36" t="n">
        <f aca="false">2*LN(1+VLOOKUP(G27,CURVES!B$13:C$372,2)/2)</f>
        <v>0.0522985292487261</v>
      </c>
      <c r="E27" s="37"/>
      <c r="F27" s="30" t="n">
        <f aca="false">+F$5</f>
        <v>1</v>
      </c>
      <c r="G27" s="20" t="n">
        <f aca="false">+G26+7</f>
        <v>36482</v>
      </c>
      <c r="H27" s="38" t="n">
        <v>0</v>
      </c>
      <c r="I27" s="3"/>
      <c r="J27" s="39" t="e">
        <f aca="false">(,$B$5,$C27,$D27,$E$5,$F27,$G27-$D$3,$H27,J$5)</f>
        <v>#NAME?</v>
      </c>
      <c r="K27" s="40" t="n">
        <f aca="false">+MAX(0,MIN(K$5-SUM(K$7:K26),K$1))</f>
        <v>0</v>
      </c>
      <c r="L27" s="55" t="e">
        <f aca="false">+$J27*K27</f>
        <v>#NAME?</v>
      </c>
      <c r="M27" s="40" t="n">
        <f aca="false">+MAX(0,MIN(M$5-SUM(M$7:M26),M$1))</f>
        <v>0</v>
      </c>
      <c r="N27" s="55" t="e">
        <f aca="false">+$J27*M27</f>
        <v>#NAME?</v>
      </c>
    </row>
    <row r="28" customFormat="false" ht="14.65" hidden="false" customHeight="false" outlineLevel="0" collapsed="false">
      <c r="B28" s="37"/>
      <c r="C28" s="51" t="n">
        <f aca="false">+C$5*(1+$C$4*(EXP(D28*(G28-$G$5)/365.25)-1))</f>
        <v>56</v>
      </c>
      <c r="D28" s="36" t="n">
        <f aca="false">2*LN(1+VLOOKUP(G28,CURVES!B$13:C$372,2)/2)</f>
        <v>0.0522985292487261</v>
      </c>
      <c r="E28" s="37"/>
      <c r="F28" s="30" t="n">
        <f aca="false">+F$5</f>
        <v>1</v>
      </c>
      <c r="G28" s="20" t="n">
        <f aca="false">+G27+7</f>
        <v>36489</v>
      </c>
      <c r="H28" s="38" t="n">
        <v>0</v>
      </c>
      <c r="I28" s="3"/>
      <c r="J28" s="39" t="e">
        <f aca="false">(,$B$5,$C28,$D28,$E$5,$F28,$G28-$D$3,$H28,J$5)</f>
        <v>#NAME?</v>
      </c>
      <c r="K28" s="40" t="n">
        <f aca="false">+MAX(0,MIN(K$5-SUM(K$7:K27),K$1))</f>
        <v>0</v>
      </c>
      <c r="L28" s="55" t="e">
        <f aca="false">+$J28*K28</f>
        <v>#NAME?</v>
      </c>
      <c r="M28" s="40" t="n">
        <f aca="false">+MAX(0,MIN(M$5-SUM(M$7:M27),M$1))</f>
        <v>0</v>
      </c>
      <c r="N28" s="55" t="e">
        <f aca="false">+$J28*M28</f>
        <v>#NAME?</v>
      </c>
    </row>
    <row r="29" customFormat="false" ht="14.65" hidden="false" customHeight="false" outlineLevel="0" collapsed="false">
      <c r="B29" s="37"/>
      <c r="C29" s="51" t="n">
        <f aca="false">+C$5*(1+$C$4*(EXP(D29*(G29-$G$5)/365.25)-1))</f>
        <v>56</v>
      </c>
      <c r="D29" s="36" t="n">
        <f aca="false">2*LN(1+VLOOKUP(G29,CURVES!B$13:C$372,2)/2)</f>
        <v>0.0528764341834044</v>
      </c>
      <c r="E29" s="37"/>
      <c r="F29" s="30" t="n">
        <f aca="false">+F$5</f>
        <v>1</v>
      </c>
      <c r="G29" s="20" t="n">
        <f aca="false">+G28+7</f>
        <v>36496</v>
      </c>
      <c r="H29" s="38" t="n">
        <v>0</v>
      </c>
      <c r="I29" s="3"/>
      <c r="J29" s="39" t="e">
        <f aca="false">(,$B$5,$C29,$D29,$E$5,$F29,$G29-$D$3,$H29,J$5)</f>
        <v>#NAME?</v>
      </c>
      <c r="K29" s="40" t="n">
        <f aca="false">+MAX(0,MIN(K$5-SUM(K$7:K28),K$1))</f>
        <v>0</v>
      </c>
      <c r="L29" s="55" t="e">
        <f aca="false">+$J29*K29</f>
        <v>#NAME?</v>
      </c>
      <c r="M29" s="40" t="n">
        <f aca="false">+MAX(0,MIN(M$5-SUM(M$7:M28),M$1))</f>
        <v>0</v>
      </c>
      <c r="N29" s="55" t="e">
        <f aca="false">+$J29*M29</f>
        <v>#NAME?</v>
      </c>
    </row>
    <row r="30" customFormat="false" ht="14.65" hidden="false" customHeight="false" outlineLevel="0" collapsed="false">
      <c r="B30" s="37"/>
      <c r="C30" s="51" t="n">
        <f aca="false">+C$5*(1+$C$4*(EXP(D30*(G30-$G$5)/365.25)-1))</f>
        <v>56</v>
      </c>
      <c r="D30" s="36" t="n">
        <f aca="false">2*LN(1+VLOOKUP(G30,CURVES!B$13:C$372,2)/2)</f>
        <v>0.0528764341834044</v>
      </c>
      <c r="E30" s="37"/>
      <c r="F30" s="30" t="n">
        <f aca="false">+F$5</f>
        <v>1</v>
      </c>
      <c r="G30" s="20" t="n">
        <f aca="false">+G29+7</f>
        <v>36503</v>
      </c>
      <c r="H30" s="38" t="n">
        <v>0</v>
      </c>
      <c r="I30" s="3"/>
      <c r="J30" s="39" t="e">
        <f aca="false">(,$B$5,$C30,$D30,$E$5,$F30,$G30-$D$3,$H30,J$5)</f>
        <v>#NAME?</v>
      </c>
      <c r="K30" s="40" t="n">
        <f aca="false">+MAX(0,MIN(K$5-SUM(K$7:K29),K$1))</f>
        <v>0</v>
      </c>
      <c r="L30" s="55" t="e">
        <f aca="false">+$J30*K30</f>
        <v>#NAME?</v>
      </c>
      <c r="M30" s="40" t="n">
        <f aca="false">+MAX(0,MIN(M$5-SUM(M$7:M29),M$1))</f>
        <v>0</v>
      </c>
      <c r="N30" s="55" t="e">
        <f aca="false">+$J30*M30</f>
        <v>#NAME?</v>
      </c>
    </row>
    <row r="31" customFormat="false" ht="14.65" hidden="false" customHeight="false" outlineLevel="0" collapsed="false">
      <c r="B31" s="37"/>
      <c r="C31" s="51" t="n">
        <f aca="false">+C$5*(1+$C$4*(EXP(D31*(G31-$G$5)/365.25)-1))</f>
        <v>56</v>
      </c>
      <c r="D31" s="36" t="n">
        <f aca="false">2*LN(1+VLOOKUP(G31,CURVES!B$13:C$372,2)/2)</f>
        <v>0.0528764341834044</v>
      </c>
      <c r="E31" s="37"/>
      <c r="F31" s="30" t="n">
        <f aca="false">+F$5</f>
        <v>1</v>
      </c>
      <c r="G31" s="20" t="n">
        <f aca="false">+G30+7</f>
        <v>36510</v>
      </c>
      <c r="H31" s="38" t="n">
        <v>0</v>
      </c>
      <c r="I31" s="3"/>
      <c r="J31" s="39" t="e">
        <f aca="false">(,$B$5,$C31,$D31,$E$5,$F31,$G31-$D$3,$H31,J$5)</f>
        <v>#NAME?</v>
      </c>
      <c r="K31" s="40" t="n">
        <f aca="false">+MAX(0,MIN(K$5-SUM(K$7:K30),K$1))</f>
        <v>0</v>
      </c>
      <c r="L31" s="55" t="e">
        <f aca="false">+$J31*K31</f>
        <v>#NAME?</v>
      </c>
      <c r="M31" s="40" t="n">
        <f aca="false">+MAX(0,MIN(M$5-SUM(M$7:M30),M$1))</f>
        <v>0</v>
      </c>
      <c r="N31" s="55" t="e">
        <f aca="false">+$J31*M31</f>
        <v>#NAME?</v>
      </c>
    </row>
    <row r="32" customFormat="false" ht="14.65" hidden="false" customHeight="false" outlineLevel="0" collapsed="false">
      <c r="B32" s="37"/>
      <c r="C32" s="51" t="n">
        <f aca="false">+C$5*(1+$C$4*(EXP(D32*(G32-$G$5)/365.25)-1))</f>
        <v>56</v>
      </c>
      <c r="D32" s="36" t="n">
        <f aca="false">2*LN(1+VLOOKUP(G32,CURVES!B$13:C$372,2)/2)</f>
        <v>0.0528764341834044</v>
      </c>
      <c r="E32" s="37"/>
      <c r="F32" s="30" t="n">
        <f aca="false">+F$5</f>
        <v>1</v>
      </c>
      <c r="G32" s="20" t="n">
        <f aca="false">+G31+7</f>
        <v>36517</v>
      </c>
      <c r="H32" s="38" t="n">
        <v>0</v>
      </c>
      <c r="I32" s="3"/>
      <c r="J32" s="39" t="e">
        <f aca="false">(,$B$5,$C32,$D32,$E$5,$F32,$G32-$D$3,$H32,J$5)</f>
        <v>#NAME?</v>
      </c>
      <c r="K32" s="40" t="n">
        <f aca="false">+MAX(0,MIN(K$5-SUM(K$7:K31),K$1))</f>
        <v>0</v>
      </c>
      <c r="L32" s="55" t="e">
        <f aca="false">+$J32*K32</f>
        <v>#NAME?</v>
      </c>
      <c r="M32" s="40" t="n">
        <f aca="false">+MAX(0,MIN(M$5-SUM(M$7:M31),M$1))</f>
        <v>0</v>
      </c>
      <c r="N32" s="55" t="e">
        <f aca="false">+$J32*M32</f>
        <v>#NAME?</v>
      </c>
    </row>
    <row r="33" customFormat="false" ht="14.65" hidden="false" customHeight="false" outlineLevel="0" collapsed="false">
      <c r="B33" s="37"/>
      <c r="C33" s="51" t="n">
        <f aca="false">+C$5*(1+$C$4*(EXP(D33*(G33-$G$5)/365.25)-1))</f>
        <v>56</v>
      </c>
      <c r="D33" s="36" t="n">
        <f aca="false">2*LN(1+VLOOKUP(G33,CURVES!B$13:C$372,2)/2)</f>
        <v>0.0528764341834044</v>
      </c>
      <c r="E33" s="37"/>
      <c r="F33" s="30" t="n">
        <f aca="false">+F$5</f>
        <v>1</v>
      </c>
      <c r="G33" s="20" t="n">
        <f aca="false">+G32+7</f>
        <v>36524</v>
      </c>
      <c r="H33" s="38" t="n">
        <v>0</v>
      </c>
      <c r="I33" s="3"/>
      <c r="J33" s="39" t="e">
        <f aca="false">(,$B$5,$C33,$D33,$E$5,$F33,$G33-$D$3,$H33,J$5)</f>
        <v>#NAME?</v>
      </c>
      <c r="K33" s="40" t="n">
        <f aca="false">+MAX(0,MIN(K$5-SUM(K$7:K32),K$1))</f>
        <v>0</v>
      </c>
      <c r="L33" s="55" t="e">
        <f aca="false">+$J33*K33</f>
        <v>#NAME?</v>
      </c>
      <c r="M33" s="40" t="n">
        <f aca="false">+MAX(0,MIN(M$5-SUM(M$7:M32),M$1))</f>
        <v>0</v>
      </c>
      <c r="N33" s="55" t="e">
        <f aca="false">+$J33*M33</f>
        <v>#NAME?</v>
      </c>
    </row>
    <row r="34" customFormat="false" ht="14.65" hidden="false" customHeight="false" outlineLevel="0" collapsed="false">
      <c r="B34" s="37"/>
      <c r="C34" s="51" t="n">
        <f aca="false">+C$5*(1+$C$4*(EXP(D34*(G34-$G$5)/365.25)-1))</f>
        <v>56</v>
      </c>
      <c r="D34" s="36" t="n">
        <f aca="false">2*LN(1+VLOOKUP(G34,CURVES!B$13:C$372,2)/2)</f>
        <v>0.0534760177554521</v>
      </c>
      <c r="E34" s="37"/>
      <c r="F34" s="30" t="n">
        <f aca="false">+F$5</f>
        <v>1</v>
      </c>
      <c r="G34" s="20" t="n">
        <f aca="false">+G33+7</f>
        <v>36531</v>
      </c>
      <c r="H34" s="38" t="n">
        <v>0</v>
      </c>
      <c r="I34" s="3"/>
      <c r="J34" s="39" t="e">
        <f aca="false">(,$B$5,$C34,$D34,$E$5,$F34,$G34-$D$3,$H34,J$5)</f>
        <v>#NAME?</v>
      </c>
      <c r="K34" s="40" t="n">
        <f aca="false">+MAX(0,MIN(K$5-SUM(K$7:K33),K$1))</f>
        <v>0</v>
      </c>
      <c r="L34" s="55" t="e">
        <f aca="false">+$J34*K34</f>
        <v>#NAME?</v>
      </c>
      <c r="M34" s="40" t="n">
        <f aca="false">+MAX(0,MIN(M$5-SUM(M$7:M33),M$1))</f>
        <v>0</v>
      </c>
      <c r="N34" s="55" t="e">
        <f aca="false">+$J34*M34</f>
        <v>#NAME?</v>
      </c>
    </row>
    <row r="35" customFormat="false" ht="14.65" hidden="false" customHeight="false" outlineLevel="0" collapsed="false">
      <c r="B35" s="37"/>
      <c r="C35" s="51" t="n">
        <f aca="false">+C$5*(1+$C$4*(EXP(D35*(G35-$G$5)/365.25)-1))</f>
        <v>56</v>
      </c>
      <c r="D35" s="36" t="n">
        <f aca="false">2*LN(1+VLOOKUP(G35,CURVES!B$13:C$372,2)/2)</f>
        <v>0.0534760177554521</v>
      </c>
      <c r="E35" s="37"/>
      <c r="F35" s="30" t="n">
        <f aca="false">+F$5</f>
        <v>1</v>
      </c>
      <c r="G35" s="20" t="n">
        <f aca="false">+G34+7</f>
        <v>36538</v>
      </c>
      <c r="H35" s="38" t="n">
        <v>0</v>
      </c>
      <c r="I35" s="3"/>
      <c r="J35" s="39" t="e">
        <f aca="false">(,$B$5,$C35,$D35,$E$5,$F35,$G35-$D$3,$H35,J$5)</f>
        <v>#NAME?</v>
      </c>
      <c r="K35" s="40" t="n">
        <f aca="false">+MAX(0,MIN(K$5-SUM(K$7:K34),K$1))</f>
        <v>0</v>
      </c>
      <c r="L35" s="55" t="e">
        <f aca="false">+$J35*K35</f>
        <v>#NAME?</v>
      </c>
      <c r="M35" s="40" t="n">
        <f aca="false">+MAX(0,MIN(M$5-SUM(M$7:M34),M$1))</f>
        <v>0</v>
      </c>
      <c r="N35" s="55" t="e">
        <f aca="false">+$J35*M35</f>
        <v>#NAME?</v>
      </c>
    </row>
    <row r="36" customFormat="false" ht="14.65" hidden="false" customHeight="false" outlineLevel="0" collapsed="false">
      <c r="B36" s="37"/>
      <c r="C36" s="51" t="n">
        <f aca="false">+C$5*(1+$C$4*(EXP(D36*(G36-$G$5)/365.25)-1))</f>
        <v>56</v>
      </c>
      <c r="D36" s="36" t="n">
        <f aca="false">2*LN(1+VLOOKUP(G36,CURVES!B$13:C$372,2)/2)</f>
        <v>0.0534760177554521</v>
      </c>
      <c r="E36" s="37"/>
      <c r="F36" s="30" t="n">
        <f aca="false">+F$5</f>
        <v>1</v>
      </c>
      <c r="G36" s="20" t="n">
        <f aca="false">+G35+7</f>
        <v>36545</v>
      </c>
      <c r="H36" s="38" t="n">
        <v>0</v>
      </c>
      <c r="I36" s="3"/>
      <c r="J36" s="39" t="e">
        <f aca="false">(,$B$5,$C36,$D36,$E$5,$F36,$G36-$D$3,$H36,J$5)</f>
        <v>#NAME?</v>
      </c>
      <c r="K36" s="40" t="n">
        <f aca="false">+MAX(0,MIN(K$5-SUM(K$7:K35),K$1))</f>
        <v>0</v>
      </c>
      <c r="L36" s="55" t="e">
        <f aca="false">+$J36*K36</f>
        <v>#NAME?</v>
      </c>
      <c r="M36" s="40" t="n">
        <f aca="false">+MAX(0,MIN(M$5-SUM(M$7:M35),M$1))</f>
        <v>0</v>
      </c>
      <c r="N36" s="55" t="e">
        <f aca="false">+$J36*M36</f>
        <v>#NAME?</v>
      </c>
    </row>
    <row r="37" customFormat="false" ht="14.65" hidden="false" customHeight="false" outlineLevel="0" collapsed="false">
      <c r="B37" s="37"/>
      <c r="C37" s="51" t="n">
        <f aca="false">+C$5*(1+$C$4*(EXP(D37*(G37-$G$5)/365.25)-1))</f>
        <v>56</v>
      </c>
      <c r="D37" s="36" t="n">
        <f aca="false">2*LN(1+VLOOKUP(G37,CURVES!B$13:C$372,2)/2)</f>
        <v>0.0534760177554521</v>
      </c>
      <c r="E37" s="37"/>
      <c r="F37" s="30" t="n">
        <f aca="false">+F$5</f>
        <v>1</v>
      </c>
      <c r="G37" s="20" t="n">
        <f aca="false">+G36+7</f>
        <v>36552</v>
      </c>
      <c r="H37" s="38" t="n">
        <v>0</v>
      </c>
      <c r="I37" s="3"/>
      <c r="J37" s="39" t="e">
        <f aca="false">(,$B$5,$C37,$D37,$E$5,$F37,$G37-$D$3,$H37,J$5)</f>
        <v>#NAME?</v>
      </c>
      <c r="K37" s="40" t="n">
        <f aca="false">+MAX(0,MIN(K$5-SUM(K$7:K36),K$1))</f>
        <v>0</v>
      </c>
      <c r="L37" s="55" t="e">
        <f aca="false">+$J37*K37</f>
        <v>#NAME?</v>
      </c>
      <c r="M37" s="40" t="n">
        <f aca="false">+MAX(0,MIN(M$5-SUM(M$7:M36),M$1))</f>
        <v>0</v>
      </c>
      <c r="N37" s="55" t="e">
        <f aca="false">+$J37*M37</f>
        <v>#NAME?</v>
      </c>
    </row>
    <row r="38" customFormat="false" ht="14.65" hidden="false" customHeight="false" outlineLevel="0" collapsed="false">
      <c r="B38" s="37"/>
      <c r="C38" s="51" t="n">
        <f aca="false">+C$5*(1+$C$4*(EXP(D38*(G38-$G$5)/365.25)-1))</f>
        <v>56</v>
      </c>
      <c r="D38" s="36" t="n">
        <f aca="false">2*LN(1+VLOOKUP(G38,CURVES!B$13:C$372,2)/2)</f>
        <v>0.0540775543808238</v>
      </c>
      <c r="E38" s="37"/>
      <c r="F38" s="30" t="n">
        <f aca="false">+F$5</f>
        <v>1</v>
      </c>
      <c r="G38" s="20" t="n">
        <f aca="false">+G37+7</f>
        <v>36559</v>
      </c>
      <c r="H38" s="38" t="n">
        <v>0</v>
      </c>
      <c r="I38" s="3"/>
      <c r="J38" s="39" t="e">
        <f aca="false">(,$B$5,$C38,$D38,$E$5,$F38,$G38-$D$3,$H38,J$5)</f>
        <v>#NAME?</v>
      </c>
      <c r="K38" s="40" t="n">
        <f aca="false">+MAX(0,MIN(K$5-SUM(K$7:K37),K$1))</f>
        <v>0</v>
      </c>
      <c r="L38" s="55" t="e">
        <f aca="false">+$J38*K38</f>
        <v>#NAME?</v>
      </c>
      <c r="M38" s="40" t="n">
        <f aca="false">+MAX(0,MIN(M$5-SUM(M$7:M37),M$1))</f>
        <v>0</v>
      </c>
      <c r="N38" s="55" t="e">
        <f aca="false">+$J38*M38</f>
        <v>#NAME?</v>
      </c>
    </row>
    <row r="39" customFormat="false" ht="14.65" hidden="false" customHeight="false" outlineLevel="0" collapsed="false">
      <c r="B39" s="37"/>
      <c r="C39" s="51" t="n">
        <f aca="false">+C$5*(1+$C$4*(EXP(D39*(G39-$G$5)/365.25)-1))</f>
        <v>56</v>
      </c>
      <c r="D39" s="36" t="n">
        <f aca="false">2*LN(1+VLOOKUP(G39,CURVES!B$13:C$372,2)/2)</f>
        <v>0.0540775543808238</v>
      </c>
      <c r="E39" s="37"/>
      <c r="F39" s="30" t="n">
        <f aca="false">+F$5</f>
        <v>1</v>
      </c>
      <c r="G39" s="20" t="n">
        <f aca="false">+G38+7</f>
        <v>36566</v>
      </c>
      <c r="H39" s="38" t="n">
        <v>0</v>
      </c>
      <c r="I39" s="3"/>
      <c r="J39" s="39" t="e">
        <f aca="false">(,$B$5,$C39,$D39,$E$5,$F39,$G39-$D$3,$H39,J$5)</f>
        <v>#NAME?</v>
      </c>
      <c r="K39" s="40" t="n">
        <f aca="false">+MAX(0,MIN(K$5-SUM(K$7:K38),K$1))</f>
        <v>0</v>
      </c>
      <c r="L39" s="55" t="e">
        <f aca="false">+$J39*K39</f>
        <v>#NAME?</v>
      </c>
      <c r="M39" s="40" t="n">
        <f aca="false">+MAX(0,MIN(M$5-SUM(M$7:M38),M$1))</f>
        <v>0</v>
      </c>
      <c r="N39" s="55" t="e">
        <f aca="false">+$J39*M39</f>
        <v>#NAME?</v>
      </c>
    </row>
    <row r="40" customFormat="false" ht="14.65" hidden="false" customHeight="false" outlineLevel="0" collapsed="false">
      <c r="B40" s="37"/>
      <c r="C40" s="51" t="n">
        <f aca="false">+C$5*(1+$C$4*(EXP(D40*(G40-$G$5)/365.25)-1))</f>
        <v>56</v>
      </c>
      <c r="D40" s="36" t="n">
        <f aca="false">2*LN(1+VLOOKUP(G40,CURVES!B$13:C$372,2)/2)</f>
        <v>0.0540775543808238</v>
      </c>
      <c r="E40" s="37"/>
      <c r="F40" s="30" t="n">
        <f aca="false">+F$5</f>
        <v>1</v>
      </c>
      <c r="G40" s="20" t="n">
        <f aca="false">+G39+7</f>
        <v>36573</v>
      </c>
      <c r="H40" s="38" t="n">
        <v>0</v>
      </c>
      <c r="I40" s="3"/>
      <c r="J40" s="39" t="e">
        <f aca="false">(,$B$5,$C40,$D40,$E$5,$F40,$G40-$D$3,$H40,J$5)</f>
        <v>#NAME?</v>
      </c>
      <c r="K40" s="40" t="n">
        <f aca="false">+MAX(0,MIN(K$5-SUM(K$7:K39),K$1))</f>
        <v>0</v>
      </c>
      <c r="L40" s="55" t="e">
        <f aca="false">+$J40*K40</f>
        <v>#NAME?</v>
      </c>
      <c r="M40" s="40" t="n">
        <f aca="false">+MAX(0,MIN(M$5-SUM(M$7:M39),M$1))</f>
        <v>0</v>
      </c>
      <c r="N40" s="55" t="e">
        <f aca="false">+$J40*M40</f>
        <v>#NAME?</v>
      </c>
    </row>
    <row r="41" customFormat="false" ht="14.65" hidden="false" customHeight="false" outlineLevel="0" collapsed="false">
      <c r="B41" s="37"/>
      <c r="C41" s="51" t="n">
        <f aca="false">+C$5*(1+$C$4*(EXP(D41*(G41-$G$5)/365.25)-1))</f>
        <v>56</v>
      </c>
      <c r="D41" s="36" t="n">
        <f aca="false">2*LN(1+VLOOKUP(G41,CURVES!B$13:C$372,2)/2)</f>
        <v>0.0540775543808238</v>
      </c>
      <c r="E41" s="37"/>
      <c r="F41" s="30" t="n">
        <f aca="false">+F$5</f>
        <v>1</v>
      </c>
      <c r="G41" s="20" t="n">
        <f aca="false">+G40+7</f>
        <v>36580</v>
      </c>
      <c r="H41" s="38" t="n">
        <v>0</v>
      </c>
      <c r="I41" s="3"/>
      <c r="J41" s="39" t="e">
        <f aca="false">(,$B$5,$C41,$D41,$E$5,$F41,$G41-$D$3,$H41,J$5)</f>
        <v>#NAME?</v>
      </c>
      <c r="K41" s="40" t="n">
        <f aca="false">+MAX(0,MIN(K$5-SUM(K$7:K40),K$1))</f>
        <v>0</v>
      </c>
      <c r="L41" s="55" t="e">
        <f aca="false">+$J41*K41</f>
        <v>#NAME?</v>
      </c>
      <c r="M41" s="40" t="n">
        <f aca="false">+MAX(0,MIN(M$5-SUM(M$7:M40),M$1))</f>
        <v>0</v>
      </c>
      <c r="N41" s="55" t="e">
        <f aca="false">+$J41*M41</f>
        <v>#NAME?</v>
      </c>
    </row>
    <row r="42" customFormat="false" ht="14.65" hidden="false" customHeight="false" outlineLevel="0" collapsed="false">
      <c r="B42" s="37"/>
      <c r="C42" s="51" t="n">
        <f aca="false">+C$5*(1+$C$4*(EXP(D42*(G42-$G$5)/365.25)-1))</f>
        <v>56</v>
      </c>
      <c r="D42" s="36" t="n">
        <f aca="false">2*LN(1+VLOOKUP(G42,CURVES!B$13:C$372,2)/2)</f>
        <v>0.0546401185598356</v>
      </c>
      <c r="E42" s="37"/>
      <c r="F42" s="30" t="n">
        <f aca="false">+F$5</f>
        <v>1</v>
      </c>
      <c r="G42" s="20" t="n">
        <f aca="false">+G41+7</f>
        <v>36587</v>
      </c>
      <c r="H42" s="38" t="n">
        <v>0</v>
      </c>
      <c r="I42" s="3"/>
      <c r="J42" s="39" t="e">
        <f aca="false">(,$B$5,$C42,$D42,$E$5,$F42,$G42-$D$3,$H42,J$5)</f>
        <v>#NAME?</v>
      </c>
      <c r="K42" s="40" t="n">
        <f aca="false">+MAX(0,MIN(K$5-SUM(K$7:K41),K$1))</f>
        <v>0</v>
      </c>
      <c r="L42" s="55" t="e">
        <f aca="false">+$J42*K42</f>
        <v>#NAME?</v>
      </c>
      <c r="M42" s="40" t="n">
        <f aca="false">+MAX(0,MIN(M$5-SUM(M$7:M41),M$1))</f>
        <v>0</v>
      </c>
      <c r="N42" s="55" t="e">
        <f aca="false">+$J42*M42</f>
        <v>#NAME?</v>
      </c>
    </row>
    <row r="43" customFormat="false" ht="14.65" hidden="false" customHeight="false" outlineLevel="0" collapsed="false">
      <c r="B43" s="37"/>
      <c r="C43" s="51" t="n">
        <f aca="false">+C$5*(1+$C$4*(EXP(D43*(G43-$G$5)/365.25)-1))</f>
        <v>56</v>
      </c>
      <c r="D43" s="36" t="n">
        <f aca="false">2*LN(1+VLOOKUP(G43,CURVES!B$13:C$372,2)/2)</f>
        <v>0.0546401185598356</v>
      </c>
      <c r="E43" s="37"/>
      <c r="F43" s="30" t="n">
        <f aca="false">+F$5</f>
        <v>1</v>
      </c>
      <c r="G43" s="20" t="n">
        <f aca="false">+G42+7</f>
        <v>36594</v>
      </c>
      <c r="H43" s="38" t="n">
        <v>0</v>
      </c>
      <c r="I43" s="3"/>
      <c r="J43" s="39" t="e">
        <f aca="false">(,$B$5,$C43,$D43,$E$5,$F43,$G43-$D$3,$H43,J$5)</f>
        <v>#NAME?</v>
      </c>
      <c r="K43" s="40" t="n">
        <f aca="false">+MAX(0,MIN(K$5-SUM(K$7:K42),K$1))</f>
        <v>0</v>
      </c>
      <c r="L43" s="55" t="e">
        <f aca="false">+$J43*K43</f>
        <v>#NAME?</v>
      </c>
      <c r="M43" s="40" t="n">
        <f aca="false">+MAX(0,MIN(M$5-SUM(M$7:M42),M$1))</f>
        <v>0</v>
      </c>
      <c r="N43" s="55" t="e">
        <f aca="false">+$J43*M43</f>
        <v>#NAME?</v>
      </c>
    </row>
    <row r="44" customFormat="false" ht="14.65" hidden="false" customHeight="false" outlineLevel="0" collapsed="false">
      <c r="B44" s="37"/>
      <c r="C44" s="51" t="n">
        <f aca="false">+C$5*(1+$C$4*(EXP(D44*(G44-$G$5)/365.25)-1))</f>
        <v>56</v>
      </c>
      <c r="D44" s="36" t="n">
        <f aca="false">2*LN(1+VLOOKUP(G44,CURVES!B$13:C$372,2)/2)</f>
        <v>0.0546401185598356</v>
      </c>
      <c r="E44" s="37"/>
      <c r="F44" s="30" t="n">
        <f aca="false">+F$5</f>
        <v>1</v>
      </c>
      <c r="G44" s="20" t="n">
        <f aca="false">+G43+7</f>
        <v>36601</v>
      </c>
      <c r="H44" s="38" t="n">
        <v>0</v>
      </c>
      <c r="I44" s="3"/>
      <c r="J44" s="39" t="e">
        <f aca="false">(,$B$5,$C44,$D44,$E$5,$F44,$G44-$D$3,$H44,J$5)</f>
        <v>#NAME?</v>
      </c>
      <c r="K44" s="40" t="n">
        <f aca="false">+MAX(0,MIN(K$5-SUM(K$7:K43),K$1))</f>
        <v>0</v>
      </c>
      <c r="L44" s="55" t="e">
        <f aca="false">+$J44*K44</f>
        <v>#NAME?</v>
      </c>
      <c r="M44" s="40" t="n">
        <f aca="false">+MAX(0,MIN(M$5-SUM(M$7:M43),M$1))</f>
        <v>0</v>
      </c>
      <c r="N44" s="55" t="e">
        <f aca="false">+$J44*M44</f>
        <v>#NAME?</v>
      </c>
    </row>
    <row r="45" customFormat="false" ht="14.65" hidden="false" customHeight="false" outlineLevel="0" collapsed="false">
      <c r="B45" s="37"/>
      <c r="C45" s="51" t="n">
        <f aca="false">+C$5*(1+$C$4*(EXP(D45*(G45-$G$5)/365.25)-1))</f>
        <v>56</v>
      </c>
      <c r="D45" s="36" t="n">
        <f aca="false">2*LN(1+VLOOKUP(G45,CURVES!B$13:C$372,2)/2)</f>
        <v>0.0546401185598356</v>
      </c>
      <c r="E45" s="37"/>
      <c r="F45" s="30" t="n">
        <f aca="false">+F$5</f>
        <v>1</v>
      </c>
      <c r="G45" s="20" t="n">
        <f aca="false">+G44+7</f>
        <v>36608</v>
      </c>
      <c r="H45" s="38" t="n">
        <v>0</v>
      </c>
      <c r="I45" s="3"/>
      <c r="J45" s="39" t="e">
        <f aca="false">(,$B$5,$C45,$D45,$E$5,$F45,$G45-$D$3,$H45,J$5)</f>
        <v>#NAME?</v>
      </c>
      <c r="K45" s="40" t="n">
        <f aca="false">+MAX(0,MIN(K$5-SUM(K$7:K44),K$1))</f>
        <v>0</v>
      </c>
      <c r="L45" s="55" t="e">
        <f aca="false">+$J45*K45</f>
        <v>#NAME?</v>
      </c>
      <c r="M45" s="40" t="n">
        <f aca="false">+MAX(0,MIN(M$5-SUM(M$7:M44),M$1))</f>
        <v>0</v>
      </c>
      <c r="N45" s="55" t="e">
        <f aca="false">+$J45*M45</f>
        <v>#NAME?</v>
      </c>
    </row>
    <row r="46" customFormat="false" ht="14.65" hidden="false" customHeight="false" outlineLevel="0" collapsed="false">
      <c r="B46" s="37"/>
      <c r="C46" s="51" t="n">
        <f aca="false">+C$5*(1+$C$4*(EXP(D46*(G46-$G$5)/365.25)-1))</f>
        <v>56</v>
      </c>
      <c r="D46" s="36" t="n">
        <f aca="false">2*LN(1+VLOOKUP(G46,CURVES!B$13:C$372,2)/2)</f>
        <v>0.0546401185598356</v>
      </c>
      <c r="E46" s="37"/>
      <c r="F46" s="30" t="n">
        <f aca="false">+F$5</f>
        <v>1</v>
      </c>
      <c r="G46" s="20" t="n">
        <f aca="false">+G45+7</f>
        <v>36615</v>
      </c>
      <c r="H46" s="38" t="n">
        <v>0</v>
      </c>
      <c r="I46" s="3"/>
      <c r="J46" s="39" t="e">
        <f aca="false">(,$B$5,$C46,$D46,$E$5,$F46,$G46-$D$3,$H46,J$5)</f>
        <v>#NAME?</v>
      </c>
      <c r="K46" s="40" t="n">
        <f aca="false">+MAX(0,MIN(K$5-SUM(K$7:K45),K$1))</f>
        <v>0</v>
      </c>
      <c r="L46" s="55" t="e">
        <f aca="false">+$J46*K46</f>
        <v>#NAME?</v>
      </c>
      <c r="M46" s="40" t="n">
        <f aca="false">+MAX(0,MIN(M$5-SUM(M$7:M45),M$1))</f>
        <v>0</v>
      </c>
      <c r="N46" s="55" t="e">
        <f aca="false">+$J46*M46</f>
        <v>#NAME?</v>
      </c>
    </row>
    <row r="47" customFormat="false" ht="14.65" hidden="false" customHeight="false" outlineLevel="0" collapsed="false">
      <c r="B47" s="37"/>
      <c r="C47" s="51" t="n">
        <f aca="false">+C$5*(1+$C$4*(EXP(D47*(G47-$G$5)/365.25)-1))</f>
        <v>56</v>
      </c>
      <c r="D47" s="36" t="n">
        <f aca="false">2*LN(1+VLOOKUP(G47,CURVES!B$13:C$372,2)/2)</f>
        <v>0.0551119430874507</v>
      </c>
      <c r="E47" s="37"/>
      <c r="F47" s="30" t="n">
        <f aca="false">+F$5</f>
        <v>1</v>
      </c>
      <c r="G47" s="20" t="n">
        <f aca="false">+G46+7</f>
        <v>36622</v>
      </c>
      <c r="H47" s="38" t="n">
        <v>0</v>
      </c>
      <c r="I47" s="3"/>
      <c r="J47" s="39" t="e">
        <f aca="false">(,$B$5,$C47,$D47,$E$5,$F47,$G47-$D$3,$H47,J$5)</f>
        <v>#NAME?</v>
      </c>
      <c r="K47" s="40" t="n">
        <f aca="false">+MAX(0,MIN(K$5-SUM(K$7:K46),K$1))</f>
        <v>0</v>
      </c>
      <c r="L47" s="55" t="e">
        <f aca="false">+$J47*K47</f>
        <v>#NAME?</v>
      </c>
      <c r="M47" s="40" t="n">
        <f aca="false">+MAX(0,MIN(M$5-SUM(M$7:M46),M$1))</f>
        <v>0</v>
      </c>
      <c r="N47" s="55" t="e">
        <f aca="false">+$J47*M47</f>
        <v>#NAME?</v>
      </c>
    </row>
    <row r="48" customFormat="false" ht="14.65" hidden="false" customHeight="false" outlineLevel="0" collapsed="false">
      <c r="B48" s="37"/>
      <c r="C48" s="51" t="n">
        <f aca="false">+C$5*(1+$C$4*(EXP(D48*(G48-$G$5)/365.25)-1))</f>
        <v>56</v>
      </c>
      <c r="D48" s="36" t="n">
        <f aca="false">2*LN(1+VLOOKUP(G48,CURVES!B$13:C$372,2)/2)</f>
        <v>0.0551119430874507</v>
      </c>
      <c r="E48" s="37"/>
      <c r="F48" s="30" t="n">
        <f aca="false">+F$5</f>
        <v>1</v>
      </c>
      <c r="G48" s="20" t="n">
        <f aca="false">+G47+7</f>
        <v>36629</v>
      </c>
      <c r="H48" s="38" t="n">
        <v>0</v>
      </c>
      <c r="I48" s="3"/>
      <c r="J48" s="39" t="e">
        <f aca="false">(,$B$5,$C48,$D48,$E$5,$F48,$G48-$D$3,$H48,J$5)</f>
        <v>#NAME?</v>
      </c>
      <c r="K48" s="40" t="n">
        <f aca="false">+MAX(0,MIN(K$5-SUM(K$7:K47),K$1))</f>
        <v>0</v>
      </c>
      <c r="L48" s="55" t="e">
        <f aca="false">+$J48*K48</f>
        <v>#NAME?</v>
      </c>
      <c r="M48" s="40" t="n">
        <f aca="false">+MAX(0,MIN(M$5-SUM(M$7:M47),M$1))</f>
        <v>0</v>
      </c>
      <c r="N48" s="55" t="e">
        <f aca="false">+$J48*M48</f>
        <v>#NAME?</v>
      </c>
    </row>
    <row r="49" customFormat="false" ht="14.65" hidden="false" customHeight="false" outlineLevel="0" collapsed="false">
      <c r="B49" s="37"/>
      <c r="C49" s="51" t="n">
        <f aca="false">+C$5*(1+$C$4*(EXP(D49*(G49-$G$5)/365.25)-1))</f>
        <v>56</v>
      </c>
      <c r="D49" s="36" t="n">
        <f aca="false">2*LN(1+VLOOKUP(G49,CURVES!B$13:C$372,2)/2)</f>
        <v>0.0551119430874507</v>
      </c>
      <c r="E49" s="37"/>
      <c r="F49" s="30" t="n">
        <f aca="false">+F$5</f>
        <v>1</v>
      </c>
      <c r="G49" s="20" t="n">
        <f aca="false">+G48+7</f>
        <v>36636</v>
      </c>
      <c r="H49" s="38" t="n">
        <v>0</v>
      </c>
      <c r="I49" s="3"/>
      <c r="J49" s="39" t="e">
        <f aca="false">(,$B$5,$C49,$D49,$E$5,$F49,$G49-$D$3,$H49,J$5)</f>
        <v>#NAME?</v>
      </c>
      <c r="K49" s="40" t="n">
        <f aca="false">+MAX(0,MIN(K$5-SUM(K$7:K48),K$1))</f>
        <v>0</v>
      </c>
      <c r="L49" s="55" t="e">
        <f aca="false">+$J49*K49</f>
        <v>#NAME?</v>
      </c>
      <c r="M49" s="40" t="n">
        <f aca="false">+MAX(0,MIN(M$5-SUM(M$7:M48),M$1))</f>
        <v>0</v>
      </c>
      <c r="N49" s="55" t="e">
        <f aca="false">+$J49*M49</f>
        <v>#NAME?</v>
      </c>
    </row>
    <row r="50" customFormat="false" ht="14.65" hidden="false" customHeight="false" outlineLevel="0" collapsed="false">
      <c r="B50" s="37"/>
      <c r="C50" s="51" t="n">
        <f aca="false">+C$5*(1+$C$4*(EXP(D50*(G50-$G$5)/365.25)-1))</f>
        <v>56</v>
      </c>
      <c r="D50" s="36" t="n">
        <f aca="false">2*LN(1+VLOOKUP(G50,CURVES!B$13:C$372,2)/2)</f>
        <v>0.0551119430874507</v>
      </c>
      <c r="E50" s="37"/>
      <c r="F50" s="30" t="n">
        <f aca="false">+F$5</f>
        <v>1</v>
      </c>
      <c r="G50" s="20" t="n">
        <f aca="false">+G49+7</f>
        <v>36643</v>
      </c>
      <c r="H50" s="38" t="n">
        <v>0</v>
      </c>
      <c r="I50" s="3"/>
      <c r="J50" s="39" t="e">
        <f aca="false">(,$B$5,$C50,$D50,$E$5,$F50,$G50-$D$3,$H50,J$5)</f>
        <v>#NAME?</v>
      </c>
      <c r="L50" s="56"/>
      <c r="M50" s="40" t="n">
        <f aca="false">+MAX(0,MIN(M$5-SUM(M$7:M49),M$1))</f>
        <v>0</v>
      </c>
      <c r="N50" s="55" t="e">
        <f aca="false">+$J50*M50</f>
        <v>#NAME?</v>
      </c>
    </row>
    <row r="51" customFormat="false" ht="14.65" hidden="false" customHeight="false" outlineLevel="0" collapsed="false">
      <c r="B51" s="37"/>
      <c r="C51" s="51" t="n">
        <f aca="false">+C$5*(1+$C$4*(EXP(D51*(G51-$G$5)/365.25)-1))</f>
        <v>56</v>
      </c>
      <c r="D51" s="36" t="n">
        <f aca="false">2*LN(1+VLOOKUP(G51,CURVES!B$13:C$372,2)/2)</f>
        <v>0.0554653619695082</v>
      </c>
      <c r="E51" s="37"/>
      <c r="F51" s="30" t="n">
        <f aca="false">+F$5</f>
        <v>1</v>
      </c>
      <c r="G51" s="20" t="n">
        <f aca="false">+G50+7</f>
        <v>36650</v>
      </c>
      <c r="H51" s="38" t="n">
        <v>0</v>
      </c>
      <c r="I51" s="3"/>
      <c r="J51" s="39" t="e">
        <f aca="false">(,$B$5,$C51,$D51,$E$5,$F51,$G51-$D$3,$H51,J$5)</f>
        <v>#NAME?</v>
      </c>
      <c r="L51" s="56"/>
      <c r="M51" s="40" t="n">
        <f aca="false">+MAX(0,MIN(M$5-SUM(M$7:M50),M$1))</f>
        <v>0</v>
      </c>
      <c r="N51" s="55" t="e">
        <f aca="false">+$J51*M51</f>
        <v>#NAME?</v>
      </c>
    </row>
    <row r="52" customFormat="false" ht="14.65" hidden="false" customHeight="false" outlineLevel="0" collapsed="false">
      <c r="B52" s="37"/>
      <c r="C52" s="51" t="n">
        <f aca="false">+C$5*(1+$C$4*(EXP(D52*(G52-$G$5)/365.25)-1))</f>
        <v>56</v>
      </c>
      <c r="D52" s="36" t="n">
        <f aca="false">2*LN(1+VLOOKUP(G52,CURVES!B$13:C$372,2)/2)</f>
        <v>0.0554653619695082</v>
      </c>
      <c r="E52" s="37"/>
      <c r="F52" s="30" t="n">
        <f aca="false">+F$5</f>
        <v>1</v>
      </c>
      <c r="G52" s="20" t="n">
        <f aca="false">+G51+7</f>
        <v>36657</v>
      </c>
      <c r="H52" s="38" t="n">
        <v>0</v>
      </c>
      <c r="I52" s="3"/>
      <c r="J52" s="39" t="e">
        <f aca="false">(,$B$5,$C52,$D52,$E$5,$F52,$G52-$D$3,$H52,J$5)</f>
        <v>#NAME?</v>
      </c>
      <c r="L52" s="56"/>
      <c r="M52" s="40" t="n">
        <f aca="false">+MAX(0,MIN(M$5-SUM(M$7:M51),M$1))</f>
        <v>0</v>
      </c>
      <c r="N52" s="55" t="e">
        <f aca="false">+$J52*M52</f>
        <v>#NAME?</v>
      </c>
    </row>
    <row r="53" customFormat="false" ht="14.65" hidden="false" customHeight="false" outlineLevel="0" collapsed="false">
      <c r="B53" s="37"/>
      <c r="C53" s="51" t="n">
        <f aca="false">+C$5*(1+$C$4*(EXP(D53*(G53-$G$5)/365.25)-1))</f>
        <v>56</v>
      </c>
      <c r="D53" s="36" t="n">
        <f aca="false">2*LN(1+VLOOKUP(G53,CURVES!B$13:C$372,2)/2)</f>
        <v>0.0554653619695082</v>
      </c>
      <c r="E53" s="37"/>
      <c r="F53" s="30" t="n">
        <f aca="false">+F$5</f>
        <v>1</v>
      </c>
      <c r="G53" s="20" t="n">
        <f aca="false">+G52+7</f>
        <v>36664</v>
      </c>
      <c r="H53" s="38" t="n">
        <v>0</v>
      </c>
      <c r="I53" s="3"/>
      <c r="J53" s="39" t="e">
        <f aca="false">(,$B$5,$C53,$D53,$E$5,$F53,$G53-$D$3,$H53,J$5)</f>
        <v>#NAME?</v>
      </c>
      <c r="L53" s="56"/>
      <c r="M53" s="40" t="n">
        <f aca="false">+MAX(0,MIN(M$5-SUM(M$7:M52),M$1))</f>
        <v>0</v>
      </c>
      <c r="N53" s="55" t="e">
        <f aca="false">+$J53*M53</f>
        <v>#NAME?</v>
      </c>
    </row>
    <row r="54" customFormat="false" ht="14.65" hidden="false" customHeight="false" outlineLevel="0" collapsed="false">
      <c r="B54" s="37"/>
      <c r="C54" s="51" t="n">
        <f aca="false">+C$5*(1+$C$4*(EXP(D54*(G54-$G$5)/365.25)-1))</f>
        <v>56</v>
      </c>
      <c r="D54" s="36" t="n">
        <f aca="false">2*LN(1+VLOOKUP(G54,CURVES!B$13:C$372,2)/2)</f>
        <v>0.0554653619695082</v>
      </c>
      <c r="E54" s="37"/>
      <c r="F54" s="30" t="n">
        <f aca="false">+F$5</f>
        <v>1</v>
      </c>
      <c r="G54" s="20" t="n">
        <f aca="false">+G53+7</f>
        <v>36671</v>
      </c>
      <c r="H54" s="38" t="n">
        <v>0</v>
      </c>
      <c r="I54" s="3"/>
      <c r="J54" s="39" t="e">
        <f aca="false">(,$B$5,$C54,$D54,$E$5,$F54,$G54-$D$3,$H54,J$5)</f>
        <v>#NAME?</v>
      </c>
      <c r="L54" s="56"/>
      <c r="M54" s="40" t="n">
        <f aca="false">+MAX(0,MIN(M$5-SUM(M$7:M53),M$1))</f>
        <v>0</v>
      </c>
      <c r="N54" s="55" t="e">
        <f aca="false">+$J54*M54</f>
        <v>#NAME?</v>
      </c>
    </row>
    <row r="55" customFormat="false" ht="14.65" hidden="false" customHeight="false" outlineLevel="0" collapsed="false">
      <c r="B55" s="37"/>
      <c r="C55" s="51" t="n">
        <f aca="false">+C$5*(1+$C$4*(EXP(D55*(G55-$G$5)/365.25)-1))</f>
        <v>56</v>
      </c>
      <c r="D55" s="36" t="n">
        <f aca="false">2*LN(1+VLOOKUP(G55,CURVES!B$13:C$372,2)/2)</f>
        <v>0.0558304959279367</v>
      </c>
      <c r="E55" s="37"/>
      <c r="F55" s="30" t="n">
        <f aca="false">+F$5</f>
        <v>1</v>
      </c>
      <c r="G55" s="20" t="n">
        <f aca="false">+G54+7</f>
        <v>36678</v>
      </c>
      <c r="H55" s="38" t="n">
        <v>0</v>
      </c>
      <c r="I55" s="3"/>
      <c r="J55" s="39" t="e">
        <f aca="false">(,$B$5,$C55,$D55,$E$5,$F55,$G55-$D$3,$H55,J$5)</f>
        <v>#NAME?</v>
      </c>
      <c r="L55" s="56"/>
      <c r="M55" s="40" t="n">
        <f aca="false">+MAX(0,MIN(M$5-SUM(M$7:M54),M$1))</f>
        <v>0</v>
      </c>
      <c r="N55" s="55" t="e">
        <f aca="false">+$J55*M55</f>
        <v>#NAME?</v>
      </c>
    </row>
    <row r="56" customFormat="false" ht="14.65" hidden="false" customHeight="false" outlineLevel="0" collapsed="false">
      <c r="B56" s="37"/>
      <c r="C56" s="51" t="n">
        <f aca="false">+C$5*(1+$C$4*(EXP(D56*(G56-$G$5)/365.25)-1))</f>
        <v>56</v>
      </c>
      <c r="D56" s="36" t="n">
        <f aca="false">2*LN(1+VLOOKUP(G56,CURVES!B$13:C$372,2)/2)</f>
        <v>0.0558304959279367</v>
      </c>
      <c r="E56" s="37"/>
      <c r="F56" s="30" t="n">
        <f aca="false">+F$5</f>
        <v>1</v>
      </c>
      <c r="G56" s="20" t="n">
        <f aca="false">+G55+7</f>
        <v>36685</v>
      </c>
      <c r="H56" s="38" t="n">
        <v>0</v>
      </c>
      <c r="I56" s="3"/>
      <c r="J56" s="39" t="e">
        <f aca="false">(,$B$5,$C56,$D56,$E$5,$F56,$G56-$D$3,$H56,J$5)</f>
        <v>#NAME?</v>
      </c>
      <c r="L56" s="56"/>
      <c r="M56" s="40" t="n">
        <f aca="false">+MAX(0,MIN(M$5-SUM(M$7:M55),M$1))</f>
        <v>0</v>
      </c>
      <c r="N56" s="55" t="e">
        <f aca="false">+$J56*M56</f>
        <v>#NAME?</v>
      </c>
    </row>
    <row r="57" customFormat="false" ht="14.65" hidden="false" customHeight="false" outlineLevel="0" collapsed="false">
      <c r="B57" s="37"/>
      <c r="C57" s="51" t="n">
        <f aca="false">+C$5*(1+$C$4*(EXP(D57*(G57-$G$5)/365.25)-1))</f>
        <v>56</v>
      </c>
      <c r="D57" s="36" t="n">
        <f aca="false">2*LN(1+VLOOKUP(G57,CURVES!B$13:C$372,2)/2)</f>
        <v>0.0558304959279367</v>
      </c>
      <c r="E57" s="37"/>
      <c r="F57" s="30" t="n">
        <f aca="false">+F$5</f>
        <v>1</v>
      </c>
      <c r="G57" s="20" t="n">
        <f aca="false">+G56+7</f>
        <v>36692</v>
      </c>
      <c r="H57" s="38" t="n">
        <v>0</v>
      </c>
      <c r="I57" s="3"/>
      <c r="J57" s="39" t="e">
        <f aca="false">(,$B$5,$C57,$D57,$E$5,$F57,$G57-$D$3,$H57,J$5)</f>
        <v>#NAME?</v>
      </c>
      <c r="L57" s="56"/>
      <c r="M57" s="40" t="n">
        <f aca="false">+MAX(0,MIN(M$5-SUM(M$7:M56),M$1))</f>
        <v>0</v>
      </c>
      <c r="N57" s="55" t="e">
        <f aca="false">+$J57*M57</f>
        <v>#NAME?</v>
      </c>
    </row>
    <row r="58" customFormat="false" ht="14.65" hidden="false" customHeight="false" outlineLevel="0" collapsed="false">
      <c r="B58" s="37"/>
      <c r="C58" s="51" t="n">
        <f aca="false">+C$5*(1+$C$4*(EXP(D58*(G58-$G$5)/365.25)-1))</f>
        <v>56</v>
      </c>
      <c r="D58" s="36" t="n">
        <f aca="false">2*LN(1+VLOOKUP(G58,CURVES!B$13:C$372,2)/2)</f>
        <v>0.0558304959279367</v>
      </c>
      <c r="E58" s="37"/>
      <c r="F58" s="30" t="n">
        <f aca="false">+F$5</f>
        <v>1</v>
      </c>
      <c r="G58" s="20" t="n">
        <f aca="false">+G57+7</f>
        <v>36699</v>
      </c>
      <c r="H58" s="38" t="n">
        <v>0</v>
      </c>
      <c r="I58" s="3"/>
      <c r="J58" s="39" t="e">
        <f aca="false">(,$B$5,$C58,$D58,$E$5,$F58,$G58-$D$3,$H58,J$5)</f>
        <v>#NAME?</v>
      </c>
      <c r="L58" s="56"/>
      <c r="M58" s="40" t="n">
        <f aca="false">+MAX(0,MIN(M$5-SUM(M$7:M57),M$1))</f>
        <v>0</v>
      </c>
      <c r="N58" s="55" t="e">
        <f aca="false">+$J58*M58</f>
        <v>#NAME?</v>
      </c>
    </row>
    <row r="59" customFormat="false" ht="14.65" hidden="false" customHeight="false" outlineLevel="0" collapsed="false">
      <c r="B59" s="37"/>
      <c r="C59" s="51" t="n">
        <f aca="false">+C$5*(1+$C$4*(EXP(D59*(G59-$G$5)/365.25)-1))</f>
        <v>56</v>
      </c>
      <c r="D59" s="36" t="n">
        <f aca="false">2*LN(1+VLOOKUP(G59,CURVES!B$13:C$372,2)/2)</f>
        <v>0.0558304959279367</v>
      </c>
      <c r="E59" s="37"/>
      <c r="F59" s="30" t="n">
        <f aca="false">+F$5</f>
        <v>1</v>
      </c>
      <c r="G59" s="20" t="n">
        <f aca="false">+G58+7</f>
        <v>36706</v>
      </c>
      <c r="H59" s="38" t="n">
        <v>0</v>
      </c>
      <c r="I59" s="3"/>
      <c r="J59" s="39" t="e">
        <f aca="false">(,$B$5,$C59,$D59,$E$5,$F59,$G59-$D$3,$H59,J$5)</f>
        <v>#NAME?</v>
      </c>
      <c r="L59" s="56"/>
      <c r="M59" s="40" t="n">
        <f aca="false">+MAX(0,MIN(M$5-SUM(M$7:M58),M$1))</f>
        <v>0</v>
      </c>
      <c r="N59" s="55" t="e">
        <f aca="false">+$J59*M59</f>
        <v>#NAME?</v>
      </c>
    </row>
    <row r="60" customFormat="false" ht="14.65" hidden="false" customHeight="false" outlineLevel="0" collapsed="false">
      <c r="B60" s="37"/>
      <c r="C60" s="51" t="n">
        <f aca="false">+C$5*(1+$C$4*(EXP(D60*(G60-$G$5)/365.25)-1))</f>
        <v>56</v>
      </c>
      <c r="D60" s="36" t="n">
        <f aca="false">2*LN(1+VLOOKUP(G60,CURVES!B$13:C$372,2)/2)</f>
        <v>0.0561941914727382</v>
      </c>
      <c r="E60" s="37"/>
      <c r="F60" s="30" t="n">
        <f aca="false">+F$5</f>
        <v>1</v>
      </c>
      <c r="G60" s="20" t="n">
        <f aca="false">+G59+7</f>
        <v>36713</v>
      </c>
      <c r="H60" s="38" t="n">
        <v>0</v>
      </c>
      <c r="I60" s="3"/>
      <c r="J60" s="39" t="e">
        <f aca="false">(,$B$5,$C60,$D60,$E$5,$F60,$G60-$D$3,$H60,J$5)</f>
        <v>#NAME?</v>
      </c>
      <c r="L60" s="56"/>
      <c r="M60" s="40" t="n">
        <f aca="false">+MAX(0,MIN(M$5-SUM(M$7:M59),M$1))</f>
        <v>0</v>
      </c>
      <c r="N60" s="55" t="e">
        <f aca="false">+$J60*M60</f>
        <v>#NAME?</v>
      </c>
    </row>
    <row r="61" customFormat="false" ht="14.65" hidden="false" customHeight="false" outlineLevel="0" collapsed="false">
      <c r="B61" s="37"/>
      <c r="C61" s="51" t="n">
        <f aca="false">+C$5*(1+$C$4*(EXP(D61*(G61-$G$5)/365.25)-1))</f>
        <v>56</v>
      </c>
      <c r="D61" s="36" t="n">
        <f aca="false">2*LN(1+VLOOKUP(G61,CURVES!B$13:C$372,2)/2)</f>
        <v>0.0561941914727382</v>
      </c>
      <c r="E61" s="37"/>
      <c r="F61" s="30" t="n">
        <f aca="false">+F$5</f>
        <v>1</v>
      </c>
      <c r="G61" s="20" t="n">
        <f aca="false">+G60+7</f>
        <v>36720</v>
      </c>
      <c r="H61" s="38" t="n">
        <v>0</v>
      </c>
      <c r="I61" s="3"/>
      <c r="J61" s="39" t="e">
        <f aca="false">(,$B$5,$C61,$D61,$E$5,$F61,$G61-$D$3,$H61,J$5)</f>
        <v>#NAME?</v>
      </c>
      <c r="L61" s="56"/>
      <c r="M61" s="40" t="n">
        <f aca="false">+MAX(0,MIN(M$5-SUM(M$7:M60),M$1))</f>
        <v>0</v>
      </c>
      <c r="N61" s="55" t="e">
        <f aca="false">+$J61*M61</f>
        <v>#NAME?</v>
      </c>
    </row>
    <row r="62" customFormat="false" ht="14.65" hidden="false" customHeight="false" outlineLevel="0" collapsed="false">
      <c r="B62" s="37"/>
      <c r="C62" s="51" t="n">
        <f aca="false">+C$5*(1+$C$4*(EXP(D62*(G62-$G$5)/365.25)-1))</f>
        <v>56</v>
      </c>
      <c r="D62" s="36" t="n">
        <f aca="false">2*LN(1+VLOOKUP(G62,CURVES!B$13:C$372,2)/2)</f>
        <v>0.0561941914727382</v>
      </c>
      <c r="E62" s="37"/>
      <c r="F62" s="30" t="n">
        <f aca="false">+F$5</f>
        <v>1</v>
      </c>
      <c r="G62" s="20" t="n">
        <f aca="false">+G61+7</f>
        <v>36727</v>
      </c>
      <c r="H62" s="38" t="n">
        <v>0</v>
      </c>
      <c r="I62" s="3"/>
      <c r="J62" s="39" t="e">
        <f aca="false">(,$B$5,$C62,$D62,$E$5,$F62,$G62-$D$3,$H62,J$5)</f>
        <v>#NAME?</v>
      </c>
      <c r="L62" s="56"/>
      <c r="M62" s="40" t="n">
        <f aca="false">+MAX(0,MIN(M$5-SUM(M$7:M61),M$1))</f>
        <v>0</v>
      </c>
      <c r="N62" s="55" t="e">
        <f aca="false">+$J62*M62</f>
        <v>#NAME?</v>
      </c>
    </row>
    <row r="63" customFormat="false" ht="14.65" hidden="false" customHeight="false" outlineLevel="0" collapsed="false">
      <c r="B63" s="37"/>
      <c r="C63" s="51" t="n">
        <f aca="false">+C$5*(1+$C$4*(EXP(D63*(G63-$G$5)/365.25)-1))</f>
        <v>56</v>
      </c>
      <c r="D63" s="36" t="n">
        <f aca="false">2*LN(1+VLOOKUP(G63,CURVES!B$13:C$372,2)/2)</f>
        <v>0.0561941914727382</v>
      </c>
      <c r="E63" s="37"/>
      <c r="F63" s="30" t="n">
        <f aca="false">+F$5</f>
        <v>1</v>
      </c>
      <c r="G63" s="20" t="n">
        <f aca="false">+G62+7</f>
        <v>36734</v>
      </c>
      <c r="H63" s="38" t="n">
        <v>0</v>
      </c>
      <c r="I63" s="3"/>
      <c r="J63" s="39" t="e">
        <f aca="false">(,$B$5,$C63,$D63,$E$5,$F63,$G63-$D$3,$H63,J$5)</f>
        <v>#NAME?</v>
      </c>
      <c r="L63" s="56"/>
      <c r="M63" s="40" t="n">
        <f aca="false">+MAX(0,MIN(M$5-SUM(M$7:M62),M$1))</f>
        <v>0</v>
      </c>
      <c r="N63" s="55" t="e">
        <f aca="false">+$J63*M63</f>
        <v>#NAME?</v>
      </c>
    </row>
    <row r="64" customFormat="false" ht="14.65" hidden="false" customHeight="false" outlineLevel="0" collapsed="false">
      <c r="B64" s="37"/>
      <c r="C64" s="51" t="n">
        <f aca="false">+C$5*(1+$C$4*(EXP(D64*(G64-$G$5)/365.25)-1))</f>
        <v>56</v>
      </c>
      <c r="D64" s="36" t="n">
        <f aca="false">2*LN(1+VLOOKUP(G64,CURVES!B$13:C$372,2)/2)</f>
        <v>0.0565326215158002</v>
      </c>
      <c r="E64" s="37"/>
      <c r="F64" s="30" t="n">
        <f aca="false">+F$5</f>
        <v>1</v>
      </c>
      <c r="G64" s="20" t="n">
        <f aca="false">+G63+7</f>
        <v>36741</v>
      </c>
      <c r="H64" s="38" t="n">
        <v>0</v>
      </c>
      <c r="I64" s="3"/>
      <c r="J64" s="39" t="e">
        <f aca="false">(,$B$5,$C64,$D64,$E$5,$F64,$G64-$D$3,$H64,J$5)</f>
        <v>#NAME?</v>
      </c>
      <c r="L64" s="56"/>
      <c r="M64" s="40" t="n">
        <f aca="false">+MAX(0,MIN(M$5-SUM(M$7:M63),M$1))</f>
        <v>0</v>
      </c>
      <c r="N64" s="55" t="e">
        <f aca="false">+$J64*M64</f>
        <v>#NAME?</v>
      </c>
    </row>
    <row r="65" customFormat="false" ht="14.65" hidden="false" customHeight="false" outlineLevel="0" collapsed="false">
      <c r="B65" s="37"/>
      <c r="C65" s="51" t="n">
        <f aca="false">+C$5*(1+$C$4*(EXP(D65*(G65-$G$5)/365.25)-1))</f>
        <v>56</v>
      </c>
      <c r="D65" s="36" t="n">
        <f aca="false">2*LN(1+VLOOKUP(G65,CURVES!B$13:C$372,2)/2)</f>
        <v>0.0565326215158002</v>
      </c>
      <c r="E65" s="37"/>
      <c r="F65" s="30" t="n">
        <f aca="false">+F$5</f>
        <v>1</v>
      </c>
      <c r="G65" s="20" t="n">
        <f aca="false">+G64+7</f>
        <v>36748</v>
      </c>
      <c r="H65" s="38" t="n">
        <v>0</v>
      </c>
      <c r="I65" s="3"/>
      <c r="J65" s="39" t="e">
        <f aca="false">(,$B$5,$C65,$D65,$E$5,$F65,$G65-$D$3,$H65,J$5)</f>
        <v>#NAME?</v>
      </c>
      <c r="L65" s="56"/>
      <c r="M65" s="40" t="n">
        <f aca="false">+MAX(0,MIN(M$5-SUM(M$7:M64),M$1))</f>
        <v>0</v>
      </c>
      <c r="N65" s="55" t="e">
        <f aca="false">+$J65*M65</f>
        <v>#NAME?</v>
      </c>
    </row>
    <row r="66" customFormat="false" ht="14.65" hidden="false" customHeight="false" outlineLevel="0" collapsed="false">
      <c r="B66" s="37"/>
      <c r="C66" s="51" t="n">
        <f aca="false">+C$5*(1+$C$4*(EXP(D66*(G66-$G$5)/365.25)-1))</f>
        <v>56</v>
      </c>
      <c r="D66" s="36" t="n">
        <f aca="false">2*LN(1+VLOOKUP(G66,CURVES!B$13:C$372,2)/2)</f>
        <v>0.0565326215158002</v>
      </c>
      <c r="E66" s="37"/>
      <c r="F66" s="30" t="n">
        <f aca="false">+F$5</f>
        <v>1</v>
      </c>
      <c r="G66" s="20" t="n">
        <f aca="false">+G65+7</f>
        <v>36755</v>
      </c>
      <c r="H66" s="38" t="n">
        <v>0</v>
      </c>
      <c r="I66" s="3"/>
      <c r="J66" s="39" t="e">
        <f aca="false">(,$B$5,$C66,$D66,$E$5,$F66,$G66-$D$3,$H66,J$5)</f>
        <v>#NAME?</v>
      </c>
      <c r="L66" s="56"/>
      <c r="M66" s="40" t="n">
        <f aca="false">+MAX(0,MIN(M$5-SUM(M$7:M65),M$1))</f>
        <v>0</v>
      </c>
      <c r="N66" s="55" t="e">
        <f aca="false">+$J66*M66</f>
        <v>#NAME?</v>
      </c>
    </row>
    <row r="67" customFormat="false" ht="14.65" hidden="false" customHeight="false" outlineLevel="0" collapsed="false">
      <c r="B67" s="37"/>
      <c r="C67" s="51" t="n">
        <f aca="false">+C$5*(1+$C$4*(EXP(D67*(G67-$G$5)/365.25)-1))</f>
        <v>56</v>
      </c>
      <c r="D67" s="36" t="n">
        <f aca="false">2*LN(1+VLOOKUP(G67,CURVES!B$13:C$372,2)/2)</f>
        <v>0.0565326215158002</v>
      </c>
      <c r="E67" s="37"/>
      <c r="F67" s="30" t="n">
        <f aca="false">+F$5</f>
        <v>1</v>
      </c>
      <c r="G67" s="20" t="n">
        <f aca="false">+G66+7</f>
        <v>36762</v>
      </c>
      <c r="H67" s="38" t="n">
        <v>0</v>
      </c>
      <c r="I67" s="3"/>
      <c r="J67" s="39" t="e">
        <f aca="false">(,$B$5,$C67,$D67,$E$5,$F67,$G67-$D$3,$H67,J$5)</f>
        <v>#NAME?</v>
      </c>
      <c r="L67" s="56"/>
      <c r="M67" s="40" t="n">
        <f aca="false">+MAX(0,MIN(M$5-SUM(M$7:M66),M$1))</f>
        <v>0</v>
      </c>
      <c r="N67" s="55" t="e">
        <f aca="false">+$J67*M67</f>
        <v>#NAME?</v>
      </c>
    </row>
    <row r="68" customFormat="false" ht="14.65" hidden="false" customHeight="false" outlineLevel="0" collapsed="false">
      <c r="B68" s="37"/>
      <c r="C68" s="51" t="n">
        <f aca="false">+C$5*(1+$C$4*(EXP(D68*(G68-$G$5)/365.25)-1))</f>
        <v>56</v>
      </c>
      <c r="D68" s="36" t="n">
        <f aca="false">2*LN(1+VLOOKUP(G68,CURVES!B$13:C$372,2)/2)</f>
        <v>0.0565326215158002</v>
      </c>
      <c r="E68" s="37"/>
      <c r="F68" s="30" t="n">
        <f aca="false">+F$5</f>
        <v>1</v>
      </c>
      <c r="G68" s="20" t="n">
        <f aca="false">+G67+7</f>
        <v>36769</v>
      </c>
      <c r="H68" s="38" t="n">
        <v>0</v>
      </c>
      <c r="I68" s="3"/>
      <c r="J68" s="39" t="e">
        <f aca="false">(,$B$5,$C68,$D68,$E$5,$F68,$G68-$D$3,$H68,J$5)</f>
        <v>#NAME?</v>
      </c>
      <c r="L68" s="56"/>
      <c r="M68" s="40" t="n">
        <f aca="false">+MAX(0,MIN(M$5-SUM(M$7:M67),M$1))</f>
        <v>0</v>
      </c>
      <c r="N68" s="55" t="e">
        <f aca="false">+$J68*M68</f>
        <v>#NAME?</v>
      </c>
    </row>
    <row r="69" customFormat="false" ht="14.65" hidden="false" customHeight="false" outlineLevel="0" collapsed="false">
      <c r="B69" s="37"/>
      <c r="C69" s="51" t="n">
        <f aca="false">+C$5*(1+$C$4*(EXP(D69*(G69-$G$5)/365.25)-1))</f>
        <v>56</v>
      </c>
      <c r="D69" s="36" t="n">
        <f aca="false">2*LN(1+VLOOKUP(G69,CURVES!B$13:C$372,2)/2)</f>
        <v>0.0568709943402889</v>
      </c>
      <c r="E69" s="37"/>
      <c r="F69" s="30" t="n">
        <f aca="false">+F$5</f>
        <v>1</v>
      </c>
      <c r="G69" s="20" t="n">
        <f aca="false">+G68+7</f>
        <v>36776</v>
      </c>
      <c r="H69" s="38" t="n">
        <v>0</v>
      </c>
      <c r="I69" s="3"/>
      <c r="J69" s="39" t="e">
        <f aca="false">(,$B$5,$C69,$D69,$E$5,$F69,$G69-$D$3,$H69,J$5)</f>
        <v>#NAME?</v>
      </c>
      <c r="L69" s="56"/>
      <c r="M69" s="40" t="n">
        <f aca="false">+MAX(0,MIN(M$5-SUM(M$7:M68),M$1))</f>
        <v>0</v>
      </c>
      <c r="N69" s="55" t="e">
        <f aca="false">+$J69*M69</f>
        <v>#NAME?</v>
      </c>
    </row>
    <row r="70" customFormat="false" ht="14.65" hidden="false" customHeight="false" outlineLevel="0" collapsed="false">
      <c r="B70" s="37"/>
      <c r="C70" s="51" t="n">
        <f aca="false">+C$5*(1+$C$4*(EXP(D70*(G70-$G$5)/365.25)-1))</f>
        <v>56</v>
      </c>
      <c r="D70" s="36" t="n">
        <f aca="false">2*LN(1+VLOOKUP(G70,CURVES!B$13:C$372,2)/2)</f>
        <v>0.0568709943402889</v>
      </c>
      <c r="E70" s="37"/>
      <c r="F70" s="30" t="n">
        <f aca="false">+F$5</f>
        <v>1</v>
      </c>
      <c r="G70" s="20" t="n">
        <f aca="false">+G69+7</f>
        <v>36783</v>
      </c>
      <c r="H70" s="38" t="n">
        <v>0</v>
      </c>
      <c r="I70" s="3"/>
      <c r="J70" s="39" t="e">
        <f aca="false">(,$B$5,$C70,$D70,$E$5,$F70,$G70-$D$3,$H70,J$5)</f>
        <v>#NAME?</v>
      </c>
      <c r="L70" s="56"/>
      <c r="M70" s="40" t="n">
        <f aca="false">+MAX(0,MIN(M$5-SUM(M$7:M69),M$1))</f>
        <v>0</v>
      </c>
      <c r="N70" s="55" t="e">
        <f aca="false">+$J70*M70</f>
        <v>#NAME?</v>
      </c>
    </row>
    <row r="71" customFormat="false" ht="14.65" hidden="false" customHeight="false" outlineLevel="0" collapsed="false">
      <c r="B71" s="37"/>
      <c r="C71" s="51" t="n">
        <f aca="false">+C$5*(1+$C$4*(EXP(D71*(G71-$G$5)/365.25)-1))</f>
        <v>56</v>
      </c>
      <c r="D71" s="36" t="n">
        <f aca="false">2*LN(1+VLOOKUP(G71,CURVES!B$13:C$372,2)/2)</f>
        <v>0.0568709943402889</v>
      </c>
      <c r="E71" s="37"/>
      <c r="F71" s="30" t="n">
        <f aca="false">+F$5</f>
        <v>1</v>
      </c>
      <c r="G71" s="20" t="n">
        <f aca="false">+G70+7</f>
        <v>36790</v>
      </c>
      <c r="H71" s="38" t="n">
        <v>0</v>
      </c>
      <c r="I71" s="3"/>
      <c r="J71" s="39" t="e">
        <f aca="false">(,$B$5,$C71,$D71,$E$5,$F71,$G71-$D$3,$H71,J$5)</f>
        <v>#NAME?</v>
      </c>
      <c r="L71" s="56"/>
      <c r="M71" s="40" t="n">
        <f aca="false">+MAX(0,MIN(M$5-SUM(M$7:M70),M$1))</f>
        <v>0</v>
      </c>
      <c r="N71" s="55" t="e">
        <f aca="false">+$J71*M71</f>
        <v>#NAME?</v>
      </c>
    </row>
    <row r="72" customFormat="false" ht="14.65" hidden="false" customHeight="false" outlineLevel="0" collapsed="false">
      <c r="B72" s="37"/>
      <c r="C72" s="51" t="n">
        <f aca="false">+C$5*(1+$C$4*(EXP(D72*(G72-$G$5)/365.25)-1))</f>
        <v>56</v>
      </c>
      <c r="D72" s="36" t="n">
        <f aca="false">2*LN(1+VLOOKUP(G72,CURVES!B$13:C$372,2)/2)</f>
        <v>0.0568709943402889</v>
      </c>
      <c r="E72" s="37"/>
      <c r="F72" s="30" t="n">
        <f aca="false">+F$5</f>
        <v>1</v>
      </c>
      <c r="G72" s="20" t="n">
        <f aca="false">+G71+7</f>
        <v>36797</v>
      </c>
      <c r="H72" s="38" t="n">
        <v>0</v>
      </c>
      <c r="I72" s="3"/>
      <c r="J72" s="39" t="e">
        <f aca="false">(,$B$5,$C72,$D72,$E$5,$F72,$G72-$D$3,$H72,J$5)</f>
        <v>#NAME?</v>
      </c>
      <c r="L72" s="56"/>
      <c r="M72" s="40" t="n">
        <f aca="false">+MAX(0,MIN(M$5-SUM(M$7:M71),M$1))</f>
        <v>0</v>
      </c>
      <c r="N72" s="55" t="e">
        <f aca="false">+$J72*M72</f>
        <v>#NAME?</v>
      </c>
    </row>
    <row r="73" customFormat="false" ht="14.65" hidden="false" customHeight="false" outlineLevel="0" collapsed="false">
      <c r="B73" s="37"/>
      <c r="C73" s="51" t="n">
        <f aca="false">+C$5*(1+$C$4*(EXP(D73*(G73-$G$5)/365.25)-1))</f>
        <v>56</v>
      </c>
      <c r="D73" s="36" t="n">
        <f aca="false">2*LN(1+VLOOKUP(G73,CURVES!B$13:C$372,2)/2)</f>
        <v>0.0571876984090184</v>
      </c>
      <c r="E73" s="37"/>
      <c r="F73" s="30" t="n">
        <f aca="false">+F$5</f>
        <v>1</v>
      </c>
      <c r="G73" s="20" t="n">
        <f aca="false">+G72+7</f>
        <v>36804</v>
      </c>
      <c r="H73" s="38" t="n">
        <v>0</v>
      </c>
      <c r="I73" s="3"/>
      <c r="J73" s="39" t="e">
        <f aca="false">(,$B$5,$C73,$D73,$E$5,$F73,$G73-$D$3,$H73,J$5)</f>
        <v>#NAME?</v>
      </c>
      <c r="L73" s="56"/>
      <c r="M73" s="40" t="n">
        <f aca="false">+MAX(0,MIN(M$5-SUM(M$7:M72),M$1))</f>
        <v>0</v>
      </c>
      <c r="N73" s="55" t="e">
        <f aca="false">+$J73*M73</f>
        <v>#NAME?</v>
      </c>
    </row>
    <row r="74" customFormat="false" ht="14.65" hidden="false" customHeight="false" outlineLevel="0" collapsed="false">
      <c r="B74" s="37"/>
      <c r="C74" s="51" t="n">
        <f aca="false">+C$5*(1+$C$4*(EXP(D74*(G74-$G$5)/365.25)-1))</f>
        <v>56</v>
      </c>
      <c r="D74" s="36" t="n">
        <f aca="false">2*LN(1+VLOOKUP(G74,CURVES!B$13:C$372,2)/2)</f>
        <v>0.0571876984090184</v>
      </c>
      <c r="E74" s="37"/>
      <c r="F74" s="30" t="n">
        <f aca="false">+F$5</f>
        <v>1</v>
      </c>
      <c r="G74" s="20" t="n">
        <f aca="false">+G73+7</f>
        <v>36811</v>
      </c>
      <c r="H74" s="38" t="n">
        <v>0</v>
      </c>
      <c r="I74" s="3"/>
      <c r="J74" s="39" t="e">
        <f aca="false">(,$B$5,$C74,$D74,$E$5,$F74,$G74-$D$3,$H74,J$5)</f>
        <v>#NAME?</v>
      </c>
      <c r="L74" s="56"/>
      <c r="M74" s="40" t="n">
        <f aca="false">+MAX(0,MIN(M$5-SUM(M$7:M73),M$1))</f>
        <v>0</v>
      </c>
      <c r="N74" s="55" t="e">
        <f aca="false">+$J74*M74</f>
        <v>#NAME?</v>
      </c>
    </row>
    <row r="75" customFormat="false" ht="14.65" hidden="false" customHeight="false" outlineLevel="0" collapsed="false">
      <c r="B75" s="37"/>
      <c r="C75" s="51" t="n">
        <f aca="false">+C$5*(1+$C$4*(EXP(D75*(G75-$G$5)/365.25)-1))</f>
        <v>56</v>
      </c>
      <c r="D75" s="36" t="n">
        <f aca="false">2*LN(1+VLOOKUP(G75,CURVES!B$13:C$372,2)/2)</f>
        <v>0.0571876984090184</v>
      </c>
      <c r="E75" s="37"/>
      <c r="F75" s="30" t="n">
        <f aca="false">+F$5</f>
        <v>1</v>
      </c>
      <c r="G75" s="20" t="n">
        <f aca="false">+G74+7</f>
        <v>36818</v>
      </c>
      <c r="H75" s="38" t="n">
        <v>0</v>
      </c>
      <c r="I75" s="3"/>
      <c r="J75" s="39" t="e">
        <f aca="false">(,$B$5,$C75,$D75,$E$5,$F75,$G75-$D$3,$H75,J$5)</f>
        <v>#NAME?</v>
      </c>
      <c r="L75" s="56"/>
      <c r="M75" s="40" t="n">
        <f aca="false">+MAX(0,MIN(M$5-SUM(M$7:M74),M$1))</f>
        <v>0</v>
      </c>
      <c r="N75" s="55" t="e">
        <f aca="false">+$J75*M75</f>
        <v>#NAME?</v>
      </c>
    </row>
    <row r="76" customFormat="false" ht="14.65" hidden="false" customHeight="false" outlineLevel="0" collapsed="false">
      <c r="B76" s="37"/>
      <c r="C76" s="51" t="n">
        <f aca="false">+C$5*(1+$C$4*(EXP(D76*(G76-$G$5)/365.25)-1))</f>
        <v>56</v>
      </c>
      <c r="D76" s="36" t="n">
        <f aca="false">2*LN(1+VLOOKUP(G76,CURVES!B$13:C$372,2)/2)</f>
        <v>0.0571876984090184</v>
      </c>
      <c r="E76" s="37"/>
      <c r="F76" s="30" t="n">
        <f aca="false">+F$5</f>
        <v>1</v>
      </c>
      <c r="G76" s="20" t="n">
        <f aca="false">+G75+7</f>
        <v>36825</v>
      </c>
      <c r="H76" s="38" t="n">
        <v>0</v>
      </c>
      <c r="I76" s="3"/>
      <c r="J76" s="39" t="e">
        <f aca="false">(,$B$5,$C76,$D76,$E$5,$F76,$G76-$D$3,$H76,J$5)</f>
        <v>#NAME?</v>
      </c>
      <c r="L76" s="56"/>
      <c r="M76" s="40" t="n">
        <f aca="false">+MAX(0,MIN(M$5-SUM(M$7:M75),M$1))</f>
        <v>0</v>
      </c>
      <c r="N76" s="55" t="e">
        <f aca="false">+$J76*M76</f>
        <v>#NAME?</v>
      </c>
    </row>
    <row r="77" customFormat="false" ht="14.65" hidden="false" customHeight="false" outlineLevel="0" collapsed="false">
      <c r="B77" s="37"/>
      <c r="C77" s="51" t="n">
        <f aca="false">+C$5*(1+$C$4*(EXP(D77*(G77-$G$5)/365.25)-1))</f>
        <v>56</v>
      </c>
      <c r="D77" s="36" t="n">
        <f aca="false">2*LN(1+VLOOKUP(G77,CURVES!B$13:C$372,2)/2)</f>
        <v>0.0574947000452865</v>
      </c>
      <c r="E77" s="37"/>
      <c r="F77" s="30" t="n">
        <f aca="false">+F$5</f>
        <v>1</v>
      </c>
      <c r="G77" s="20" t="n">
        <f aca="false">+G76+7</f>
        <v>36832</v>
      </c>
      <c r="H77" s="38" t="n">
        <v>0</v>
      </c>
      <c r="I77" s="3"/>
      <c r="J77" s="39" t="e">
        <f aca="false">(,$B$5,$C77,$D77,$E$5,$F77,$G77-$D$3,$H77,J$5)</f>
        <v>#NAME?</v>
      </c>
      <c r="L77" s="56"/>
      <c r="M77" s="40" t="n">
        <f aca="false">+MAX(0,MIN(M$5-SUM(M$7:M76),M$1))</f>
        <v>0</v>
      </c>
      <c r="N77" s="55" t="e">
        <f aca="false">+$J77*M77</f>
        <v>#NAME?</v>
      </c>
    </row>
    <row r="78" customFormat="false" ht="14.65" hidden="false" customHeight="false" outlineLevel="0" collapsed="false">
      <c r="B78" s="37"/>
      <c r="C78" s="51" t="n">
        <f aca="false">+C$5*(1+$C$4*(EXP(D78*(G78-$G$5)/365.25)-1))</f>
        <v>56</v>
      </c>
      <c r="D78" s="36" t="n">
        <f aca="false">2*LN(1+VLOOKUP(G78,CURVES!B$13:C$372,2)/2)</f>
        <v>0.0574947000452865</v>
      </c>
      <c r="E78" s="37"/>
      <c r="F78" s="30" t="n">
        <f aca="false">+F$5</f>
        <v>1</v>
      </c>
      <c r="G78" s="20" t="n">
        <f aca="false">+G77+7</f>
        <v>36839</v>
      </c>
      <c r="H78" s="38" t="n">
        <v>0</v>
      </c>
      <c r="I78" s="3"/>
      <c r="J78" s="39" t="e">
        <f aca="false">(,$B$5,$C78,$D78,$E$5,$F78,$G78-$D$3,$H78,J$5)</f>
        <v>#NAME?</v>
      </c>
      <c r="L78" s="56"/>
      <c r="M78" s="40" t="n">
        <f aca="false">+MAX(0,MIN(M$5-SUM(M$7:M77),M$1))</f>
        <v>0</v>
      </c>
      <c r="N78" s="55" t="e">
        <f aca="false">+$J78*M78</f>
        <v>#NAME?</v>
      </c>
    </row>
    <row r="79" customFormat="false" ht="14.65" hidden="false" customHeight="false" outlineLevel="0" collapsed="false">
      <c r="B79" s="37"/>
      <c r="C79" s="51" t="n">
        <f aca="false">+C$5*(1+$C$4*(EXP(D79*(G79-$G$5)/365.25)-1))</f>
        <v>56</v>
      </c>
      <c r="D79" s="36" t="n">
        <f aca="false">2*LN(1+VLOOKUP(G79,CURVES!B$13:C$372,2)/2)</f>
        <v>0.0574947000452865</v>
      </c>
      <c r="E79" s="37"/>
      <c r="F79" s="30" t="n">
        <f aca="false">+F$5</f>
        <v>1</v>
      </c>
      <c r="G79" s="20" t="n">
        <f aca="false">+G78+7</f>
        <v>36846</v>
      </c>
      <c r="H79" s="38" t="n">
        <v>0</v>
      </c>
      <c r="I79" s="3"/>
      <c r="J79" s="39" t="e">
        <f aca="false">(,$B$5,$C79,$D79,$E$5,$F79,$G79-$D$3,$H79,J$5)</f>
        <v>#NAME?</v>
      </c>
      <c r="L79" s="56"/>
      <c r="M79" s="40" t="n">
        <f aca="false">+MAX(0,MIN(M$5-SUM(M$7:M78),M$1))</f>
        <v>0</v>
      </c>
      <c r="N79" s="55" t="e">
        <f aca="false">+$J79*M79</f>
        <v>#NAME?</v>
      </c>
    </row>
    <row r="80" customFormat="false" ht="14.65" hidden="false" customHeight="false" outlineLevel="0" collapsed="false">
      <c r="B80" s="37"/>
      <c r="C80" s="51" t="n">
        <f aca="false">+C$5*(1+$C$4*(EXP(D80*(G80-$G$5)/365.25)-1))</f>
        <v>56</v>
      </c>
      <c r="D80" s="36" t="n">
        <f aca="false">2*LN(1+VLOOKUP(G80,CURVES!B$13:C$372,2)/2)</f>
        <v>0.0574947000452865</v>
      </c>
      <c r="E80" s="37"/>
      <c r="F80" s="30" t="n">
        <f aca="false">+F$5</f>
        <v>1</v>
      </c>
      <c r="G80" s="20" t="n">
        <f aca="false">+G79+7</f>
        <v>36853</v>
      </c>
      <c r="H80" s="38" t="n">
        <v>0</v>
      </c>
      <c r="I80" s="3"/>
      <c r="J80" s="39" t="e">
        <f aca="false">(,$B$5,$C80,$D80,$E$5,$F80,$G80-$D$3,$H80,J$5)</f>
        <v>#NAME?</v>
      </c>
      <c r="L80" s="56"/>
      <c r="M80" s="40" t="n">
        <f aca="false">+MAX(0,MIN(M$5-SUM(M$7:M79),M$1))</f>
        <v>0</v>
      </c>
      <c r="N80" s="55" t="e">
        <f aca="false">+$J80*M80</f>
        <v>#NAME?</v>
      </c>
    </row>
    <row r="81" customFormat="false" ht="14.65" hidden="false" customHeight="false" outlineLevel="0" collapsed="false">
      <c r="B81" s="37"/>
      <c r="C81" s="51" t="n">
        <f aca="false">+C$5*(1+$C$4*(EXP(D81*(G81-$G$5)/365.25)-1))</f>
        <v>56</v>
      </c>
      <c r="D81" s="36" t="n">
        <f aca="false">2*LN(1+VLOOKUP(G81,CURVES!B$13:C$372,2)/2)</f>
        <v>0.0574947000452865</v>
      </c>
      <c r="E81" s="37"/>
      <c r="F81" s="30" t="n">
        <f aca="false">+F$5</f>
        <v>1</v>
      </c>
      <c r="G81" s="20" t="n">
        <f aca="false">+G80+7</f>
        <v>36860</v>
      </c>
      <c r="H81" s="38" t="n">
        <v>0</v>
      </c>
      <c r="I81" s="3"/>
      <c r="J81" s="39" t="e">
        <f aca="false">(,$B$5,$C81,$D81,$E$5,$F81,$G81-$D$3,$H81,J$5)</f>
        <v>#NAME?</v>
      </c>
      <c r="L81" s="56"/>
      <c r="M81" s="40" t="n">
        <f aca="false">+MAX(0,MIN(M$5-SUM(M$7:M80),M$1))</f>
        <v>0</v>
      </c>
      <c r="N81" s="55" t="e">
        <f aca="false">+$J81*M81</f>
        <v>#NAME?</v>
      </c>
    </row>
    <row r="82" customFormat="false" ht="14.65" hidden="false" customHeight="false" outlineLevel="0" collapsed="false">
      <c r="B82" s="37"/>
      <c r="C82" s="51" t="n">
        <f aca="false">+C$5*(1+$C$4*(EXP(D82*(G82-$G$5)/365.25)-1))</f>
        <v>56</v>
      </c>
      <c r="D82" s="36" t="n">
        <f aca="false">2*LN(1+VLOOKUP(G82,CURVES!B$13:C$372,2)/2)</f>
        <v>0.0577917535711267</v>
      </c>
      <c r="E82" s="37"/>
      <c r="F82" s="30" t="n">
        <f aca="false">+F$5</f>
        <v>1</v>
      </c>
      <c r="G82" s="20" t="n">
        <f aca="false">+G81+7</f>
        <v>36867</v>
      </c>
      <c r="H82" s="38" t="n">
        <v>0</v>
      </c>
      <c r="I82" s="3"/>
      <c r="J82" s="39" t="e">
        <f aca="false">(,$B$5,$C82,$D82,$E$5,$F82,$G82-$D$3,$H82,J$5)</f>
        <v>#NAME?</v>
      </c>
      <c r="L82" s="56"/>
      <c r="M82" s="40" t="n">
        <f aca="false">+MAX(0,MIN(M$5-SUM(M$7:M81),M$1))</f>
        <v>0</v>
      </c>
      <c r="N82" s="55" t="e">
        <f aca="false">+$J82*M82</f>
        <v>#NAME?</v>
      </c>
    </row>
    <row r="83" customFormat="false" ht="14.65" hidden="false" customHeight="false" outlineLevel="0" collapsed="false">
      <c r="B83" s="37"/>
      <c r="C83" s="51" t="n">
        <f aca="false">+C$5*(1+$C$4*(EXP(D83*(G83-$G$5)/365.25)-1))</f>
        <v>56</v>
      </c>
      <c r="D83" s="36" t="n">
        <f aca="false">2*LN(1+VLOOKUP(G83,CURVES!B$13:C$372,2)/2)</f>
        <v>0.0577917535711267</v>
      </c>
      <c r="E83" s="37"/>
      <c r="F83" s="30" t="n">
        <f aca="false">+F$5</f>
        <v>1</v>
      </c>
      <c r="G83" s="20" t="n">
        <f aca="false">+G82+7</f>
        <v>36874</v>
      </c>
      <c r="H83" s="38" t="n">
        <v>0</v>
      </c>
      <c r="I83" s="3"/>
      <c r="J83" s="39" t="e">
        <f aca="false">(,$B$5,$C83,$D83,$E$5,$F83,$G83-$D$3,$H83,J$5)</f>
        <v>#NAME?</v>
      </c>
      <c r="L83" s="56"/>
      <c r="M83" s="40" t="n">
        <f aca="false">+MAX(0,MIN(M$5-SUM(M$7:M82),M$1))</f>
        <v>0</v>
      </c>
      <c r="N83" s="55" t="e">
        <f aca="false">+$J83*M83</f>
        <v>#NAME?</v>
      </c>
    </row>
    <row r="84" customFormat="false" ht="14.65" hidden="false" customHeight="false" outlineLevel="0" collapsed="false">
      <c r="B84" s="37"/>
      <c r="C84" s="51" t="n">
        <f aca="false">+C$5*(1+$C$4*(EXP(D84*(G84-$G$5)/365.25)-1))</f>
        <v>56</v>
      </c>
      <c r="D84" s="36" t="n">
        <f aca="false">2*LN(1+VLOOKUP(G84,CURVES!B$13:C$372,2)/2)</f>
        <v>0.0577917535711267</v>
      </c>
      <c r="E84" s="37"/>
      <c r="F84" s="30" t="n">
        <f aca="false">+F$5</f>
        <v>1</v>
      </c>
      <c r="G84" s="20" t="n">
        <f aca="false">+G83+7</f>
        <v>36881</v>
      </c>
      <c r="H84" s="38" t="n">
        <v>0</v>
      </c>
      <c r="I84" s="3"/>
      <c r="J84" s="39" t="e">
        <f aca="false">(,$B$5,$C84,$D84,$E$5,$F84,$G84-$D$3,$H84,J$5)</f>
        <v>#NAME?</v>
      </c>
      <c r="L84" s="56"/>
      <c r="M84" s="40" t="n">
        <f aca="false">+MAX(0,MIN(M$5-SUM(M$7:M83),M$1))</f>
        <v>0</v>
      </c>
      <c r="N84" s="55" t="e">
        <f aca="false">+$J84*M84</f>
        <v>#NAME?</v>
      </c>
    </row>
    <row r="85" customFormat="false" ht="14.65" hidden="false" customHeight="false" outlineLevel="0" collapsed="false">
      <c r="B85" s="37"/>
      <c r="C85" s="51" t="n">
        <f aca="false">+C$5*(1+$C$4*(EXP(D85*(G85-$G$5)/365.25)-1))</f>
        <v>56</v>
      </c>
      <c r="D85" s="36" t="n">
        <f aca="false">2*LN(1+VLOOKUP(G85,CURVES!B$13:C$372,2)/2)</f>
        <v>0.0577917535711267</v>
      </c>
      <c r="E85" s="37"/>
      <c r="F85" s="30" t="n">
        <f aca="false">+F$5</f>
        <v>1</v>
      </c>
      <c r="G85" s="20" t="n">
        <f aca="false">+G84+7</f>
        <v>36888</v>
      </c>
      <c r="H85" s="38" t="n">
        <v>0</v>
      </c>
      <c r="I85" s="3"/>
      <c r="J85" s="39" t="e">
        <f aca="false">(,$B$5,$C85,$D85,$E$5,$F85,$G85-$D$3,$H85,J$5)</f>
        <v>#NAME?</v>
      </c>
      <c r="L85" s="56"/>
      <c r="M85" s="40" t="n">
        <f aca="false">+MAX(0,MIN(M$5-SUM(M$7:M84),M$1))</f>
        <v>0</v>
      </c>
      <c r="N85" s="55" t="e">
        <f aca="false">+$J85*M85</f>
        <v>#NAME?</v>
      </c>
    </row>
    <row r="86" customFormat="false" ht="14.65" hidden="false" customHeight="false" outlineLevel="0" collapsed="false">
      <c r="B86" s="37"/>
      <c r="C86" s="51" t="n">
        <f aca="false">+C$5*(1+$C$4*(EXP(D86*(G86-$G$5)/365.25)-1))</f>
        <v>56</v>
      </c>
      <c r="D86" s="36" t="n">
        <f aca="false">2*LN(1+VLOOKUP(G86,CURVES!B$13:C$372,2)/2)</f>
        <v>0.0580971104039462</v>
      </c>
      <c r="E86" s="37"/>
      <c r="F86" s="30" t="n">
        <f aca="false">+F$5</f>
        <v>1</v>
      </c>
      <c r="G86" s="20" t="n">
        <f aca="false">+G85+7</f>
        <v>36895</v>
      </c>
      <c r="H86" s="38" t="n">
        <v>0</v>
      </c>
      <c r="I86" s="3"/>
      <c r="J86" s="39" t="e">
        <f aca="false">(,$B$5,$C86,$D86,$E$5,$F86,$G86-$D$3,$H86,J$5)</f>
        <v>#NAME?</v>
      </c>
      <c r="L86" s="56"/>
      <c r="M86" s="40" t="n">
        <f aca="false">+MAX(0,MIN(M$5-SUM(M$7:M85),M$1))</f>
        <v>0</v>
      </c>
      <c r="N86" s="55" t="e">
        <f aca="false">+$J86*M86</f>
        <v>#NAME?</v>
      </c>
    </row>
    <row r="87" customFormat="false" ht="14.65" hidden="false" customHeight="false" outlineLevel="0" collapsed="false">
      <c r="B87" s="37"/>
      <c r="C87" s="51" t="n">
        <f aca="false">+C$5*(1+$C$4*(EXP(D87*(G87-$G$5)/365.25)-1))</f>
        <v>56</v>
      </c>
      <c r="D87" s="36" t="n">
        <f aca="false">2*LN(1+VLOOKUP(G87,CURVES!B$13:C$372,2)/2)</f>
        <v>0.0580971104039462</v>
      </c>
      <c r="E87" s="37"/>
      <c r="F87" s="30" t="n">
        <f aca="false">+F$5</f>
        <v>1</v>
      </c>
      <c r="G87" s="20" t="n">
        <f aca="false">+G86+7</f>
        <v>36902</v>
      </c>
      <c r="H87" s="38" t="n">
        <v>0</v>
      </c>
      <c r="I87" s="3"/>
      <c r="J87" s="39" t="e">
        <f aca="false">(,$B$5,$C87,$D87,$E$5,$F87,$G87-$D$3,$H87,J$5)</f>
        <v>#NAME?</v>
      </c>
      <c r="L87" s="56"/>
      <c r="M87" s="40" t="n">
        <f aca="false">+MAX(0,MIN(M$5-SUM(M$7:M86),M$1))</f>
        <v>0</v>
      </c>
      <c r="N87" s="55" t="e">
        <f aca="false">+$J87*M87</f>
        <v>#NAME?</v>
      </c>
    </row>
    <row r="88" customFormat="false" ht="14.65" hidden="false" customHeight="false" outlineLevel="0" collapsed="false">
      <c r="B88" s="37"/>
      <c r="C88" s="51" t="n">
        <f aca="false">+C$5*(1+$C$4*(EXP(D88*(G88-$G$5)/365.25)-1))</f>
        <v>56</v>
      </c>
      <c r="D88" s="36" t="n">
        <f aca="false">2*LN(1+VLOOKUP(G88,CURVES!B$13:C$372,2)/2)</f>
        <v>0.0580971104039462</v>
      </c>
      <c r="E88" s="37"/>
      <c r="F88" s="30" t="n">
        <f aca="false">+F$5</f>
        <v>1</v>
      </c>
      <c r="G88" s="20" t="n">
        <f aca="false">+G87+7</f>
        <v>36909</v>
      </c>
      <c r="H88" s="38" t="n">
        <v>0</v>
      </c>
      <c r="I88" s="3"/>
      <c r="J88" s="39" t="e">
        <f aca="false">(,$B$5,$C88,$D88,$E$5,$F88,$G88-$D$3,$H88,J$5)</f>
        <v>#NAME?</v>
      </c>
      <c r="L88" s="56"/>
      <c r="M88" s="40" t="n">
        <f aca="false">+MAX(0,MIN(M$5-SUM(M$7:M87),M$1))</f>
        <v>0</v>
      </c>
      <c r="N88" s="55" t="e">
        <f aca="false">+$J88*M88</f>
        <v>#NAME?</v>
      </c>
    </row>
    <row r="89" customFormat="false" ht="14.65" hidden="false" customHeight="false" outlineLevel="0" collapsed="false">
      <c r="B89" s="37"/>
      <c r="C89" s="51" t="n">
        <f aca="false">+C$5*(1+$C$4*(EXP(D89*(G89-$G$5)/365.25)-1))</f>
        <v>56</v>
      </c>
      <c r="D89" s="36" t="n">
        <f aca="false">2*LN(1+VLOOKUP(G89,CURVES!B$13:C$372,2)/2)</f>
        <v>0.0580971104039462</v>
      </c>
      <c r="E89" s="37"/>
      <c r="F89" s="30" t="n">
        <f aca="false">+F$5</f>
        <v>1</v>
      </c>
      <c r="G89" s="20" t="n">
        <f aca="false">+G88+7</f>
        <v>36916</v>
      </c>
      <c r="H89" s="38" t="n">
        <v>0</v>
      </c>
      <c r="I89" s="3"/>
      <c r="J89" s="39" t="e">
        <f aca="false">(,$B$5,$C89,$D89,$E$5,$F89,$G89-$D$3,$H89,J$5)</f>
        <v>#NAME?</v>
      </c>
      <c r="L89" s="56"/>
      <c r="M89" s="40" t="n">
        <f aca="false">+MAX(0,MIN(M$5-SUM(M$7:M88),M$1))</f>
        <v>0</v>
      </c>
      <c r="N89" s="55" t="e">
        <f aca="false">+$J89*M89</f>
        <v>#NAME?</v>
      </c>
    </row>
    <row r="90" customFormat="false" ht="14.65" hidden="false" customHeight="false" outlineLevel="0" collapsed="false">
      <c r="B90" s="37"/>
      <c r="C90" s="51" t="n">
        <f aca="false">+C$5*(1+$C$4*(EXP(D90*(G90-$G$5)/365.25)-1))</f>
        <v>56</v>
      </c>
      <c r="D90" s="36" t="n">
        <f aca="false">2*LN(1+VLOOKUP(G90,CURVES!B$13:C$372,2)/2)</f>
        <v>0.0583999634321613</v>
      </c>
      <c r="E90" s="37"/>
      <c r="F90" s="30" t="n">
        <f aca="false">+F$5</f>
        <v>1</v>
      </c>
      <c r="G90" s="20" t="n">
        <f aca="false">+G89+7</f>
        <v>36923</v>
      </c>
      <c r="H90" s="38" t="n">
        <v>0</v>
      </c>
      <c r="I90" s="3"/>
      <c r="J90" s="39" t="e">
        <f aca="false">(,$B$5,$C90,$D90,$E$5,$F90,$G90-$D$3,$H90,J$5)</f>
        <v>#NAME?</v>
      </c>
      <c r="L90" s="56"/>
      <c r="M90" s="40" t="n">
        <f aca="false">+MAX(0,MIN(M$5-SUM(M$7:M89),M$1))</f>
        <v>0</v>
      </c>
      <c r="N90" s="55" t="e">
        <f aca="false">+$J90*M90</f>
        <v>#NAME?</v>
      </c>
    </row>
    <row r="91" customFormat="false" ht="14.65" hidden="false" customHeight="false" outlineLevel="0" collapsed="false">
      <c r="B91" s="37"/>
      <c r="C91" s="51" t="n">
        <f aca="false">+C$5*(1+$C$4*(EXP(D91*(G91-$G$5)/365.25)-1))</f>
        <v>56</v>
      </c>
      <c r="D91" s="36" t="n">
        <f aca="false">2*LN(1+VLOOKUP(G91,CURVES!B$13:C$372,2)/2)</f>
        <v>0.0583999634321613</v>
      </c>
      <c r="E91" s="37"/>
      <c r="F91" s="30" t="n">
        <f aca="false">+F$5</f>
        <v>1</v>
      </c>
      <c r="G91" s="20" t="n">
        <f aca="false">+G90+7</f>
        <v>36930</v>
      </c>
      <c r="H91" s="38" t="n">
        <v>0</v>
      </c>
      <c r="I91" s="3"/>
      <c r="J91" s="39" t="e">
        <f aca="false">(,$B$5,$C91,$D91,$E$5,$F91,$G91-$D$3,$H91,J$5)</f>
        <v>#NAME?</v>
      </c>
      <c r="L91" s="56"/>
      <c r="M91" s="40" t="n">
        <f aca="false">+MAX(0,MIN(M$5-SUM(M$7:M90),M$1))</f>
        <v>0</v>
      </c>
      <c r="N91" s="55" t="e">
        <f aca="false">+$J91*M91</f>
        <v>#NAME?</v>
      </c>
    </row>
    <row r="92" customFormat="false" ht="14.65" hidden="false" customHeight="false" outlineLevel="0" collapsed="false">
      <c r="B92" s="37"/>
      <c r="C92" s="51" t="n">
        <f aca="false">+C$5*(1+$C$4*(EXP(D92*(G92-$G$5)/365.25)-1))</f>
        <v>56</v>
      </c>
      <c r="D92" s="36" t="n">
        <f aca="false">2*LN(1+VLOOKUP(G92,CURVES!B$13:C$372,2)/2)</f>
        <v>0.0583999634321613</v>
      </c>
      <c r="E92" s="37"/>
      <c r="F92" s="30" t="n">
        <f aca="false">+F$5</f>
        <v>1</v>
      </c>
      <c r="G92" s="20" t="n">
        <f aca="false">+G91+7</f>
        <v>36937</v>
      </c>
      <c r="H92" s="38" t="n">
        <v>0</v>
      </c>
      <c r="I92" s="3"/>
      <c r="J92" s="39" t="e">
        <f aca="false">(,$B$5,$C92,$D92,$E$5,$F92,$G92-$D$3,$H92,J$5)</f>
        <v>#NAME?</v>
      </c>
      <c r="L92" s="56"/>
      <c r="M92" s="40" t="n">
        <f aca="false">+MAX(0,MIN(M$5-SUM(M$7:M91),M$1))</f>
        <v>0</v>
      </c>
      <c r="N92" s="55" t="e">
        <f aca="false">+$J92*M92</f>
        <v>#NAME?</v>
      </c>
    </row>
    <row r="93" customFormat="false" ht="14.65" hidden="false" customHeight="false" outlineLevel="0" collapsed="false">
      <c r="B93" s="37"/>
      <c r="C93" s="51" t="n">
        <f aca="false">+C$5*(1+$C$4*(EXP(D93*(G93-$G$5)/365.25)-1))</f>
        <v>56</v>
      </c>
      <c r="D93" s="36" t="n">
        <f aca="false">2*LN(1+VLOOKUP(G93,CURVES!B$13:C$372,2)/2)</f>
        <v>0.0583999634321613</v>
      </c>
      <c r="E93" s="37"/>
      <c r="F93" s="30" t="n">
        <f aca="false">+F$5</f>
        <v>1</v>
      </c>
      <c r="G93" s="20" t="n">
        <f aca="false">+G92+7</f>
        <v>36944</v>
      </c>
      <c r="H93" s="38" t="n">
        <v>0</v>
      </c>
      <c r="I93" s="3"/>
      <c r="J93" s="39" t="e">
        <f aca="false">(,$B$5,$C93,$D93,$E$5,$F93,$G93-$D$3,$H93,J$5)</f>
        <v>#NAME?</v>
      </c>
      <c r="L93" s="56"/>
      <c r="M93" s="40" t="n">
        <f aca="false">+MAX(0,MIN(M$5-SUM(M$7:M92),M$1))</f>
        <v>0</v>
      </c>
      <c r="N93" s="55" t="e">
        <f aca="false">+$J93*M93</f>
        <v>#NAME?</v>
      </c>
    </row>
    <row r="94" customFormat="false" ht="14.65" hidden="false" customHeight="false" outlineLevel="0" collapsed="false">
      <c r="B94" s="37"/>
      <c r="C94" s="51" t="n">
        <f aca="false">+C$5*(1+$C$4*(EXP(D94*(G94-$G$5)/365.25)-1))</f>
        <v>56</v>
      </c>
      <c r="D94" s="36" t="n">
        <f aca="false">2*LN(1+VLOOKUP(G94,CURVES!B$13:C$372,2)/2)</f>
        <v>0.0586734687177312</v>
      </c>
      <c r="E94" s="37"/>
      <c r="F94" s="30" t="n">
        <f aca="false">+F$5</f>
        <v>1</v>
      </c>
      <c r="G94" s="20" t="n">
        <f aca="false">+G93+7</f>
        <v>36951</v>
      </c>
      <c r="H94" s="38" t="n">
        <v>0</v>
      </c>
      <c r="I94" s="3"/>
      <c r="J94" s="39" t="e">
        <f aca="false">(,$B$5,$C94,$D94,$E$5,$F94,$G94-$D$3,$H94,J$5)</f>
        <v>#NAME?</v>
      </c>
      <c r="L94" s="56"/>
      <c r="M94" s="40" t="n">
        <f aca="false">+MAX(0,MIN(M$5-SUM(M$7:M93),M$1))</f>
        <v>0</v>
      </c>
      <c r="N94" s="55" t="e">
        <f aca="false">+$J94*M94</f>
        <v>#NAME?</v>
      </c>
    </row>
    <row r="95" customFormat="false" ht="14.65" hidden="false" customHeight="false" outlineLevel="0" collapsed="false">
      <c r="B95" s="37"/>
      <c r="C95" s="51" t="n">
        <f aca="false">+C$5*(1+$C$4*(EXP(D95*(G95-$G$5)/365.25)-1))</f>
        <v>56</v>
      </c>
      <c r="D95" s="36" t="n">
        <f aca="false">2*LN(1+VLOOKUP(G95,CURVES!B$13:C$372,2)/2)</f>
        <v>0.0586734687177312</v>
      </c>
      <c r="E95" s="37"/>
      <c r="F95" s="30" t="n">
        <f aca="false">+F$5</f>
        <v>1</v>
      </c>
      <c r="G95" s="20" t="n">
        <f aca="false">+G94+7</f>
        <v>36958</v>
      </c>
      <c r="H95" s="38" t="n">
        <v>0</v>
      </c>
      <c r="I95" s="3"/>
      <c r="J95" s="39" t="e">
        <f aca="false">(,$B$5,$C95,$D95,$E$5,$F95,$G95-$D$3,$H95,J$5)</f>
        <v>#NAME?</v>
      </c>
      <c r="L95" s="56"/>
      <c r="M95" s="40" t="n">
        <f aca="false">+MAX(0,MIN(M$5-SUM(M$7:M94),M$1))</f>
        <v>0</v>
      </c>
      <c r="N95" s="55" t="e">
        <f aca="false">+$J95*M95</f>
        <v>#NAME?</v>
      </c>
    </row>
    <row r="96" customFormat="false" ht="14.65" hidden="false" customHeight="false" outlineLevel="0" collapsed="false">
      <c r="B96" s="37"/>
      <c r="C96" s="51" t="n">
        <f aca="false">+C$5*(1+$C$4*(EXP(D96*(G96-$G$5)/365.25)-1))</f>
        <v>56</v>
      </c>
      <c r="D96" s="36" t="n">
        <f aca="false">2*LN(1+VLOOKUP(G96,CURVES!B$13:C$372,2)/2)</f>
        <v>0.0586734687177312</v>
      </c>
      <c r="E96" s="37"/>
      <c r="F96" s="30" t="n">
        <f aca="false">+F$5</f>
        <v>1</v>
      </c>
      <c r="G96" s="20" t="n">
        <f aca="false">+G95+7</f>
        <v>36965</v>
      </c>
      <c r="H96" s="38" t="n">
        <v>0</v>
      </c>
      <c r="I96" s="3"/>
      <c r="J96" s="39" t="e">
        <f aca="false">(,$B$5,$C96,$D96,$E$5,$F96,$G96-$D$3,$H96,J$5)</f>
        <v>#NAME?</v>
      </c>
      <c r="L96" s="56"/>
      <c r="M96" s="40" t="n">
        <f aca="false">+MAX(0,MIN(M$5-SUM(M$7:M95),M$1))</f>
        <v>0</v>
      </c>
      <c r="N96" s="55" t="e">
        <f aca="false">+$J96*M96</f>
        <v>#NAME?</v>
      </c>
    </row>
    <row r="97" customFormat="false" ht="14.65" hidden="false" customHeight="false" outlineLevel="0" collapsed="false">
      <c r="B97" s="37"/>
      <c r="C97" s="51" t="n">
        <f aca="false">+C$5*(1+$C$4*(EXP(D97*(G97-$G$5)/365.25)-1))</f>
        <v>56</v>
      </c>
      <c r="D97" s="36" t="n">
        <f aca="false">2*LN(1+VLOOKUP(G97,CURVES!B$13:C$372,2)/2)</f>
        <v>0.0586734687177312</v>
      </c>
      <c r="E97" s="37"/>
      <c r="F97" s="30" t="n">
        <f aca="false">+F$5</f>
        <v>1</v>
      </c>
      <c r="G97" s="20" t="n">
        <f aca="false">+G96+7</f>
        <v>36972</v>
      </c>
      <c r="H97" s="38" t="n">
        <v>0</v>
      </c>
      <c r="I97" s="3"/>
      <c r="J97" s="39" t="e">
        <f aca="false">(,$B$5,$C97,$D97,$E$5,$F97,$G97-$D$3,$H97,J$5)</f>
        <v>#NAME?</v>
      </c>
      <c r="L97" s="56"/>
      <c r="M97" s="40" t="n">
        <f aca="false">+MAX(0,MIN(M$5-SUM(M$7:M96),M$1))</f>
        <v>0</v>
      </c>
      <c r="N97" s="55" t="e">
        <f aca="false">+$J97*M97</f>
        <v>#NAME?</v>
      </c>
    </row>
    <row r="98" customFormat="false" ht="14.65" hidden="false" customHeight="false" outlineLevel="0" collapsed="false">
      <c r="B98" s="37"/>
      <c r="C98" s="51" t="n">
        <f aca="false">+C$5*(1+$C$4*(EXP(D98*(G98-$G$5)/365.25)-1))</f>
        <v>56</v>
      </c>
      <c r="D98" s="36" t="n">
        <f aca="false">2*LN(1+VLOOKUP(G98,CURVES!B$13:C$372,2)/2)</f>
        <v>0.0586734687177312</v>
      </c>
      <c r="E98" s="37"/>
      <c r="F98" s="30" t="n">
        <f aca="false">+F$5</f>
        <v>1</v>
      </c>
      <c r="G98" s="20" t="n">
        <f aca="false">+G97+7</f>
        <v>36979</v>
      </c>
      <c r="H98" s="38" t="n">
        <v>0</v>
      </c>
      <c r="I98" s="3"/>
      <c r="J98" s="39" t="e">
        <f aca="false">(,$B$5,$C98,$D98,$E$5,$F98,$G98-$D$3,$H98,J$5)</f>
        <v>#NAME?</v>
      </c>
      <c r="L98" s="56"/>
      <c r="M98" s="40" t="n">
        <f aca="false">+MAX(0,MIN(M$5-SUM(M$7:M97),M$1))</f>
        <v>0</v>
      </c>
      <c r="N98" s="55" t="e">
        <f aca="false">+$J98*M98</f>
        <v>#NAME?</v>
      </c>
    </row>
    <row r="99" customFormat="false" ht="14.65" hidden="false" customHeight="false" outlineLevel="0" collapsed="false">
      <c r="B99" s="37"/>
      <c r="C99" s="51" t="n">
        <f aca="false">+C$5*(1+$C$4*(EXP(D99*(G99-$G$5)/365.25)-1))</f>
        <v>56</v>
      </c>
      <c r="D99" s="36" t="n">
        <f aca="false">2*LN(1+VLOOKUP(G99,CURVES!B$13:C$372,2)/2)</f>
        <v>0.0589506052773119</v>
      </c>
      <c r="E99" s="37"/>
      <c r="F99" s="30" t="n">
        <f aca="false">+F$5</f>
        <v>1</v>
      </c>
      <c r="G99" s="20" t="n">
        <f aca="false">+G98+7</f>
        <v>36986</v>
      </c>
      <c r="H99" s="38" t="n">
        <v>0</v>
      </c>
      <c r="I99" s="3"/>
      <c r="J99" s="39" t="e">
        <f aca="false">(,$B$5,$C99,$D99,$E$5,$F99,$G99-$D$3,$H99,J$5)</f>
        <v>#NAME?</v>
      </c>
      <c r="L99" s="56"/>
      <c r="M99" s="40" t="n">
        <f aca="false">+MAX(0,MIN(M$5-SUM(M$7:M98),M$1))</f>
        <v>0</v>
      </c>
      <c r="N99" s="55" t="e">
        <f aca="false">+$J99*M99</f>
        <v>#NAME?</v>
      </c>
    </row>
    <row r="100" customFormat="false" ht="14.65" hidden="false" customHeight="false" outlineLevel="0" collapsed="false">
      <c r="B100" s="37"/>
      <c r="C100" s="51" t="n">
        <f aca="false">+C$5*(1+$C$4*(EXP(D100*(G100-$G$5)/365.25)-1))</f>
        <v>56</v>
      </c>
      <c r="D100" s="36" t="n">
        <f aca="false">2*LN(1+VLOOKUP(G100,CURVES!B$13:C$372,2)/2)</f>
        <v>0.0589506052773119</v>
      </c>
      <c r="E100" s="37"/>
      <c r="F100" s="30" t="n">
        <f aca="false">+F$5</f>
        <v>1</v>
      </c>
      <c r="G100" s="20" t="n">
        <f aca="false">+G99+7</f>
        <v>36993</v>
      </c>
      <c r="H100" s="38" t="n">
        <v>0</v>
      </c>
      <c r="I100" s="3"/>
      <c r="J100" s="39" t="e">
        <f aca="false">(,$B$5,$C100,$D100,$E$5,$F100,$G100-$D$3,$H100,J$5)</f>
        <v>#NAME?</v>
      </c>
      <c r="L100" s="56"/>
      <c r="M100" s="40" t="n">
        <f aca="false">+MAX(0,MIN(M$5-SUM(M$7:M99),M$1))</f>
        <v>0</v>
      </c>
      <c r="N100" s="55" t="e">
        <f aca="false">+$J100*M100</f>
        <v>#NAME?</v>
      </c>
    </row>
    <row r="101" customFormat="false" ht="14.65" hidden="false" customHeight="false" outlineLevel="0" collapsed="false">
      <c r="B101" s="37"/>
      <c r="C101" s="51" t="n">
        <f aca="false">+C$5*(1+$C$4*(EXP(D101*(G101-$G$5)/365.25)-1))</f>
        <v>56</v>
      </c>
      <c r="D101" s="36" t="n">
        <f aca="false">2*LN(1+VLOOKUP(G101,CURVES!B$13:C$372,2)/2)</f>
        <v>0.0589506052773119</v>
      </c>
      <c r="E101" s="37"/>
      <c r="F101" s="30" t="n">
        <f aca="false">+F$5</f>
        <v>1</v>
      </c>
      <c r="G101" s="20" t="n">
        <f aca="false">+G100+7</f>
        <v>37000</v>
      </c>
      <c r="H101" s="38" t="n">
        <v>0</v>
      </c>
      <c r="I101" s="3"/>
      <c r="J101" s="39" t="e">
        <f aca="false">(,$B$5,$C101,$D101,$E$5,$F101,$G101-$D$3,$H101,J$5)</f>
        <v>#NAME?</v>
      </c>
      <c r="L101" s="56"/>
      <c r="M101" s="40" t="n">
        <f aca="false">+MAX(0,MIN(M$5-SUM(M$7:M100),M$1))</f>
        <v>0</v>
      </c>
      <c r="N101" s="55" t="e">
        <f aca="false">+$J101*M101</f>
        <v>#NAME?</v>
      </c>
    </row>
    <row r="102" customFormat="false" ht="14.65" hidden="false" customHeight="false" outlineLevel="0" collapsed="false">
      <c r="B102" s="37"/>
      <c r="C102" s="51" t="n">
        <f aca="false">+C$5*(1+$C$4*(EXP(D102*(G102-$G$5)/365.25)-1))</f>
        <v>56</v>
      </c>
      <c r="D102" s="36" t="n">
        <f aca="false">2*LN(1+VLOOKUP(G102,CURVES!B$13:C$372,2)/2)</f>
        <v>0.0589506052773119</v>
      </c>
      <c r="E102" s="37"/>
      <c r="F102" s="30" t="n">
        <f aca="false">+F$5</f>
        <v>1</v>
      </c>
      <c r="G102" s="20" t="n">
        <f aca="false">+G101+7</f>
        <v>37007</v>
      </c>
      <c r="H102" s="38" t="n">
        <v>0</v>
      </c>
      <c r="I102" s="3"/>
      <c r="J102" s="39" t="e">
        <f aca="false">(,$B$5,$C102,$D102,$E$5,$F102,$G102-$D$3,$H102,J$5)</f>
        <v>#NAME?</v>
      </c>
      <c r="L102" s="56"/>
      <c r="M102" s="40" t="n">
        <f aca="false">+MAX(0,MIN(M$5-SUM(M$7:M101),M$1))</f>
        <v>0</v>
      </c>
      <c r="N102" s="55" t="e">
        <f aca="false">+$J102*M102</f>
        <v>#NAME?</v>
      </c>
    </row>
    <row r="103" customFormat="false" ht="14.65" hidden="false" customHeight="false" outlineLevel="0" collapsed="false">
      <c r="B103" s="37"/>
      <c r="C103" s="51" t="n">
        <f aca="false">+C$5*(1+$C$4*(EXP(D103*(G103-$G$5)/365.25)-1))</f>
        <v>56</v>
      </c>
      <c r="D103" s="36" t="n">
        <f aca="false">2*LN(1+VLOOKUP(G103,CURVES!B$13:C$372,2)/2)</f>
        <v>0.0591748816957423</v>
      </c>
      <c r="E103" s="37"/>
      <c r="F103" s="30" t="n">
        <f aca="false">+F$5</f>
        <v>1</v>
      </c>
      <c r="G103" s="20" t="n">
        <f aca="false">+G102+7</f>
        <v>37014</v>
      </c>
      <c r="H103" s="38" t="n">
        <v>0</v>
      </c>
      <c r="I103" s="3"/>
      <c r="J103" s="39" t="e">
        <f aca="false">(,$B$5,$C103,$D103,$E$5,$F103,$G103-$D$3,$H103,J$5)</f>
        <v>#NAME?</v>
      </c>
      <c r="L103" s="56"/>
      <c r="M103" s="40" t="n">
        <f aca="false">+MAX(0,MIN(M$5-SUM(M$7:M102),M$1))</f>
        <v>0</v>
      </c>
      <c r="N103" s="55" t="e">
        <f aca="false">+$J103*M103</f>
        <v>#NAME?</v>
      </c>
    </row>
    <row r="104" customFormat="false" ht="14.65" hidden="false" customHeight="false" outlineLevel="0" collapsed="false">
      <c r="B104" s="37"/>
      <c r="C104" s="51" t="n">
        <f aca="false">+C$5*(1+$C$4*(EXP(D104*(G104-$G$5)/365.25)-1))</f>
        <v>56</v>
      </c>
      <c r="D104" s="36" t="n">
        <f aca="false">2*LN(1+VLOOKUP(G104,CURVES!B$13:C$372,2)/2)</f>
        <v>0.0591748816957423</v>
      </c>
      <c r="E104" s="37"/>
      <c r="F104" s="30" t="n">
        <f aca="false">+F$5</f>
        <v>1</v>
      </c>
      <c r="G104" s="20" t="n">
        <f aca="false">+G103+7</f>
        <v>37021</v>
      </c>
      <c r="H104" s="38" t="n">
        <v>0</v>
      </c>
      <c r="I104" s="3"/>
      <c r="J104" s="39" t="e">
        <f aca="false">(,$B$5,$C104,$D104,$E$5,$F104,$G104-$D$3,$H104,J$5)</f>
        <v>#NAME?</v>
      </c>
      <c r="L104" s="56"/>
      <c r="M104" s="40" t="n">
        <f aca="false">+MAX(0,MIN(M$5-SUM(M$7:M103),M$1))</f>
        <v>0</v>
      </c>
      <c r="N104" s="55" t="e">
        <f aca="false">+$J104*M104</f>
        <v>#NAME?</v>
      </c>
    </row>
    <row r="105" customFormat="false" ht="14.65" hidden="false" customHeight="false" outlineLevel="0" collapsed="false">
      <c r="B105" s="37"/>
      <c r="C105" s="51" t="n">
        <f aca="false">+C$5*(1+$C$4*(EXP(D105*(G105-$G$5)/365.25)-1))</f>
        <v>56</v>
      </c>
      <c r="D105" s="36" t="n">
        <f aca="false">2*LN(1+VLOOKUP(G105,CURVES!B$13:C$372,2)/2)</f>
        <v>0.0591748816957423</v>
      </c>
      <c r="E105" s="37"/>
      <c r="F105" s="30" t="n">
        <f aca="false">+F$5</f>
        <v>1</v>
      </c>
      <c r="G105" s="20" t="n">
        <f aca="false">+G104+7</f>
        <v>37028</v>
      </c>
      <c r="H105" s="38" t="n">
        <v>0</v>
      </c>
      <c r="I105" s="3"/>
      <c r="J105" s="39" t="e">
        <f aca="false">(,$B$5,$C105,$D105,$E$5,$F105,$G105-$D$3,$H105,J$5)</f>
        <v>#NAME?</v>
      </c>
      <c r="L105" s="56"/>
      <c r="M105" s="40" t="n">
        <f aca="false">+MAX(0,MIN(M$5-SUM(M$7:M104),M$1))</f>
        <v>0</v>
      </c>
      <c r="N105" s="55" t="e">
        <f aca="false">+$J105*M105</f>
        <v>#NAME?</v>
      </c>
    </row>
    <row r="106" customFormat="false" ht="14.65" hidden="false" customHeight="false" outlineLevel="0" collapsed="false">
      <c r="B106" s="37"/>
      <c r="C106" s="51" t="n">
        <f aca="false">+C$5*(1+$C$4*(EXP(D106*(G106-$G$5)/365.25)-1))</f>
        <v>56</v>
      </c>
      <c r="D106" s="36" t="n">
        <f aca="false">2*LN(1+VLOOKUP(G106,CURVES!B$13:C$372,2)/2)</f>
        <v>0.0591748816957423</v>
      </c>
      <c r="E106" s="37"/>
      <c r="F106" s="30" t="n">
        <f aca="false">+F$5</f>
        <v>1</v>
      </c>
      <c r="G106" s="20" t="n">
        <f aca="false">+G105+7</f>
        <v>37035</v>
      </c>
      <c r="H106" s="38" t="n">
        <v>0</v>
      </c>
      <c r="I106" s="3"/>
      <c r="J106" s="39" t="e">
        <f aca="false">(,$B$5,$C106,$D106,$E$5,$F106,$G106-$D$3,$H106,J$5)</f>
        <v>#NAME?</v>
      </c>
      <c r="L106" s="56"/>
      <c r="M106" s="40" t="n">
        <f aca="false">+MAX(0,MIN(M$5-SUM(M$7:M105),M$1))</f>
        <v>0</v>
      </c>
      <c r="N106" s="55" t="e">
        <f aca="false">+$J106*M106</f>
        <v>#NAME?</v>
      </c>
    </row>
    <row r="107" customFormat="false" ht="14.65" hidden="false" customHeight="false" outlineLevel="0" collapsed="false">
      <c r="B107" s="37"/>
      <c r="C107" s="51" t="n">
        <f aca="false">+C$5*(1+$C$4*(EXP(D107*(G107-$G$5)/365.25)-1))</f>
        <v>56</v>
      </c>
      <c r="D107" s="36" t="n">
        <f aca="false">2*LN(1+VLOOKUP(G107,CURVES!B$13:C$372,2)/2)</f>
        <v>0.0591748816957423</v>
      </c>
      <c r="E107" s="37"/>
      <c r="F107" s="30" t="n">
        <f aca="false">+F$5</f>
        <v>1</v>
      </c>
      <c r="G107" s="20" t="n">
        <f aca="false">+G106+7</f>
        <v>37042</v>
      </c>
      <c r="H107" s="38" t="n">
        <v>0</v>
      </c>
      <c r="I107" s="3"/>
      <c r="J107" s="39" t="e">
        <f aca="false">(,$B$5,$C107,$D107,$E$5,$F107,$G107-$D$3,$H107,J$5)</f>
        <v>#NAME?</v>
      </c>
      <c r="L107" s="56"/>
      <c r="M107" s="40" t="n">
        <f aca="false">+MAX(0,MIN(M$5-SUM(M$7:M106),M$1))</f>
        <v>0</v>
      </c>
      <c r="N107" s="55" t="e">
        <f aca="false">+$J107*M107</f>
        <v>#NAME?</v>
      </c>
    </row>
    <row r="108" customFormat="false" ht="14.65" hidden="false" customHeight="false" outlineLevel="0" collapsed="false">
      <c r="B108" s="37"/>
      <c r="C108" s="51" t="n">
        <f aca="false">+C$5*(1+$C$4*(EXP(D108*(G108-$G$5)/365.25)-1))</f>
        <v>56</v>
      </c>
      <c r="D108" s="36" t="n">
        <f aca="false">2*LN(1+VLOOKUP(G108,CURVES!B$13:C$372,2)/2)</f>
        <v>0.059406607594469</v>
      </c>
      <c r="E108" s="37"/>
      <c r="F108" s="30" t="n">
        <f aca="false">+F$5</f>
        <v>1</v>
      </c>
      <c r="G108" s="20" t="n">
        <f aca="false">+G107+7</f>
        <v>37049</v>
      </c>
      <c r="H108" s="38" t="n">
        <v>0</v>
      </c>
      <c r="I108" s="3"/>
      <c r="J108" s="39" t="e">
        <f aca="false">(,$B$5,$C108,$D108,$E$5,$F108,$G108-$D$3,$H108,J$5)</f>
        <v>#NAME?</v>
      </c>
      <c r="L108" s="56"/>
      <c r="M108" s="40" t="n">
        <f aca="false">+MAX(0,MIN(M$5-SUM(M$7:M107),M$1))</f>
        <v>0</v>
      </c>
      <c r="N108" s="55" t="e">
        <f aca="false">+$J108*M108</f>
        <v>#NAME?</v>
      </c>
    </row>
    <row r="109" customFormat="false" ht="14.65" hidden="false" customHeight="false" outlineLevel="0" collapsed="false">
      <c r="B109" s="37"/>
      <c r="C109" s="51" t="n">
        <f aca="false">+C$5*(1+$C$4*(EXP(D109*(G109-$G$5)/365.25)-1))</f>
        <v>56</v>
      </c>
      <c r="D109" s="36" t="n">
        <f aca="false">2*LN(1+VLOOKUP(G109,CURVES!B$13:C$372,2)/2)</f>
        <v>0.059406607594469</v>
      </c>
      <c r="E109" s="37"/>
      <c r="F109" s="30" t="n">
        <f aca="false">+F$5</f>
        <v>1</v>
      </c>
      <c r="G109" s="20" t="n">
        <f aca="false">+G108+7</f>
        <v>37056</v>
      </c>
      <c r="H109" s="38" t="n">
        <v>0</v>
      </c>
      <c r="I109" s="3"/>
      <c r="J109" s="39" t="e">
        <f aca="false">(,$B$5,$C109,$D109,$E$5,$F109,$G109-$D$3,$H109,J$5)</f>
        <v>#NAME?</v>
      </c>
      <c r="L109" s="56"/>
      <c r="M109" s="40" t="n">
        <f aca="false">+MAX(0,MIN(M$5-SUM(M$7:M108),M$1))</f>
        <v>0</v>
      </c>
      <c r="N109" s="55" t="e">
        <f aca="false">+$J109*M109</f>
        <v>#NAME?</v>
      </c>
    </row>
    <row r="110" customFormat="false" ht="14.65" hidden="false" customHeight="false" outlineLevel="0" collapsed="false">
      <c r="B110" s="37"/>
      <c r="C110" s="51" t="n">
        <f aca="false">+C$5*(1+$C$4*(EXP(D110*(G110-$G$5)/365.25)-1))</f>
        <v>56</v>
      </c>
      <c r="D110" s="36" t="n">
        <f aca="false">2*LN(1+VLOOKUP(G110,CURVES!B$13:C$372,2)/2)</f>
        <v>0.059406607594469</v>
      </c>
      <c r="E110" s="37"/>
      <c r="F110" s="30" t="n">
        <f aca="false">+F$5</f>
        <v>1</v>
      </c>
      <c r="G110" s="20" t="n">
        <f aca="false">+G109+7</f>
        <v>37063</v>
      </c>
      <c r="H110" s="38" t="n">
        <v>0</v>
      </c>
      <c r="I110" s="3"/>
      <c r="J110" s="39" t="e">
        <f aca="false">(,$B$5,$C110,$D110,$E$5,$F110,$G110-$D$3,$H110,J$5)</f>
        <v>#NAME?</v>
      </c>
      <c r="L110" s="56"/>
      <c r="M110" s="40" t="n">
        <f aca="false">+MAX(0,MIN(M$5-SUM(M$7:M109),M$1))</f>
        <v>0</v>
      </c>
      <c r="N110" s="55" t="e">
        <f aca="false">+$J110*M110</f>
        <v>#NAME?</v>
      </c>
    </row>
    <row r="111" customFormat="false" ht="14.65" hidden="false" customHeight="false" outlineLevel="0" collapsed="false">
      <c r="B111" s="37"/>
      <c r="C111" s="51" t="n">
        <f aca="false">+C$5*(1+$C$4*(EXP(D111*(G111-$G$5)/365.25)-1))</f>
        <v>56</v>
      </c>
      <c r="D111" s="36" t="n">
        <f aca="false">2*LN(1+VLOOKUP(G111,CURVES!B$13:C$372,2)/2)</f>
        <v>0.059406607594469</v>
      </c>
      <c r="E111" s="37"/>
      <c r="F111" s="30" t="n">
        <f aca="false">+F$5</f>
        <v>1</v>
      </c>
      <c r="G111" s="20" t="n">
        <f aca="false">+G110+7</f>
        <v>37070</v>
      </c>
      <c r="H111" s="38" t="n">
        <v>0</v>
      </c>
      <c r="I111" s="3"/>
      <c r="J111" s="39" t="e">
        <f aca="false">(,$B$5,$C111,$D111,$E$5,$F111,$G111-$D$3,$H111,J$5)</f>
        <v>#NAME?</v>
      </c>
      <c r="L111" s="56"/>
      <c r="M111" s="40" t="n">
        <f aca="false">+MAX(0,MIN(M$5-SUM(M$7:M110),M$1))</f>
        <v>0</v>
      </c>
      <c r="N111" s="55" t="e">
        <f aca="false">+$J111*M111</f>
        <v>#NAME?</v>
      </c>
    </row>
    <row r="112" customFormat="false" ht="14.65" hidden="false" customHeight="false" outlineLevel="0" collapsed="false">
      <c r="B112" s="37"/>
      <c r="C112" s="51" t="n">
        <f aca="false">+C$5*(1+$C$4*(EXP(D112*(G112-$G$5)/365.25)-1))</f>
        <v>56</v>
      </c>
      <c r="D112" s="36" t="n">
        <f aca="false">2*LN(1+VLOOKUP(G112,CURVES!B$13:C$372,2)/2)</f>
        <v>0.0596204048473475</v>
      </c>
      <c r="E112" s="37"/>
      <c r="F112" s="30" t="n">
        <f aca="false">+F$5</f>
        <v>1</v>
      </c>
      <c r="G112" s="20" t="n">
        <f aca="false">+G111+7</f>
        <v>37077</v>
      </c>
      <c r="H112" s="38" t="n">
        <v>0</v>
      </c>
      <c r="I112" s="3"/>
      <c r="J112" s="39" t="e">
        <f aca="false">(,$B$5,$C112,$D112,$E$5,$F112,$G112-$D$3,$H112,J$5)</f>
        <v>#NAME?</v>
      </c>
      <c r="L112" s="56"/>
      <c r="M112" s="40" t="n">
        <f aca="false">+MAX(0,MIN(M$5-SUM(M$7:M111),M$1))</f>
        <v>0</v>
      </c>
      <c r="N112" s="55" t="e">
        <f aca="false">+$J112*M112</f>
        <v>#NAME?</v>
      </c>
    </row>
    <row r="113" customFormat="false" ht="14.65" hidden="false" customHeight="false" outlineLevel="0" collapsed="false">
      <c r="B113" s="37"/>
      <c r="C113" s="51" t="n">
        <f aca="false">+C$5*(1+$C$4*(EXP(D113*(G113-$G$5)/365.25)-1))</f>
        <v>56</v>
      </c>
      <c r="D113" s="36" t="n">
        <f aca="false">2*LN(1+VLOOKUP(G113,CURVES!B$13:C$372,2)/2)</f>
        <v>0.0596204048473475</v>
      </c>
      <c r="E113" s="37"/>
      <c r="F113" s="30" t="n">
        <f aca="false">+F$5</f>
        <v>1</v>
      </c>
      <c r="G113" s="20" t="n">
        <f aca="false">+G112+7</f>
        <v>37084</v>
      </c>
      <c r="H113" s="38" t="n">
        <v>0</v>
      </c>
      <c r="I113" s="3"/>
      <c r="J113" s="39" t="e">
        <f aca="false">(,$B$5,$C113,$D113,$E$5,$F113,$G113-$D$3,$H113,J$5)</f>
        <v>#NAME?</v>
      </c>
      <c r="L113" s="56"/>
      <c r="M113" s="40" t="n">
        <f aca="false">+MAX(0,MIN(M$5-SUM(M$7:M112),M$1))</f>
        <v>0</v>
      </c>
      <c r="N113" s="55" t="e">
        <f aca="false">+$J113*M113</f>
        <v>#NAME?</v>
      </c>
    </row>
    <row r="114" customFormat="false" ht="14.65" hidden="false" customHeight="false" outlineLevel="0" collapsed="false">
      <c r="B114" s="37"/>
      <c r="C114" s="51" t="n">
        <f aca="false">+C$5*(1+$C$4*(EXP(D114*(G114-$G$5)/365.25)-1))</f>
        <v>56</v>
      </c>
      <c r="D114" s="36" t="n">
        <f aca="false">2*LN(1+VLOOKUP(G114,CURVES!B$13:C$372,2)/2)</f>
        <v>0.0596204048473475</v>
      </c>
      <c r="E114" s="37"/>
      <c r="F114" s="30" t="n">
        <f aca="false">+F$5</f>
        <v>1</v>
      </c>
      <c r="G114" s="20" t="n">
        <f aca="false">+G113+7</f>
        <v>37091</v>
      </c>
      <c r="H114" s="38" t="n">
        <v>0</v>
      </c>
      <c r="I114" s="3"/>
      <c r="J114" s="39" t="e">
        <f aca="false">(,$B$5,$C114,$D114,$E$5,$F114,$G114-$D$3,$H114,J$5)</f>
        <v>#NAME?</v>
      </c>
      <c r="L114" s="56"/>
      <c r="M114" s="40" t="n">
        <f aca="false">+MAX(0,MIN(M$5-SUM(M$7:M113),M$1))</f>
        <v>0</v>
      </c>
      <c r="N114" s="55" t="e">
        <f aca="false">+$J114*M114</f>
        <v>#NAME?</v>
      </c>
    </row>
    <row r="115" customFormat="false" ht="14.65" hidden="false" customHeight="false" outlineLevel="0" collapsed="false">
      <c r="B115" s="37"/>
      <c r="C115" s="51" t="n">
        <f aca="false">+C$5*(1+$C$4*(EXP(D115*(G115-$G$5)/365.25)-1))</f>
        <v>56</v>
      </c>
      <c r="D115" s="36" t="n">
        <f aca="false">2*LN(1+VLOOKUP(G115,CURVES!B$13:C$372,2)/2)</f>
        <v>0.0596204048473475</v>
      </c>
      <c r="E115" s="37"/>
      <c r="F115" s="30" t="n">
        <f aca="false">+F$5</f>
        <v>1</v>
      </c>
      <c r="G115" s="20" t="n">
        <f aca="false">+G114+7</f>
        <v>37098</v>
      </c>
      <c r="H115" s="38" t="n">
        <v>0</v>
      </c>
      <c r="I115" s="3"/>
      <c r="J115" s="39" t="e">
        <f aca="false">(,$B$5,$C115,$D115,$E$5,$F115,$G115-$D$3,$H115,J$5)</f>
        <v>#NAME?</v>
      </c>
      <c r="L115" s="56"/>
      <c r="M115" s="40" t="n">
        <f aca="false">+MAX(0,MIN(M$5-SUM(M$7:M114),M$1))</f>
        <v>0</v>
      </c>
      <c r="N115" s="55" t="e">
        <f aca="false">+$J115*M115</f>
        <v>#NAME?</v>
      </c>
    </row>
    <row r="116" customFormat="false" ht="14.65" hidden="false" customHeight="false" outlineLevel="0" collapsed="false">
      <c r="B116" s="37"/>
      <c r="C116" s="51" t="n">
        <f aca="false">+C$5*(1+$C$4*(EXP(D116*(G116-$G$5)/365.25)-1))</f>
        <v>56</v>
      </c>
      <c r="D116" s="36" t="n">
        <f aca="false">2*LN(1+VLOOKUP(G116,CURVES!B$13:C$372,2)/2)</f>
        <v>0.05982148390289</v>
      </c>
      <c r="E116" s="37"/>
      <c r="F116" s="30" t="n">
        <f aca="false">+F$5</f>
        <v>1</v>
      </c>
      <c r="G116" s="20" t="n">
        <f aca="false">+G115+7</f>
        <v>37105</v>
      </c>
      <c r="H116" s="38" t="n">
        <v>0</v>
      </c>
      <c r="I116" s="3"/>
      <c r="J116" s="39" t="e">
        <f aca="false">(,$B$5,$C116,$D116,$E$5,$F116,$G116-$D$3,$H116,J$5)</f>
        <v>#NAME?</v>
      </c>
      <c r="L116" s="56"/>
      <c r="M116" s="40" t="n">
        <f aca="false">+MAX(0,MIN(M$5-SUM(M$7:M115),M$1))</f>
        <v>0</v>
      </c>
      <c r="N116" s="55" t="e">
        <f aca="false">+$J116*M116</f>
        <v>#NAME?</v>
      </c>
    </row>
    <row r="117" customFormat="false" ht="14.65" hidden="false" customHeight="false" outlineLevel="0" collapsed="false">
      <c r="B117" s="37"/>
      <c r="C117" s="51" t="n">
        <f aca="false">+C$5*(1+$C$4*(EXP(D117*(G117-$G$5)/365.25)-1))</f>
        <v>56</v>
      </c>
      <c r="D117" s="36" t="n">
        <f aca="false">2*LN(1+VLOOKUP(G117,CURVES!B$13:C$372,2)/2)</f>
        <v>0.05982148390289</v>
      </c>
      <c r="E117" s="37"/>
      <c r="F117" s="30" t="n">
        <f aca="false">+F$5</f>
        <v>1</v>
      </c>
      <c r="G117" s="20" t="n">
        <f aca="false">+G116+7</f>
        <v>37112</v>
      </c>
      <c r="H117" s="38" t="n">
        <v>0</v>
      </c>
      <c r="I117" s="3"/>
      <c r="J117" s="39" t="e">
        <f aca="false">(,$B$5,$C117,$D117,$E$5,$F117,$G117-$D$3,$H117,J$5)</f>
        <v>#NAME?</v>
      </c>
      <c r="L117" s="56"/>
      <c r="M117" s="40" t="n">
        <f aca="false">+MAX(0,MIN(M$5-SUM(M$7:M116),M$1))</f>
        <v>0</v>
      </c>
      <c r="N117" s="55" t="e">
        <f aca="false">+$J117*M117</f>
        <v>#NAME?</v>
      </c>
    </row>
    <row r="118" customFormat="false" ht="14.65" hidden="false" customHeight="false" outlineLevel="0" collapsed="false">
      <c r="B118" s="37"/>
      <c r="C118" s="51" t="n">
        <f aca="false">+C$5*(1+$C$4*(EXP(D118*(G118-$G$5)/365.25)-1))</f>
        <v>56</v>
      </c>
      <c r="D118" s="36" t="n">
        <f aca="false">2*LN(1+VLOOKUP(G118,CURVES!B$13:C$372,2)/2)</f>
        <v>0.05982148390289</v>
      </c>
      <c r="E118" s="37"/>
      <c r="F118" s="30" t="n">
        <f aca="false">+F$5</f>
        <v>1</v>
      </c>
      <c r="G118" s="20" t="n">
        <f aca="false">+G117+7</f>
        <v>37119</v>
      </c>
      <c r="H118" s="38" t="n">
        <v>0</v>
      </c>
      <c r="I118" s="3"/>
      <c r="J118" s="39" t="e">
        <f aca="false">(,$B$5,$C118,$D118,$E$5,$F118,$G118-$D$3,$H118,J$5)</f>
        <v>#NAME?</v>
      </c>
      <c r="L118" s="56"/>
      <c r="M118" s="40" t="n">
        <f aca="false">+MAX(0,MIN(M$5-SUM(M$7:M117),M$1))</f>
        <v>0</v>
      </c>
      <c r="N118" s="55" t="e">
        <f aca="false">+$J118*M118</f>
        <v>#NAME?</v>
      </c>
    </row>
    <row r="119" customFormat="false" ht="14.65" hidden="false" customHeight="false" outlineLevel="0" collapsed="false">
      <c r="B119" s="37"/>
      <c r="C119" s="51" t="n">
        <f aca="false">+C$5*(1+$C$4*(EXP(D119*(G119-$G$5)/365.25)-1))</f>
        <v>56</v>
      </c>
      <c r="D119" s="36" t="n">
        <f aca="false">2*LN(1+VLOOKUP(G119,CURVES!B$13:C$372,2)/2)</f>
        <v>0.05982148390289</v>
      </c>
      <c r="E119" s="37"/>
      <c r="F119" s="30" t="n">
        <f aca="false">+F$5</f>
        <v>1</v>
      </c>
      <c r="G119" s="20" t="n">
        <f aca="false">+G118+7</f>
        <v>37126</v>
      </c>
      <c r="H119" s="38" t="n">
        <v>0</v>
      </c>
      <c r="I119" s="3"/>
      <c r="J119" s="39" t="e">
        <f aca="false">(,$B$5,$C119,$D119,$E$5,$F119,$G119-$D$3,$H119,J$5)</f>
        <v>#NAME?</v>
      </c>
      <c r="L119" s="56"/>
      <c r="M119" s="40" t="n">
        <f aca="false">+MAX(0,MIN(M$5-SUM(M$7:M118),M$1))</f>
        <v>0</v>
      </c>
      <c r="N119" s="55" t="e">
        <f aca="false">+$J119*M119</f>
        <v>#NAME?</v>
      </c>
    </row>
    <row r="120" customFormat="false" ht="14.65" hidden="false" customHeight="false" outlineLevel="0" collapsed="false">
      <c r="B120" s="37"/>
      <c r="C120" s="51" t="n">
        <f aca="false">+C$5*(1+$C$4*(EXP(D120*(G120-$G$5)/365.25)-1))</f>
        <v>56</v>
      </c>
      <c r="D120" s="36" t="n">
        <f aca="false">2*LN(1+VLOOKUP(G120,CURVES!B$13:C$372,2)/2)</f>
        <v>0.05982148390289</v>
      </c>
      <c r="E120" s="37"/>
      <c r="F120" s="30" t="n">
        <f aca="false">+F$5</f>
        <v>1</v>
      </c>
      <c r="G120" s="20" t="n">
        <f aca="false">+G119+7</f>
        <v>37133</v>
      </c>
      <c r="H120" s="38" t="n">
        <v>0</v>
      </c>
      <c r="I120" s="3"/>
      <c r="J120" s="39" t="e">
        <f aca="false">(,$B$5,$C120,$D120,$E$5,$F120,$G120-$D$3,$H120,J$5)</f>
        <v>#NAME?</v>
      </c>
      <c r="L120" s="56"/>
      <c r="M120" s="40" t="n">
        <f aca="false">+MAX(0,MIN(M$5-SUM(M$7:M119),M$1))</f>
        <v>0</v>
      </c>
      <c r="N120" s="55" t="e">
        <f aca="false">+$J120*M120</f>
        <v>#NAME?</v>
      </c>
    </row>
    <row r="121" customFormat="false" ht="14.65" hidden="false" customHeight="false" outlineLevel="0" collapsed="false">
      <c r="B121" s="37"/>
      <c r="C121" s="51" t="n">
        <f aca="false">+C$5*(1+$C$4*(EXP(D121*(G121-$G$5)/365.25)-1))</f>
        <v>56</v>
      </c>
      <c r="D121" s="36" t="n">
        <f aca="false">2*LN(1+VLOOKUP(G121,CURVES!B$13:C$372,2)/2)</f>
        <v>0.0600225427579066</v>
      </c>
      <c r="E121" s="37"/>
      <c r="F121" s="30" t="n">
        <f aca="false">+F$5</f>
        <v>1</v>
      </c>
      <c r="G121" s="20" t="n">
        <f aca="false">+G120+7</f>
        <v>37140</v>
      </c>
      <c r="H121" s="38" t="n">
        <v>0</v>
      </c>
      <c r="I121" s="3"/>
      <c r="J121" s="39" t="e">
        <f aca="false">(,$B$5,$C121,$D121,$E$5,$F121,$G121-$D$3,$H121,J$5)</f>
        <v>#NAME?</v>
      </c>
      <c r="L121" s="56"/>
      <c r="M121" s="40" t="n">
        <f aca="false">+MAX(0,MIN(M$5-SUM(M$7:M120),M$1))</f>
        <v>0</v>
      </c>
      <c r="N121" s="55" t="e">
        <f aca="false">+$J121*M121</f>
        <v>#NAME?</v>
      </c>
    </row>
    <row r="122" customFormat="false" ht="14.65" hidden="false" customHeight="false" outlineLevel="0" collapsed="false">
      <c r="B122" s="37"/>
      <c r="C122" s="51" t="n">
        <f aca="false">+C$5*(1+$C$4*(EXP(D122*(G122-$G$5)/365.25)-1))</f>
        <v>56</v>
      </c>
      <c r="D122" s="36" t="n">
        <f aca="false">2*LN(1+VLOOKUP(G122,CURVES!B$13:C$372,2)/2)</f>
        <v>0.0600225427579066</v>
      </c>
      <c r="E122" s="37"/>
      <c r="F122" s="30" t="n">
        <f aca="false">+F$5</f>
        <v>1</v>
      </c>
      <c r="G122" s="20" t="n">
        <f aca="false">+G121+7</f>
        <v>37147</v>
      </c>
      <c r="H122" s="38" t="n">
        <v>0</v>
      </c>
      <c r="I122" s="3"/>
      <c r="J122" s="39" t="e">
        <f aca="false">(,$B$5,$C122,$D122,$E$5,$F122,$G122-$D$3,$H122,J$5)</f>
        <v>#NAME?</v>
      </c>
      <c r="L122" s="56"/>
      <c r="M122" s="40" t="n">
        <f aca="false">+MAX(0,MIN(M$5-SUM(M$7:M121),M$1))</f>
        <v>0</v>
      </c>
      <c r="N122" s="55" t="e">
        <f aca="false">+$J122*M122</f>
        <v>#NAME?</v>
      </c>
    </row>
    <row r="123" customFormat="false" ht="14.65" hidden="false" customHeight="false" outlineLevel="0" collapsed="false">
      <c r="B123" s="37"/>
      <c r="C123" s="51" t="n">
        <f aca="false">+C$5*(1+$C$4*(EXP(D123*(G123-$G$5)/365.25)-1))</f>
        <v>56</v>
      </c>
      <c r="D123" s="36" t="n">
        <f aca="false">2*LN(1+VLOOKUP(G123,CURVES!B$13:C$372,2)/2)</f>
        <v>0.0600225427579066</v>
      </c>
      <c r="E123" s="37"/>
      <c r="F123" s="30" t="n">
        <f aca="false">+F$5</f>
        <v>1</v>
      </c>
      <c r="G123" s="20" t="n">
        <f aca="false">+G122+7</f>
        <v>37154</v>
      </c>
      <c r="H123" s="38" t="n">
        <v>0</v>
      </c>
      <c r="I123" s="3"/>
      <c r="J123" s="39" t="e">
        <f aca="false">(,$B$5,$C123,$D123,$E$5,$F123,$G123-$D$3,$H123,J$5)</f>
        <v>#NAME?</v>
      </c>
      <c r="L123" s="56"/>
      <c r="M123" s="40" t="n">
        <f aca="false">+MAX(0,MIN(M$5-SUM(M$7:M122),M$1))</f>
        <v>0</v>
      </c>
      <c r="N123" s="55" t="e">
        <f aca="false">+$J123*M123</f>
        <v>#NAME?</v>
      </c>
    </row>
    <row r="124" customFormat="false" ht="14.65" hidden="false" customHeight="false" outlineLevel="0" collapsed="false">
      <c r="B124" s="37"/>
      <c r="C124" s="51" t="n">
        <f aca="false">+C$5*(1+$C$4*(EXP(D124*(G124-$G$5)/365.25)-1))</f>
        <v>56</v>
      </c>
      <c r="D124" s="36" t="n">
        <f aca="false">2*LN(1+VLOOKUP(G124,CURVES!B$13:C$372,2)/2)</f>
        <v>0.0600225427579066</v>
      </c>
      <c r="E124" s="37"/>
      <c r="F124" s="30" t="n">
        <f aca="false">+F$5</f>
        <v>1</v>
      </c>
      <c r="G124" s="20" t="n">
        <f aca="false">+G123+7</f>
        <v>37161</v>
      </c>
      <c r="H124" s="38" t="n">
        <v>0</v>
      </c>
      <c r="I124" s="3"/>
      <c r="J124" s="39" t="e">
        <f aca="false">(,$B$5,$C124,$D124,$E$5,$F124,$G124-$D$3,$H124,J$5)</f>
        <v>#NAME?</v>
      </c>
      <c r="L124" s="56"/>
      <c r="M124" s="40" t="n">
        <f aca="false">+MAX(0,MIN(M$5-SUM(M$7:M123),M$1))</f>
        <v>0</v>
      </c>
      <c r="N124" s="55" t="e">
        <f aca="false">+$J124*M124</f>
        <v>#NAME?</v>
      </c>
    </row>
    <row r="125" customFormat="false" ht="14.65" hidden="false" customHeight="false" outlineLevel="0" collapsed="false">
      <c r="B125" s="37"/>
      <c r="C125" s="51" t="n">
        <f aca="false">+C$5*(1+$C$4*(EXP(D125*(G125-$G$5)/365.25)-1))</f>
        <v>56</v>
      </c>
      <c r="D125" s="36" t="n">
        <f aca="false">2*LN(1+VLOOKUP(G125,CURVES!B$13:C$372,2)/2)</f>
        <v>0.0602060570410145</v>
      </c>
      <c r="E125" s="37"/>
      <c r="F125" s="30" t="n">
        <f aca="false">+F$5</f>
        <v>1</v>
      </c>
      <c r="G125" s="20" t="n">
        <f aca="false">+G124+7</f>
        <v>37168</v>
      </c>
      <c r="H125" s="38" t="n">
        <v>0</v>
      </c>
      <c r="I125" s="3"/>
      <c r="J125" s="39" t="e">
        <f aca="false">(,$B$5,$C125,$D125,$E$5,$F125,$G125-$D$3,$H125,J$5)</f>
        <v>#NAME?</v>
      </c>
      <c r="L125" s="56"/>
      <c r="M125" s="40" t="n">
        <f aca="false">+MAX(0,MIN(M$5-SUM(M$7:M124),M$1))</f>
        <v>0</v>
      </c>
      <c r="N125" s="55" t="e">
        <f aca="false">+$J125*M125</f>
        <v>#NAME?</v>
      </c>
    </row>
    <row r="126" customFormat="false" ht="14.65" hidden="false" customHeight="false" outlineLevel="0" collapsed="false">
      <c r="B126" s="37"/>
      <c r="C126" s="51" t="n">
        <f aca="false">+C$5*(1+$C$4*(EXP(D126*(G126-$G$5)/365.25)-1))</f>
        <v>56</v>
      </c>
      <c r="D126" s="36" t="n">
        <f aca="false">2*LN(1+VLOOKUP(G126,CURVES!B$13:C$372,2)/2)</f>
        <v>0.0602060570410145</v>
      </c>
      <c r="E126" s="37"/>
      <c r="F126" s="30" t="n">
        <f aca="false">+F$5</f>
        <v>1</v>
      </c>
      <c r="G126" s="20" t="n">
        <f aca="false">+G125+7</f>
        <v>37175</v>
      </c>
      <c r="H126" s="38" t="n">
        <v>0</v>
      </c>
      <c r="I126" s="3"/>
      <c r="J126" s="39" t="e">
        <f aca="false">(,$B$5,$C126,$D126,$E$5,$F126,$G126-$D$3,$H126,J$5)</f>
        <v>#NAME?</v>
      </c>
      <c r="L126" s="56"/>
      <c r="M126" s="40" t="n">
        <f aca="false">+MAX(0,MIN(M$5-SUM(M$7:M125),M$1))</f>
        <v>0</v>
      </c>
      <c r="N126" s="55" t="e">
        <f aca="false">+$J126*M126</f>
        <v>#NAME?</v>
      </c>
    </row>
    <row r="127" customFormat="false" ht="14.65" hidden="false" customHeight="false" outlineLevel="0" collapsed="false">
      <c r="B127" s="37"/>
      <c r="C127" s="51" t="n">
        <f aca="false">+C$5*(1+$C$4*(EXP(D127*(G127-$G$5)/365.25)-1))</f>
        <v>56</v>
      </c>
      <c r="D127" s="36" t="n">
        <f aca="false">2*LN(1+VLOOKUP(G127,CURVES!B$13:C$372,2)/2)</f>
        <v>0.0602060570410145</v>
      </c>
      <c r="E127" s="37"/>
      <c r="F127" s="30" t="n">
        <f aca="false">+F$5</f>
        <v>1</v>
      </c>
      <c r="G127" s="20" t="n">
        <f aca="false">+G126+7</f>
        <v>37182</v>
      </c>
      <c r="H127" s="38" t="n">
        <v>0</v>
      </c>
      <c r="I127" s="3"/>
      <c r="J127" s="39" t="e">
        <f aca="false">(,$B$5,$C127,$D127,$E$5,$F127,$G127-$D$3,$H127,J$5)</f>
        <v>#NAME?</v>
      </c>
      <c r="L127" s="56"/>
      <c r="M127" s="40" t="n">
        <f aca="false">+MAX(0,MIN(M$5-SUM(M$7:M126),M$1))</f>
        <v>0</v>
      </c>
      <c r="N127" s="55" t="e">
        <f aca="false">+$J127*M127</f>
        <v>#NAME?</v>
      </c>
    </row>
    <row r="128" customFormat="false" ht="14.65" hidden="false" customHeight="false" outlineLevel="0" collapsed="false">
      <c r="B128" s="37"/>
      <c r="C128" s="51" t="n">
        <f aca="false">+C$5*(1+$C$4*(EXP(D128*(G128-$G$5)/365.25)-1))</f>
        <v>56</v>
      </c>
      <c r="D128" s="36" t="n">
        <f aca="false">2*LN(1+VLOOKUP(G128,CURVES!B$13:C$372,2)/2)</f>
        <v>0.0602060570410145</v>
      </c>
      <c r="E128" s="37"/>
      <c r="F128" s="30" t="n">
        <f aca="false">+F$5</f>
        <v>1</v>
      </c>
      <c r="G128" s="20" t="n">
        <f aca="false">+G127+7</f>
        <v>37189</v>
      </c>
      <c r="H128" s="38" t="n">
        <v>0</v>
      </c>
      <c r="I128" s="3"/>
      <c r="J128" s="39" t="e">
        <f aca="false">(,$B$5,$C128,$D128,$E$5,$F128,$G128-$D$3,$H128,J$5)</f>
        <v>#NAME?</v>
      </c>
      <c r="L128" s="56"/>
      <c r="M128" s="40" t="n">
        <f aca="false">+MAX(0,MIN(M$5-SUM(M$7:M127),M$1))</f>
        <v>0</v>
      </c>
      <c r="N128" s="55" t="e">
        <f aca="false">+$J128*M128</f>
        <v>#NAME?</v>
      </c>
    </row>
    <row r="129" customFormat="false" ht="14.65" hidden="false" customHeight="false" outlineLevel="0" collapsed="false">
      <c r="B129" s="37"/>
      <c r="C129" s="51" t="n">
        <f aca="false">+C$5*(1+$C$4*(EXP(D129*(G129-$G$5)/365.25)-1))</f>
        <v>56</v>
      </c>
      <c r="D129" s="36" t="n">
        <f aca="false">2*LN(1+VLOOKUP(G129,CURVES!B$13:C$372,2)/2)</f>
        <v>0.0603774608105561</v>
      </c>
      <c r="E129" s="37"/>
      <c r="F129" s="30" t="n">
        <f aca="false">+F$5</f>
        <v>1</v>
      </c>
      <c r="G129" s="20" t="n">
        <f aca="false">+G128+7</f>
        <v>37196</v>
      </c>
      <c r="H129" s="38" t="n">
        <v>0</v>
      </c>
      <c r="I129" s="3"/>
      <c r="J129" s="39" t="e">
        <f aca="false">(,$B$5,$C129,$D129,$E$5,$F129,$G129-$D$3,$H129,J$5)</f>
        <v>#NAME?</v>
      </c>
      <c r="L129" s="56"/>
      <c r="M129" s="40" t="n">
        <f aca="false">+MAX(0,MIN(M$5-SUM(M$7:M128),M$1))</f>
        <v>0</v>
      </c>
      <c r="N129" s="55" t="e">
        <f aca="false">+$J129*M129</f>
        <v>#NAME?</v>
      </c>
    </row>
    <row r="130" customFormat="false" ht="14.65" hidden="false" customHeight="false" outlineLevel="0" collapsed="false">
      <c r="B130" s="37"/>
      <c r="C130" s="51" t="n">
        <f aca="false">+C$5*(1+$C$4*(EXP(D130*(G130-$G$5)/365.25)-1))</f>
        <v>56</v>
      </c>
      <c r="D130" s="36" t="n">
        <f aca="false">2*LN(1+VLOOKUP(G130,CURVES!B$13:C$372,2)/2)</f>
        <v>0.0603774608105561</v>
      </c>
      <c r="E130" s="37"/>
      <c r="F130" s="30" t="n">
        <f aca="false">+F$5</f>
        <v>1</v>
      </c>
      <c r="G130" s="20" t="n">
        <f aca="false">+G129+7</f>
        <v>37203</v>
      </c>
      <c r="H130" s="38" t="n">
        <v>0</v>
      </c>
      <c r="I130" s="3"/>
      <c r="J130" s="39" t="e">
        <f aca="false">(,$B$5,$C130,$D130,$E$5,$F130,$G130-$D$3,$H130,J$5)</f>
        <v>#NAME?</v>
      </c>
      <c r="L130" s="56"/>
      <c r="M130" s="40" t="n">
        <f aca="false">+MAX(0,MIN(M$5-SUM(M$7:M129),M$1))</f>
        <v>0</v>
      </c>
      <c r="N130" s="55" t="e">
        <f aca="false">+$J130*M130</f>
        <v>#NAME?</v>
      </c>
    </row>
    <row r="131" customFormat="false" ht="14.65" hidden="false" customHeight="false" outlineLevel="0" collapsed="false">
      <c r="B131" s="37"/>
      <c r="C131" s="51" t="n">
        <f aca="false">+C$5*(1+$C$4*(EXP(D131*(G131-$G$5)/365.25)-1))</f>
        <v>56</v>
      </c>
      <c r="D131" s="36" t="n">
        <f aca="false">2*LN(1+VLOOKUP(G131,CURVES!B$13:C$372,2)/2)</f>
        <v>0.0603774608105561</v>
      </c>
      <c r="E131" s="37"/>
      <c r="F131" s="30" t="n">
        <f aca="false">+F$5</f>
        <v>1</v>
      </c>
      <c r="G131" s="20" t="n">
        <f aca="false">+G130+7</f>
        <v>37210</v>
      </c>
      <c r="H131" s="38" t="n">
        <v>0</v>
      </c>
      <c r="I131" s="3"/>
      <c r="J131" s="39" t="e">
        <f aca="false">(,$B$5,$C131,$D131,$E$5,$F131,$G131-$D$3,$H131,J$5)</f>
        <v>#NAME?</v>
      </c>
      <c r="L131" s="56"/>
      <c r="M131" s="40" t="n">
        <f aca="false">+MAX(0,MIN(M$5-SUM(M$7:M130),M$1))</f>
        <v>0</v>
      </c>
      <c r="N131" s="55" t="e">
        <f aca="false">+$J131*M131</f>
        <v>#NAME?</v>
      </c>
    </row>
    <row r="132" customFormat="false" ht="14.65" hidden="false" customHeight="false" outlineLevel="0" collapsed="false">
      <c r="B132" s="37"/>
      <c r="C132" s="51" t="n">
        <f aca="false">+C$5*(1+$C$4*(EXP(D132*(G132-$G$5)/365.25)-1))</f>
        <v>56</v>
      </c>
      <c r="D132" s="36" t="n">
        <f aca="false">2*LN(1+VLOOKUP(G132,CURVES!B$13:C$372,2)/2)</f>
        <v>0.0603774608105561</v>
      </c>
      <c r="E132" s="37"/>
      <c r="F132" s="30" t="n">
        <f aca="false">+F$5</f>
        <v>1</v>
      </c>
      <c r="G132" s="20" t="n">
        <f aca="false">+G131+7</f>
        <v>37217</v>
      </c>
      <c r="H132" s="38" t="n">
        <v>0</v>
      </c>
      <c r="I132" s="3"/>
      <c r="J132" s="39" t="e">
        <f aca="false">(,$B$5,$C132,$D132,$E$5,$F132,$G132-$D$3,$H132,J$5)</f>
        <v>#NAME?</v>
      </c>
      <c r="L132" s="56"/>
      <c r="M132" s="40" t="n">
        <f aca="false">+MAX(0,MIN(M$5-SUM(M$7:M131),M$1))</f>
        <v>0</v>
      </c>
      <c r="N132" s="55" t="e">
        <f aca="false">+$J132*M132</f>
        <v>#NAME?</v>
      </c>
    </row>
    <row r="133" customFormat="false" ht="14.65" hidden="false" customHeight="false" outlineLevel="0" collapsed="false">
      <c r="B133" s="37"/>
      <c r="C133" s="51" t="n">
        <f aca="false">+C$5*(1+$C$4*(EXP(D133*(G133-$G$5)/365.25)-1))</f>
        <v>56</v>
      </c>
      <c r="D133" s="36" t="n">
        <f aca="false">2*LN(1+VLOOKUP(G133,CURVES!B$13:C$372,2)/2)</f>
        <v>0.0603774608105561</v>
      </c>
      <c r="E133" s="37"/>
      <c r="F133" s="30" t="n">
        <f aca="false">+F$5</f>
        <v>1</v>
      </c>
      <c r="G133" s="20" t="n">
        <f aca="false">+G132+7</f>
        <v>37224</v>
      </c>
      <c r="H133" s="38" t="n">
        <v>0</v>
      </c>
      <c r="I133" s="3"/>
      <c r="J133" s="39" t="e">
        <f aca="false">(,$B$5,$C133,$D133,$E$5,$F133,$G133-$D$3,$H133,J$5)</f>
        <v>#NAME?</v>
      </c>
      <c r="L133" s="56"/>
      <c r="M133" s="40" t="n">
        <f aca="false">+MAX(0,MIN(M$5-SUM(M$7:M132),M$1))</f>
        <v>0</v>
      </c>
      <c r="N133" s="55" t="e">
        <f aca="false">+$J133*M133</f>
        <v>#NAME?</v>
      </c>
    </row>
    <row r="134" customFormat="false" ht="14.65" hidden="false" customHeight="false" outlineLevel="0" collapsed="false">
      <c r="B134" s="37"/>
      <c r="C134" s="51" t="n">
        <f aca="false">+C$5*(1+$C$4*(EXP(D134*(G134-$G$5)/365.25)-1))</f>
        <v>56</v>
      </c>
      <c r="D134" s="36" t="n">
        <f aca="false">2*LN(1+VLOOKUP(G134,CURVES!B$13:C$372,2)/2)</f>
        <v>0.060543321450505</v>
      </c>
      <c r="E134" s="37"/>
      <c r="F134" s="30" t="n">
        <f aca="false">+F$5</f>
        <v>1</v>
      </c>
      <c r="G134" s="20" t="n">
        <f aca="false">+G133+7</f>
        <v>37231</v>
      </c>
      <c r="H134" s="38" t="n">
        <v>0</v>
      </c>
      <c r="I134" s="3"/>
      <c r="J134" s="39" t="e">
        <f aca="false">(,$B$5,$C134,$D134,$E$5,$F134,$G134-$D$3,$H134,J$5)</f>
        <v>#NAME?</v>
      </c>
      <c r="L134" s="56"/>
      <c r="M134" s="40" t="n">
        <f aca="false">+MAX(0,MIN(M$5-SUM(M$7:M133),M$1))</f>
        <v>0</v>
      </c>
      <c r="N134" s="55" t="e">
        <f aca="false">+$J134*M134</f>
        <v>#NAME?</v>
      </c>
    </row>
    <row r="135" customFormat="false" ht="14.65" hidden="false" customHeight="false" outlineLevel="0" collapsed="false">
      <c r="B135" s="37"/>
      <c r="C135" s="51" t="n">
        <f aca="false">+C$5*(1+$C$4*(EXP(D135*(G135-$G$5)/365.25)-1))</f>
        <v>56</v>
      </c>
      <c r="D135" s="36" t="n">
        <f aca="false">2*LN(1+VLOOKUP(G135,CURVES!B$13:C$372,2)/2)</f>
        <v>0.060543321450505</v>
      </c>
      <c r="E135" s="37"/>
      <c r="F135" s="30" t="n">
        <f aca="false">+F$5</f>
        <v>1</v>
      </c>
      <c r="G135" s="20" t="n">
        <f aca="false">+G134+7</f>
        <v>37238</v>
      </c>
      <c r="H135" s="38" t="n">
        <v>0</v>
      </c>
      <c r="I135" s="3"/>
      <c r="J135" s="39" t="e">
        <f aca="false">(,$B$5,$C135,$D135,$E$5,$F135,$G135-$D$3,$H135,J$5)</f>
        <v>#NAME?</v>
      </c>
      <c r="L135" s="56"/>
      <c r="M135" s="40" t="n">
        <f aca="false">+MAX(0,MIN(M$5-SUM(M$7:M134),M$1))</f>
        <v>0</v>
      </c>
      <c r="N135" s="55" t="e">
        <f aca="false">+$J135*M135</f>
        <v>#NAME?</v>
      </c>
    </row>
    <row r="136" customFormat="false" ht="14.65" hidden="false" customHeight="false" outlineLevel="0" collapsed="false">
      <c r="B136" s="37"/>
      <c r="C136" s="51" t="n">
        <f aca="false">+C$5*(1+$C$4*(EXP(D136*(G136-$G$5)/365.25)-1))</f>
        <v>56</v>
      </c>
      <c r="D136" s="36" t="n">
        <f aca="false">2*LN(1+VLOOKUP(G136,CURVES!B$13:C$372,2)/2)</f>
        <v>0.060543321450505</v>
      </c>
      <c r="E136" s="37"/>
      <c r="F136" s="30" t="n">
        <f aca="false">+F$5</f>
        <v>1</v>
      </c>
      <c r="G136" s="20" t="n">
        <f aca="false">+G135+7</f>
        <v>37245</v>
      </c>
      <c r="H136" s="38" t="n">
        <v>0</v>
      </c>
      <c r="I136" s="3"/>
      <c r="J136" s="39" t="e">
        <f aca="false">(,$B$5,$C136,$D136,$E$5,$F136,$G136-$D$3,$H136,J$5)</f>
        <v>#NAME?</v>
      </c>
      <c r="L136" s="56"/>
      <c r="M136" s="40" t="n">
        <f aca="false">+MAX(0,MIN(M$5-SUM(M$7:M135),M$1))</f>
        <v>0</v>
      </c>
      <c r="N136" s="55" t="e">
        <f aca="false">+$J136*M136</f>
        <v>#NAME?</v>
      </c>
    </row>
    <row r="137" customFormat="false" ht="14.65" hidden="false" customHeight="false" outlineLevel="0" collapsed="false">
      <c r="B137" s="37"/>
      <c r="C137" s="51" t="n">
        <f aca="false">+C$5*(1+$C$4*(EXP(D137*(G137-$G$5)/365.25)-1))</f>
        <v>56</v>
      </c>
      <c r="D137" s="36" t="n">
        <f aca="false">2*LN(1+VLOOKUP(G137,CURVES!B$13:C$372,2)/2)</f>
        <v>0.060543321450505</v>
      </c>
      <c r="E137" s="37"/>
      <c r="F137" s="30" t="n">
        <f aca="false">+F$5</f>
        <v>1</v>
      </c>
      <c r="G137" s="20" t="n">
        <f aca="false">+G136+7</f>
        <v>37252</v>
      </c>
      <c r="H137" s="38" t="n">
        <v>0</v>
      </c>
      <c r="I137" s="3"/>
      <c r="J137" s="39" t="e">
        <f aca="false">(,$B$5,$C137,$D137,$E$5,$F137,$G137-$D$3,$H137,J$5)</f>
        <v>#NAME?</v>
      </c>
      <c r="L137" s="56"/>
      <c r="M137" s="40" t="n">
        <f aca="false">+MAX(0,MIN(M$5-SUM(M$7:M136),M$1))</f>
        <v>0</v>
      </c>
      <c r="N137" s="55" t="e">
        <f aca="false">+$J137*M137</f>
        <v>#NAME?</v>
      </c>
    </row>
    <row r="138" customFormat="false" ht="14.65" hidden="false" customHeight="false" outlineLevel="0" collapsed="false">
      <c r="B138" s="37"/>
      <c r="C138" s="51" t="n">
        <f aca="false">+C$5*(1+$C$4*(EXP(D138*(G138-$G$5)/365.25)-1))</f>
        <v>56</v>
      </c>
      <c r="D138" s="36" t="n">
        <f aca="false">2*LN(1+VLOOKUP(G138,CURVES!B$13:C$372,2)/2)</f>
        <v>0.0607112232427164</v>
      </c>
      <c r="E138" s="37"/>
      <c r="F138" s="30" t="n">
        <f aca="false">+F$5</f>
        <v>1</v>
      </c>
      <c r="G138" s="20" t="n">
        <f aca="false">+G137+7</f>
        <v>37259</v>
      </c>
      <c r="H138" s="38" t="n">
        <v>0</v>
      </c>
      <c r="I138" s="3"/>
      <c r="J138" s="39" t="e">
        <f aca="false">(,$B$5,$C138,$D138,$E$5,$F138,$G138-$D$3,$H138,J$5)</f>
        <v>#NAME?</v>
      </c>
      <c r="L138" s="56"/>
      <c r="M138" s="40" t="n">
        <f aca="false">+MAX(0,MIN(M$5-SUM(M$7:M137),M$1))</f>
        <v>0</v>
      </c>
      <c r="N138" s="55" t="e">
        <f aca="false">+$J138*M138</f>
        <v>#NAME?</v>
      </c>
    </row>
    <row r="139" customFormat="false" ht="14.65" hidden="false" customHeight="false" outlineLevel="0" collapsed="false">
      <c r="B139" s="37"/>
      <c r="C139" s="51" t="n">
        <f aca="false">+C$5*(1+$C$4*(EXP(D139*(G139-$G$5)/365.25)-1))</f>
        <v>56</v>
      </c>
      <c r="D139" s="36" t="n">
        <f aca="false">2*LN(1+VLOOKUP(G139,CURVES!B$13:C$372,2)/2)</f>
        <v>0.0607112232427164</v>
      </c>
      <c r="E139" s="37"/>
      <c r="F139" s="30" t="n">
        <f aca="false">+F$5</f>
        <v>1</v>
      </c>
      <c r="G139" s="20" t="n">
        <f aca="false">+G138+7</f>
        <v>37266</v>
      </c>
      <c r="H139" s="38" t="n">
        <v>0</v>
      </c>
      <c r="I139" s="3"/>
      <c r="J139" s="39" t="e">
        <f aca="false">(,$B$5,$C139,$D139,$E$5,$F139,$G139-$D$3,$H139,J$5)</f>
        <v>#NAME?</v>
      </c>
      <c r="L139" s="56"/>
      <c r="M139" s="40" t="n">
        <f aca="false">+MAX(0,MIN(M$5-SUM(M$7:M138),M$1))</f>
        <v>0</v>
      </c>
      <c r="N139" s="55" t="e">
        <f aca="false">+$J139*M139</f>
        <v>#NAME?</v>
      </c>
    </row>
    <row r="140" customFormat="false" ht="14.65" hidden="false" customHeight="false" outlineLevel="0" collapsed="false">
      <c r="B140" s="37"/>
      <c r="C140" s="51" t="n">
        <f aca="false">+C$5*(1+$C$4*(EXP(D140*(G140-$G$5)/365.25)-1))</f>
        <v>56</v>
      </c>
      <c r="D140" s="36" t="n">
        <f aca="false">2*LN(1+VLOOKUP(G140,CURVES!B$13:C$372,2)/2)</f>
        <v>0.0607112232427164</v>
      </c>
      <c r="E140" s="37"/>
      <c r="F140" s="30" t="n">
        <f aca="false">+F$5</f>
        <v>1</v>
      </c>
      <c r="G140" s="20" t="n">
        <f aca="false">+G139+7</f>
        <v>37273</v>
      </c>
      <c r="H140" s="38" t="n">
        <v>0</v>
      </c>
      <c r="I140" s="3"/>
      <c r="J140" s="39" t="e">
        <f aca="false">(,$B$5,$C140,$D140,$E$5,$F140,$G140-$D$3,$H140,J$5)</f>
        <v>#NAME?</v>
      </c>
      <c r="L140" s="56"/>
      <c r="M140" s="40" t="n">
        <f aca="false">+MAX(0,MIN(M$5-SUM(M$7:M139),M$1))</f>
        <v>0</v>
      </c>
      <c r="N140" s="55" t="e">
        <f aca="false">+$J140*M140</f>
        <v>#NAME?</v>
      </c>
    </row>
    <row r="141" customFormat="false" ht="14.65" hidden="false" customHeight="false" outlineLevel="0" collapsed="false">
      <c r="B141" s="37"/>
      <c r="C141" s="51" t="n">
        <f aca="false">+C$5*(1+$C$4*(EXP(D141*(G141-$G$5)/365.25)-1))</f>
        <v>56</v>
      </c>
      <c r="D141" s="36" t="n">
        <f aca="false">2*LN(1+VLOOKUP(G141,CURVES!B$13:C$372,2)/2)</f>
        <v>0.0607112232427164</v>
      </c>
      <c r="E141" s="37"/>
      <c r="F141" s="30" t="n">
        <f aca="false">+F$5</f>
        <v>1</v>
      </c>
      <c r="G141" s="20" t="n">
        <f aca="false">+G140+7</f>
        <v>37280</v>
      </c>
      <c r="H141" s="38" t="n">
        <v>0</v>
      </c>
      <c r="I141" s="3"/>
      <c r="J141" s="39" t="e">
        <f aca="false">(,$B$5,$C141,$D141,$E$5,$F141,$G141-$D$3,$H141,J$5)</f>
        <v>#NAME?</v>
      </c>
      <c r="L141" s="56"/>
      <c r="M141" s="40" t="n">
        <f aca="false">+MAX(0,MIN(M$5-SUM(M$7:M140),M$1))</f>
        <v>0</v>
      </c>
      <c r="N141" s="55" t="e">
        <f aca="false">+$J141*M141</f>
        <v>#NAME?</v>
      </c>
    </row>
    <row r="142" customFormat="false" ht="14.65" hidden="false" customHeight="false" outlineLevel="0" collapsed="false">
      <c r="B142" s="37"/>
      <c r="C142" s="51" t="n">
        <f aca="false">+C$5*(1+$C$4*(EXP(D142*(G142-$G$5)/365.25)-1))</f>
        <v>56</v>
      </c>
      <c r="D142" s="36" t="n">
        <f aca="false">2*LN(1+VLOOKUP(G142,CURVES!B$13:C$372,2)/2)</f>
        <v>0.0607112232427164</v>
      </c>
      <c r="E142" s="37"/>
      <c r="F142" s="30" t="n">
        <f aca="false">+F$5</f>
        <v>1</v>
      </c>
      <c r="G142" s="20" t="n">
        <f aca="false">+G141+7</f>
        <v>37287</v>
      </c>
      <c r="H142" s="38" t="n">
        <v>0</v>
      </c>
      <c r="I142" s="3"/>
      <c r="J142" s="39" t="e">
        <f aca="false">(,$B$5,$C142,$D142,$E$5,$F142,$G142-$D$3,$H142,J$5)</f>
        <v>#NAME?</v>
      </c>
      <c r="L142" s="56"/>
      <c r="M142" s="40" t="n">
        <f aca="false">+MAX(0,MIN(M$5-SUM(M$7:M141),M$1))</f>
        <v>0</v>
      </c>
      <c r="N142" s="55" t="e">
        <f aca="false">+$J142*M142</f>
        <v>#NAME?</v>
      </c>
    </row>
    <row r="143" customFormat="false" ht="14.65" hidden="false" customHeight="false" outlineLevel="0" collapsed="false">
      <c r="B143" s="37"/>
      <c r="C143" s="51" t="n">
        <f aca="false">+C$5*(1+$C$4*(EXP(D143*(G143-$G$5)/365.25)-1))</f>
        <v>56</v>
      </c>
      <c r="D143" s="36" t="n">
        <f aca="false">2*LN(1+VLOOKUP(G143,CURVES!B$13:C$372,2)/2)</f>
        <v>0.0608743024407206</v>
      </c>
      <c r="E143" s="37"/>
      <c r="F143" s="30" t="n">
        <f aca="false">+F$5</f>
        <v>1</v>
      </c>
      <c r="G143" s="20" t="n">
        <f aca="false">+G142+7</f>
        <v>37294</v>
      </c>
      <c r="H143" s="38" t="n">
        <v>0</v>
      </c>
      <c r="I143" s="3"/>
      <c r="J143" s="39" t="e">
        <f aca="false">(,$B$5,$C143,$D143,$E$5,$F143,$G143-$D$3,$H143,J$5)</f>
        <v>#NAME?</v>
      </c>
      <c r="L143" s="56"/>
      <c r="M143" s="40" t="n">
        <f aca="false">+MAX(0,MIN(M$5-SUM(M$7:M142),M$1))</f>
        <v>0</v>
      </c>
      <c r="N143" s="55" t="e">
        <f aca="false">+$J143*M143</f>
        <v>#NAME?</v>
      </c>
    </row>
    <row r="144" customFormat="false" ht="14.65" hidden="false" customHeight="false" outlineLevel="0" collapsed="false">
      <c r="B144" s="37"/>
      <c r="C144" s="51" t="n">
        <f aca="false">+C$5*(1+$C$4*(EXP(D144*(G144-$G$5)/365.25)-1))</f>
        <v>56</v>
      </c>
      <c r="D144" s="36" t="n">
        <f aca="false">2*LN(1+VLOOKUP(G144,CURVES!B$13:C$372,2)/2)</f>
        <v>0.0608743024407206</v>
      </c>
      <c r="E144" s="37"/>
      <c r="F144" s="30" t="n">
        <f aca="false">+F$5</f>
        <v>1</v>
      </c>
      <c r="G144" s="20" t="n">
        <f aca="false">+G143+7</f>
        <v>37301</v>
      </c>
      <c r="H144" s="38" t="n">
        <v>0</v>
      </c>
      <c r="I144" s="3"/>
      <c r="J144" s="39" t="e">
        <f aca="false">(,$B$5,$C144,$D144,$E$5,$F144,$G144-$D$3,$H144,J$5)</f>
        <v>#NAME?</v>
      </c>
      <c r="L144" s="56"/>
      <c r="M144" s="40" t="n">
        <f aca="false">+MAX(0,MIN(M$5-SUM(M$7:M143),M$1))</f>
        <v>0</v>
      </c>
      <c r="N144" s="55" t="e">
        <f aca="false">+$J144*M144</f>
        <v>#NAME?</v>
      </c>
    </row>
    <row r="145" customFormat="false" ht="14.65" hidden="false" customHeight="false" outlineLevel="0" collapsed="false">
      <c r="B145" s="37"/>
      <c r="C145" s="51" t="n">
        <f aca="false">+C$5*(1+$C$4*(EXP(D145*(G145-$G$5)/365.25)-1))</f>
        <v>56</v>
      </c>
      <c r="D145" s="36" t="n">
        <f aca="false">2*LN(1+VLOOKUP(G145,CURVES!B$13:C$372,2)/2)</f>
        <v>0.0608743024407206</v>
      </c>
      <c r="E145" s="37"/>
      <c r="F145" s="30" t="n">
        <f aca="false">+F$5</f>
        <v>1</v>
      </c>
      <c r="G145" s="20" t="n">
        <f aca="false">+G144+7</f>
        <v>37308</v>
      </c>
      <c r="H145" s="38" t="n">
        <v>0</v>
      </c>
      <c r="I145" s="3"/>
      <c r="J145" s="39" t="e">
        <f aca="false">(,$B$5,$C145,$D145,$E$5,$F145,$G145-$D$3,$H145,J$5)</f>
        <v>#NAME?</v>
      </c>
      <c r="L145" s="56"/>
      <c r="M145" s="40" t="n">
        <f aca="false">+MAX(0,MIN(M$5-SUM(M$7:M144),M$1))</f>
        <v>0</v>
      </c>
      <c r="N145" s="55" t="e">
        <f aca="false">+$J145*M145</f>
        <v>#NAME?</v>
      </c>
    </row>
    <row r="146" customFormat="false" ht="14.65" hidden="false" customHeight="false" outlineLevel="0" collapsed="false">
      <c r="B146" s="37"/>
      <c r="C146" s="51" t="n">
        <f aca="false">+C$5*(1+$C$4*(EXP(D146*(G146-$G$5)/365.25)-1))</f>
        <v>56</v>
      </c>
      <c r="D146" s="36" t="n">
        <f aca="false">2*LN(1+VLOOKUP(G146,CURVES!B$13:C$372,2)/2)</f>
        <v>0.0608743024407206</v>
      </c>
      <c r="E146" s="37"/>
      <c r="F146" s="30" t="n">
        <f aca="false">+F$5</f>
        <v>1</v>
      </c>
      <c r="G146" s="20" t="n">
        <f aca="false">+G145+7</f>
        <v>37315</v>
      </c>
      <c r="H146" s="38" t="n">
        <v>0</v>
      </c>
      <c r="I146" s="3"/>
      <c r="J146" s="39" t="e">
        <f aca="false">(,$B$5,$C146,$D146,$E$5,$F146,$G146-$D$3,$H146,J$5)</f>
        <v>#NAME?</v>
      </c>
      <c r="L146" s="56"/>
      <c r="M146" s="40" t="n">
        <f aca="false">+MAX(0,MIN(M$5-SUM(M$7:M145),M$1))</f>
        <v>0</v>
      </c>
      <c r="N146" s="55" t="e">
        <f aca="false">+$J146*M146</f>
        <v>#NAME?</v>
      </c>
    </row>
    <row r="147" customFormat="false" ht="14.65" hidden="false" customHeight="false" outlineLevel="0" collapsed="false">
      <c r="B147" s="37"/>
      <c r="C147" s="51" t="n">
        <f aca="false">+C$5*(1+$C$4*(EXP(D147*(G147-$G$5)/365.25)-1))</f>
        <v>56</v>
      </c>
      <c r="D147" s="36" t="n">
        <f aca="false">2*LN(1+VLOOKUP(G147,CURVES!B$13:C$372,2)/2)</f>
        <v>0.0610215883601371</v>
      </c>
      <c r="E147" s="37"/>
      <c r="F147" s="30" t="n">
        <f aca="false">+F$5</f>
        <v>1</v>
      </c>
      <c r="G147" s="20" t="n">
        <f aca="false">+G146+7</f>
        <v>37322</v>
      </c>
      <c r="H147" s="38" t="n">
        <v>0</v>
      </c>
      <c r="I147" s="3"/>
      <c r="J147" s="39" t="e">
        <f aca="false">(,$B$5,$C147,$D147,$E$5,$F147,$G147-$D$3,$H147,J$5)</f>
        <v>#NAME?</v>
      </c>
      <c r="L147" s="56"/>
      <c r="M147" s="40" t="n">
        <f aca="false">+MAX(0,MIN(M$5-SUM(M$7:M146),M$1))</f>
        <v>0</v>
      </c>
      <c r="N147" s="55" t="e">
        <f aca="false">+$J147*M147</f>
        <v>#NAME?</v>
      </c>
    </row>
    <row r="148" customFormat="false" ht="14.65" hidden="false" customHeight="false" outlineLevel="0" collapsed="false">
      <c r="B148" s="37"/>
      <c r="C148" s="51" t="n">
        <f aca="false">+C$5*(1+$C$4*(EXP(D148*(G148-$G$5)/365.25)-1))</f>
        <v>56</v>
      </c>
      <c r="D148" s="36" t="n">
        <f aca="false">2*LN(1+VLOOKUP(G148,CURVES!B$13:C$372,2)/2)</f>
        <v>0.0610215883601371</v>
      </c>
      <c r="E148" s="37"/>
      <c r="F148" s="30" t="n">
        <f aca="false">+F$5</f>
        <v>1</v>
      </c>
      <c r="G148" s="20" t="n">
        <f aca="false">+G147+7</f>
        <v>37329</v>
      </c>
      <c r="H148" s="38" t="n">
        <v>0</v>
      </c>
      <c r="I148" s="3"/>
      <c r="J148" s="39" t="e">
        <f aca="false">(,$B$5,$C148,$D148,$E$5,$F148,$G148-$D$3,$H148,J$5)</f>
        <v>#NAME?</v>
      </c>
      <c r="L148" s="56"/>
      <c r="M148" s="40" t="n">
        <f aca="false">+MAX(0,MIN(M$5-SUM(M$7:M147),M$1))</f>
        <v>0</v>
      </c>
      <c r="N148" s="55" t="e">
        <f aca="false">+$J148*M148</f>
        <v>#NAME?</v>
      </c>
    </row>
    <row r="149" customFormat="false" ht="14.65" hidden="false" customHeight="false" outlineLevel="0" collapsed="false">
      <c r="B149" s="37"/>
      <c r="C149" s="51" t="n">
        <f aca="false">+C$5*(1+$C$4*(EXP(D149*(G149-$G$5)/365.25)-1))</f>
        <v>56</v>
      </c>
      <c r="D149" s="36" t="n">
        <f aca="false">2*LN(1+VLOOKUP(G149,CURVES!B$13:C$372,2)/2)</f>
        <v>0.0610215883601371</v>
      </c>
      <c r="E149" s="37"/>
      <c r="F149" s="30" t="n">
        <f aca="false">+F$5</f>
        <v>1</v>
      </c>
      <c r="G149" s="20" t="n">
        <f aca="false">+G148+7</f>
        <v>37336</v>
      </c>
      <c r="H149" s="38" t="n">
        <v>0</v>
      </c>
      <c r="I149" s="3"/>
      <c r="J149" s="39" t="e">
        <f aca="false">(,$B$5,$C149,$D149,$E$5,$F149,$G149-$D$3,$H149,J$5)</f>
        <v>#NAME?</v>
      </c>
      <c r="L149" s="56"/>
      <c r="M149" s="40" t="n">
        <f aca="false">+MAX(0,MIN(M$5-SUM(M$7:M148),M$1))</f>
        <v>0</v>
      </c>
      <c r="N149" s="55" t="e">
        <f aca="false">+$J149*M149</f>
        <v>#NAME?</v>
      </c>
    </row>
    <row r="150" customFormat="false" ht="14.65" hidden="false" customHeight="false" outlineLevel="0" collapsed="false">
      <c r="B150" s="37"/>
      <c r="C150" s="51" t="n">
        <f aca="false">+C$5*(1+$C$4*(EXP(D150*(G150-$G$5)/365.25)-1))</f>
        <v>56</v>
      </c>
      <c r="D150" s="36" t="n">
        <f aca="false">2*LN(1+VLOOKUP(G150,CURVES!B$13:C$372,2)/2)</f>
        <v>0.0610215883601371</v>
      </c>
      <c r="E150" s="37"/>
      <c r="F150" s="30" t="n">
        <f aca="false">+F$5</f>
        <v>1</v>
      </c>
      <c r="G150" s="20" t="n">
        <f aca="false">+G149+7</f>
        <v>37343</v>
      </c>
      <c r="H150" s="38" t="n">
        <v>0</v>
      </c>
      <c r="I150" s="3"/>
      <c r="J150" s="39" t="e">
        <f aca="false">(,$B$5,$C150,$D150,$E$5,$F150,$G150-$D$3,$H150,J$5)</f>
        <v>#NAME?</v>
      </c>
      <c r="L150" s="56"/>
      <c r="M150" s="40" t="n">
        <f aca="false">+MAX(0,MIN(M$5-SUM(M$7:M149),M$1))</f>
        <v>0</v>
      </c>
      <c r="N150" s="55" t="e">
        <f aca="false">+$J150*M150</f>
        <v>#NAME?</v>
      </c>
    </row>
    <row r="151" customFormat="false" ht="14.65" hidden="false" customHeight="false" outlineLevel="0" collapsed="false">
      <c r="B151" s="37"/>
      <c r="C151" s="51" t="n">
        <f aca="false">+C$5*(1+$C$4*(EXP(D151*(G151-$G$5)/365.25)-1))</f>
        <v>56</v>
      </c>
      <c r="D151" s="36" t="n">
        <f aca="false">2*LN(1+VLOOKUP(G151,CURVES!B$13:C$372,2)/2)</f>
        <v>0.0611721074590578</v>
      </c>
      <c r="E151" s="37"/>
      <c r="F151" s="30" t="n">
        <f aca="false">+F$5</f>
        <v>1</v>
      </c>
      <c r="G151" s="20" t="n">
        <f aca="false">+G150+7</f>
        <v>37350</v>
      </c>
      <c r="H151" s="38" t="n">
        <v>0</v>
      </c>
      <c r="I151" s="3"/>
      <c r="J151" s="39" t="e">
        <f aca="false">(,$B$5,$C151,$D151,$E$5,$F151,$G151-$D$3,$H151,J$5)</f>
        <v>#NAME?</v>
      </c>
      <c r="L151" s="56"/>
      <c r="M151" s="40" t="n">
        <f aca="false">+MAX(0,MIN(M$5-SUM(M$7:M150),M$1))</f>
        <v>0</v>
      </c>
      <c r="N151" s="55" t="e">
        <f aca="false">+$J151*M151</f>
        <v>#NAME?</v>
      </c>
    </row>
    <row r="152" customFormat="false" ht="14.65" hidden="false" customHeight="false" outlineLevel="0" collapsed="false">
      <c r="B152" s="37"/>
      <c r="C152" s="51" t="n">
        <f aca="false">+C$5*(1+$C$4*(EXP(D152*(G152-$G$5)/365.25)-1))</f>
        <v>56</v>
      </c>
      <c r="D152" s="36" t="n">
        <f aca="false">2*LN(1+VLOOKUP(G152,CURVES!B$13:C$372,2)/2)</f>
        <v>0.0611721074590578</v>
      </c>
      <c r="E152" s="37"/>
      <c r="F152" s="30" t="n">
        <f aca="false">+F$5</f>
        <v>1</v>
      </c>
      <c r="G152" s="20" t="n">
        <f aca="false">+G151+7</f>
        <v>37357</v>
      </c>
      <c r="H152" s="38" t="n">
        <v>0</v>
      </c>
      <c r="I152" s="3"/>
      <c r="J152" s="39" t="e">
        <f aca="false">(,$B$5,$C152,$D152,$E$5,$F152,$G152-$D$3,$H152,J$5)</f>
        <v>#NAME?</v>
      </c>
      <c r="L152" s="56"/>
      <c r="M152" s="40" t="n">
        <f aca="false">+MAX(0,MIN(M$5-SUM(M$7:M151),M$1))</f>
        <v>0</v>
      </c>
      <c r="N152" s="55" t="e">
        <f aca="false">+$J152*M152</f>
        <v>#NAME?</v>
      </c>
    </row>
    <row r="153" customFormat="false" ht="14.65" hidden="false" customHeight="false" outlineLevel="0" collapsed="false">
      <c r="B153" s="37"/>
      <c r="C153" s="51" t="n">
        <f aca="false">+C$5*(1+$C$4*(EXP(D153*(G153-$G$5)/365.25)-1))</f>
        <v>56</v>
      </c>
      <c r="D153" s="36" t="n">
        <f aca="false">2*LN(1+VLOOKUP(G153,CURVES!B$13:C$372,2)/2)</f>
        <v>0.0611721074590578</v>
      </c>
      <c r="E153" s="37"/>
      <c r="F153" s="30" t="n">
        <f aca="false">+F$5</f>
        <v>1</v>
      </c>
      <c r="G153" s="20" t="n">
        <f aca="false">+G152+7</f>
        <v>37364</v>
      </c>
      <c r="H153" s="38" t="n">
        <v>0</v>
      </c>
      <c r="I153" s="3"/>
      <c r="J153" s="39" t="e">
        <f aca="false">(,$B$5,$C153,$D153,$E$5,$F153,$G153-$D$3,$H153,J$5)</f>
        <v>#NAME?</v>
      </c>
      <c r="L153" s="56"/>
      <c r="M153" s="40" t="n">
        <f aca="false">+MAX(0,MIN(M$5-SUM(M$7:M152),M$1))</f>
        <v>0</v>
      </c>
      <c r="N153" s="55" t="e">
        <f aca="false">+$J153*M153</f>
        <v>#NAME?</v>
      </c>
    </row>
    <row r="154" customFormat="false" ht="14.65" hidden="false" customHeight="false" outlineLevel="0" collapsed="false">
      <c r="B154" s="37"/>
      <c r="C154" s="51" t="n">
        <f aca="false">+C$5*(1+$C$4*(EXP(D154*(G154-$G$5)/365.25)-1))</f>
        <v>56</v>
      </c>
      <c r="D154" s="36" t="n">
        <f aca="false">2*LN(1+VLOOKUP(G154,CURVES!B$13:C$372,2)/2)</f>
        <v>0.0611721074590578</v>
      </c>
      <c r="E154" s="37"/>
      <c r="F154" s="30" t="n">
        <f aca="false">+F$5</f>
        <v>1</v>
      </c>
      <c r="G154" s="20" t="n">
        <f aca="false">+G153+7</f>
        <v>37371</v>
      </c>
      <c r="H154" s="38" t="n">
        <v>0</v>
      </c>
      <c r="I154" s="3"/>
      <c r="J154" s="39" t="e">
        <f aca="false">(,$B$5,$C154,$D154,$E$5,$F154,$G154-$D$3,$H154,J$5)</f>
        <v>#NAME?</v>
      </c>
      <c r="L154" s="56"/>
      <c r="M154" s="40" t="n">
        <f aca="false">+MAX(0,MIN(M$5-SUM(M$7:M153),M$1))</f>
        <v>0</v>
      </c>
      <c r="N154" s="55" t="e">
        <f aca="false">+$J154*M154</f>
        <v>#NAME?</v>
      </c>
    </row>
    <row r="155" customFormat="false" ht="14.65" hidden="false" customHeight="false" outlineLevel="0" collapsed="false">
      <c r="B155" s="37"/>
      <c r="C155" s="51" t="n">
        <f aca="false">+C$5*(1+$C$4*(EXP(D155*(G155-$G$5)/365.25)-1))</f>
        <v>56</v>
      </c>
      <c r="D155" s="36" t="n">
        <f aca="false">2*LN(1+VLOOKUP(G155,CURVES!B$13:C$372,2)/2)</f>
        <v>0.0612988616419848</v>
      </c>
      <c r="E155" s="37"/>
      <c r="F155" s="30" t="n">
        <f aca="false">+F$5</f>
        <v>1</v>
      </c>
      <c r="G155" s="20" t="n">
        <f aca="false">+G154+7</f>
        <v>37378</v>
      </c>
      <c r="H155" s="38" t="n">
        <v>0</v>
      </c>
      <c r="I155" s="3"/>
      <c r="J155" s="39" t="e">
        <f aca="false">(,$B$5,$C155,$D155,$E$5,$F155,$G155-$D$3,$H155,J$5)</f>
        <v>#NAME?</v>
      </c>
      <c r="L155" s="56"/>
      <c r="M155" s="40" t="n">
        <f aca="false">+MAX(0,MIN(M$5-SUM(M$7:M154),M$1))</f>
        <v>0</v>
      </c>
      <c r="N155" s="55" t="e">
        <f aca="false">+$J155*M155</f>
        <v>#NAME?</v>
      </c>
    </row>
    <row r="156" customFormat="false" ht="14.65" hidden="false" customHeight="false" outlineLevel="0" collapsed="false">
      <c r="B156" s="37"/>
      <c r="C156" s="51" t="n">
        <f aca="false">+C$5*(1+$C$4*(EXP(D156*(G156-$G$5)/365.25)-1))</f>
        <v>56</v>
      </c>
      <c r="D156" s="36" t="n">
        <f aca="false">2*LN(1+VLOOKUP(G156,CURVES!B$13:C$372,2)/2)</f>
        <v>0.0612988616419848</v>
      </c>
      <c r="E156" s="37"/>
      <c r="F156" s="30" t="n">
        <f aca="false">+F$5</f>
        <v>1</v>
      </c>
      <c r="G156" s="20" t="n">
        <f aca="false">+G155+7</f>
        <v>37385</v>
      </c>
      <c r="H156" s="38" t="n">
        <v>0</v>
      </c>
      <c r="I156" s="3"/>
      <c r="J156" s="39" t="e">
        <f aca="false">(,$B$5,$C156,$D156,$E$5,$F156,$G156-$D$3,$H156,J$5)</f>
        <v>#NAME?</v>
      </c>
      <c r="L156" s="56"/>
      <c r="M156" s="40" t="n">
        <f aca="false">+MAX(0,MIN(M$5-SUM(M$7:M155),M$1))</f>
        <v>0</v>
      </c>
      <c r="N156" s="55" t="e">
        <f aca="false">+$J156*M156</f>
        <v>#NAME?</v>
      </c>
    </row>
    <row r="157" customFormat="false" ht="14.65" hidden="false" customHeight="false" outlineLevel="0" collapsed="false">
      <c r="B157" s="37"/>
      <c r="C157" s="51" t="n">
        <f aca="false">+C$5*(1+$C$4*(EXP(D157*(G157-$G$5)/365.25)-1))</f>
        <v>56</v>
      </c>
      <c r="D157" s="36" t="n">
        <f aca="false">2*LN(1+VLOOKUP(G157,CURVES!B$13:C$372,2)/2)</f>
        <v>0.0612988616419848</v>
      </c>
      <c r="E157" s="37"/>
      <c r="F157" s="30" t="n">
        <f aca="false">+F$5</f>
        <v>1</v>
      </c>
      <c r="G157" s="20" t="n">
        <f aca="false">+G156+7</f>
        <v>37392</v>
      </c>
      <c r="H157" s="38" t="n">
        <v>0</v>
      </c>
      <c r="I157" s="3"/>
      <c r="J157" s="39" t="e">
        <f aca="false">(,$B$5,$C157,$D157,$E$5,$F157,$G157-$D$3,$H157,J$5)</f>
        <v>#NAME?</v>
      </c>
      <c r="L157" s="56"/>
      <c r="M157" s="40" t="n">
        <f aca="false">+MAX(0,MIN(M$5-SUM(M$7:M156),M$1))</f>
        <v>0</v>
      </c>
      <c r="N157" s="55" t="e">
        <f aca="false">+$J157*M157</f>
        <v>#NAME?</v>
      </c>
    </row>
    <row r="158" customFormat="false" ht="14.65" hidden="false" customHeight="false" outlineLevel="0" collapsed="false">
      <c r="B158" s="37"/>
      <c r="C158" s="51" t="n">
        <f aca="false">+C$5*(1+$C$4*(EXP(D158*(G158-$G$5)/365.25)-1))</f>
        <v>56</v>
      </c>
      <c r="D158" s="36" t="n">
        <f aca="false">2*LN(1+VLOOKUP(G158,CURVES!B$13:C$372,2)/2)</f>
        <v>0.0612988616419848</v>
      </c>
      <c r="E158" s="37"/>
      <c r="F158" s="30" t="n">
        <f aca="false">+F$5</f>
        <v>1</v>
      </c>
      <c r="G158" s="20" t="n">
        <f aca="false">+G157+7</f>
        <v>37399</v>
      </c>
      <c r="H158" s="38" t="n">
        <v>0</v>
      </c>
      <c r="I158" s="3"/>
      <c r="J158" s="39" t="e">
        <f aca="false">(,$B$5,$C158,$D158,$E$5,$F158,$G158-$D$3,$H158,J$5)</f>
        <v>#NAME?</v>
      </c>
      <c r="L158" s="56"/>
      <c r="M158" s="40" t="n">
        <f aca="false">+MAX(0,MIN(M$5-SUM(M$7:M157),M$1))</f>
        <v>0</v>
      </c>
      <c r="N158" s="55" t="e">
        <f aca="false">+$J158*M158</f>
        <v>#NAME?</v>
      </c>
    </row>
    <row r="159" customFormat="false" ht="14.65" hidden="false" customHeight="false" outlineLevel="0" collapsed="false">
      <c r="B159" s="37"/>
      <c r="C159" s="51" t="n">
        <f aca="false">+C$5*(1+$C$4*(EXP(D159*(G159-$G$5)/365.25)-1))</f>
        <v>56</v>
      </c>
      <c r="D159" s="36" t="n">
        <f aca="false">2*LN(1+VLOOKUP(G159,CURVES!B$13:C$372,2)/2)</f>
        <v>0.0612988616419848</v>
      </c>
      <c r="E159" s="37"/>
      <c r="F159" s="30" t="n">
        <f aca="false">+F$5</f>
        <v>1</v>
      </c>
      <c r="G159" s="20" t="n">
        <f aca="false">+G158+7</f>
        <v>37406</v>
      </c>
      <c r="H159" s="38" t="n">
        <v>0</v>
      </c>
      <c r="I159" s="3"/>
      <c r="J159" s="39" t="e">
        <f aca="false">(,$B$5,$C159,$D159,$E$5,$F159,$G159-$D$3,$H159,J$5)</f>
        <v>#NAME?</v>
      </c>
      <c r="L159" s="56"/>
      <c r="M159" s="40" t="n">
        <f aca="false">+MAX(0,MIN(M$5-SUM(M$7:M158),M$1))</f>
        <v>0</v>
      </c>
      <c r="N159" s="55" t="e">
        <f aca="false">+$J159*M159</f>
        <v>#NAME?</v>
      </c>
    </row>
    <row r="160" customFormat="false" ht="14.65" hidden="false" customHeight="false" outlineLevel="0" collapsed="false">
      <c r="B160" s="37"/>
      <c r="C160" s="51" t="n">
        <f aca="false">+C$5*(1+$C$4*(EXP(D160*(G160-$G$5)/365.25)-1))</f>
        <v>56</v>
      </c>
      <c r="D160" s="36" t="n">
        <f aca="false">2*LN(1+VLOOKUP(G160,CURVES!B$13:C$372,2)/2)</f>
        <v>0.0614298325312239</v>
      </c>
      <c r="E160" s="37"/>
      <c r="F160" s="30" t="n">
        <f aca="false">+F$5</f>
        <v>1</v>
      </c>
      <c r="G160" s="20" t="n">
        <f aca="false">+G159+7</f>
        <v>37413</v>
      </c>
      <c r="H160" s="38" t="n">
        <v>0</v>
      </c>
      <c r="I160" s="3"/>
      <c r="J160" s="39" t="e">
        <f aca="false">(,$B$5,$C160,$D160,$E$5,$F160,$G160-$D$3,$H160,J$5)</f>
        <v>#NAME?</v>
      </c>
      <c r="L160" s="56"/>
      <c r="M160" s="40" t="n">
        <f aca="false">+MAX(0,MIN(M$5-SUM(M$7:M159),M$1))</f>
        <v>0</v>
      </c>
      <c r="N160" s="55" t="e">
        <f aca="false">+$J160*M160</f>
        <v>#NAME?</v>
      </c>
    </row>
    <row r="161" customFormat="false" ht="14.65" hidden="false" customHeight="false" outlineLevel="0" collapsed="false">
      <c r="B161" s="37"/>
      <c r="C161" s="51" t="n">
        <f aca="false">+C$5*(1+$C$4*(EXP(D161*(G161-$G$5)/365.25)-1))</f>
        <v>56</v>
      </c>
      <c r="D161" s="36" t="n">
        <f aca="false">2*LN(1+VLOOKUP(G161,CURVES!B$13:C$372,2)/2)</f>
        <v>0.0614298325312239</v>
      </c>
      <c r="E161" s="37"/>
      <c r="F161" s="30" t="n">
        <f aca="false">+F$5</f>
        <v>1</v>
      </c>
      <c r="G161" s="20" t="n">
        <f aca="false">+G160+7</f>
        <v>37420</v>
      </c>
      <c r="H161" s="38" t="n">
        <v>0</v>
      </c>
      <c r="I161" s="3"/>
      <c r="J161" s="39" t="e">
        <f aca="false">(,$B$5,$C161,$D161,$E$5,$F161,$G161-$D$3,$H161,J$5)</f>
        <v>#NAME?</v>
      </c>
      <c r="L161" s="56"/>
      <c r="M161" s="40" t="n">
        <f aca="false">+MAX(0,MIN(M$5-SUM(M$7:M160),M$1))</f>
        <v>0</v>
      </c>
      <c r="N161" s="55" t="e">
        <f aca="false">+$J161*M161</f>
        <v>#NAME?</v>
      </c>
    </row>
    <row r="162" customFormat="false" ht="14.65" hidden="false" customHeight="false" outlineLevel="0" collapsed="false">
      <c r="B162" s="37"/>
      <c r="C162" s="51" t="n">
        <f aca="false">+C$5*(1+$C$4*(EXP(D162*(G162-$G$5)/365.25)-1))</f>
        <v>56</v>
      </c>
      <c r="D162" s="36" t="n">
        <f aca="false">2*LN(1+VLOOKUP(G162,CURVES!B$13:C$372,2)/2)</f>
        <v>0.0614298325312239</v>
      </c>
      <c r="E162" s="37"/>
      <c r="F162" s="30" t="n">
        <f aca="false">+F$5</f>
        <v>1</v>
      </c>
      <c r="G162" s="20" t="n">
        <f aca="false">+G161+7</f>
        <v>37427</v>
      </c>
      <c r="H162" s="38" t="n">
        <v>0</v>
      </c>
      <c r="I162" s="3"/>
      <c r="J162" s="39" t="e">
        <f aca="false">(,$B$5,$C162,$D162,$E$5,$F162,$G162-$D$3,$H162,J$5)</f>
        <v>#NAME?</v>
      </c>
      <c r="L162" s="56"/>
      <c r="M162" s="40" t="n">
        <f aca="false">+MAX(0,MIN(M$5-SUM(M$7:M161),M$1))</f>
        <v>0</v>
      </c>
      <c r="N162" s="55" t="e">
        <f aca="false">+$J162*M162</f>
        <v>#NAME?</v>
      </c>
    </row>
    <row r="163" customFormat="false" ht="14.65" hidden="false" customHeight="false" outlineLevel="0" collapsed="false">
      <c r="B163" s="37"/>
      <c r="C163" s="51" t="n">
        <f aca="false">+C$5*(1+$C$4*(EXP(D163*(G163-$G$5)/365.25)-1))</f>
        <v>56</v>
      </c>
      <c r="D163" s="36" t="n">
        <f aca="false">2*LN(1+VLOOKUP(G163,CURVES!B$13:C$372,2)/2)</f>
        <v>0.0614298325312239</v>
      </c>
      <c r="E163" s="37"/>
      <c r="F163" s="30" t="n">
        <f aca="false">+F$5</f>
        <v>1</v>
      </c>
      <c r="G163" s="20" t="n">
        <f aca="false">+G162+7</f>
        <v>37434</v>
      </c>
      <c r="H163" s="38" t="n">
        <v>0</v>
      </c>
      <c r="I163" s="3"/>
      <c r="J163" s="39" t="e">
        <f aca="false">(,$B$5,$C163,$D163,$E$5,$F163,$G163-$D$3,$H163,J$5)</f>
        <v>#NAME?</v>
      </c>
      <c r="L163" s="56"/>
      <c r="M163" s="40" t="n">
        <f aca="false">+MAX(0,MIN(M$5-SUM(M$7:M162),M$1))</f>
        <v>0</v>
      </c>
      <c r="N163" s="55" t="e">
        <f aca="false">+$J163*M163</f>
        <v>#NAME?</v>
      </c>
    </row>
    <row r="164" customFormat="false" ht="14.65" hidden="false" customHeight="false" outlineLevel="0" collapsed="false">
      <c r="B164" s="37"/>
      <c r="C164" s="51" t="n">
        <f aca="false">+C$5*(1+$C$4*(EXP(D164*(G164-$G$5)/365.25)-1))</f>
        <v>56</v>
      </c>
      <c r="D164" s="36" t="n">
        <f aca="false">2*LN(1+VLOOKUP(G164,CURVES!B$13:C$372,2)/2)</f>
        <v>0.0615511566727909</v>
      </c>
      <c r="E164" s="37"/>
      <c r="F164" s="30" t="n">
        <f aca="false">+F$5</f>
        <v>1</v>
      </c>
      <c r="G164" s="20" t="n">
        <f aca="false">+G163+7</f>
        <v>37441</v>
      </c>
      <c r="H164" s="38" t="n">
        <v>0</v>
      </c>
      <c r="I164" s="3"/>
      <c r="J164" s="39" t="e">
        <f aca="false">(,$B$5,$C164,$D164,$E$5,$F164,$G164-$D$3,$H164,J$5)</f>
        <v>#NAME?</v>
      </c>
      <c r="L164" s="56"/>
      <c r="M164" s="40" t="n">
        <f aca="false">+MAX(0,MIN(M$5-SUM(M$7:M163),M$1))</f>
        <v>0</v>
      </c>
      <c r="N164" s="55" t="e">
        <f aca="false">+$J164*M164</f>
        <v>#NAME?</v>
      </c>
    </row>
    <row r="165" customFormat="false" ht="14.65" hidden="false" customHeight="false" outlineLevel="0" collapsed="false">
      <c r="B165" s="37"/>
      <c r="C165" s="51" t="n">
        <f aca="false">+C$5*(1+$C$4*(EXP(D165*(G165-$G$5)/365.25)-1))</f>
        <v>56</v>
      </c>
      <c r="D165" s="36" t="n">
        <f aca="false">2*LN(1+VLOOKUP(G165,CURVES!B$13:C$372,2)/2)</f>
        <v>0.0615511566727909</v>
      </c>
      <c r="E165" s="37"/>
      <c r="F165" s="30" t="n">
        <f aca="false">+F$5</f>
        <v>1</v>
      </c>
      <c r="G165" s="20" t="n">
        <f aca="false">+G164+7</f>
        <v>37448</v>
      </c>
      <c r="H165" s="38" t="n">
        <v>0</v>
      </c>
      <c r="I165" s="3"/>
      <c r="J165" s="39" t="e">
        <f aca="false">(,$B$5,$C165,$D165,$E$5,$F165,$G165-$D$3,$H165,J$5)</f>
        <v>#NAME?</v>
      </c>
      <c r="L165" s="56"/>
      <c r="M165" s="40" t="n">
        <f aca="false">+MAX(0,MIN(M$5-SUM(M$7:M164),M$1))</f>
        <v>0</v>
      </c>
      <c r="N165" s="55" t="e">
        <f aca="false">+$J165*M165</f>
        <v>#NAME?</v>
      </c>
    </row>
    <row r="166" customFormat="false" ht="14.65" hidden="false" customHeight="false" outlineLevel="0" collapsed="false">
      <c r="B166" s="37"/>
      <c r="C166" s="51" t="n">
        <f aca="false">+C$5*(1+$C$4*(EXP(D166*(G166-$G$5)/365.25)-1))</f>
        <v>56</v>
      </c>
      <c r="D166" s="36" t="n">
        <f aca="false">2*LN(1+VLOOKUP(G166,CURVES!B$13:C$372,2)/2)</f>
        <v>0.0615511566727909</v>
      </c>
      <c r="E166" s="37"/>
      <c r="F166" s="30" t="n">
        <f aca="false">+F$5</f>
        <v>1</v>
      </c>
      <c r="G166" s="20" t="n">
        <f aca="false">+G165+7</f>
        <v>37455</v>
      </c>
      <c r="H166" s="38" t="n">
        <v>0</v>
      </c>
      <c r="I166" s="3"/>
      <c r="J166" s="39" t="e">
        <f aca="false">(,$B$5,$C166,$D166,$E$5,$F166,$G166-$D$3,$H166,J$5)</f>
        <v>#NAME?</v>
      </c>
      <c r="L166" s="56"/>
      <c r="M166" s="40" t="n">
        <f aca="false">+MAX(0,MIN(M$5-SUM(M$7:M165),M$1))</f>
        <v>0</v>
      </c>
      <c r="N166" s="55" t="e">
        <f aca="false">+$J166*M166</f>
        <v>#NAME?</v>
      </c>
    </row>
    <row r="167" customFormat="false" ht="14.65" hidden="false" customHeight="false" outlineLevel="0" collapsed="false">
      <c r="B167" s="37"/>
      <c r="C167" s="51" t="n">
        <f aca="false">+C$5*(1+$C$4*(EXP(D167*(G167-$G$5)/365.25)-1))</f>
        <v>56</v>
      </c>
      <c r="D167" s="36" t="n">
        <f aca="false">2*LN(1+VLOOKUP(G167,CURVES!B$13:C$372,2)/2)</f>
        <v>0.0615511566727909</v>
      </c>
      <c r="E167" s="37"/>
      <c r="F167" s="30" t="n">
        <f aca="false">+F$5</f>
        <v>1</v>
      </c>
      <c r="G167" s="20" t="n">
        <f aca="false">+G166+7</f>
        <v>37462</v>
      </c>
      <c r="H167" s="38" t="n">
        <v>0</v>
      </c>
      <c r="I167" s="3"/>
      <c r="J167" s="39" t="e">
        <f aca="false">(,$B$5,$C167,$D167,$E$5,$F167,$G167-$D$3,$H167,J$5)</f>
        <v>#NAME?</v>
      </c>
      <c r="L167" s="56"/>
      <c r="M167" s="40" t="n">
        <f aca="false">+MAX(0,MIN(M$5-SUM(M$7:M166),M$1))</f>
        <v>0</v>
      </c>
      <c r="N167" s="55" t="e">
        <f aca="false">+$J167*M167</f>
        <v>#NAME?</v>
      </c>
    </row>
    <row r="168" customFormat="false" ht="14.65" hidden="false" customHeight="false" outlineLevel="0" collapsed="false">
      <c r="B168" s="37"/>
      <c r="C168" s="51" t="n">
        <f aca="false">+C$5*(1+$C$4*(EXP(D168*(G168-$G$5)/365.25)-1))</f>
        <v>56</v>
      </c>
      <c r="D168" s="36" t="n">
        <f aca="false">2*LN(1+VLOOKUP(G168,CURVES!B$13:C$372,2)/2)</f>
        <v>0.0616675737799813</v>
      </c>
      <c r="E168" s="37"/>
      <c r="F168" s="30" t="n">
        <f aca="false">+F$5</f>
        <v>1</v>
      </c>
      <c r="G168" s="20" t="n">
        <f aca="false">+G167+7</f>
        <v>37469</v>
      </c>
      <c r="H168" s="38" t="n">
        <v>0</v>
      </c>
      <c r="I168" s="3"/>
      <c r="J168" s="39" t="e">
        <f aca="false">(,$B$5,$C168,$D168,$E$5,$F168,$G168-$D$3,$H168,J$5)</f>
        <v>#NAME?</v>
      </c>
      <c r="L168" s="56"/>
      <c r="M168" s="40" t="n">
        <f aca="false">+MAX(0,MIN(M$5-SUM(M$7:M167),M$1))</f>
        <v>0</v>
      </c>
      <c r="N168" s="55" t="e">
        <f aca="false">+$J168*M168</f>
        <v>#NAME?</v>
      </c>
    </row>
    <row r="169" customFormat="false" ht="14.65" hidden="false" customHeight="false" outlineLevel="0" collapsed="false">
      <c r="B169" s="37"/>
      <c r="C169" s="51" t="n">
        <f aca="false">+C$5*(1+$C$4*(EXP(D169*(G169-$G$5)/365.25)-1))</f>
        <v>56</v>
      </c>
      <c r="D169" s="36" t="n">
        <f aca="false">2*LN(1+VLOOKUP(G169,CURVES!B$13:C$372,2)/2)</f>
        <v>0.0616675737799813</v>
      </c>
      <c r="E169" s="37"/>
      <c r="F169" s="30" t="n">
        <f aca="false">+F$5</f>
        <v>1</v>
      </c>
      <c r="G169" s="20" t="n">
        <f aca="false">+G168+7</f>
        <v>37476</v>
      </c>
      <c r="H169" s="38" t="n">
        <v>0</v>
      </c>
      <c r="I169" s="3"/>
      <c r="J169" s="39" t="e">
        <f aca="false">(,$B$5,$C169,$D169,$E$5,$F169,$G169-$D$3,$H169,J$5)</f>
        <v>#NAME?</v>
      </c>
      <c r="L169" s="56"/>
      <c r="M169" s="40" t="n">
        <f aca="false">+MAX(0,MIN(M$5-SUM(M$7:M168),M$1))</f>
        <v>0</v>
      </c>
      <c r="N169" s="55" t="e">
        <f aca="false">+$J169*M169</f>
        <v>#NAME?</v>
      </c>
    </row>
    <row r="170" customFormat="false" ht="14.65" hidden="false" customHeight="false" outlineLevel="0" collapsed="false">
      <c r="B170" s="37"/>
      <c r="C170" s="51" t="n">
        <f aca="false">+C$5*(1+$C$4*(EXP(D170*(G170-$G$5)/365.25)-1))</f>
        <v>56</v>
      </c>
      <c r="D170" s="36" t="n">
        <f aca="false">2*LN(1+VLOOKUP(G170,CURVES!B$13:C$372,2)/2)</f>
        <v>0.0616675737799813</v>
      </c>
      <c r="E170" s="37"/>
      <c r="F170" s="30" t="n">
        <f aca="false">+F$5</f>
        <v>1</v>
      </c>
      <c r="G170" s="20" t="n">
        <f aca="false">+G169+7</f>
        <v>37483</v>
      </c>
      <c r="H170" s="38" t="n">
        <v>0</v>
      </c>
      <c r="I170" s="3"/>
      <c r="J170" s="39" t="e">
        <f aca="false">(,$B$5,$C170,$D170,$E$5,$F170,$G170-$D$3,$H170,J$5)</f>
        <v>#NAME?</v>
      </c>
      <c r="L170" s="56"/>
      <c r="M170" s="40" t="n">
        <f aca="false">+MAX(0,MIN(M$5-SUM(M$7:M169),M$1))</f>
        <v>0</v>
      </c>
      <c r="N170" s="55" t="e">
        <f aca="false">+$J170*M170</f>
        <v>#NAME?</v>
      </c>
    </row>
    <row r="171" customFormat="false" ht="14.65" hidden="false" customHeight="false" outlineLevel="0" collapsed="false">
      <c r="B171" s="37"/>
      <c r="C171" s="51" t="n">
        <f aca="false">+C$5*(1+$C$4*(EXP(D171*(G171-$G$5)/365.25)-1))</f>
        <v>56</v>
      </c>
      <c r="D171" s="36" t="n">
        <f aca="false">2*LN(1+VLOOKUP(G171,CURVES!B$13:C$372,2)/2)</f>
        <v>0.0616675737799813</v>
      </c>
      <c r="E171" s="37"/>
      <c r="F171" s="30" t="n">
        <f aca="false">+F$5</f>
        <v>1</v>
      </c>
      <c r="G171" s="20" t="n">
        <f aca="false">+G170+7</f>
        <v>37490</v>
      </c>
      <c r="H171" s="38" t="n">
        <v>0</v>
      </c>
      <c r="I171" s="3"/>
      <c r="J171" s="39" t="e">
        <f aca="false">(,$B$5,$C171,$D171,$E$5,$F171,$G171-$D$3,$H171,J$5)</f>
        <v>#NAME?</v>
      </c>
      <c r="L171" s="56"/>
      <c r="M171" s="40" t="n">
        <f aca="false">+MAX(0,MIN(M$5-SUM(M$7:M170),M$1))</f>
        <v>0</v>
      </c>
      <c r="N171" s="55" t="e">
        <f aca="false">+$J171*M171</f>
        <v>#NAME?</v>
      </c>
    </row>
    <row r="172" customFormat="false" ht="14.65" hidden="false" customHeight="false" outlineLevel="0" collapsed="false">
      <c r="B172" s="37"/>
      <c r="C172" s="51" t="n">
        <f aca="false">+C$5*(1+$C$4*(EXP(D172*(G172-$G$5)/365.25)-1))</f>
        <v>56</v>
      </c>
      <c r="D172" s="36" t="n">
        <f aca="false">2*LN(1+VLOOKUP(G172,CURVES!B$13:C$372,2)/2)</f>
        <v>0.0616675737799813</v>
      </c>
      <c r="E172" s="37"/>
      <c r="F172" s="30" t="n">
        <f aca="false">+F$5</f>
        <v>1</v>
      </c>
      <c r="G172" s="20" t="n">
        <f aca="false">+G171+7</f>
        <v>37497</v>
      </c>
      <c r="H172" s="38" t="n">
        <v>0</v>
      </c>
      <c r="I172" s="3"/>
      <c r="J172" s="39" t="e">
        <f aca="false">(,$B$5,$C172,$D172,$E$5,$F172,$G172-$D$3,$H172,J$5)</f>
        <v>#NAME?</v>
      </c>
      <c r="L172" s="56"/>
      <c r="M172" s="40" t="n">
        <f aca="false">+MAX(0,MIN(M$5-SUM(M$7:M171),M$1))</f>
        <v>0</v>
      </c>
      <c r="N172" s="55" t="e">
        <f aca="false">+$J172*M172</f>
        <v>#NAME?</v>
      </c>
    </row>
    <row r="173" customFormat="false" ht="14.65" hidden="false" customHeight="false" outlineLevel="0" collapsed="false">
      <c r="B173" s="37"/>
      <c r="C173" s="51" t="n">
        <f aca="false">+C$5*(1+$C$4*(EXP(D173*(G173-$G$5)/365.25)-1))</f>
        <v>56</v>
      </c>
      <c r="D173" s="36" t="n">
        <f aca="false">2*LN(1+VLOOKUP(G173,CURVES!B$13:C$372,2)/2)</f>
        <v>0.0617839841157329</v>
      </c>
      <c r="E173" s="37"/>
      <c r="F173" s="30" t="n">
        <f aca="false">+F$5</f>
        <v>1</v>
      </c>
      <c r="G173" s="20" t="n">
        <f aca="false">+G172+7</f>
        <v>37504</v>
      </c>
      <c r="H173" s="38" t="n">
        <v>0</v>
      </c>
      <c r="I173" s="3"/>
      <c r="J173" s="39" t="e">
        <f aca="false">(,$B$5,$C173,$D173,$E$5,$F173,$G173-$D$3,$H173,J$5)</f>
        <v>#NAME?</v>
      </c>
      <c r="L173" s="56"/>
      <c r="M173" s="40" t="n">
        <f aca="false">+MAX(0,MIN(M$5-SUM(M$7:M172),M$1))</f>
        <v>0</v>
      </c>
      <c r="N173" s="55" t="e">
        <f aca="false">+$J173*M173</f>
        <v>#NAME?</v>
      </c>
    </row>
    <row r="174" customFormat="false" ht="14.65" hidden="false" customHeight="false" outlineLevel="0" collapsed="false">
      <c r="B174" s="37"/>
      <c r="C174" s="51" t="n">
        <f aca="false">+C$5*(1+$C$4*(EXP(D174*(G174-$G$5)/365.25)-1))</f>
        <v>56</v>
      </c>
      <c r="D174" s="36" t="n">
        <f aca="false">2*LN(1+VLOOKUP(G174,CURVES!B$13:C$372,2)/2)</f>
        <v>0.0617839841157329</v>
      </c>
      <c r="E174" s="37"/>
      <c r="F174" s="30" t="n">
        <f aca="false">+F$5</f>
        <v>1</v>
      </c>
      <c r="G174" s="20" t="n">
        <f aca="false">+G173+7</f>
        <v>37511</v>
      </c>
      <c r="H174" s="38" t="n">
        <v>0</v>
      </c>
      <c r="I174" s="3"/>
      <c r="J174" s="39" t="e">
        <f aca="false">(,$B$5,$C174,$D174,$E$5,$F174,$G174-$D$3,$H174,J$5)</f>
        <v>#NAME?</v>
      </c>
      <c r="L174" s="56"/>
      <c r="M174" s="40" t="n">
        <f aca="false">+MAX(0,MIN(M$5-SUM(M$7:M173),M$1))</f>
        <v>0</v>
      </c>
      <c r="N174" s="55" t="e">
        <f aca="false">+$J174*M174</f>
        <v>#NAME?</v>
      </c>
    </row>
    <row r="175" customFormat="false" ht="14.65" hidden="false" customHeight="false" outlineLevel="0" collapsed="false">
      <c r="B175" s="37"/>
      <c r="C175" s="51" t="n">
        <f aca="false">+C$5*(1+$C$4*(EXP(D175*(G175-$G$5)/365.25)-1))</f>
        <v>56</v>
      </c>
      <c r="D175" s="36" t="n">
        <f aca="false">2*LN(1+VLOOKUP(G175,CURVES!B$13:C$372,2)/2)</f>
        <v>0.0617839841157329</v>
      </c>
      <c r="E175" s="37"/>
      <c r="F175" s="30" t="n">
        <f aca="false">+F$5</f>
        <v>1</v>
      </c>
      <c r="G175" s="20" t="n">
        <f aca="false">+G174+7</f>
        <v>37518</v>
      </c>
      <c r="H175" s="38" t="n">
        <v>0</v>
      </c>
      <c r="I175" s="3"/>
      <c r="J175" s="39" t="e">
        <f aca="false">(,$B$5,$C175,$D175,$E$5,$F175,$G175-$D$3,$H175,J$5)</f>
        <v>#NAME?</v>
      </c>
      <c r="L175" s="56"/>
      <c r="M175" s="40" t="n">
        <f aca="false">+MAX(0,MIN(M$5-SUM(M$7:M174),M$1))</f>
        <v>0</v>
      </c>
      <c r="N175" s="55" t="e">
        <f aca="false">+$J175*M175</f>
        <v>#NAME?</v>
      </c>
    </row>
    <row r="176" customFormat="false" ht="14.65" hidden="false" customHeight="false" outlineLevel="0" collapsed="false">
      <c r="B176" s="37"/>
      <c r="C176" s="51" t="n">
        <f aca="false">+C$5*(1+$C$4*(EXP(D176*(G176-$G$5)/365.25)-1))</f>
        <v>56</v>
      </c>
      <c r="D176" s="36" t="n">
        <f aca="false">2*LN(1+VLOOKUP(G176,CURVES!B$13:C$372,2)/2)</f>
        <v>0.0617839841157329</v>
      </c>
      <c r="E176" s="37"/>
      <c r="F176" s="30" t="n">
        <f aca="false">+F$5</f>
        <v>1</v>
      </c>
      <c r="G176" s="20" t="n">
        <f aca="false">+G175+7</f>
        <v>37525</v>
      </c>
      <c r="H176" s="38" t="n">
        <v>0</v>
      </c>
      <c r="I176" s="3"/>
      <c r="J176" s="39" t="e">
        <f aca="false">(,$B$5,$C176,$D176,$E$5,$F176,$G176-$D$3,$H176,J$5)</f>
        <v>#NAME?</v>
      </c>
      <c r="L176" s="56"/>
      <c r="M176" s="40" t="n">
        <f aca="false">+MAX(0,MIN(M$5-SUM(M$7:M175),M$1))</f>
        <v>0</v>
      </c>
      <c r="N176" s="55" t="e">
        <f aca="false">+$J176*M176</f>
        <v>#NAME?</v>
      </c>
    </row>
    <row r="177" customFormat="false" ht="14.65" hidden="false" customHeight="false" outlineLevel="0" collapsed="false">
      <c r="B177" s="37"/>
      <c r="C177" s="51" t="n">
        <f aca="false">+C$5*(1+$C$4*(EXP(D177*(G177-$G$5)/365.25)-1))</f>
        <v>56</v>
      </c>
      <c r="D177" s="36" t="n">
        <f aca="false">2*LN(1+VLOOKUP(G177,CURVES!B$13:C$372,2)/2)</f>
        <v>0.0618920990046734</v>
      </c>
      <c r="E177" s="37"/>
      <c r="F177" s="30" t="n">
        <f aca="false">+F$5</f>
        <v>1</v>
      </c>
      <c r="G177" s="20" t="n">
        <f aca="false">+G176+7</f>
        <v>37532</v>
      </c>
      <c r="H177" s="38" t="n">
        <v>0</v>
      </c>
      <c r="I177" s="3"/>
      <c r="J177" s="39" t="e">
        <f aca="false">(,$B$5,$C177,$D177,$E$5,$F177,$G177-$D$3,$H177,J$5)</f>
        <v>#NAME?</v>
      </c>
      <c r="L177" s="56"/>
      <c r="M177" s="40" t="n">
        <f aca="false">+MAX(0,MIN(M$5-SUM(M$7:M176),M$1))</f>
        <v>0</v>
      </c>
      <c r="N177" s="55" t="e">
        <f aca="false">+$J177*M177</f>
        <v>#NAME?</v>
      </c>
    </row>
    <row r="178" customFormat="false" ht="14.65" hidden="false" customHeight="false" outlineLevel="0" collapsed="false">
      <c r="B178" s="37"/>
      <c r="C178" s="51" t="n">
        <f aca="false">+C$5*(1+$C$4*(EXP(D178*(G178-$G$5)/365.25)-1))</f>
        <v>56</v>
      </c>
      <c r="D178" s="36" t="n">
        <f aca="false">2*LN(1+VLOOKUP(G178,CURVES!B$13:C$372,2)/2)</f>
        <v>0.0618920990046734</v>
      </c>
      <c r="E178" s="37"/>
      <c r="F178" s="30" t="n">
        <f aca="false">+F$5</f>
        <v>1</v>
      </c>
      <c r="G178" s="20" t="n">
        <f aca="false">+G177+7</f>
        <v>37539</v>
      </c>
      <c r="H178" s="38" t="n">
        <v>0</v>
      </c>
      <c r="I178" s="3"/>
      <c r="J178" s="39" t="e">
        <f aca="false">(,$B$5,$C178,$D178,$E$5,$F178,$G178-$D$3,$H178,J$5)</f>
        <v>#NAME?</v>
      </c>
      <c r="L178" s="56"/>
      <c r="M178" s="40" t="n">
        <f aca="false">+MAX(0,MIN(M$5-SUM(M$7:M177),M$1))</f>
        <v>0</v>
      </c>
      <c r="N178" s="55" t="e">
        <f aca="false">+$J178*M178</f>
        <v>#NAME?</v>
      </c>
    </row>
    <row r="179" customFormat="false" ht="14.65" hidden="false" customHeight="false" outlineLevel="0" collapsed="false">
      <c r="B179" s="37"/>
      <c r="C179" s="51" t="n">
        <f aca="false">+C$5*(1+$C$4*(EXP(D179*(G179-$G$5)/365.25)-1))</f>
        <v>56</v>
      </c>
      <c r="D179" s="36" t="n">
        <f aca="false">2*LN(1+VLOOKUP(G179,CURVES!B$13:C$372,2)/2)</f>
        <v>0.0618920990046734</v>
      </c>
      <c r="E179" s="37"/>
      <c r="F179" s="30" t="n">
        <f aca="false">+F$5</f>
        <v>1</v>
      </c>
      <c r="G179" s="20" t="n">
        <f aca="false">+G178+7</f>
        <v>37546</v>
      </c>
      <c r="H179" s="38" t="n">
        <v>0</v>
      </c>
      <c r="I179" s="3"/>
      <c r="J179" s="39" t="e">
        <f aca="false">(,$B$5,$C179,$D179,$E$5,$F179,$G179-$D$3,$H179,J$5)</f>
        <v>#NAME?</v>
      </c>
      <c r="L179" s="56"/>
      <c r="M179" s="40" t="n">
        <f aca="false">+MAX(0,MIN(M$5-SUM(M$7:M178),M$1))</f>
        <v>0</v>
      </c>
      <c r="N179" s="55" t="e">
        <f aca="false">+$J179*M179</f>
        <v>#NAME?</v>
      </c>
    </row>
    <row r="180" customFormat="false" ht="14.65" hidden="false" customHeight="false" outlineLevel="0" collapsed="false">
      <c r="B180" s="37"/>
      <c r="C180" s="51" t="n">
        <f aca="false">+C$5*(1+$C$4*(EXP(D180*(G180-$G$5)/365.25)-1))</f>
        <v>56</v>
      </c>
      <c r="D180" s="36" t="n">
        <f aca="false">2*LN(1+VLOOKUP(G180,CURVES!B$13:C$372,2)/2)</f>
        <v>0.0618920990046734</v>
      </c>
      <c r="E180" s="37"/>
      <c r="F180" s="30" t="n">
        <f aca="false">+F$5</f>
        <v>1</v>
      </c>
      <c r="G180" s="20" t="n">
        <f aca="false">+G179+7</f>
        <v>37553</v>
      </c>
      <c r="H180" s="38" t="n">
        <v>0</v>
      </c>
      <c r="I180" s="3"/>
      <c r="J180" s="39" t="e">
        <f aca="false">(,$B$5,$C180,$D180,$E$5,$F180,$G180-$D$3,$H180,J$5)</f>
        <v>#NAME?</v>
      </c>
      <c r="L180" s="56"/>
      <c r="M180" s="40" t="n">
        <f aca="false">+MAX(0,MIN(M$5-SUM(M$7:M179),M$1))</f>
        <v>0</v>
      </c>
      <c r="N180" s="55" t="e">
        <f aca="false">+$J180*M180</f>
        <v>#NAME?</v>
      </c>
    </row>
    <row r="181" customFormat="false" ht="14.65" hidden="false" customHeight="false" outlineLevel="0" collapsed="false">
      <c r="B181" s="37"/>
      <c r="C181" s="51" t="n">
        <f aca="false">+C$5*(1+$C$4*(EXP(D181*(G181-$G$5)/365.25)-1))</f>
        <v>56</v>
      </c>
      <c r="D181" s="36" t="n">
        <f aca="false">2*LN(1+VLOOKUP(G181,CURVES!B$13:C$372,2)/2)</f>
        <v>0.0618920990046734</v>
      </c>
      <c r="E181" s="37"/>
      <c r="F181" s="30" t="n">
        <f aca="false">+F$5</f>
        <v>1</v>
      </c>
      <c r="G181" s="20" t="n">
        <f aca="false">+G180+7</f>
        <v>37560</v>
      </c>
      <c r="H181" s="38" t="n">
        <v>0</v>
      </c>
      <c r="I181" s="3"/>
      <c r="J181" s="39" t="e">
        <f aca="false">(,$B$5,$C181,$D181,$E$5,$F181,$G181-$D$3,$H181,J$5)</f>
        <v>#NAME?</v>
      </c>
      <c r="L181" s="56"/>
      <c r="M181" s="40" t="n">
        <f aca="false">+MAX(0,MIN(M$5-SUM(M$7:M180),M$1))</f>
        <v>0</v>
      </c>
      <c r="N181" s="55" t="e">
        <f aca="false">+$J181*M181</f>
        <v>#NAME?</v>
      </c>
    </row>
    <row r="182" customFormat="false" ht="14.65" hidden="false" customHeight="false" outlineLevel="0" collapsed="false">
      <c r="B182" s="37"/>
      <c r="C182" s="51" t="n">
        <f aca="false">+C$5*(1+$C$4*(EXP(D182*(G182-$G$5)/365.25)-1))</f>
        <v>56</v>
      </c>
      <c r="D182" s="36" t="n">
        <f aca="false">2*LN(1+VLOOKUP(G182,CURVES!B$13:C$372,2)/2)</f>
        <v>0.0619972868655971</v>
      </c>
      <c r="E182" s="37"/>
      <c r="F182" s="30" t="n">
        <f aca="false">+F$5</f>
        <v>1</v>
      </c>
      <c r="G182" s="20" t="n">
        <f aca="false">+G181+7</f>
        <v>37567</v>
      </c>
      <c r="H182" s="38" t="n">
        <v>0</v>
      </c>
      <c r="I182" s="3"/>
      <c r="J182" s="39" t="e">
        <f aca="false">(,$B$5,$C182,$D182,$E$5,$F182,$G182-$D$3,$H182,J$5)</f>
        <v>#NAME?</v>
      </c>
      <c r="L182" s="56"/>
      <c r="M182" s="40" t="n">
        <f aca="false">+MAX(0,MIN(M$5-SUM(M$7:M181),M$1))</f>
        <v>0</v>
      </c>
      <c r="N182" s="55" t="e">
        <f aca="false">+$J182*M182</f>
        <v>#NAME?</v>
      </c>
    </row>
    <row r="183" customFormat="false" ht="14.65" hidden="false" customHeight="false" outlineLevel="0" collapsed="false">
      <c r="B183" s="37"/>
      <c r="C183" s="51" t="n">
        <f aca="false">+C$5*(1+$C$4*(EXP(D183*(G183-$G$5)/365.25)-1))</f>
        <v>56</v>
      </c>
      <c r="D183" s="36" t="n">
        <f aca="false">2*LN(1+VLOOKUP(G183,CURVES!B$13:C$372,2)/2)</f>
        <v>0.0619972868655971</v>
      </c>
      <c r="E183" s="37"/>
      <c r="F183" s="30" t="n">
        <f aca="false">+F$5</f>
        <v>1</v>
      </c>
      <c r="G183" s="20" t="n">
        <f aca="false">+G182+7</f>
        <v>37574</v>
      </c>
      <c r="H183" s="38" t="n">
        <v>0</v>
      </c>
      <c r="I183" s="3"/>
      <c r="J183" s="39" t="e">
        <f aca="false">(,$B$5,$C183,$D183,$E$5,$F183,$G183-$D$3,$H183,J$5)</f>
        <v>#NAME?</v>
      </c>
      <c r="L183" s="56"/>
      <c r="M183" s="40" t="n">
        <f aca="false">+MAX(0,MIN(M$5-SUM(M$7:M182),M$1))</f>
        <v>0</v>
      </c>
      <c r="N183" s="55" t="e">
        <f aca="false">+$J183*M183</f>
        <v>#NAME?</v>
      </c>
    </row>
    <row r="184" customFormat="false" ht="14.65" hidden="false" customHeight="false" outlineLevel="0" collapsed="false">
      <c r="B184" s="37"/>
      <c r="C184" s="51" t="n">
        <f aca="false">+C$5*(1+$C$4*(EXP(D184*(G184-$G$5)/365.25)-1))</f>
        <v>56</v>
      </c>
      <c r="D184" s="36" t="n">
        <f aca="false">2*LN(1+VLOOKUP(G184,CURVES!B$13:C$372,2)/2)</f>
        <v>0.0619972868655971</v>
      </c>
      <c r="E184" s="37"/>
      <c r="F184" s="30" t="n">
        <f aca="false">+F$5</f>
        <v>1</v>
      </c>
      <c r="G184" s="20" t="n">
        <f aca="false">+G183+7</f>
        <v>37581</v>
      </c>
      <c r="H184" s="38" t="n">
        <v>0</v>
      </c>
      <c r="I184" s="3"/>
      <c r="J184" s="39" t="e">
        <f aca="false">(,$B$5,$C184,$D184,$E$5,$F184,$G184-$D$3,$H184,J$5)</f>
        <v>#NAME?</v>
      </c>
      <c r="L184" s="56"/>
      <c r="M184" s="40" t="n">
        <f aca="false">+MAX(0,MIN(M$5-SUM(M$7:M183),M$1))</f>
        <v>0</v>
      </c>
      <c r="N184" s="55" t="e">
        <f aca="false">+$J184*M184</f>
        <v>#NAME?</v>
      </c>
    </row>
    <row r="185" customFormat="false" ht="14.65" hidden="false" customHeight="false" outlineLevel="0" collapsed="false">
      <c r="B185" s="37"/>
      <c r="C185" s="51" t="n">
        <f aca="false">+C$5*(1+$C$4*(EXP(D185*(G185-$G$5)/365.25)-1))</f>
        <v>56</v>
      </c>
      <c r="D185" s="36" t="n">
        <f aca="false">2*LN(1+VLOOKUP(G185,CURVES!B$13:C$372,2)/2)</f>
        <v>0.0619972868655971</v>
      </c>
      <c r="E185" s="37"/>
      <c r="F185" s="30" t="n">
        <f aca="false">+F$5</f>
        <v>1</v>
      </c>
      <c r="G185" s="20" t="n">
        <f aca="false">+G184+7</f>
        <v>37588</v>
      </c>
      <c r="H185" s="38" t="n">
        <v>0</v>
      </c>
      <c r="I185" s="3"/>
      <c r="J185" s="39" t="e">
        <f aca="false">(,$B$5,$C185,$D185,$E$5,$F185,$G185-$D$3,$H185,J$5)</f>
        <v>#NAME?</v>
      </c>
      <c r="L185" s="56"/>
      <c r="M185" s="40" t="n">
        <f aca="false">+MAX(0,MIN(M$5-SUM(M$7:M184),M$1))</f>
        <v>0</v>
      </c>
      <c r="N185" s="55" t="e">
        <f aca="false">+$J185*M185</f>
        <v>#NAME?</v>
      </c>
    </row>
    <row r="186" customFormat="false" ht="14.65" hidden="false" customHeight="false" outlineLevel="0" collapsed="false">
      <c r="B186" s="37"/>
      <c r="C186" s="51" t="n">
        <f aca="false">+C$5*(1+$C$4*(EXP(D186*(G186-$G$5)/365.25)-1))</f>
        <v>56</v>
      </c>
      <c r="D186" s="36" t="n">
        <f aca="false">2*LN(1+VLOOKUP(G186,CURVES!B$13:C$372,2)/2)</f>
        <v>0.0620990763061611</v>
      </c>
      <c r="E186" s="37"/>
      <c r="F186" s="30" t="n">
        <f aca="false">+F$5</f>
        <v>1</v>
      </c>
      <c r="G186" s="20" t="n">
        <f aca="false">+G185+7</f>
        <v>37595</v>
      </c>
      <c r="H186" s="38" t="n">
        <v>0</v>
      </c>
      <c r="I186" s="3"/>
      <c r="J186" s="39" t="e">
        <f aca="false">(,$B$5,$C186,$D186,$E$5,$F186,$G186-$D$3,$H186,J$5)</f>
        <v>#NAME?</v>
      </c>
      <c r="L186" s="56"/>
      <c r="M186" s="40" t="n">
        <f aca="false">+MAX(0,MIN(M$5-SUM(M$7:M185),M$1))</f>
        <v>0</v>
      </c>
      <c r="N186" s="55" t="e">
        <f aca="false">+$J186*M186</f>
        <v>#NAME?</v>
      </c>
    </row>
    <row r="187" customFormat="false" ht="14.65" hidden="false" customHeight="false" outlineLevel="0" collapsed="false">
      <c r="B187" s="37"/>
      <c r="C187" s="51" t="n">
        <f aca="false">+C$5*(1+$C$4*(EXP(D187*(G187-$G$5)/365.25)-1))</f>
        <v>56</v>
      </c>
      <c r="D187" s="36" t="n">
        <f aca="false">2*LN(1+VLOOKUP(G187,CURVES!B$13:C$372,2)/2)</f>
        <v>0.0620990763061611</v>
      </c>
      <c r="E187" s="37"/>
      <c r="F187" s="30" t="n">
        <f aca="false">+F$5</f>
        <v>1</v>
      </c>
      <c r="G187" s="20" t="n">
        <f aca="false">+G186+7</f>
        <v>37602</v>
      </c>
      <c r="H187" s="38" t="n">
        <v>0</v>
      </c>
      <c r="I187" s="3"/>
      <c r="J187" s="39" t="e">
        <f aca="false">(,$B$5,$C187,$D187,$E$5,$F187,$G187-$D$3,$H187,J$5)</f>
        <v>#NAME?</v>
      </c>
      <c r="L187" s="56"/>
      <c r="M187" s="40" t="n">
        <f aca="false">+MAX(0,MIN(M$5-SUM(M$7:M186),M$1))</f>
        <v>0</v>
      </c>
      <c r="N187" s="55" t="e">
        <f aca="false">+$J187*M187</f>
        <v>#NAME?</v>
      </c>
    </row>
    <row r="188" customFormat="false" ht="14.65" hidden="false" customHeight="false" outlineLevel="0" collapsed="false">
      <c r="B188" s="37"/>
      <c r="C188" s="51" t="n">
        <f aca="false">+C$5*(1+$C$4*(EXP(D188*(G188-$G$5)/365.25)-1))</f>
        <v>56</v>
      </c>
      <c r="D188" s="36" t="n">
        <f aca="false">2*LN(1+VLOOKUP(G188,CURVES!B$13:C$372,2)/2)</f>
        <v>0.0620990763061611</v>
      </c>
      <c r="E188" s="37"/>
      <c r="F188" s="30" t="n">
        <f aca="false">+F$5</f>
        <v>1</v>
      </c>
      <c r="G188" s="20" t="n">
        <f aca="false">+G187+7</f>
        <v>37609</v>
      </c>
      <c r="H188" s="38" t="n">
        <v>0</v>
      </c>
      <c r="I188" s="3"/>
      <c r="J188" s="39" t="e">
        <f aca="false">(,$B$5,$C188,$D188,$E$5,$F188,$G188-$D$3,$H188,J$5)</f>
        <v>#NAME?</v>
      </c>
      <c r="L188" s="56"/>
      <c r="M188" s="40" t="n">
        <f aca="false">+MAX(0,MIN(M$5-SUM(M$7:M187),M$1))</f>
        <v>0</v>
      </c>
      <c r="N188" s="55" t="e">
        <f aca="false">+$J188*M188</f>
        <v>#NAME?</v>
      </c>
    </row>
    <row r="189" customFormat="false" ht="14.65" hidden="false" customHeight="false" outlineLevel="0" collapsed="false">
      <c r="B189" s="37"/>
      <c r="C189" s="51" t="n">
        <f aca="false">+C$5*(1+$C$4*(EXP(D189*(G189-$G$5)/365.25)-1))</f>
        <v>56</v>
      </c>
      <c r="D189" s="36" t="n">
        <f aca="false">2*LN(1+VLOOKUP(G189,CURVES!B$13:C$372,2)/2)</f>
        <v>0.0620990763061611</v>
      </c>
      <c r="E189" s="37"/>
      <c r="F189" s="30" t="n">
        <f aca="false">+F$5</f>
        <v>1</v>
      </c>
      <c r="G189" s="20" t="n">
        <f aca="false">+G188+7</f>
        <v>37616</v>
      </c>
      <c r="H189" s="38" t="n">
        <v>0</v>
      </c>
      <c r="I189" s="3"/>
      <c r="J189" s="39" t="e">
        <f aca="false">(,$B$5,$C189,$D189,$E$5,$F189,$G189-$D$3,$H189,J$5)</f>
        <v>#NAME?</v>
      </c>
      <c r="L189" s="56"/>
      <c r="M189" s="40" t="n">
        <f aca="false">+MAX(0,MIN(M$5-SUM(M$7:M188),M$1))</f>
        <v>0</v>
      </c>
      <c r="N189" s="55" t="e">
        <f aca="false">+$J189*M189</f>
        <v>#NAME?</v>
      </c>
    </row>
    <row r="190" customFormat="false" ht="14.65" hidden="false" customHeight="false" outlineLevel="0" collapsed="false">
      <c r="B190" s="37"/>
      <c r="C190" s="51" t="n">
        <f aca="false">+C$5*(1+$C$4*(EXP(D190*(G190-$G$5)/365.25)-1))</f>
        <v>56</v>
      </c>
      <c r="D190" s="36" t="n">
        <f aca="false">2*LN(1+VLOOKUP(G190,CURVES!B$13:C$372,2)/2)</f>
        <v>0.0622042896219817</v>
      </c>
      <c r="E190" s="37"/>
      <c r="F190" s="30" t="n">
        <f aca="false">+F$5</f>
        <v>1</v>
      </c>
      <c r="G190" s="20" t="n">
        <f aca="false">+G189+7</f>
        <v>37623</v>
      </c>
      <c r="H190" s="38" t="n">
        <v>0</v>
      </c>
      <c r="I190" s="3"/>
      <c r="J190" s="39" t="e">
        <f aca="false">(,$B$5,$C190,$D190,$E$5,$F190,$G190-$D$3,$H190,J$5)</f>
        <v>#NAME?</v>
      </c>
      <c r="L190" s="56"/>
      <c r="M190" s="40" t="n">
        <f aca="false">+MAX(0,MIN(M$5-SUM(M$7:M189),M$1))</f>
        <v>0</v>
      </c>
      <c r="N190" s="55" t="e">
        <f aca="false">+$J190*M190</f>
        <v>#NAME?</v>
      </c>
    </row>
    <row r="191" customFormat="false" ht="14.65" hidden="false" customHeight="false" outlineLevel="0" collapsed="false">
      <c r="B191" s="37"/>
      <c r="C191" s="51" t="n">
        <f aca="false">+C$5*(1+$C$4*(EXP(D191*(G191-$G$5)/365.25)-1))</f>
        <v>56</v>
      </c>
      <c r="D191" s="36" t="n">
        <f aca="false">2*LN(1+VLOOKUP(G191,CURVES!B$13:C$372,2)/2)</f>
        <v>0.0622042896219817</v>
      </c>
      <c r="E191" s="37"/>
      <c r="F191" s="30" t="n">
        <f aca="false">+F$5</f>
        <v>1</v>
      </c>
      <c r="G191" s="20" t="n">
        <f aca="false">+G190+7</f>
        <v>37630</v>
      </c>
      <c r="H191" s="38" t="n">
        <v>0</v>
      </c>
      <c r="I191" s="3"/>
      <c r="J191" s="39" t="e">
        <f aca="false">(,$B$5,$C191,$D191,$E$5,$F191,$G191-$D$3,$H191,J$5)</f>
        <v>#NAME?</v>
      </c>
      <c r="L191" s="56"/>
      <c r="M191" s="40" t="n">
        <f aca="false">+MAX(0,MIN(M$5-SUM(M$7:M190),M$1))</f>
        <v>0</v>
      </c>
      <c r="N191" s="55" t="e">
        <f aca="false">+$J191*M191</f>
        <v>#NAME?</v>
      </c>
    </row>
    <row r="192" customFormat="false" ht="14.65" hidden="false" customHeight="false" outlineLevel="0" collapsed="false">
      <c r="B192" s="37"/>
      <c r="C192" s="51" t="n">
        <f aca="false">+C$5*(1+$C$4*(EXP(D192*(G192-$G$5)/365.25)-1))</f>
        <v>56</v>
      </c>
      <c r="D192" s="36" t="n">
        <f aca="false">2*LN(1+VLOOKUP(G192,CURVES!B$13:C$372,2)/2)</f>
        <v>0.0622042896219817</v>
      </c>
      <c r="E192" s="37"/>
      <c r="F192" s="30" t="n">
        <f aca="false">+F$5</f>
        <v>1</v>
      </c>
      <c r="G192" s="20" t="n">
        <f aca="false">+G191+7</f>
        <v>37637</v>
      </c>
      <c r="H192" s="38" t="n">
        <v>0</v>
      </c>
      <c r="I192" s="3"/>
      <c r="J192" s="39" t="e">
        <f aca="false">(,$B$5,$C192,$D192,$E$5,$F192,$G192-$D$3,$H192,J$5)</f>
        <v>#NAME?</v>
      </c>
      <c r="L192" s="56"/>
      <c r="M192" s="40" t="n">
        <f aca="false">+MAX(0,MIN(M$5-SUM(M$7:M191),M$1))</f>
        <v>0</v>
      </c>
      <c r="N192" s="55" t="e">
        <f aca="false">+$J192*M192</f>
        <v>#NAME?</v>
      </c>
    </row>
    <row r="193" customFormat="false" ht="14.65" hidden="false" customHeight="false" outlineLevel="0" collapsed="false">
      <c r="B193" s="37"/>
      <c r="C193" s="51" t="n">
        <f aca="false">+C$5*(1+$C$4*(EXP(D193*(G193-$G$5)/365.25)-1))</f>
        <v>56</v>
      </c>
      <c r="D193" s="36" t="n">
        <f aca="false">2*LN(1+VLOOKUP(G193,CURVES!B$13:C$372,2)/2)</f>
        <v>0.0622042896219817</v>
      </c>
      <c r="E193" s="37"/>
      <c r="F193" s="30" t="n">
        <f aca="false">+F$5</f>
        <v>1</v>
      </c>
      <c r="G193" s="20" t="n">
        <f aca="false">+G192+7</f>
        <v>37644</v>
      </c>
      <c r="H193" s="38" t="n">
        <v>0</v>
      </c>
      <c r="I193" s="3"/>
      <c r="J193" s="39" t="e">
        <f aca="false">(,$B$5,$C193,$D193,$E$5,$F193,$G193-$D$3,$H193,J$5)</f>
        <v>#NAME?</v>
      </c>
      <c r="L193" s="56"/>
      <c r="M193" s="40" t="n">
        <f aca="false">+MAX(0,MIN(M$5-SUM(M$7:M192),M$1))</f>
        <v>0</v>
      </c>
      <c r="N193" s="55" t="e">
        <f aca="false">+$J193*M193</f>
        <v>#NAME?</v>
      </c>
    </row>
    <row r="194" customFormat="false" ht="14.65" hidden="false" customHeight="false" outlineLevel="0" collapsed="false">
      <c r="B194" s="37"/>
      <c r="C194" s="51" t="n">
        <f aca="false">+C$5*(1+$C$4*(EXP(D194*(G194-$G$5)/365.25)-1))</f>
        <v>56</v>
      </c>
      <c r="D194" s="36" t="n">
        <f aca="false">2*LN(1+VLOOKUP(G194,CURVES!B$13:C$372,2)/2)</f>
        <v>0.0622042896219817</v>
      </c>
      <c r="E194" s="37"/>
      <c r="F194" s="30" t="n">
        <f aca="false">+F$5</f>
        <v>1</v>
      </c>
      <c r="G194" s="20" t="n">
        <f aca="false">+G193+7</f>
        <v>37651</v>
      </c>
      <c r="H194" s="38" t="n">
        <v>0</v>
      </c>
      <c r="I194" s="3"/>
      <c r="J194" s="39" t="e">
        <f aca="false">(,$B$5,$C194,$D194,$E$5,$F194,$G194-$D$3,$H194,J$5)</f>
        <v>#NAME?</v>
      </c>
      <c r="L194" s="56"/>
      <c r="M194" s="40" t="n">
        <f aca="false">+MAX(0,MIN(M$5-SUM(M$7:M193),M$1))</f>
        <v>0</v>
      </c>
      <c r="N194" s="55" t="e">
        <f aca="false">+$J194*M194</f>
        <v>#NAME?</v>
      </c>
    </row>
    <row r="195" customFormat="false" ht="14.65" hidden="false" customHeight="false" outlineLevel="0" collapsed="false">
      <c r="B195" s="37"/>
      <c r="C195" s="51" t="n">
        <f aca="false">+C$5*(1+$C$4*(EXP(D195*(G195-$G$5)/365.25)-1))</f>
        <v>56</v>
      </c>
      <c r="D195" s="36" t="n">
        <f aca="false">2*LN(1+VLOOKUP(G195,CURVES!B$13:C$372,2)/2)</f>
        <v>0.0623095415224934</v>
      </c>
      <c r="E195" s="37"/>
      <c r="F195" s="30" t="n">
        <f aca="false">+F$5</f>
        <v>1</v>
      </c>
      <c r="G195" s="20" t="n">
        <f aca="false">+G194+7</f>
        <v>37658</v>
      </c>
      <c r="H195" s="38" t="n">
        <v>0</v>
      </c>
      <c r="I195" s="3"/>
      <c r="J195" s="39" t="e">
        <f aca="false">(,$B$5,$C195,$D195,$E$5,$F195,$G195-$D$3,$H195,J$5)</f>
        <v>#NAME?</v>
      </c>
      <c r="L195" s="56"/>
      <c r="M195" s="40" t="n">
        <f aca="false">+MAX(0,MIN(M$5-SUM(M$7:M194),M$1))</f>
        <v>0</v>
      </c>
      <c r="N195" s="55" t="e">
        <f aca="false">+$J195*M195</f>
        <v>#NAME?</v>
      </c>
    </row>
    <row r="196" customFormat="false" ht="14.65" hidden="false" customHeight="false" outlineLevel="0" collapsed="false">
      <c r="B196" s="37"/>
      <c r="C196" s="51" t="n">
        <f aca="false">+C$5*(1+$C$4*(EXP(D196*(G196-$G$5)/365.25)-1))</f>
        <v>56</v>
      </c>
      <c r="D196" s="36" t="n">
        <f aca="false">2*LN(1+VLOOKUP(G196,CURVES!B$13:C$372,2)/2)</f>
        <v>0.0623095415224934</v>
      </c>
      <c r="E196" s="37"/>
      <c r="F196" s="30" t="n">
        <f aca="false">+F$5</f>
        <v>1</v>
      </c>
      <c r="G196" s="20" t="n">
        <f aca="false">+G195+7</f>
        <v>37665</v>
      </c>
      <c r="H196" s="38" t="n">
        <v>0</v>
      </c>
      <c r="I196" s="3"/>
      <c r="J196" s="39" t="e">
        <f aca="false">(,$B$5,$C196,$D196,$E$5,$F196,$G196-$D$3,$H196,J$5)</f>
        <v>#NAME?</v>
      </c>
      <c r="L196" s="56"/>
      <c r="M196" s="40" t="n">
        <f aca="false">+MAX(0,MIN(M$5-SUM(M$7:M195),M$1))</f>
        <v>0</v>
      </c>
      <c r="N196" s="55" t="e">
        <f aca="false">+$J196*M196</f>
        <v>#NAME?</v>
      </c>
    </row>
    <row r="197" customFormat="false" ht="14.65" hidden="false" customHeight="false" outlineLevel="0" collapsed="false">
      <c r="B197" s="37"/>
      <c r="C197" s="51" t="n">
        <f aca="false">+C$5*(1+$C$4*(EXP(D197*(G197-$G$5)/365.25)-1))</f>
        <v>56</v>
      </c>
      <c r="D197" s="36" t="n">
        <f aca="false">2*LN(1+VLOOKUP(G197,CURVES!B$13:C$372,2)/2)</f>
        <v>0.0623095415224934</v>
      </c>
      <c r="E197" s="37"/>
      <c r="F197" s="30" t="n">
        <f aca="false">+F$5</f>
        <v>1</v>
      </c>
      <c r="G197" s="20" t="n">
        <f aca="false">+G196+7</f>
        <v>37672</v>
      </c>
      <c r="H197" s="38" t="n">
        <v>0</v>
      </c>
      <c r="I197" s="3"/>
      <c r="J197" s="39" t="e">
        <f aca="false">(,$B$5,$C197,$D197,$E$5,$F197,$G197-$D$3,$H197,J$5)</f>
        <v>#NAME?</v>
      </c>
      <c r="L197" s="56"/>
      <c r="M197" s="40" t="n">
        <f aca="false">+MAX(0,MIN(M$5-SUM(M$7:M196),M$1))</f>
        <v>0</v>
      </c>
      <c r="N197" s="55" t="e">
        <f aca="false">+$J197*M197</f>
        <v>#NAME?</v>
      </c>
    </row>
    <row r="198" customFormat="false" ht="14.65" hidden="false" customHeight="false" outlineLevel="0" collapsed="false">
      <c r="B198" s="37"/>
      <c r="C198" s="51" t="n">
        <f aca="false">+C$5*(1+$C$4*(EXP(D198*(G198-$G$5)/365.25)-1))</f>
        <v>56</v>
      </c>
      <c r="D198" s="36" t="n">
        <f aca="false">2*LN(1+VLOOKUP(G198,CURVES!B$13:C$372,2)/2)</f>
        <v>0.0623095415224934</v>
      </c>
      <c r="E198" s="37"/>
      <c r="F198" s="30" t="n">
        <f aca="false">+F$5</f>
        <v>1</v>
      </c>
      <c r="G198" s="20" t="n">
        <f aca="false">+G197+7</f>
        <v>37679</v>
      </c>
      <c r="H198" s="38" t="n">
        <v>0</v>
      </c>
      <c r="I198" s="3"/>
      <c r="J198" s="39" t="e">
        <f aca="false">(,$B$5,$C198,$D198,$E$5,$F198,$G198-$D$3,$H198,J$5)</f>
        <v>#NAME?</v>
      </c>
      <c r="L198" s="56"/>
      <c r="M198" s="40" t="n">
        <f aca="false">+MAX(0,MIN(M$5-SUM(M$7:M197),M$1))</f>
        <v>0</v>
      </c>
      <c r="N198" s="55" t="e">
        <f aca="false">+$J198*M198</f>
        <v>#NAME?</v>
      </c>
    </row>
    <row r="199" customFormat="false" ht="14.65" hidden="false" customHeight="false" outlineLevel="0" collapsed="false">
      <c r="B199" s="37"/>
      <c r="C199" s="51" t="n">
        <f aca="false">+C$5*(1+$C$4*(EXP(D199*(G199-$G$5)/365.25)-1))</f>
        <v>56</v>
      </c>
      <c r="D199" s="36" t="n">
        <f aca="false">2*LN(1+VLOOKUP(G199,CURVES!B$13:C$372,2)/2)</f>
        <v>0.0624046029978332</v>
      </c>
      <c r="E199" s="37"/>
      <c r="F199" s="30" t="n">
        <f aca="false">+F$5</f>
        <v>1</v>
      </c>
      <c r="G199" s="20" t="n">
        <f aca="false">+G198+7</f>
        <v>37686</v>
      </c>
      <c r="H199" s="38" t="n">
        <v>0</v>
      </c>
      <c r="I199" s="3"/>
      <c r="J199" s="39" t="e">
        <f aca="false">(,$B$5,$C199,$D199,$E$5,$F199,$G199-$D$3,$H199,J$5)</f>
        <v>#NAME?</v>
      </c>
      <c r="L199" s="56"/>
      <c r="M199" s="40" t="n">
        <f aca="false">+MAX(0,MIN(M$5-SUM(M$7:M198),M$1))</f>
        <v>0</v>
      </c>
      <c r="N199" s="55" t="e">
        <f aca="false">+$J199*M199</f>
        <v>#NAME?</v>
      </c>
    </row>
    <row r="200" customFormat="false" ht="14.65" hidden="false" customHeight="false" outlineLevel="0" collapsed="false">
      <c r="B200" s="37"/>
      <c r="C200" s="51" t="n">
        <f aca="false">+C$5*(1+$C$4*(EXP(D200*(G200-$G$5)/365.25)-1))</f>
        <v>56</v>
      </c>
      <c r="D200" s="36" t="n">
        <f aca="false">2*LN(1+VLOOKUP(G200,CURVES!B$13:C$372,2)/2)</f>
        <v>0.0624046029978332</v>
      </c>
      <c r="E200" s="37"/>
      <c r="F200" s="30" t="n">
        <f aca="false">+F$5</f>
        <v>1</v>
      </c>
      <c r="G200" s="20" t="n">
        <f aca="false">+G199+7</f>
        <v>37693</v>
      </c>
      <c r="H200" s="38" t="n">
        <v>0</v>
      </c>
      <c r="I200" s="3"/>
      <c r="J200" s="39" t="e">
        <f aca="false">(,$B$5,$C200,$D200,$E$5,$F200,$G200-$D$3,$H200,J$5)</f>
        <v>#NAME?</v>
      </c>
      <c r="L200" s="56"/>
      <c r="M200" s="40" t="n">
        <f aca="false">+MAX(0,MIN(M$5-SUM(M$7:M199),M$1))</f>
        <v>0</v>
      </c>
      <c r="N200" s="55" t="e">
        <f aca="false">+$J200*M200</f>
        <v>#NAME?</v>
      </c>
    </row>
    <row r="201" customFormat="false" ht="14.65" hidden="false" customHeight="false" outlineLevel="0" collapsed="false">
      <c r="B201" s="37"/>
      <c r="C201" s="51" t="n">
        <f aca="false">+C$5*(1+$C$4*(EXP(D201*(G201-$G$5)/365.25)-1))</f>
        <v>56</v>
      </c>
      <c r="D201" s="36" t="n">
        <f aca="false">2*LN(1+VLOOKUP(G201,CURVES!B$13:C$372,2)/2)</f>
        <v>0.0624046029978332</v>
      </c>
      <c r="E201" s="37"/>
      <c r="F201" s="30" t="n">
        <f aca="false">+F$5</f>
        <v>1</v>
      </c>
      <c r="G201" s="20" t="n">
        <f aca="false">+G200+7</f>
        <v>37700</v>
      </c>
      <c r="H201" s="38" t="n">
        <v>0</v>
      </c>
      <c r="I201" s="3"/>
      <c r="J201" s="39" t="e">
        <f aca="false">(,$B$5,$C201,$D201,$E$5,$F201,$G201-$D$3,$H201,J$5)</f>
        <v>#NAME?</v>
      </c>
      <c r="L201" s="56"/>
      <c r="M201" s="40" t="n">
        <f aca="false">+MAX(0,MIN(M$5-SUM(M$7:M200),M$1))</f>
        <v>0</v>
      </c>
      <c r="N201" s="55" t="e">
        <f aca="false">+$J201*M201</f>
        <v>#NAME?</v>
      </c>
    </row>
    <row r="202" customFormat="false" ht="14.65" hidden="false" customHeight="false" outlineLevel="0" collapsed="false">
      <c r="B202" s="37"/>
      <c r="C202" s="51" t="n">
        <f aca="false">+C$5*(1+$C$4*(EXP(D202*(G202-$G$5)/365.25)-1))</f>
        <v>56</v>
      </c>
      <c r="D202" s="36" t="n">
        <f aca="false">2*LN(1+VLOOKUP(G202,CURVES!B$13:C$372,2)/2)</f>
        <v>0.0624046029978332</v>
      </c>
      <c r="E202" s="37"/>
      <c r="F202" s="30" t="n">
        <f aca="false">+F$5</f>
        <v>1</v>
      </c>
      <c r="G202" s="20" t="n">
        <f aca="false">+G201+7</f>
        <v>37707</v>
      </c>
      <c r="H202" s="38" t="n">
        <v>0</v>
      </c>
      <c r="I202" s="3"/>
      <c r="J202" s="39" t="e">
        <f aca="false">(,$B$5,$C202,$D202,$E$5,$F202,$G202-$D$3,$H202,J$5)</f>
        <v>#NAME?</v>
      </c>
      <c r="L202" s="56"/>
      <c r="M202" s="40" t="n">
        <f aca="false">+MAX(0,MIN(M$5-SUM(M$7:M201),M$1))</f>
        <v>0</v>
      </c>
      <c r="N202" s="55" t="e">
        <f aca="false">+$J202*M202</f>
        <v>#NAME?</v>
      </c>
    </row>
    <row r="203" customFormat="false" ht="14.65" hidden="false" customHeight="false" outlineLevel="0" collapsed="false">
      <c r="B203" s="37"/>
      <c r="C203" s="51" t="n">
        <f aca="false">+C$5*(1+$C$4*(EXP(D203*(G203-$G$5)/365.25)-1))</f>
        <v>56</v>
      </c>
      <c r="D203" s="36" t="n">
        <f aca="false">2*LN(1+VLOOKUP(G203,CURVES!B$13:C$372,2)/2)</f>
        <v>0.0625020069290319</v>
      </c>
      <c r="E203" s="37"/>
      <c r="F203" s="30" t="n">
        <f aca="false">+F$5</f>
        <v>1</v>
      </c>
      <c r="G203" s="20" t="n">
        <f aca="false">+G202+7</f>
        <v>37714</v>
      </c>
      <c r="H203" s="38" t="n">
        <v>0</v>
      </c>
      <c r="I203" s="3"/>
      <c r="J203" s="39" t="e">
        <f aca="false">(,$B$5,$C203,$D203,$E$5,$F203,$G203-$D$3,$H203,J$5)</f>
        <v>#NAME?</v>
      </c>
      <c r="L203" s="56"/>
      <c r="M203" s="40" t="n">
        <f aca="false">+MAX(0,MIN(M$5-SUM(M$7:M202),M$1))</f>
        <v>0</v>
      </c>
      <c r="N203" s="55" t="e">
        <f aca="false">+$J203*M203</f>
        <v>#NAME?</v>
      </c>
    </row>
    <row r="204" customFormat="false" ht="14.65" hidden="false" customHeight="false" outlineLevel="0" collapsed="false">
      <c r="B204" s="37"/>
      <c r="C204" s="51" t="n">
        <f aca="false">+C$5*(1+$C$4*(EXP(D204*(G204-$G$5)/365.25)-1))</f>
        <v>56</v>
      </c>
      <c r="D204" s="36" t="n">
        <f aca="false">2*LN(1+VLOOKUP(G204,CURVES!B$13:C$372,2)/2)</f>
        <v>0.0625020069290319</v>
      </c>
      <c r="E204" s="37"/>
      <c r="F204" s="30" t="n">
        <f aca="false">+F$5</f>
        <v>1</v>
      </c>
      <c r="G204" s="20" t="n">
        <f aca="false">+G203+7</f>
        <v>37721</v>
      </c>
      <c r="H204" s="38" t="n">
        <v>0</v>
      </c>
      <c r="I204" s="3"/>
      <c r="J204" s="39" t="e">
        <f aca="false">(,$B$5,$C204,$D204,$E$5,$F204,$G204-$D$3,$H204,J$5)</f>
        <v>#NAME?</v>
      </c>
      <c r="L204" s="56"/>
      <c r="M204" s="40" t="n">
        <f aca="false">+MAX(0,MIN(M$5-SUM(M$7:M203),M$1))</f>
        <v>0</v>
      </c>
      <c r="N204" s="55" t="e">
        <f aca="false">+$J204*M204</f>
        <v>#NAME?</v>
      </c>
    </row>
    <row r="205" customFormat="false" ht="14.65" hidden="false" customHeight="false" outlineLevel="0" collapsed="false">
      <c r="B205" s="37"/>
      <c r="C205" s="51" t="n">
        <f aca="false">+C$5*(1+$C$4*(EXP(D205*(G205-$G$5)/365.25)-1))</f>
        <v>56</v>
      </c>
      <c r="D205" s="36" t="n">
        <f aca="false">2*LN(1+VLOOKUP(G205,CURVES!B$13:C$372,2)/2)</f>
        <v>0.0625020069290319</v>
      </c>
      <c r="E205" s="37"/>
      <c r="F205" s="30" t="n">
        <f aca="false">+F$5</f>
        <v>1</v>
      </c>
      <c r="G205" s="20" t="n">
        <f aca="false">+G204+7</f>
        <v>37728</v>
      </c>
      <c r="H205" s="38" t="n">
        <v>0</v>
      </c>
      <c r="I205" s="3"/>
      <c r="J205" s="39" t="e">
        <f aca="false">(,$B$5,$C205,$D205,$E$5,$F205,$G205-$D$3,$H205,J$5)</f>
        <v>#NAME?</v>
      </c>
      <c r="L205" s="56"/>
      <c r="M205" s="40" t="n">
        <f aca="false">+MAX(0,MIN(M$5-SUM(M$7:M204),M$1))</f>
        <v>0</v>
      </c>
      <c r="N205" s="55" t="e">
        <f aca="false">+$J205*M205</f>
        <v>#NAME?</v>
      </c>
    </row>
    <row r="206" customFormat="false" ht="14.65" hidden="false" customHeight="false" outlineLevel="0" collapsed="false">
      <c r="B206" s="37"/>
      <c r="C206" s="51" t="n">
        <f aca="false">+C$5*(1+$C$4*(EXP(D206*(G206-$G$5)/365.25)-1))</f>
        <v>56</v>
      </c>
      <c r="D206" s="36" t="n">
        <f aca="false">2*LN(1+VLOOKUP(G206,CURVES!B$13:C$372,2)/2)</f>
        <v>0.0625020069290319</v>
      </c>
      <c r="E206" s="37"/>
      <c r="F206" s="30" t="n">
        <f aca="false">+F$5</f>
        <v>1</v>
      </c>
      <c r="G206" s="20" t="n">
        <f aca="false">+G205+7</f>
        <v>37735</v>
      </c>
      <c r="H206" s="38" t="n">
        <v>0</v>
      </c>
      <c r="I206" s="3"/>
      <c r="J206" s="39" t="e">
        <f aca="false">(,$B$5,$C206,$D206,$E$5,$F206,$G206-$D$3,$H206,J$5)</f>
        <v>#NAME?</v>
      </c>
      <c r="L206" s="56"/>
      <c r="M206" s="40" t="n">
        <f aca="false">+MAX(0,MIN(M$5-SUM(M$7:M205),M$1))</f>
        <v>0</v>
      </c>
      <c r="N206" s="55" t="e">
        <f aca="false">+$J206*M206</f>
        <v>#NAME?</v>
      </c>
    </row>
    <row r="207" customFormat="false" ht="14.65" hidden="false" customHeight="false" outlineLevel="0" collapsed="false">
      <c r="B207" s="37"/>
      <c r="C207" s="51" t="n">
        <f aca="false">+C$5*(1+$C$4*(EXP(D207*(G207-$G$5)/365.25)-1))</f>
        <v>56</v>
      </c>
      <c r="D207" s="36" t="n">
        <f aca="false">2*LN(1+VLOOKUP(G207,CURVES!B$13:C$372,2)/2)</f>
        <v>0.0625857881136583</v>
      </c>
      <c r="E207" s="37"/>
      <c r="F207" s="30" t="n">
        <f aca="false">+F$5</f>
        <v>1</v>
      </c>
      <c r="G207" s="20" t="n">
        <f aca="false">+G206+7</f>
        <v>37742</v>
      </c>
      <c r="H207" s="38" t="n">
        <v>0</v>
      </c>
      <c r="I207" s="3"/>
      <c r="J207" s="39" t="e">
        <f aca="false">(,$B$5,$C207,$D207,$E$5,$F207,$G207-$D$3,$H207,J$5)</f>
        <v>#NAME?</v>
      </c>
      <c r="L207" s="56"/>
      <c r="M207" s="40" t="n">
        <f aca="false">+MAX(0,MIN(M$5-SUM(M$7:M206),M$1))</f>
        <v>0</v>
      </c>
      <c r="N207" s="55" t="e">
        <f aca="false">+$J207*M207</f>
        <v>#NAME?</v>
      </c>
    </row>
    <row r="208" customFormat="false" ht="14.65" hidden="false" customHeight="false" outlineLevel="0" collapsed="false">
      <c r="B208" s="37"/>
      <c r="C208" s="51" t="n">
        <f aca="false">+C$5*(1+$C$4*(EXP(D208*(G208-$G$5)/365.25)-1))</f>
        <v>56</v>
      </c>
      <c r="D208" s="36" t="n">
        <f aca="false">2*LN(1+VLOOKUP(G208,CURVES!B$13:C$372,2)/2)</f>
        <v>0.0625857881136583</v>
      </c>
      <c r="E208" s="37"/>
      <c r="F208" s="30" t="n">
        <f aca="false">+F$5</f>
        <v>1</v>
      </c>
      <c r="G208" s="20" t="n">
        <f aca="false">+G207+7</f>
        <v>37749</v>
      </c>
      <c r="H208" s="38" t="n">
        <v>0</v>
      </c>
      <c r="I208" s="3"/>
      <c r="J208" s="39" t="e">
        <f aca="false">(,$B$5,$C208,$D208,$E$5,$F208,$G208-$D$3,$H208,J$5)</f>
        <v>#NAME?</v>
      </c>
      <c r="L208" s="56"/>
      <c r="M208" s="40" t="n">
        <f aca="false">+MAX(0,MIN(M$5-SUM(M$7:M207),M$1))</f>
        <v>0</v>
      </c>
      <c r="N208" s="55" t="e">
        <f aca="false">+$J208*M208</f>
        <v>#NAME?</v>
      </c>
    </row>
    <row r="209" customFormat="false" ht="14.65" hidden="false" customHeight="false" outlineLevel="0" collapsed="false">
      <c r="B209" s="37"/>
      <c r="C209" s="51" t="n">
        <f aca="false">+C$5*(1+$C$4*(EXP(D209*(G209-$G$5)/365.25)-1))</f>
        <v>56</v>
      </c>
      <c r="D209" s="36" t="n">
        <f aca="false">2*LN(1+VLOOKUP(G209,CURVES!B$13:C$372,2)/2)</f>
        <v>0.0625857881136583</v>
      </c>
      <c r="E209" s="37"/>
      <c r="F209" s="30" t="n">
        <f aca="false">+F$5</f>
        <v>1</v>
      </c>
      <c r="G209" s="20" t="n">
        <f aca="false">+G208+7</f>
        <v>37756</v>
      </c>
      <c r="H209" s="38" t="n">
        <v>0</v>
      </c>
      <c r="I209" s="3"/>
      <c r="J209" s="39" t="e">
        <f aca="false">(,$B$5,$C209,$D209,$E$5,$F209,$G209-$D$3,$H209,J$5)</f>
        <v>#NAME?</v>
      </c>
      <c r="L209" s="56"/>
      <c r="M209" s="40" t="n">
        <f aca="false">+MAX(0,MIN(M$5-SUM(M$7:M208),M$1))</f>
        <v>0</v>
      </c>
      <c r="N209" s="55" t="e">
        <f aca="false">+$J209*M209</f>
        <v>#NAME?</v>
      </c>
    </row>
    <row r="210" customFormat="false" ht="14.65" hidden="false" customHeight="false" outlineLevel="0" collapsed="false">
      <c r="B210" s="37"/>
      <c r="C210" s="51" t="n">
        <f aca="false">+C$5*(1+$C$4*(EXP(D210*(G210-$G$5)/365.25)-1))</f>
        <v>56</v>
      </c>
      <c r="D210" s="36" t="n">
        <f aca="false">2*LN(1+VLOOKUP(G210,CURVES!B$13:C$372,2)/2)</f>
        <v>0.0625857881136583</v>
      </c>
      <c r="E210" s="37"/>
      <c r="F210" s="30" t="n">
        <f aca="false">+F$5</f>
        <v>1</v>
      </c>
      <c r="G210" s="20" t="n">
        <f aca="false">+G209+7</f>
        <v>37763</v>
      </c>
      <c r="H210" s="38" t="n">
        <v>0</v>
      </c>
      <c r="I210" s="3"/>
      <c r="J210" s="39" t="e">
        <f aca="false">(,$B$5,$C210,$D210,$E$5,$F210,$G210-$D$3,$H210,J$5)</f>
        <v>#NAME?</v>
      </c>
      <c r="L210" s="56"/>
      <c r="M210" s="40" t="n">
        <f aca="false">+MAX(0,MIN(M$5-SUM(M$7:M209),M$1))</f>
        <v>0</v>
      </c>
      <c r="N210" s="55" t="e">
        <f aca="false">+$J210*M210</f>
        <v>#NAME?</v>
      </c>
    </row>
    <row r="211" customFormat="false" ht="14.65" hidden="false" customHeight="false" outlineLevel="0" collapsed="false">
      <c r="B211" s="37"/>
      <c r="C211" s="51" t="n">
        <f aca="false">+C$5*(1+$C$4*(EXP(D211*(G211-$G$5)/365.25)-1))</f>
        <v>56</v>
      </c>
      <c r="D211" s="36" t="n">
        <f aca="false">2*LN(1+VLOOKUP(G211,CURVES!B$13:C$372,2)/2)</f>
        <v>0.0625857881136583</v>
      </c>
      <c r="E211" s="37"/>
      <c r="F211" s="30" t="n">
        <f aca="false">+F$5</f>
        <v>1</v>
      </c>
      <c r="G211" s="20" t="n">
        <f aca="false">+G210+7</f>
        <v>37770</v>
      </c>
      <c r="H211" s="38" t="n">
        <v>0</v>
      </c>
      <c r="I211" s="3"/>
      <c r="J211" s="39" t="e">
        <f aca="false">(,$B$5,$C211,$D211,$E$5,$F211,$G211-$D$3,$H211,J$5)</f>
        <v>#NAME?</v>
      </c>
      <c r="L211" s="56"/>
      <c r="M211" s="40" t="n">
        <f aca="false">+MAX(0,MIN(M$5-SUM(M$7:M210),M$1))</f>
        <v>0</v>
      </c>
      <c r="N211" s="55" t="e">
        <f aca="false">+$J211*M211</f>
        <v>#NAME?</v>
      </c>
    </row>
    <row r="212" customFormat="false" ht="14.65" hidden="false" customHeight="false" outlineLevel="0" collapsed="false">
      <c r="B212" s="37"/>
      <c r="C212" s="51" t="n">
        <f aca="false">+C$5*(1+$C$4*(EXP(D212*(G212-$G$5)/365.25)-1))</f>
        <v>56</v>
      </c>
      <c r="D212" s="36" t="n">
        <f aca="false">2*LN(1+VLOOKUP(G212,CURVES!B$13:C$372,2)/2)</f>
        <v>0.0626723583200463</v>
      </c>
      <c r="E212" s="37"/>
      <c r="F212" s="30" t="n">
        <f aca="false">+F$5</f>
        <v>1</v>
      </c>
      <c r="G212" s="20" t="n">
        <f aca="false">+G211+7</f>
        <v>37777</v>
      </c>
      <c r="H212" s="38" t="n">
        <v>0</v>
      </c>
      <c r="I212" s="3"/>
      <c r="J212" s="39" t="e">
        <f aca="false">(,$B$5,$C212,$D212,$E$5,$F212,$G212-$D$3,$H212,J$5)</f>
        <v>#NAME?</v>
      </c>
      <c r="L212" s="56"/>
      <c r="M212" s="40" t="n">
        <f aca="false">+MAX(0,MIN(M$5-SUM(M$7:M211),M$1))</f>
        <v>0</v>
      </c>
      <c r="N212" s="55" t="e">
        <f aca="false">+$J212*M212</f>
        <v>#NAME?</v>
      </c>
    </row>
    <row r="213" customFormat="false" ht="14.65" hidden="false" customHeight="false" outlineLevel="0" collapsed="false">
      <c r="B213" s="37"/>
      <c r="C213" s="51" t="n">
        <f aca="false">+C$5*(1+$C$4*(EXP(D213*(G213-$G$5)/365.25)-1))</f>
        <v>56</v>
      </c>
      <c r="D213" s="36" t="n">
        <f aca="false">2*LN(1+VLOOKUP(G213,CURVES!B$13:C$372,2)/2)</f>
        <v>0.0626723583200463</v>
      </c>
      <c r="E213" s="37"/>
      <c r="F213" s="30" t="n">
        <f aca="false">+F$5</f>
        <v>1</v>
      </c>
      <c r="G213" s="20" t="n">
        <f aca="false">+G212+7</f>
        <v>37784</v>
      </c>
      <c r="H213" s="38" t="n">
        <v>0</v>
      </c>
      <c r="I213" s="3"/>
      <c r="J213" s="39" t="e">
        <f aca="false">(,$B$5,$C213,$D213,$E$5,$F213,$G213-$D$3,$H213,J$5)</f>
        <v>#NAME?</v>
      </c>
      <c r="L213" s="56"/>
      <c r="M213" s="40" t="n">
        <f aca="false">+MAX(0,MIN(M$5-SUM(M$7:M212),M$1))</f>
        <v>0</v>
      </c>
      <c r="N213" s="55" t="e">
        <f aca="false">+$J213*M213</f>
        <v>#NAME?</v>
      </c>
    </row>
    <row r="214" customFormat="false" ht="14.65" hidden="false" customHeight="false" outlineLevel="0" collapsed="false">
      <c r="B214" s="37"/>
      <c r="C214" s="51" t="n">
        <f aca="false">+C$5*(1+$C$4*(EXP(D214*(G214-$G$5)/365.25)-1))</f>
        <v>56</v>
      </c>
      <c r="D214" s="36" t="n">
        <f aca="false">2*LN(1+VLOOKUP(G214,CURVES!B$13:C$372,2)/2)</f>
        <v>0.0626723583200463</v>
      </c>
      <c r="E214" s="37"/>
      <c r="F214" s="30" t="n">
        <f aca="false">+F$5</f>
        <v>1</v>
      </c>
      <c r="G214" s="20" t="n">
        <f aca="false">+G213+7</f>
        <v>37791</v>
      </c>
      <c r="H214" s="38" t="n">
        <v>0</v>
      </c>
      <c r="I214" s="3"/>
      <c r="J214" s="39" t="e">
        <f aca="false">(,$B$5,$C214,$D214,$E$5,$F214,$G214-$D$3,$H214,J$5)</f>
        <v>#NAME?</v>
      </c>
      <c r="L214" s="56"/>
      <c r="M214" s="40" t="n">
        <f aca="false">+MAX(0,MIN(M$5-SUM(M$7:M213),M$1))</f>
        <v>0</v>
      </c>
      <c r="N214" s="55" t="e">
        <f aca="false">+$J214*M214</f>
        <v>#NAME?</v>
      </c>
    </row>
    <row r="215" customFormat="false" ht="14.65" hidden="false" customHeight="false" outlineLevel="0" collapsed="false">
      <c r="B215" s="37"/>
      <c r="C215" s="51" t="n">
        <f aca="false">+C$5*(1+$C$4*(EXP(D215*(G215-$G$5)/365.25)-1))</f>
        <v>56</v>
      </c>
      <c r="D215" s="36" t="n">
        <f aca="false">2*LN(1+VLOOKUP(G215,CURVES!B$13:C$372,2)/2)</f>
        <v>0.0626723583200463</v>
      </c>
      <c r="E215" s="37"/>
      <c r="F215" s="30" t="n">
        <f aca="false">+F$5</f>
        <v>1</v>
      </c>
      <c r="G215" s="20" t="n">
        <f aca="false">+G214+7</f>
        <v>37798</v>
      </c>
      <c r="H215" s="38" t="n">
        <v>0</v>
      </c>
      <c r="I215" s="3"/>
      <c r="J215" s="39" t="e">
        <f aca="false">(,$B$5,$C215,$D215,$E$5,$F215,$G215-$D$3,$H215,J$5)</f>
        <v>#NAME?</v>
      </c>
      <c r="L215" s="56"/>
      <c r="M215" s="40" t="n">
        <f aca="false">+MAX(0,MIN(M$5-SUM(M$7:M214),M$1))</f>
        <v>0</v>
      </c>
      <c r="N215" s="55" t="e">
        <f aca="false">+$J215*M215</f>
        <v>#NAME?</v>
      </c>
    </row>
    <row r="216" customFormat="false" ht="14.65" hidden="false" customHeight="false" outlineLevel="0" collapsed="false">
      <c r="B216" s="37"/>
      <c r="C216" s="51" t="n">
        <f aca="false">+C$5*(1+$C$4*(EXP(D216*(G216-$G$5)/365.25)-1))</f>
        <v>56</v>
      </c>
      <c r="D216" s="36" t="n">
        <f aca="false">2*LN(1+VLOOKUP(G216,CURVES!B$13:C$372,2)/2)</f>
        <v>0.0627548591640678</v>
      </c>
      <c r="E216" s="37"/>
      <c r="F216" s="30" t="n">
        <f aca="false">+F$5</f>
        <v>1</v>
      </c>
      <c r="G216" s="20" t="n">
        <f aca="false">+G215+7</f>
        <v>37805</v>
      </c>
      <c r="H216" s="38" t="n">
        <v>0</v>
      </c>
      <c r="I216" s="3"/>
      <c r="J216" s="39" t="e">
        <f aca="false">(,$B$5,$C216,$D216,$E$5,$F216,$G216-$D$3,$H216,J$5)</f>
        <v>#NAME?</v>
      </c>
      <c r="L216" s="56"/>
      <c r="M216" s="40" t="n">
        <f aca="false">+MAX(0,MIN(M$5-SUM(M$7:M215),M$1))</f>
        <v>0</v>
      </c>
      <c r="N216" s="55" t="e">
        <f aca="false">+$J216*M216</f>
        <v>#NAME?</v>
      </c>
    </row>
    <row r="217" customFormat="false" ht="14.65" hidden="false" customHeight="false" outlineLevel="0" collapsed="false">
      <c r="B217" s="37"/>
      <c r="C217" s="51" t="n">
        <f aca="false">+C$5*(1+$C$4*(EXP(D217*(G217-$G$5)/365.25)-1))</f>
        <v>56</v>
      </c>
      <c r="D217" s="36" t="n">
        <f aca="false">2*LN(1+VLOOKUP(G217,CURVES!B$13:C$372,2)/2)</f>
        <v>0.0627548591640678</v>
      </c>
      <c r="E217" s="37"/>
      <c r="F217" s="30" t="n">
        <f aca="false">+F$5</f>
        <v>1</v>
      </c>
      <c r="G217" s="20" t="n">
        <f aca="false">+G216+7</f>
        <v>37812</v>
      </c>
      <c r="H217" s="38" t="n">
        <v>0</v>
      </c>
      <c r="I217" s="3"/>
      <c r="J217" s="39" t="e">
        <f aca="false">(,$B$5,$C217,$D217,$E$5,$F217,$G217-$D$3,$H217,J$5)</f>
        <v>#NAME?</v>
      </c>
      <c r="L217" s="56"/>
      <c r="M217" s="40" t="n">
        <f aca="false">+MAX(0,MIN(M$5-SUM(M$7:M216),M$1))</f>
        <v>0</v>
      </c>
      <c r="N217" s="55" t="e">
        <f aca="false">+$J217*M217</f>
        <v>#NAME?</v>
      </c>
    </row>
    <row r="218" customFormat="false" ht="14.65" hidden="false" customHeight="false" outlineLevel="0" collapsed="false">
      <c r="B218" s="37"/>
      <c r="C218" s="51" t="n">
        <f aca="false">+C$5*(1+$C$4*(EXP(D218*(G218-$G$5)/365.25)-1))</f>
        <v>56</v>
      </c>
      <c r="D218" s="36" t="n">
        <f aca="false">2*LN(1+VLOOKUP(G218,CURVES!B$13:C$372,2)/2)</f>
        <v>0.0627548591640678</v>
      </c>
      <c r="E218" s="37"/>
      <c r="F218" s="30" t="n">
        <f aca="false">+F$5</f>
        <v>1</v>
      </c>
      <c r="G218" s="20" t="n">
        <f aca="false">+G217+7</f>
        <v>37819</v>
      </c>
      <c r="H218" s="38" t="n">
        <v>0</v>
      </c>
      <c r="I218" s="3"/>
      <c r="J218" s="39" t="e">
        <f aca="false">(,$B$5,$C218,$D218,$E$5,$F218,$G218-$D$3,$H218,J$5)</f>
        <v>#NAME?</v>
      </c>
      <c r="L218" s="56"/>
      <c r="M218" s="40" t="n">
        <f aca="false">+MAX(0,MIN(M$5-SUM(M$7:M217),M$1))</f>
        <v>0</v>
      </c>
      <c r="N218" s="55" t="e">
        <f aca="false">+$J218*M218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C5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" activeCellId="0" sqref="D2 D2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8.99"/>
    <col collapsed="false" customWidth="true" hidden="false" outlineLevel="0" max="3" min="3" style="0" width="13.99"/>
    <col collapsed="false" customWidth="true" hidden="false" outlineLevel="0" max="5" min="4" style="0" width="19.28"/>
    <col collapsed="false" customWidth="true" hidden="false" outlineLevel="0" max="6" min="6" style="0" width="16.56"/>
    <col collapsed="false" customWidth="true" hidden="false" outlineLevel="0" max="7" min="7" style="0" width="15.13"/>
    <col collapsed="false" customWidth="true" hidden="false" outlineLevel="0" max="8" min="8" style="0" width="19.41"/>
    <col collapsed="false" customWidth="true" hidden="false" outlineLevel="0" max="9" min="9" style="0" width="18.99"/>
    <col collapsed="false" customWidth="true" hidden="false" outlineLevel="0" max="10" min="10" style="0" width="17.99"/>
    <col collapsed="false" customWidth="true" hidden="false" outlineLevel="0" max="11" min="11" style="0" width="10.71"/>
    <col collapsed="false" customWidth="true" hidden="false" outlineLevel="0" max="12" min="12" style="0" width="12.56"/>
    <col collapsed="false" customWidth="true" hidden="false" outlineLevel="0" max="13" min="13" style="0" width="11.7"/>
    <col collapsed="false" customWidth="true" hidden="false" outlineLevel="0" max="14" min="14" style="57" width="9.28"/>
    <col collapsed="false" customWidth="true" hidden="false" outlineLevel="0" max="15" min="15" style="0" width="12.56"/>
    <col collapsed="false" customWidth="true" hidden="false" outlineLevel="0" max="16" min="16" style="0" width="11.7"/>
    <col collapsed="false" customWidth="true" hidden="false" outlineLevel="0" max="158" min="158" style="0" width="13.85"/>
    <col collapsed="false" customWidth="true" hidden="false" outlineLevel="0" max="159" min="159" style="0" width="14.85"/>
  </cols>
  <sheetData>
    <row r="1" customFormat="false" ht="24.05" hidden="false" customHeight="false" outlineLevel="0" collapsed="false">
      <c r="A1" s="58" t="s">
        <v>26</v>
      </c>
      <c r="B1" s="59"/>
      <c r="F1" s="60"/>
      <c r="G1" s="60"/>
      <c r="H1" s="60"/>
      <c r="I1" s="60"/>
    </row>
    <row r="2" customFormat="false" ht="17" hidden="false" customHeight="false" outlineLevel="0" collapsed="false">
      <c r="F2" s="60"/>
      <c r="G2" s="60"/>
      <c r="H2" s="60"/>
      <c r="I2" s="60"/>
      <c r="FA2" s="61" t="s">
        <v>27</v>
      </c>
      <c r="FB2" s="62"/>
      <c r="FC2" s="63"/>
    </row>
    <row r="3" customFormat="false" ht="17" hidden="false" customHeight="false" outlineLevel="0" collapsed="false">
      <c r="B3" s="59" t="s">
        <v>28</v>
      </c>
      <c r="F3" s="60"/>
      <c r="G3" s="60"/>
      <c r="H3" s="60"/>
      <c r="I3" s="60"/>
      <c r="FA3" s="64" t="s">
        <v>29</v>
      </c>
      <c r="FB3" s="3"/>
      <c r="FC3" s="65"/>
    </row>
    <row r="4" customFormat="false" ht="14.65" hidden="false" customHeight="false" outlineLevel="0" collapsed="false">
      <c r="B4" s="66" t="s">
        <v>30</v>
      </c>
      <c r="C4" s="67" t="s">
        <v>31</v>
      </c>
      <c r="F4" s="60"/>
      <c r="G4" s="60"/>
      <c r="H4" s="60"/>
      <c r="I4" s="60"/>
      <c r="FA4" s="68"/>
      <c r="FB4" s="69" t="s">
        <v>32</v>
      </c>
      <c r="FC4" s="70" t="s">
        <v>33</v>
      </c>
    </row>
    <row r="5" customFormat="false" ht="14.65" hidden="false" customHeight="false" outlineLevel="0" collapsed="false">
      <c r="B5" s="66" t="s">
        <v>28</v>
      </c>
      <c r="C5" s="67" t="s">
        <v>34</v>
      </c>
      <c r="F5" s="60"/>
      <c r="G5" s="60"/>
      <c r="H5" s="60"/>
      <c r="I5" s="60"/>
      <c r="FA5" s="71" t="s">
        <v>35</v>
      </c>
      <c r="FB5" s="72" t="s">
        <v>36</v>
      </c>
      <c r="FC5" s="73" t="s">
        <v>36</v>
      </c>
    </row>
    <row r="6" customFormat="false" ht="47.75" hidden="false" customHeight="false" outlineLevel="0" collapsed="false">
      <c r="B6" s="66" t="s">
        <v>37</v>
      </c>
      <c r="C6" s="67" t="s">
        <v>34</v>
      </c>
      <c r="F6" s="60"/>
      <c r="G6" s="60"/>
      <c r="H6" s="60"/>
      <c r="I6" s="60"/>
      <c r="FA6" s="74" t="s">
        <v>38</v>
      </c>
      <c r="FB6" s="75" t="s">
        <v>39</v>
      </c>
      <c r="FC6" s="76" t="s">
        <v>39</v>
      </c>
    </row>
    <row r="7" customFormat="false" ht="17" hidden="false" customHeight="false" outlineLevel="0" collapsed="false">
      <c r="B7" s="59" t="s">
        <v>40</v>
      </c>
      <c r="C7" s="77"/>
      <c r="F7" s="60"/>
      <c r="G7" s="60"/>
      <c r="H7" s="60"/>
      <c r="I7" s="60"/>
      <c r="FA7" s="78" t="n">
        <v>35431</v>
      </c>
      <c r="FB7" s="79" t="n">
        <v>35423</v>
      </c>
      <c r="FC7" s="80" t="n">
        <v>35422</v>
      </c>
    </row>
    <row r="8" customFormat="false" ht="17" hidden="false" customHeight="false" outlineLevel="0" collapsed="false">
      <c r="B8" s="66" t="s">
        <v>41</v>
      </c>
      <c r="C8" s="81" t="n">
        <f aca="false">PriceCurveDate</f>
        <v>45925</v>
      </c>
      <c r="D8" s="81" t="n">
        <f aca="false">PriceCurveDate</f>
        <v>45925</v>
      </c>
      <c r="E8" s="81" t="n">
        <f aca="false">PriceCurveDate</f>
        <v>45925</v>
      </c>
      <c r="F8" s="81" t="n">
        <f aca="false">PriceCurveDate</f>
        <v>45925</v>
      </c>
      <c r="G8" s="81" t="n">
        <f aca="false">PriceCurveDate</f>
        <v>45925</v>
      </c>
      <c r="H8" s="81" t="n">
        <f aca="false">PriceCurveDate</f>
        <v>45925</v>
      </c>
      <c r="I8" s="81" t="n">
        <f aca="false">PriceCurveDate</f>
        <v>45925</v>
      </c>
      <c r="J8" s="81" t="n">
        <v>35888</v>
      </c>
      <c r="N8" s="0"/>
      <c r="FA8" s="64" t="n">
        <v>35462</v>
      </c>
      <c r="FB8" s="82" t="n">
        <v>35457</v>
      </c>
      <c r="FC8" s="83" t="n">
        <v>35454</v>
      </c>
    </row>
    <row r="9" customFormat="false" ht="14.65" hidden="false" customHeight="false" outlineLevel="0" collapsed="false">
      <c r="B9" s="66" t="s">
        <v>42</v>
      </c>
      <c r="C9" s="84" t="n">
        <f aca="false">INDEX(FA7:FA414,MATCH(PriceCurveDate,FB7:FB414,1)+1)</f>
        <v>45931</v>
      </c>
      <c r="D9" s="84" t="n">
        <f aca="false">Prompt</f>
        <v>45931</v>
      </c>
      <c r="E9" s="84" t="n">
        <f aca="false">Prompt</f>
        <v>45931</v>
      </c>
      <c r="F9" s="84" t="n">
        <f aca="false">Prompt</f>
        <v>45931</v>
      </c>
      <c r="G9" s="84" t="n">
        <f aca="false">Prompt</f>
        <v>45931</v>
      </c>
      <c r="H9" s="84" t="n">
        <f aca="false">Prompt</f>
        <v>45931</v>
      </c>
      <c r="I9" s="84" t="n">
        <f aca="false">Prompt</f>
        <v>45931</v>
      </c>
      <c r="J9" s="84" t="n">
        <f aca="false">Prompt</f>
        <v>45931</v>
      </c>
      <c r="N9" s="0"/>
      <c r="FA9" s="64" t="n">
        <v>35490</v>
      </c>
      <c r="FB9" s="82" t="n">
        <v>35485</v>
      </c>
      <c r="FC9" s="83" t="n">
        <v>35482</v>
      </c>
    </row>
    <row r="10" customFormat="false" ht="14.65" hidden="false" customHeight="false" outlineLevel="0" collapsed="false">
      <c r="B10" s="66" t="s">
        <v>43</v>
      </c>
      <c r="C10" s="85" t="s">
        <v>44</v>
      </c>
      <c r="D10" s="86" t="s">
        <v>45</v>
      </c>
      <c r="E10" s="87" t="s">
        <v>46</v>
      </c>
      <c r="F10" s="0" t="s">
        <v>47</v>
      </c>
      <c r="G10" s="0" t="s">
        <v>48</v>
      </c>
      <c r="H10" s="88" t="s">
        <v>49</v>
      </c>
      <c r="I10" s="85" t="s">
        <v>44</v>
      </c>
      <c r="J10" s="85" t="s">
        <v>50</v>
      </c>
      <c r="N10" s="0"/>
      <c r="FA10" s="64" t="n">
        <v>35521</v>
      </c>
      <c r="FB10" s="82" t="n">
        <v>35513</v>
      </c>
      <c r="FC10" s="83" t="n">
        <v>35510</v>
      </c>
    </row>
    <row r="11" customFormat="false" ht="24.05" hidden="false" customHeight="false" outlineLevel="0" collapsed="false">
      <c r="B11" s="66" t="s">
        <v>51</v>
      </c>
      <c r="C11" s="67" t="s">
        <v>52</v>
      </c>
      <c r="D11" s="67" t="s">
        <v>53</v>
      </c>
      <c r="E11" s="67" t="s">
        <v>53</v>
      </c>
      <c r="F11" s="67" t="s">
        <v>53</v>
      </c>
      <c r="G11" s="67" t="s">
        <v>53</v>
      </c>
      <c r="H11" s="67" t="s">
        <v>54</v>
      </c>
      <c r="I11" s="67" t="s">
        <v>52</v>
      </c>
      <c r="J11" s="67" t="s">
        <v>54</v>
      </c>
      <c r="N11" s="0"/>
      <c r="FA11" s="64" t="n">
        <v>35551</v>
      </c>
      <c r="FB11" s="82" t="n">
        <v>35544</v>
      </c>
      <c r="FC11" s="83" t="n">
        <v>35543</v>
      </c>
    </row>
    <row r="12" customFormat="false" ht="14.65" hidden="false" customHeight="false" outlineLevel="0" collapsed="false">
      <c r="B12" s="66" t="s">
        <v>55</v>
      </c>
      <c r="C12" s="67" t="s">
        <v>56</v>
      </c>
      <c r="D12" s="67" t="s">
        <v>57</v>
      </c>
      <c r="E12" s="67" t="s">
        <v>57</v>
      </c>
      <c r="F12" s="67" t="s">
        <v>57</v>
      </c>
      <c r="G12" s="67" t="s">
        <v>57</v>
      </c>
      <c r="H12" s="67" t="s">
        <v>58</v>
      </c>
      <c r="I12" s="67" t="s">
        <v>56</v>
      </c>
      <c r="J12" s="67" t="s">
        <v>58</v>
      </c>
      <c r="N12" s="0"/>
      <c r="FA12" s="64" t="n">
        <v>35582</v>
      </c>
      <c r="FB12" s="82" t="n">
        <v>35578</v>
      </c>
      <c r="FC12" s="83" t="n">
        <v>35577</v>
      </c>
    </row>
    <row r="13" customFormat="false" ht="14.65" hidden="false" customHeight="false" outlineLevel="0" collapsed="false">
      <c r="B13" s="89" t="n">
        <v>36342</v>
      </c>
      <c r="C13" s="0" t="n">
        <v>0.050208130350197</v>
      </c>
      <c r="D13" s="0" t="n">
        <v>-0.0675</v>
      </c>
      <c r="E13" s="0" t="n">
        <v>-0.0325</v>
      </c>
      <c r="F13" s="0" t="n">
        <v>0</v>
      </c>
      <c r="G13" s="0" t="n">
        <v>-0.0225</v>
      </c>
      <c r="H13" s="0" t="n">
        <v>0.405</v>
      </c>
      <c r="I13" s="0" t="n">
        <v>0.050208130350197</v>
      </c>
      <c r="J13" s="0" t="n">
        <v>0.4</v>
      </c>
      <c r="N13" s="0"/>
      <c r="Q13" s="90"/>
      <c r="S13" s="91"/>
      <c r="T13" s="91"/>
      <c r="U13" s="91"/>
      <c r="FA13" s="64" t="n">
        <v>35612</v>
      </c>
      <c r="FB13" s="82" t="n">
        <v>35607</v>
      </c>
      <c r="FC13" s="83" t="n">
        <v>35606</v>
      </c>
    </row>
    <row r="14" customFormat="false" ht="14.65" hidden="false" customHeight="false" outlineLevel="0" collapsed="false">
      <c r="B14" s="89" t="n">
        <v>36373</v>
      </c>
      <c r="C14" s="0" t="n">
        <v>0.051196810561716</v>
      </c>
      <c r="D14" s="0" t="n">
        <v>-0.0675</v>
      </c>
      <c r="E14" s="0" t="n">
        <v>-0.03</v>
      </c>
      <c r="F14" s="0" t="n">
        <v>0</v>
      </c>
      <c r="G14" s="0" t="n">
        <v>-0.0225</v>
      </c>
      <c r="H14" s="0" t="n">
        <v>0.3775</v>
      </c>
      <c r="I14" s="0" t="n">
        <v>0.051196810561716</v>
      </c>
      <c r="J14" s="0" t="n">
        <v>0.55</v>
      </c>
      <c r="N14" s="0"/>
      <c r="Q14" s="90"/>
      <c r="S14" s="91"/>
      <c r="T14" s="91"/>
      <c r="U14" s="91"/>
      <c r="FA14" s="64" t="n">
        <v>35643</v>
      </c>
      <c r="FB14" s="82" t="n">
        <v>35640</v>
      </c>
      <c r="FC14" s="83" t="n">
        <v>35639</v>
      </c>
    </row>
    <row r="15" customFormat="false" ht="14.65" hidden="false" customHeight="false" outlineLevel="0" collapsed="false">
      <c r="B15" s="89" t="n">
        <v>36404</v>
      </c>
      <c r="C15" s="0" t="n">
        <v>0.051801544648307</v>
      </c>
      <c r="D15" s="0" t="n">
        <v>-0.0725</v>
      </c>
      <c r="E15" s="0" t="n">
        <v>-0.03</v>
      </c>
      <c r="F15" s="0" t="n">
        <v>0</v>
      </c>
      <c r="G15" s="0" t="n">
        <v>-0.0225</v>
      </c>
      <c r="H15" s="0" t="n">
        <v>0.37</v>
      </c>
      <c r="I15" s="0" t="n">
        <v>0.051801544648307</v>
      </c>
      <c r="J15" s="0" t="n">
        <v>0.6</v>
      </c>
      <c r="N15" s="0"/>
      <c r="Q15" s="90"/>
      <c r="S15" s="91"/>
      <c r="T15" s="91"/>
      <c r="U15" s="91"/>
      <c r="FA15" s="64" t="n">
        <v>35674</v>
      </c>
      <c r="FB15" s="82" t="n">
        <v>35669</v>
      </c>
      <c r="FC15" s="83" t="n">
        <v>35668</v>
      </c>
    </row>
    <row r="16" customFormat="false" ht="14.65" hidden="false" customHeight="false" outlineLevel="0" collapsed="false">
      <c r="B16" s="89" t="n">
        <v>36434</v>
      </c>
      <c r="C16" s="0" t="n">
        <v>0.052375234253107</v>
      </c>
      <c r="D16" s="0" t="n">
        <v>-0.0725</v>
      </c>
      <c r="E16" s="0" t="n">
        <v>-0.03</v>
      </c>
      <c r="F16" s="0" t="n">
        <v>0</v>
      </c>
      <c r="G16" s="0" t="n">
        <v>-0.0225</v>
      </c>
      <c r="H16" s="0" t="n">
        <v>0.365</v>
      </c>
      <c r="I16" s="0" t="n">
        <v>0.052375234253107</v>
      </c>
      <c r="J16" s="0" t="n">
        <v>0.6</v>
      </c>
      <c r="N16" s="0"/>
      <c r="Q16" s="90"/>
      <c r="S16" s="91"/>
      <c r="T16" s="91"/>
      <c r="U16" s="91"/>
      <c r="FA16" s="64" t="n">
        <v>35704</v>
      </c>
      <c r="FB16" s="82" t="n">
        <v>35699</v>
      </c>
      <c r="FC16" s="83" t="n">
        <v>35698</v>
      </c>
    </row>
    <row r="17" customFormat="false" ht="14.65" hidden="false" customHeight="false" outlineLevel="0" collapsed="false">
      <c r="B17" s="89" t="n">
        <v>36465</v>
      </c>
      <c r="C17" s="0" t="n">
        <v>0.052988312607109</v>
      </c>
      <c r="D17" s="0" t="n">
        <v>-0.0725</v>
      </c>
      <c r="E17" s="0" t="n">
        <v>-0.0275</v>
      </c>
      <c r="F17" s="0" t="n">
        <v>0.005</v>
      </c>
      <c r="G17" s="0" t="n">
        <v>-0.025</v>
      </c>
      <c r="H17" s="0" t="n">
        <v>0.36</v>
      </c>
      <c r="I17" s="0" t="n">
        <v>0.052988312607109</v>
      </c>
      <c r="J17" s="0" t="n">
        <v>0.6</v>
      </c>
      <c r="N17" s="0"/>
      <c r="Q17" s="90"/>
      <c r="S17" s="91"/>
      <c r="T17" s="91"/>
      <c r="U17" s="91"/>
      <c r="FA17" s="64" t="n">
        <v>35735</v>
      </c>
      <c r="FB17" s="82" t="n">
        <v>35732</v>
      </c>
      <c r="FC17" s="83" t="n">
        <v>35731</v>
      </c>
    </row>
    <row r="18" customFormat="false" ht="14.65" hidden="false" customHeight="false" outlineLevel="0" collapsed="false">
      <c r="B18" s="89" t="n">
        <v>36495</v>
      </c>
      <c r="C18" s="0" t="n">
        <v>0.05358161435933</v>
      </c>
      <c r="D18" s="0" t="n">
        <v>-0.0725</v>
      </c>
      <c r="E18" s="0" t="n">
        <v>-0.0275</v>
      </c>
      <c r="F18" s="0" t="n">
        <v>0.005</v>
      </c>
      <c r="G18" s="0" t="n">
        <v>-0.025</v>
      </c>
      <c r="H18" s="0" t="n">
        <v>0.355</v>
      </c>
      <c r="I18" s="0" t="n">
        <v>0.05358161435933</v>
      </c>
      <c r="J18" s="0" t="n">
        <v>1.05</v>
      </c>
      <c r="N18" s="0"/>
      <c r="Q18" s="90"/>
      <c r="S18" s="91"/>
      <c r="T18" s="91"/>
      <c r="U18" s="91"/>
      <c r="FA18" s="64" t="n">
        <v>35765</v>
      </c>
      <c r="FB18" s="82" t="n">
        <v>35758</v>
      </c>
      <c r="FC18" s="83" t="n">
        <v>35755</v>
      </c>
    </row>
    <row r="19" customFormat="false" ht="14.65" hidden="false" customHeight="false" outlineLevel="0" collapsed="false">
      <c r="B19" s="89" t="n">
        <v>36526</v>
      </c>
      <c r="C19" s="0" t="n">
        <v>0.054197353551409</v>
      </c>
      <c r="D19" s="0" t="n">
        <v>-0.0625</v>
      </c>
      <c r="E19" s="0" t="n">
        <v>-0.0275</v>
      </c>
      <c r="F19" s="0" t="n">
        <v>0.005</v>
      </c>
      <c r="G19" s="0" t="n">
        <v>-0.025</v>
      </c>
      <c r="H19" s="0" t="n">
        <v>0.3575</v>
      </c>
      <c r="I19" s="0" t="n">
        <v>0.054197353551409</v>
      </c>
      <c r="J19" s="0" t="n">
        <v>1.05</v>
      </c>
      <c r="N19" s="0"/>
      <c r="Q19" s="90"/>
      <c r="S19" s="91"/>
      <c r="T19" s="91"/>
      <c r="U19" s="91"/>
      <c r="FA19" s="64" t="n">
        <v>35796</v>
      </c>
      <c r="FB19" s="82" t="n">
        <v>35793</v>
      </c>
      <c r="FC19" s="83" t="n">
        <v>35790</v>
      </c>
    </row>
    <row r="20" customFormat="false" ht="14.65" hidden="false" customHeight="false" outlineLevel="0" collapsed="false">
      <c r="B20" s="89" t="n">
        <v>36557</v>
      </c>
      <c r="C20" s="0" t="n">
        <v>0.054815283945643</v>
      </c>
      <c r="D20" s="0" t="n">
        <v>-0.0625</v>
      </c>
      <c r="E20" s="0" t="n">
        <v>-0.0275</v>
      </c>
      <c r="F20" s="0" t="n">
        <v>0.005</v>
      </c>
      <c r="G20" s="0" t="n">
        <v>-0.025</v>
      </c>
      <c r="H20" s="0" t="n">
        <v>0.345</v>
      </c>
      <c r="I20" s="0" t="n">
        <v>0.054815283945643</v>
      </c>
      <c r="J20" s="0" t="n">
        <v>1.05</v>
      </c>
      <c r="N20" s="0"/>
      <c r="Q20" s="90"/>
      <c r="S20" s="91"/>
      <c r="T20" s="91"/>
      <c r="U20" s="91"/>
      <c r="FA20" s="64" t="n">
        <v>35827</v>
      </c>
      <c r="FB20" s="82" t="n">
        <v>35823</v>
      </c>
      <c r="FC20" s="83" t="n">
        <v>35822</v>
      </c>
    </row>
    <row r="21" customFormat="false" ht="14.65" hidden="false" customHeight="false" outlineLevel="0" collapsed="false">
      <c r="B21" s="89" t="n">
        <v>36586</v>
      </c>
      <c r="C21" s="0" t="n">
        <v>0.055393347977978</v>
      </c>
      <c r="D21" s="0" t="n">
        <v>-0.0675</v>
      </c>
      <c r="E21" s="0" t="n">
        <v>-0.0275</v>
      </c>
      <c r="F21" s="0" t="n">
        <v>0.005</v>
      </c>
      <c r="G21" s="0" t="n">
        <v>-0.025</v>
      </c>
      <c r="H21" s="0" t="n">
        <v>0.31</v>
      </c>
      <c r="I21" s="0" t="n">
        <v>0.055393347977978</v>
      </c>
      <c r="J21" s="0" t="n">
        <v>0.55</v>
      </c>
      <c r="N21" s="0"/>
      <c r="Q21" s="90"/>
      <c r="S21" s="91"/>
      <c r="T21" s="91"/>
      <c r="U21" s="91"/>
      <c r="FA21" s="64" t="n">
        <v>35855</v>
      </c>
      <c r="FB21" s="82" t="n">
        <v>35851</v>
      </c>
      <c r="FC21" s="83" t="n">
        <v>35850</v>
      </c>
    </row>
    <row r="22" customFormat="false" ht="14.65" hidden="false" customHeight="false" outlineLevel="0" collapsed="false">
      <c r="B22" s="89" t="n">
        <v>36617</v>
      </c>
      <c r="C22" s="0" t="n">
        <v>0.055878297676256</v>
      </c>
      <c r="D22" s="0" t="n">
        <v>-0.07</v>
      </c>
      <c r="E22" s="0" t="n">
        <v>-0.0275</v>
      </c>
      <c r="F22" s="0" t="n">
        <v>0.005</v>
      </c>
      <c r="G22" s="0" t="n">
        <v>-0.025</v>
      </c>
      <c r="H22" s="0" t="n">
        <v>0.25</v>
      </c>
      <c r="I22" s="0" t="n">
        <v>0.055878297676256</v>
      </c>
      <c r="J22" s="0" t="n">
        <v>0.4</v>
      </c>
      <c r="N22" s="0"/>
      <c r="Q22" s="90"/>
      <c r="S22" s="91"/>
      <c r="T22" s="91"/>
      <c r="U22" s="91"/>
      <c r="FA22" s="64" t="n">
        <v>35886</v>
      </c>
      <c r="FB22" s="82" t="n">
        <v>35881</v>
      </c>
      <c r="FC22" s="83" t="n">
        <v>35880</v>
      </c>
    </row>
    <row r="23" customFormat="false" ht="14.65" hidden="false" customHeight="false" outlineLevel="0" collapsed="false">
      <c r="B23" s="89" t="n">
        <v>36647</v>
      </c>
      <c r="C23" s="0" t="n">
        <v>0.056241622881613</v>
      </c>
      <c r="D23" s="0" t="n">
        <v>-0.07</v>
      </c>
      <c r="E23" s="0" t="n">
        <v>-0.0275</v>
      </c>
      <c r="F23" s="0" t="n">
        <v>0.005</v>
      </c>
      <c r="G23" s="0" t="n">
        <v>-0.025</v>
      </c>
      <c r="H23" s="0" t="n">
        <v>0.2175</v>
      </c>
      <c r="I23" s="0" t="n">
        <v>0.056241622881613</v>
      </c>
      <c r="J23" s="0" t="n">
        <v>0.35</v>
      </c>
      <c r="N23" s="0"/>
      <c r="Q23" s="90"/>
      <c r="S23" s="91"/>
      <c r="T23" s="91"/>
      <c r="U23" s="91"/>
      <c r="FA23" s="64" t="n">
        <v>35916</v>
      </c>
      <c r="FB23" s="82" t="n">
        <v>35913</v>
      </c>
      <c r="FC23" s="83" t="n">
        <v>35912</v>
      </c>
    </row>
    <row r="24" customFormat="false" ht="14.65" hidden="false" customHeight="false" outlineLevel="0" collapsed="false">
      <c r="B24" s="89" t="n">
        <v>36678</v>
      </c>
      <c r="C24" s="0" t="n">
        <v>0.056617058973311</v>
      </c>
      <c r="D24" s="0" t="n">
        <v>-0.07</v>
      </c>
      <c r="E24" s="0" t="n">
        <v>-0.0275</v>
      </c>
      <c r="F24" s="0" t="n">
        <v>0.005</v>
      </c>
      <c r="G24" s="0" t="n">
        <v>-0.025</v>
      </c>
      <c r="H24" s="0" t="n">
        <v>0.215</v>
      </c>
      <c r="I24" s="0" t="n">
        <v>0.056617058973311</v>
      </c>
      <c r="J24" s="0" t="n">
        <v>0.4</v>
      </c>
      <c r="N24" s="0"/>
      <c r="Q24" s="90"/>
      <c r="S24" s="91"/>
      <c r="T24" s="91"/>
      <c r="U24" s="91"/>
      <c r="FA24" s="64" t="n">
        <v>35947</v>
      </c>
      <c r="FB24" s="82" t="n">
        <v>35942</v>
      </c>
      <c r="FC24" s="83" t="n">
        <v>35941</v>
      </c>
    </row>
    <row r="25" customFormat="false" ht="14.65" hidden="false" customHeight="false" outlineLevel="0" collapsed="false">
      <c r="B25" s="89" t="n">
        <v>36708</v>
      </c>
      <c r="C25" s="0" t="n">
        <v>0.056991084210964</v>
      </c>
      <c r="D25" s="0" t="n">
        <v>-0.07</v>
      </c>
      <c r="E25" s="0" t="n">
        <v>-0.0275</v>
      </c>
      <c r="F25" s="0" t="n">
        <v>0.005</v>
      </c>
      <c r="G25" s="0" t="n">
        <v>-0.025</v>
      </c>
      <c r="H25" s="0" t="n">
        <v>0.2125</v>
      </c>
      <c r="I25" s="0" t="n">
        <v>0.056991084210964</v>
      </c>
      <c r="J25" s="0" t="n">
        <v>0.4</v>
      </c>
      <c r="N25" s="0"/>
      <c r="Q25" s="90"/>
      <c r="S25" s="91"/>
      <c r="T25" s="91"/>
      <c r="U25" s="91"/>
      <c r="FA25" s="64" t="n">
        <v>35977</v>
      </c>
      <c r="FB25" s="82" t="n">
        <v>35972</v>
      </c>
      <c r="FC25" s="83" t="n">
        <v>35971</v>
      </c>
    </row>
    <row r="26" customFormat="false" ht="14.65" hidden="false" customHeight="false" outlineLevel="0" collapsed="false">
      <c r="B26" s="89" t="n">
        <v>36739</v>
      </c>
      <c r="C26" s="0" t="n">
        <v>0.057339187452886</v>
      </c>
      <c r="D26" s="0" t="n">
        <v>-0.07</v>
      </c>
      <c r="E26" s="0" t="n">
        <v>-0.0275</v>
      </c>
      <c r="F26" s="0" t="n">
        <v>0.005</v>
      </c>
      <c r="G26" s="0" t="n">
        <v>-0.025</v>
      </c>
      <c r="H26" s="0" t="n">
        <v>0.21</v>
      </c>
      <c r="I26" s="0" t="n">
        <v>0.057339187452886</v>
      </c>
      <c r="J26" s="0" t="n">
        <v>0.55</v>
      </c>
      <c r="N26" s="0"/>
      <c r="Q26" s="90"/>
      <c r="S26" s="91"/>
      <c r="T26" s="91"/>
      <c r="U26" s="91"/>
      <c r="FA26" s="64" t="n">
        <v>36008</v>
      </c>
      <c r="FB26" s="82" t="n">
        <v>36005</v>
      </c>
      <c r="FC26" s="83" t="n">
        <v>36004</v>
      </c>
    </row>
    <row r="27" customFormat="false" ht="14.65" hidden="false" customHeight="false" outlineLevel="0" collapsed="false">
      <c r="B27" s="89" t="n">
        <v>36770</v>
      </c>
      <c r="C27" s="0" t="n">
        <v>0.057687290735123</v>
      </c>
      <c r="D27" s="0" t="n">
        <v>-0.07</v>
      </c>
      <c r="E27" s="0" t="n">
        <v>-0.0275</v>
      </c>
      <c r="F27" s="0" t="n">
        <v>0.005</v>
      </c>
      <c r="G27" s="0" t="n">
        <v>-0.025</v>
      </c>
      <c r="H27" s="0" t="n">
        <v>0.2075</v>
      </c>
      <c r="I27" s="0" t="n">
        <v>0.057687290735123</v>
      </c>
      <c r="J27" s="0" t="n">
        <v>0.6</v>
      </c>
      <c r="N27" s="0"/>
      <c r="Q27" s="90"/>
      <c r="S27" s="91"/>
      <c r="T27" s="91"/>
      <c r="U27" s="91"/>
      <c r="FA27" s="64" t="n">
        <v>36039</v>
      </c>
      <c r="FB27" s="82" t="n">
        <v>36034</v>
      </c>
      <c r="FC27" s="83" t="n">
        <v>36033</v>
      </c>
    </row>
    <row r="28" customFormat="false" ht="14.65" hidden="false" customHeight="false" outlineLevel="0" collapsed="false">
      <c r="B28" s="89" t="n">
        <v>36800</v>
      </c>
      <c r="C28" s="0" t="n">
        <v>0.058013155503691</v>
      </c>
      <c r="D28" s="0" t="n">
        <v>-0.07</v>
      </c>
      <c r="E28" s="0" t="n">
        <v>-0.0275</v>
      </c>
      <c r="F28" s="0" t="n">
        <v>0.005</v>
      </c>
      <c r="G28" s="0" t="n">
        <v>-0.025</v>
      </c>
      <c r="H28" s="0" t="n">
        <v>0.211</v>
      </c>
      <c r="I28" s="0" t="n">
        <v>0.058013155503691</v>
      </c>
      <c r="J28" s="0" t="n">
        <v>0.6</v>
      </c>
      <c r="N28" s="0"/>
      <c r="Q28" s="90"/>
      <c r="S28" s="91"/>
      <c r="T28" s="91"/>
      <c r="U28" s="91"/>
      <c r="FA28" s="64" t="n">
        <v>36069</v>
      </c>
      <c r="FB28" s="82" t="n">
        <v>36066</v>
      </c>
      <c r="FC28" s="83" t="n">
        <v>36063</v>
      </c>
    </row>
    <row r="29" customFormat="false" ht="14.65" hidden="false" customHeight="false" outlineLevel="0" collapsed="false">
      <c r="B29" s="89" t="n">
        <v>36831</v>
      </c>
      <c r="C29" s="0" t="n">
        <v>0.058329086454001</v>
      </c>
      <c r="D29" s="0" t="n">
        <v>-0.0675</v>
      </c>
      <c r="E29" s="0" t="n">
        <v>-0.0325</v>
      </c>
      <c r="F29" s="0" t="n">
        <v>0.0075</v>
      </c>
      <c r="G29" s="0" t="n">
        <v>-0.024</v>
      </c>
      <c r="H29" s="0" t="n">
        <v>0.2135</v>
      </c>
      <c r="I29" s="0" t="n">
        <v>0.058329086454001</v>
      </c>
      <c r="J29" s="0" t="n">
        <v>0.6</v>
      </c>
      <c r="N29" s="0"/>
      <c r="Q29" s="90"/>
      <c r="S29" s="91"/>
      <c r="T29" s="91"/>
      <c r="U29" s="91"/>
      <c r="FA29" s="64" t="n">
        <v>36100</v>
      </c>
      <c r="FB29" s="82" t="n">
        <v>36096</v>
      </c>
      <c r="FC29" s="83" t="n">
        <v>36095</v>
      </c>
    </row>
    <row r="30" customFormat="false" ht="14.65" hidden="false" customHeight="false" outlineLevel="0" collapsed="false">
      <c r="B30" s="89" t="n">
        <v>36861</v>
      </c>
      <c r="C30" s="0" t="n">
        <v>0.058634826114935</v>
      </c>
      <c r="D30" s="0" t="n">
        <v>-0.0675</v>
      </c>
      <c r="E30" s="0" t="n">
        <v>-0.0325</v>
      </c>
      <c r="F30" s="0" t="n">
        <v>0.0075</v>
      </c>
      <c r="G30" s="0" t="n">
        <v>-0.024</v>
      </c>
      <c r="H30" s="0" t="n">
        <v>0.216</v>
      </c>
      <c r="I30" s="0" t="n">
        <v>0.058634826114935</v>
      </c>
      <c r="J30" s="0" t="n">
        <v>1.05</v>
      </c>
      <c r="N30" s="0"/>
      <c r="Q30" s="90"/>
      <c r="S30" s="91"/>
      <c r="T30" s="91"/>
      <c r="U30" s="91"/>
      <c r="FA30" s="64" t="n">
        <v>36130</v>
      </c>
      <c r="FB30" s="82" t="n">
        <v>36124</v>
      </c>
      <c r="FC30" s="83" t="n">
        <v>36123</v>
      </c>
    </row>
    <row r="31" customFormat="false" ht="14.65" hidden="false" customHeight="false" outlineLevel="0" collapsed="false">
      <c r="B31" s="89" t="n">
        <v>36892</v>
      </c>
      <c r="C31" s="0" t="n">
        <v>0.058949159215482</v>
      </c>
      <c r="D31" s="0" t="n">
        <v>-0.0575</v>
      </c>
      <c r="E31" s="0" t="n">
        <v>-0.0325</v>
      </c>
      <c r="F31" s="0" t="n">
        <v>0.0075</v>
      </c>
      <c r="G31" s="0" t="n">
        <v>-0.024</v>
      </c>
      <c r="H31" s="0" t="n">
        <v>0.2185</v>
      </c>
      <c r="I31" s="0" t="n">
        <v>0.058949159215482</v>
      </c>
      <c r="J31" s="0" t="n">
        <v>1.05</v>
      </c>
      <c r="N31" s="0"/>
      <c r="Q31" s="90"/>
      <c r="S31" s="91"/>
      <c r="T31" s="91"/>
      <c r="U31" s="91"/>
      <c r="FA31" s="64" t="n">
        <v>36161</v>
      </c>
      <c r="FB31" s="82" t="n">
        <v>36158</v>
      </c>
      <c r="FC31" s="83" t="n">
        <v>36157</v>
      </c>
    </row>
    <row r="32" customFormat="false" ht="14.65" hidden="false" customHeight="false" outlineLevel="0" collapsed="false">
      <c r="B32" s="89" t="n">
        <v>36923</v>
      </c>
      <c r="C32" s="0" t="n">
        <v>0.059260962316419</v>
      </c>
      <c r="D32" s="0" t="n">
        <v>-0.0575</v>
      </c>
      <c r="E32" s="0" t="n">
        <v>-0.0325</v>
      </c>
      <c r="F32" s="0" t="n">
        <v>0.0075</v>
      </c>
      <c r="G32" s="0" t="n">
        <v>-0.024</v>
      </c>
      <c r="H32" s="0" t="n">
        <v>0.21</v>
      </c>
      <c r="I32" s="0" t="n">
        <v>0.059260962316419</v>
      </c>
      <c r="J32" s="0" t="n">
        <v>1.05</v>
      </c>
      <c r="N32" s="0"/>
      <c r="Q32" s="90"/>
      <c r="S32" s="91"/>
      <c r="T32" s="91"/>
      <c r="U32" s="91"/>
      <c r="FA32" s="64" t="n">
        <v>36192</v>
      </c>
      <c r="FB32" s="82" t="n">
        <v>36187</v>
      </c>
      <c r="FC32" s="83" t="n">
        <v>36186</v>
      </c>
    </row>
    <row r="33" customFormat="false" ht="14.65" hidden="false" customHeight="false" outlineLevel="0" collapsed="false">
      <c r="B33" s="89" t="n">
        <v>36951</v>
      </c>
      <c r="C33" s="0" t="n">
        <v>0.059542590951491</v>
      </c>
      <c r="D33" s="0" t="n">
        <v>-0.0625</v>
      </c>
      <c r="E33" s="0" t="n">
        <v>-0.0325</v>
      </c>
      <c r="F33" s="0" t="n">
        <v>0.0075</v>
      </c>
      <c r="G33" s="0" t="n">
        <v>-0.024</v>
      </c>
      <c r="H33" s="0" t="n">
        <v>0.195</v>
      </c>
      <c r="I33" s="0" t="n">
        <v>0.059542590951491</v>
      </c>
      <c r="J33" s="0" t="n">
        <v>0.55</v>
      </c>
      <c r="N33" s="0"/>
      <c r="Q33" s="90"/>
      <c r="S33" s="91"/>
      <c r="T33" s="91"/>
      <c r="U33" s="91"/>
      <c r="FA33" s="64" t="n">
        <v>36220</v>
      </c>
      <c r="FB33" s="82" t="n">
        <v>36215</v>
      </c>
      <c r="FC33" s="83" t="n">
        <v>36214</v>
      </c>
    </row>
    <row r="34" customFormat="false" ht="14.65" hidden="false" customHeight="false" outlineLevel="0" collapsed="false">
      <c r="B34" s="89" t="n">
        <v>36982</v>
      </c>
      <c r="C34" s="0" t="n">
        <v>0.059827997999199</v>
      </c>
      <c r="D34" s="0" t="n">
        <v>-0.065</v>
      </c>
      <c r="E34" s="0" t="n">
        <v>-0.0325</v>
      </c>
      <c r="F34" s="0" t="n">
        <v>0.005</v>
      </c>
      <c r="G34" s="0" t="n">
        <v>-0.024</v>
      </c>
      <c r="H34" s="0" t="n">
        <v>0.1875</v>
      </c>
      <c r="I34" s="0" t="n">
        <v>0.059827997999199</v>
      </c>
      <c r="J34" s="0" t="n">
        <v>0.4</v>
      </c>
      <c r="N34" s="0"/>
      <c r="Q34" s="90"/>
      <c r="S34" s="91"/>
      <c r="T34" s="91"/>
      <c r="U34" s="91"/>
      <c r="FA34" s="64" t="n">
        <v>36251</v>
      </c>
      <c r="FB34" s="82" t="n">
        <v>36248</v>
      </c>
      <c r="FC34" s="83" t="n">
        <v>36245</v>
      </c>
    </row>
    <row r="35" customFormat="false" ht="14.65" hidden="false" customHeight="false" outlineLevel="0" collapsed="false">
      <c r="B35" s="89" t="n">
        <v>37012</v>
      </c>
      <c r="C35" s="0" t="n">
        <v>0.060058996373816</v>
      </c>
      <c r="D35" s="0" t="n">
        <v>-0.065</v>
      </c>
      <c r="E35" s="0" t="n">
        <v>-0.0325</v>
      </c>
      <c r="F35" s="0" t="n">
        <v>0.005</v>
      </c>
      <c r="G35" s="0" t="n">
        <v>-0.024</v>
      </c>
      <c r="H35" s="0" t="n">
        <v>0.1825</v>
      </c>
      <c r="I35" s="0" t="n">
        <v>0.060058996373816</v>
      </c>
      <c r="J35" s="0" t="n">
        <v>0.35</v>
      </c>
      <c r="N35" s="0"/>
      <c r="Q35" s="90"/>
      <c r="S35" s="91"/>
      <c r="T35" s="91"/>
      <c r="U35" s="91"/>
      <c r="FA35" s="64" t="n">
        <v>36281</v>
      </c>
      <c r="FB35" s="82" t="n">
        <v>36278</v>
      </c>
      <c r="FC35" s="83" t="n">
        <v>36277</v>
      </c>
    </row>
    <row r="36" customFormat="false" ht="14.65" hidden="false" customHeight="false" outlineLevel="0" collapsed="false">
      <c r="B36" s="89" t="n">
        <v>37043</v>
      </c>
      <c r="C36" s="0" t="n">
        <v>0.060297694712878</v>
      </c>
      <c r="D36" s="0" t="n">
        <v>-0.065</v>
      </c>
      <c r="E36" s="0" t="n">
        <v>-0.0325</v>
      </c>
      <c r="F36" s="0" t="n">
        <v>0.005</v>
      </c>
      <c r="G36" s="0" t="n">
        <v>-0.024</v>
      </c>
      <c r="H36" s="0" t="n">
        <v>0.1825</v>
      </c>
      <c r="I36" s="0" t="n">
        <v>0.060297694712878</v>
      </c>
      <c r="J36" s="0" t="n">
        <v>0.4</v>
      </c>
      <c r="N36" s="0"/>
      <c r="Q36" s="90"/>
      <c r="S36" s="91"/>
      <c r="T36" s="91"/>
      <c r="U36" s="91"/>
      <c r="FA36" s="64" t="n">
        <v>36312</v>
      </c>
      <c r="FB36" s="82" t="n">
        <v>36306</v>
      </c>
      <c r="FC36" s="83" t="n">
        <v>36305</v>
      </c>
    </row>
    <row r="37" customFormat="false" ht="14.65" hidden="false" customHeight="false" outlineLevel="0" collapsed="false">
      <c r="B37" s="89" t="n">
        <v>37073</v>
      </c>
      <c r="C37" s="0" t="n">
        <v>0.060517949478755</v>
      </c>
      <c r="D37" s="0" t="n">
        <v>-0.065</v>
      </c>
      <c r="E37" s="0" t="n">
        <v>-0.0325</v>
      </c>
      <c r="F37" s="0" t="n">
        <v>0.005</v>
      </c>
      <c r="G37" s="0" t="n">
        <v>-0.024</v>
      </c>
      <c r="H37" s="0" t="n">
        <v>0.1825</v>
      </c>
      <c r="I37" s="0" t="n">
        <v>0.060517949478755</v>
      </c>
      <c r="J37" s="0" t="n">
        <v>0.4</v>
      </c>
      <c r="N37" s="0"/>
      <c r="Q37" s="90"/>
      <c r="S37" s="91"/>
      <c r="T37" s="91"/>
      <c r="U37" s="91"/>
      <c r="FA37" s="64" t="n">
        <v>36342</v>
      </c>
      <c r="FB37" s="82" t="n">
        <v>36339</v>
      </c>
      <c r="FC37" s="83" t="n">
        <v>36336</v>
      </c>
    </row>
    <row r="38" customFormat="false" ht="14.65" hidden="false" customHeight="false" outlineLevel="0" collapsed="false">
      <c r="B38" s="89" t="n">
        <v>37104</v>
      </c>
      <c r="C38" s="0" t="n">
        <v>0.060725123394769</v>
      </c>
      <c r="D38" s="0" t="n">
        <v>-0.065</v>
      </c>
      <c r="E38" s="0" t="n">
        <v>-0.0325</v>
      </c>
      <c r="F38" s="0" t="n">
        <v>0.005</v>
      </c>
      <c r="G38" s="0" t="n">
        <v>-0.024</v>
      </c>
      <c r="H38" s="0" t="n">
        <v>0.1825</v>
      </c>
      <c r="I38" s="0" t="n">
        <v>0.060725123394769</v>
      </c>
      <c r="J38" s="0" t="n">
        <v>0.55</v>
      </c>
      <c r="N38" s="0"/>
      <c r="Q38" s="90"/>
      <c r="S38" s="91"/>
      <c r="T38" s="91"/>
      <c r="U38" s="91"/>
      <c r="FA38" s="64" t="n">
        <v>36373</v>
      </c>
      <c r="FB38" s="82" t="n">
        <v>36369</v>
      </c>
      <c r="FC38" s="83" t="n">
        <v>36368</v>
      </c>
    </row>
    <row r="39" customFormat="false" ht="14.65" hidden="false" customHeight="false" outlineLevel="0" collapsed="false">
      <c r="B39" s="89" t="n">
        <v>37135</v>
      </c>
      <c r="C39" s="0" t="n">
        <v>0.06093229732504</v>
      </c>
      <c r="D39" s="0" t="n">
        <v>-0.065</v>
      </c>
      <c r="E39" s="0" t="n">
        <v>-0.0325</v>
      </c>
      <c r="F39" s="0" t="n">
        <v>0.005</v>
      </c>
      <c r="G39" s="0" t="n">
        <v>-0.024</v>
      </c>
      <c r="H39" s="0" t="n">
        <v>0.1825</v>
      </c>
      <c r="I39" s="0" t="n">
        <v>0.06093229732504</v>
      </c>
      <c r="J39" s="0" t="n">
        <v>0.6</v>
      </c>
      <c r="N39" s="0"/>
      <c r="Q39" s="90"/>
      <c r="S39" s="91"/>
      <c r="T39" s="91"/>
      <c r="U39" s="91"/>
      <c r="FA39" s="64" t="n">
        <v>36404</v>
      </c>
      <c r="FB39" s="82" t="n">
        <v>36399</v>
      </c>
      <c r="FC39" s="83" t="n">
        <v>36398</v>
      </c>
    </row>
    <row r="40" customFormat="false" ht="14.65" hidden="false" customHeight="false" outlineLevel="0" collapsed="false">
      <c r="B40" s="89" t="n">
        <v>37165</v>
      </c>
      <c r="C40" s="0" t="n">
        <v>0.061121411257723</v>
      </c>
      <c r="D40" s="0" t="n">
        <v>-0.065</v>
      </c>
      <c r="E40" s="0" t="n">
        <v>-0.0325</v>
      </c>
      <c r="F40" s="0" t="n">
        <v>0.005</v>
      </c>
      <c r="G40" s="0" t="n">
        <v>-0.024</v>
      </c>
      <c r="H40" s="0" t="n">
        <v>0.1825</v>
      </c>
      <c r="I40" s="0" t="n">
        <v>0.061121411257723</v>
      </c>
      <c r="J40" s="0" t="n">
        <v>0.6</v>
      </c>
      <c r="N40" s="0"/>
      <c r="Q40" s="90"/>
      <c r="S40" s="91"/>
      <c r="T40" s="91"/>
      <c r="U40" s="91"/>
      <c r="FA40" s="64" t="n">
        <v>36434</v>
      </c>
      <c r="FB40" s="82" t="n">
        <v>36431</v>
      </c>
      <c r="FC40" s="83" t="n">
        <v>36430</v>
      </c>
    </row>
    <row r="41" customFormat="false" ht="14.65" hidden="false" customHeight="false" outlineLevel="0" collapsed="false">
      <c r="B41" s="89" t="n">
        <v>37196</v>
      </c>
      <c r="C41" s="0" t="n">
        <v>0.061298060816901</v>
      </c>
      <c r="D41" s="0" t="n">
        <v>-0.07</v>
      </c>
      <c r="E41" s="0" t="n">
        <v>-0.0325</v>
      </c>
      <c r="F41" s="0" t="n">
        <v>0.01</v>
      </c>
      <c r="G41" s="0" t="n">
        <v>-0.023</v>
      </c>
      <c r="H41" s="0" t="n">
        <v>0.1825</v>
      </c>
      <c r="I41" s="0" t="n">
        <v>0.061298060816901</v>
      </c>
      <c r="J41" s="0" t="n">
        <v>0.6</v>
      </c>
      <c r="N41" s="0"/>
      <c r="Q41" s="90"/>
      <c r="S41" s="91"/>
      <c r="T41" s="91"/>
      <c r="U41" s="91"/>
      <c r="FA41" s="64" t="n">
        <v>36465</v>
      </c>
      <c r="FB41" s="82" t="n">
        <v>36460</v>
      </c>
      <c r="FC41" s="83" t="n">
        <v>36459</v>
      </c>
    </row>
    <row r="42" customFormat="false" ht="14.65" hidden="false" customHeight="false" outlineLevel="0" collapsed="false">
      <c r="B42" s="89" t="n">
        <v>37226</v>
      </c>
      <c r="C42" s="0" t="n">
        <v>0.061469012013068</v>
      </c>
      <c r="D42" s="0" t="n">
        <v>-0.07</v>
      </c>
      <c r="E42" s="0" t="n">
        <v>-0.0305</v>
      </c>
      <c r="F42" s="0" t="n">
        <v>0.01</v>
      </c>
      <c r="G42" s="0" t="n">
        <v>-0.023</v>
      </c>
      <c r="H42" s="0" t="n">
        <v>0.1825</v>
      </c>
      <c r="I42" s="0" t="n">
        <v>0.061469012013068</v>
      </c>
      <c r="J42" s="0" t="n">
        <v>1.05</v>
      </c>
      <c r="N42" s="0"/>
      <c r="Q42" s="90"/>
      <c r="S42" s="91"/>
      <c r="T42" s="91"/>
      <c r="U42" s="91"/>
      <c r="FA42" s="64" t="n">
        <v>36495</v>
      </c>
      <c r="FB42" s="82" t="n">
        <v>36490</v>
      </c>
      <c r="FC42" s="83" t="n">
        <v>36488</v>
      </c>
    </row>
    <row r="43" customFormat="false" ht="14.65" hidden="false" customHeight="false" outlineLevel="0" collapsed="false">
      <c r="B43" s="89" t="n">
        <v>37257</v>
      </c>
      <c r="C43" s="0" t="n">
        <v>0.061642081448486</v>
      </c>
      <c r="D43" s="0" t="n">
        <v>-0.07</v>
      </c>
      <c r="E43" s="0" t="n">
        <v>-0.0305</v>
      </c>
      <c r="F43" s="0" t="n">
        <v>0.01</v>
      </c>
      <c r="G43" s="0" t="n">
        <v>-0.023</v>
      </c>
      <c r="H43" s="0" t="n">
        <v>0.1825</v>
      </c>
      <c r="I43" s="0" t="n">
        <v>0.061642081448486</v>
      </c>
      <c r="J43" s="0" t="n">
        <v>1.05</v>
      </c>
      <c r="N43" s="0"/>
      <c r="Q43" s="92"/>
      <c r="S43" s="91"/>
      <c r="T43" s="91"/>
      <c r="U43" s="91"/>
      <c r="FA43" s="64" t="n">
        <v>36526</v>
      </c>
      <c r="FB43" s="82" t="n">
        <v>36522</v>
      </c>
      <c r="FC43" s="83" t="n">
        <v>36521</v>
      </c>
    </row>
    <row r="44" customFormat="false" ht="14.65" hidden="false" customHeight="false" outlineLevel="0" collapsed="false">
      <c r="B44" s="89" t="n">
        <v>37288</v>
      </c>
      <c r="C44" s="0" t="n">
        <v>0.061810193770906</v>
      </c>
      <c r="D44" s="0" t="n">
        <v>-0.07</v>
      </c>
      <c r="E44" s="0" t="n">
        <v>-0.0305</v>
      </c>
      <c r="F44" s="0" t="n">
        <v>0.01</v>
      </c>
      <c r="G44" s="0" t="n">
        <v>-0.023</v>
      </c>
      <c r="H44" s="0" t="n">
        <v>0.1825</v>
      </c>
      <c r="I44" s="0" t="n">
        <v>0.061810193770906</v>
      </c>
      <c r="J44" s="0" t="n">
        <v>1.05</v>
      </c>
      <c r="N44" s="0"/>
      <c r="Q44" s="92"/>
      <c r="S44" s="91"/>
      <c r="T44" s="91"/>
      <c r="U44" s="91"/>
      <c r="FA44" s="64" t="n">
        <v>36557</v>
      </c>
      <c r="FB44" s="82" t="n">
        <v>36552</v>
      </c>
      <c r="FC44" s="83" t="n">
        <v>36551</v>
      </c>
    </row>
    <row r="45" customFormat="false" ht="14.65" hidden="false" customHeight="false" outlineLevel="0" collapsed="false">
      <c r="B45" s="89" t="n">
        <v>37316</v>
      </c>
      <c r="C45" s="0" t="n">
        <v>0.061962037166962</v>
      </c>
      <c r="D45" s="0" t="n">
        <v>-0.07</v>
      </c>
      <c r="E45" s="0" t="n">
        <v>-0.0305</v>
      </c>
      <c r="F45" s="0" t="n">
        <v>0.01</v>
      </c>
      <c r="G45" s="0" t="n">
        <v>-0.023</v>
      </c>
      <c r="H45" s="0" t="n">
        <v>0.1825</v>
      </c>
      <c r="I45" s="0" t="n">
        <v>0.061962037166962</v>
      </c>
      <c r="J45" s="0" t="n">
        <v>0.55</v>
      </c>
      <c r="N45" s="0"/>
      <c r="Q45" s="92"/>
      <c r="S45" s="91"/>
      <c r="T45" s="91"/>
      <c r="U45" s="91"/>
      <c r="FA45" s="64" t="n">
        <v>36586</v>
      </c>
      <c r="FB45" s="82" t="n">
        <v>36581</v>
      </c>
      <c r="FC45" s="83" t="n">
        <v>36580</v>
      </c>
    </row>
    <row r="46" customFormat="false" ht="14.65" hidden="false" customHeight="false" outlineLevel="0" collapsed="false">
      <c r="B46" s="89" t="n">
        <v>37347</v>
      </c>
      <c r="C46" s="0" t="n">
        <v>0.062117225340506</v>
      </c>
      <c r="D46" s="0" t="n">
        <v>-0.0725</v>
      </c>
      <c r="E46" s="0" t="n">
        <v>-0.0305</v>
      </c>
      <c r="F46" s="0" t="n">
        <v>0.006</v>
      </c>
      <c r="G46" s="0" t="n">
        <v>-0.023</v>
      </c>
      <c r="H46" s="0" t="n">
        <v>0.1825</v>
      </c>
      <c r="I46" s="0" t="n">
        <v>0.062117225340506</v>
      </c>
      <c r="J46" s="0" t="n">
        <v>0.4</v>
      </c>
      <c r="N46" s="0"/>
      <c r="Q46" s="90"/>
      <c r="S46" s="91"/>
      <c r="T46" s="91"/>
      <c r="U46" s="91"/>
      <c r="FA46" s="64" t="n">
        <v>36617</v>
      </c>
      <c r="FB46" s="82" t="n">
        <v>36614</v>
      </c>
      <c r="FC46" s="83" t="n">
        <v>36613</v>
      </c>
    </row>
    <row r="47" customFormat="false" ht="14.65" hidden="false" customHeight="false" outlineLevel="0" collapsed="false">
      <c r="B47" s="89" t="n">
        <v>37377</v>
      </c>
      <c r="C47" s="0" t="n">
        <v>0.062247920474</v>
      </c>
      <c r="D47" s="0" t="n">
        <v>-0.0725</v>
      </c>
      <c r="E47" s="0" t="n">
        <v>-0.0305</v>
      </c>
      <c r="F47" s="0" t="n">
        <v>0.006</v>
      </c>
      <c r="G47" s="0" t="n">
        <v>-0.023</v>
      </c>
      <c r="H47" s="0" t="n">
        <v>0.1825</v>
      </c>
      <c r="I47" s="0" t="n">
        <v>0.062247920474</v>
      </c>
      <c r="J47" s="0" t="n">
        <v>0.35</v>
      </c>
      <c r="N47" s="0"/>
      <c r="Q47" s="92"/>
      <c r="S47" s="91"/>
      <c r="T47" s="91"/>
      <c r="U47" s="91"/>
      <c r="FA47" s="64" t="n">
        <v>36647</v>
      </c>
      <c r="FB47" s="82" t="n">
        <v>36642</v>
      </c>
      <c r="FC47" s="83" t="n">
        <v>36641</v>
      </c>
    </row>
    <row r="48" customFormat="false" ht="14.65" hidden="false" customHeight="false" outlineLevel="0" collapsed="false">
      <c r="B48" s="89" t="n">
        <v>37408</v>
      </c>
      <c r="C48" s="0" t="n">
        <v>0.062382972117898</v>
      </c>
      <c r="D48" s="0" t="n">
        <v>-0.0725</v>
      </c>
      <c r="E48" s="0" t="n">
        <v>-0.0305</v>
      </c>
      <c r="F48" s="0" t="n">
        <v>0.006</v>
      </c>
      <c r="G48" s="0" t="n">
        <v>-0.023</v>
      </c>
      <c r="H48" s="0" t="n">
        <v>0.1825</v>
      </c>
      <c r="I48" s="0" t="n">
        <v>0.062382972117898</v>
      </c>
      <c r="J48" s="0" t="n">
        <v>0.4</v>
      </c>
      <c r="N48" s="0"/>
      <c r="Q48" s="92"/>
      <c r="S48" s="91"/>
      <c r="T48" s="91"/>
      <c r="U48" s="91"/>
      <c r="FA48" s="64" t="n">
        <v>36678</v>
      </c>
      <c r="FB48" s="82" t="n">
        <v>36672</v>
      </c>
      <c r="FC48" s="83" t="n">
        <v>36671</v>
      </c>
    </row>
    <row r="49" customFormat="false" ht="14.65" hidden="false" customHeight="false" outlineLevel="0" collapsed="false">
      <c r="B49" s="89" t="n">
        <v>37438</v>
      </c>
      <c r="C49" s="0" t="n">
        <v>0.06250808433448</v>
      </c>
      <c r="D49" s="0" t="n">
        <v>-0.0725</v>
      </c>
      <c r="E49" s="0" t="n">
        <v>-0.0305</v>
      </c>
      <c r="F49" s="0" t="n">
        <v>0.006</v>
      </c>
      <c r="G49" s="0" t="n">
        <v>-0.023</v>
      </c>
      <c r="H49" s="0" t="n">
        <v>0.1825</v>
      </c>
      <c r="I49" s="0" t="n">
        <v>0.06250808433448</v>
      </c>
      <c r="J49" s="0" t="n">
        <v>0.4</v>
      </c>
      <c r="N49" s="0"/>
      <c r="Q49" s="92"/>
      <c r="S49" s="91"/>
      <c r="T49" s="91"/>
      <c r="U49" s="91"/>
      <c r="FA49" s="64" t="n">
        <v>36708</v>
      </c>
      <c r="FB49" s="82" t="n">
        <v>36705</v>
      </c>
      <c r="FC49" s="83" t="n">
        <v>36704</v>
      </c>
    </row>
    <row r="50" customFormat="false" ht="14.65" hidden="false" customHeight="false" outlineLevel="0" collapsed="false">
      <c r="B50" s="89" t="n">
        <v>37469</v>
      </c>
      <c r="C50" s="0" t="n">
        <v>0.062628143441047</v>
      </c>
      <c r="D50" s="0" t="n">
        <v>-0.0725</v>
      </c>
      <c r="E50" s="0" t="n">
        <v>-0.0305</v>
      </c>
      <c r="F50" s="0" t="n">
        <v>0.006</v>
      </c>
      <c r="G50" s="0" t="n">
        <v>-0.023</v>
      </c>
      <c r="H50" s="0" t="n">
        <v>0.1825</v>
      </c>
      <c r="I50" s="0" t="n">
        <v>0.062628143441047</v>
      </c>
      <c r="J50" s="0" t="n">
        <v>0.55</v>
      </c>
      <c r="N50" s="0"/>
      <c r="Q50" s="92"/>
      <c r="S50" s="91"/>
      <c r="T50" s="91"/>
      <c r="U50" s="91"/>
      <c r="FA50" s="64" t="n">
        <v>36739</v>
      </c>
      <c r="FB50" s="82" t="n">
        <v>36734</v>
      </c>
      <c r="FC50" s="83" t="n">
        <v>36733</v>
      </c>
    </row>
    <row r="51" customFormat="false" ht="14.65" hidden="false" customHeight="false" outlineLevel="0" collapsed="false">
      <c r="B51" s="89" t="n">
        <v>37500</v>
      </c>
      <c r="C51" s="0" t="n">
        <v>0.062748202552398</v>
      </c>
      <c r="D51" s="0" t="n">
        <v>-0.0725</v>
      </c>
      <c r="E51" s="0" t="n">
        <v>-0.0305</v>
      </c>
      <c r="F51" s="0" t="n">
        <v>0.006</v>
      </c>
      <c r="G51" s="0" t="n">
        <v>-0.023</v>
      </c>
      <c r="H51" s="0" t="n">
        <v>0.1825</v>
      </c>
      <c r="I51" s="0" t="n">
        <v>0.062748202552398</v>
      </c>
      <c r="J51" s="0" t="n">
        <v>0.6</v>
      </c>
      <c r="N51" s="0"/>
      <c r="Q51" s="92"/>
      <c r="S51" s="91"/>
      <c r="T51" s="91"/>
      <c r="U51" s="91"/>
      <c r="FA51" s="64" t="n">
        <v>36770</v>
      </c>
      <c r="FB51" s="82" t="n">
        <v>36767</v>
      </c>
      <c r="FC51" s="83" t="n">
        <v>36766</v>
      </c>
    </row>
    <row r="52" customFormat="false" ht="14.65" hidden="false" customHeight="false" outlineLevel="0" collapsed="false">
      <c r="B52" s="89" t="n">
        <v>37530</v>
      </c>
      <c r="C52" s="0" t="n">
        <v>0.062859712462757</v>
      </c>
      <c r="D52" s="0" t="n">
        <v>-0.0725</v>
      </c>
      <c r="E52" s="0" t="n">
        <v>-0.0305</v>
      </c>
      <c r="F52" s="0" t="n">
        <v>0.006</v>
      </c>
      <c r="G52" s="0" t="n">
        <v>-0.023</v>
      </c>
      <c r="H52" s="0" t="n">
        <v>0.1825</v>
      </c>
      <c r="I52" s="0" t="n">
        <v>0.062859712462757</v>
      </c>
      <c r="J52" s="0" t="n">
        <v>0.6</v>
      </c>
      <c r="N52" s="0"/>
      <c r="Q52" s="92"/>
      <c r="S52" s="91"/>
      <c r="T52" s="91"/>
      <c r="U52" s="91"/>
      <c r="FA52" s="64" t="n">
        <v>36800</v>
      </c>
      <c r="FB52" s="82" t="n">
        <v>36796</v>
      </c>
      <c r="FC52" s="83" t="n">
        <v>36795</v>
      </c>
    </row>
    <row r="53" customFormat="false" ht="14.65" hidden="false" customHeight="false" outlineLevel="0" collapsed="false">
      <c r="B53" s="89" t="n">
        <v>37561</v>
      </c>
      <c r="C53" s="0" t="n">
        <v>0.062968209216137</v>
      </c>
      <c r="D53" s="0" t="n">
        <v>-0.0675</v>
      </c>
      <c r="E53" s="0" t="n">
        <v>-0.0305</v>
      </c>
      <c r="F53" s="0" t="n">
        <v>0.012</v>
      </c>
      <c r="G53" s="0" t="n">
        <v>-0.022</v>
      </c>
      <c r="H53" s="0" t="n">
        <v>0.1825</v>
      </c>
      <c r="I53" s="0" t="n">
        <v>0.062968209216137</v>
      </c>
      <c r="J53" s="0" t="n">
        <v>0.6</v>
      </c>
      <c r="N53" s="0"/>
      <c r="Q53" s="92"/>
      <c r="S53" s="91"/>
      <c r="T53" s="91"/>
      <c r="U53" s="91"/>
      <c r="FA53" s="64" t="n">
        <v>36831</v>
      </c>
      <c r="FB53" s="82" t="n">
        <v>36826</v>
      </c>
      <c r="FC53" s="83" t="n">
        <v>36825</v>
      </c>
    </row>
    <row r="54" customFormat="false" ht="14.65" hidden="false" customHeight="false" outlineLevel="0" collapsed="false">
      <c r="B54" s="89" t="n">
        <v>37591</v>
      </c>
      <c r="C54" s="0" t="n">
        <v>0.063073206077966</v>
      </c>
      <c r="D54" s="0" t="n">
        <v>-0.0675</v>
      </c>
      <c r="E54" s="0" t="n">
        <v>-0.0285</v>
      </c>
      <c r="F54" s="0" t="n">
        <v>0.012</v>
      </c>
      <c r="G54" s="0" t="n">
        <v>-0.022</v>
      </c>
      <c r="H54" s="0" t="n">
        <v>0.1825</v>
      </c>
      <c r="I54" s="0" t="n">
        <v>0.063073206077966</v>
      </c>
      <c r="J54" s="0" t="n">
        <v>1.05</v>
      </c>
      <c r="N54" s="0"/>
      <c r="Q54" s="92"/>
      <c r="S54" s="91"/>
      <c r="T54" s="91"/>
      <c r="U54" s="91"/>
      <c r="FA54" s="64" t="n">
        <v>36861</v>
      </c>
      <c r="FB54" s="82" t="n">
        <v>36858</v>
      </c>
      <c r="FC54" s="83" t="n">
        <v>36857</v>
      </c>
    </row>
    <row r="55" customFormat="false" ht="14.65" hidden="false" customHeight="false" outlineLevel="0" collapsed="false">
      <c r="B55" s="89" t="n">
        <v>37622</v>
      </c>
      <c r="C55" s="0" t="n">
        <v>0.063181740319149</v>
      </c>
      <c r="D55" s="0" t="n">
        <v>-0.0675</v>
      </c>
      <c r="E55" s="0" t="n">
        <v>-0.0285</v>
      </c>
      <c r="F55" s="0" t="n">
        <v>0.012</v>
      </c>
      <c r="G55" s="0" t="n">
        <v>-0.022</v>
      </c>
      <c r="H55" s="0" t="n">
        <v>0.1725</v>
      </c>
      <c r="I55" s="0" t="n">
        <v>0.063181740319149</v>
      </c>
      <c r="J55" s="0" t="n">
        <v>1.05</v>
      </c>
      <c r="N55" s="0"/>
      <c r="Q55" s="92"/>
      <c r="S55" s="91"/>
      <c r="T55" s="91"/>
      <c r="U55" s="91"/>
      <c r="FA55" s="64" t="n">
        <v>36892</v>
      </c>
      <c r="FB55" s="82" t="n">
        <v>36887</v>
      </c>
      <c r="FC55" s="83" t="n">
        <v>36886</v>
      </c>
    </row>
    <row r="56" customFormat="false" ht="14.65" hidden="false" customHeight="false" outlineLevel="0" collapsed="false">
      <c r="B56" s="89" t="n">
        <v>37653</v>
      </c>
      <c r="C56" s="0" t="n">
        <v>0.063290320075815</v>
      </c>
      <c r="D56" s="0" t="n">
        <v>-0.0675</v>
      </c>
      <c r="E56" s="0" t="n">
        <v>-0.0285</v>
      </c>
      <c r="F56" s="0" t="n">
        <v>0.012</v>
      </c>
      <c r="G56" s="0" t="n">
        <v>-0.022</v>
      </c>
      <c r="H56" s="0" t="n">
        <v>0.1725</v>
      </c>
      <c r="I56" s="0" t="n">
        <v>0.063290320075815</v>
      </c>
      <c r="J56" s="0" t="n">
        <v>1.05</v>
      </c>
      <c r="N56" s="0"/>
      <c r="Q56" s="92"/>
      <c r="S56" s="91"/>
      <c r="T56" s="91"/>
      <c r="U56" s="91"/>
      <c r="FA56" s="64" t="n">
        <v>36923</v>
      </c>
      <c r="FB56" s="82" t="n">
        <v>36920</v>
      </c>
      <c r="FC56" s="83" t="n">
        <v>36917</v>
      </c>
    </row>
    <row r="57" customFormat="false" ht="14.65" hidden="false" customHeight="false" outlineLevel="0" collapsed="false">
      <c r="B57" s="89" t="n">
        <v>37681</v>
      </c>
      <c r="C57" s="0" t="n">
        <v>0.063388392117455</v>
      </c>
      <c r="D57" s="0" t="n">
        <v>-0.0675</v>
      </c>
      <c r="E57" s="0" t="n">
        <v>-0.0285</v>
      </c>
      <c r="F57" s="0" t="n">
        <v>0.012</v>
      </c>
      <c r="G57" s="0" t="n">
        <v>-0.022</v>
      </c>
      <c r="H57" s="0" t="n">
        <v>0.1725</v>
      </c>
      <c r="I57" s="0" t="n">
        <v>0.063388392117455</v>
      </c>
      <c r="J57" s="0" t="n">
        <v>0.55</v>
      </c>
      <c r="N57" s="0"/>
      <c r="Q57" s="92"/>
      <c r="S57" s="91"/>
      <c r="T57" s="91"/>
      <c r="U57" s="91"/>
      <c r="FA57" s="64" t="n">
        <v>36951</v>
      </c>
      <c r="FB57" s="82" t="n">
        <v>36948</v>
      </c>
      <c r="FC57" s="83" t="n">
        <v>36945</v>
      </c>
    </row>
    <row r="58" customFormat="false" ht="14.65" hidden="false" customHeight="false" outlineLevel="0" collapsed="false">
      <c r="B58" s="89" t="n">
        <v>37712</v>
      </c>
      <c r="C58" s="0" t="n">
        <v>0.063488885635042</v>
      </c>
      <c r="D58" s="0" t="n">
        <v>-0.07</v>
      </c>
      <c r="E58" s="0" t="n">
        <v>-0.0285</v>
      </c>
      <c r="F58" s="0" t="n">
        <v>0.008</v>
      </c>
      <c r="G58" s="0" t="n">
        <v>-0.022</v>
      </c>
      <c r="H58" s="0" t="n">
        <v>0.1725</v>
      </c>
      <c r="I58" s="0" t="n">
        <v>0.063488885635042</v>
      </c>
      <c r="J58" s="0" t="n">
        <v>0.4</v>
      </c>
      <c r="N58" s="0"/>
      <c r="Q58" s="92"/>
      <c r="S58" s="91"/>
      <c r="T58" s="91"/>
      <c r="U58" s="91"/>
      <c r="FA58" s="64" t="n">
        <v>36982</v>
      </c>
      <c r="FB58" s="82" t="n">
        <v>36978</v>
      </c>
      <c r="FC58" s="83" t="n">
        <v>36977</v>
      </c>
    </row>
    <row r="59" customFormat="false" ht="14.65" hidden="false" customHeight="false" outlineLevel="0" collapsed="false">
      <c r="B59" s="89" t="n">
        <v>37742</v>
      </c>
      <c r="C59" s="0" t="n">
        <v>0.063575328217246</v>
      </c>
      <c r="D59" s="0" t="n">
        <v>-0.07</v>
      </c>
      <c r="E59" s="0" t="n">
        <v>-0.0285</v>
      </c>
      <c r="F59" s="0" t="n">
        <v>0.008</v>
      </c>
      <c r="G59" s="0" t="n">
        <v>-0.022</v>
      </c>
      <c r="H59" s="0" t="n">
        <v>0.1725</v>
      </c>
      <c r="I59" s="0" t="n">
        <v>0.063575328217246</v>
      </c>
      <c r="J59" s="0" t="n">
        <v>0.35</v>
      </c>
      <c r="N59" s="0"/>
      <c r="Q59" s="92"/>
      <c r="S59" s="91"/>
      <c r="T59" s="91"/>
      <c r="U59" s="91"/>
      <c r="FA59" s="64" t="n">
        <v>37012</v>
      </c>
      <c r="FB59" s="82" t="n">
        <v>37007</v>
      </c>
      <c r="FC59" s="83" t="n">
        <v>37006</v>
      </c>
    </row>
    <row r="60" customFormat="false" ht="14.65" hidden="false" customHeight="false" outlineLevel="0" collapsed="false">
      <c r="B60" s="89" t="n">
        <v>37773</v>
      </c>
      <c r="C60" s="0" t="n">
        <v>0.063664652221462</v>
      </c>
      <c r="D60" s="0" t="n">
        <v>-0.07</v>
      </c>
      <c r="E60" s="0" t="n">
        <v>-0.0285</v>
      </c>
      <c r="F60" s="0" t="n">
        <v>0.008</v>
      </c>
      <c r="G60" s="0" t="n">
        <v>-0.022</v>
      </c>
      <c r="H60" s="0" t="n">
        <v>0.1725</v>
      </c>
      <c r="I60" s="0" t="n">
        <v>0.063664652221462</v>
      </c>
      <c r="J60" s="0" t="n">
        <v>0.4</v>
      </c>
      <c r="N60" s="0"/>
      <c r="Q60" s="92"/>
      <c r="S60" s="91"/>
      <c r="T60" s="91"/>
      <c r="U60" s="91"/>
      <c r="FA60" s="64" t="n">
        <v>37043</v>
      </c>
      <c r="FB60" s="82" t="n">
        <v>37040</v>
      </c>
      <c r="FC60" s="83" t="n">
        <v>37036</v>
      </c>
    </row>
    <row r="61" customFormat="false" ht="14.65" hidden="false" customHeight="false" outlineLevel="0" collapsed="false">
      <c r="B61" s="89" t="n">
        <v>37803</v>
      </c>
      <c r="C61" s="0" t="n">
        <v>0.063749781015042</v>
      </c>
      <c r="D61" s="0" t="n">
        <v>-0.07</v>
      </c>
      <c r="E61" s="0" t="n">
        <v>-0.0285</v>
      </c>
      <c r="F61" s="0" t="n">
        <v>0.008</v>
      </c>
      <c r="G61" s="0" t="n">
        <v>-0.022</v>
      </c>
      <c r="H61" s="0" t="n">
        <v>0.1725</v>
      </c>
      <c r="I61" s="0" t="n">
        <v>0.063749781015042</v>
      </c>
      <c r="J61" s="0" t="n">
        <v>0.4</v>
      </c>
      <c r="N61" s="0"/>
      <c r="Q61" s="92"/>
      <c r="S61" s="91"/>
      <c r="T61" s="91"/>
      <c r="U61" s="91"/>
      <c r="FA61" s="64" t="n">
        <v>37073</v>
      </c>
      <c r="FB61" s="82" t="n">
        <v>37069</v>
      </c>
      <c r="FC61" s="83" t="n">
        <v>37068</v>
      </c>
    </row>
    <row r="62" customFormat="false" ht="14.65" hidden="false" customHeight="false" outlineLevel="0" collapsed="false">
      <c r="B62" s="89" t="n">
        <v>37834</v>
      </c>
      <c r="C62" s="0" t="n">
        <v>0.063835711057365</v>
      </c>
      <c r="D62" s="0" t="n">
        <v>-0.07</v>
      </c>
      <c r="E62" s="0" t="n">
        <v>-0.0285</v>
      </c>
      <c r="F62" s="0" t="n">
        <v>0.008</v>
      </c>
      <c r="G62" s="0" t="n">
        <v>-0.022</v>
      </c>
      <c r="H62" s="0" t="n">
        <v>0.1725</v>
      </c>
      <c r="I62" s="0" t="n">
        <v>0.063835711057365</v>
      </c>
      <c r="J62" s="0" t="n">
        <v>0.55</v>
      </c>
      <c r="N62" s="0"/>
      <c r="Q62" s="92"/>
      <c r="S62" s="91"/>
      <c r="T62" s="91"/>
      <c r="U62" s="91"/>
      <c r="FA62" s="64" t="n">
        <v>37104</v>
      </c>
      <c r="FB62" s="82" t="n">
        <v>37099</v>
      </c>
      <c r="FC62" s="83" t="n">
        <v>37098</v>
      </c>
    </row>
    <row r="63" customFormat="false" ht="14.65" hidden="false" customHeight="false" outlineLevel="0" collapsed="false">
      <c r="B63" s="89" t="n">
        <v>37865</v>
      </c>
      <c r="C63" s="0" t="n">
        <v>0.063921641102137</v>
      </c>
      <c r="D63" s="0" t="n">
        <v>-0.07</v>
      </c>
      <c r="E63" s="0" t="n">
        <v>-0.0285</v>
      </c>
      <c r="F63" s="0" t="n">
        <v>0.008</v>
      </c>
      <c r="G63" s="0" t="n">
        <v>-0.022</v>
      </c>
      <c r="H63" s="0" t="n">
        <v>0.1725</v>
      </c>
      <c r="I63" s="0" t="n">
        <v>0.063921641102137</v>
      </c>
      <c r="J63" s="0" t="n">
        <v>0.6</v>
      </c>
      <c r="N63" s="0"/>
      <c r="Q63" s="92"/>
      <c r="S63" s="91"/>
      <c r="T63" s="91"/>
      <c r="U63" s="91"/>
      <c r="FA63" s="64" t="n">
        <v>37135</v>
      </c>
      <c r="FB63" s="82" t="n">
        <v>37132</v>
      </c>
      <c r="FC63" s="83" t="n">
        <v>37131</v>
      </c>
    </row>
    <row r="64" customFormat="false" ht="14.65" hidden="false" customHeight="false" outlineLevel="0" collapsed="false">
      <c r="B64" s="89" t="n">
        <v>37895</v>
      </c>
      <c r="C64" s="0" t="n">
        <v>0.064004799212312</v>
      </c>
      <c r="D64" s="0" t="n">
        <v>-0.07</v>
      </c>
      <c r="E64" s="0" t="n">
        <v>-0.0285</v>
      </c>
      <c r="F64" s="0" t="n">
        <v>0.008</v>
      </c>
      <c r="G64" s="0" t="n">
        <v>-0.022</v>
      </c>
      <c r="H64" s="0" t="n">
        <v>0.1725</v>
      </c>
      <c r="I64" s="0" t="n">
        <v>0.064004799212312</v>
      </c>
      <c r="J64" s="0" t="n">
        <v>0.6</v>
      </c>
      <c r="N64" s="0"/>
      <c r="Q64" s="92"/>
      <c r="S64" s="91"/>
      <c r="T64" s="91"/>
      <c r="U64" s="91"/>
      <c r="FA64" s="64" t="n">
        <v>37165</v>
      </c>
      <c r="FB64" s="82" t="n">
        <v>37160</v>
      </c>
      <c r="FC64" s="83" t="n">
        <v>37159</v>
      </c>
    </row>
    <row r="65" customFormat="false" ht="14.65" hidden="false" customHeight="false" outlineLevel="0" collapsed="false">
      <c r="B65" s="89" t="n">
        <v>37926</v>
      </c>
      <c r="C65" s="0" t="n">
        <v>0.064090729261902</v>
      </c>
      <c r="D65" s="0" t="n">
        <v>-0.065</v>
      </c>
      <c r="E65" s="0" t="n">
        <v>-0.0285</v>
      </c>
      <c r="F65" s="0" t="n">
        <v>0.014</v>
      </c>
      <c r="G65" s="0" t="n">
        <v>-0.021</v>
      </c>
      <c r="H65" s="0" t="n">
        <v>0.1725</v>
      </c>
      <c r="I65" s="0" t="n">
        <v>0.064090729261902</v>
      </c>
      <c r="J65" s="0" t="n">
        <v>0.6</v>
      </c>
      <c r="N65" s="0"/>
      <c r="Q65" s="92"/>
      <c r="S65" s="91"/>
      <c r="T65" s="91"/>
      <c r="U65" s="91"/>
      <c r="FA65" s="64" t="n">
        <v>37196</v>
      </c>
      <c r="FB65" s="82" t="n">
        <v>37193</v>
      </c>
      <c r="FC65" s="83" t="n">
        <v>37190</v>
      </c>
    </row>
    <row r="66" customFormat="false" ht="14.65" hidden="false" customHeight="false" outlineLevel="0" collapsed="false">
      <c r="B66" s="89" t="n">
        <v>37956</v>
      </c>
      <c r="C66" s="0" t="n">
        <v>0.06417388737674</v>
      </c>
      <c r="D66" s="0" t="n">
        <v>-0.065</v>
      </c>
      <c r="E66" s="0" t="n">
        <v>-0.0265</v>
      </c>
      <c r="F66" s="0" t="n">
        <v>0.014</v>
      </c>
      <c r="G66" s="0" t="n">
        <v>-0.021</v>
      </c>
      <c r="H66" s="0" t="n">
        <v>0.1725</v>
      </c>
      <c r="I66" s="0" t="n">
        <v>0.06417388737674</v>
      </c>
      <c r="J66" s="0" t="n">
        <v>1.05</v>
      </c>
      <c r="N66" s="0"/>
      <c r="Q66" s="92"/>
      <c r="S66" s="91"/>
      <c r="T66" s="91"/>
      <c r="U66" s="91"/>
      <c r="FA66" s="64" t="n">
        <v>37226</v>
      </c>
      <c r="FB66" s="82" t="n">
        <v>37223</v>
      </c>
      <c r="FC66" s="83" t="n">
        <v>37222</v>
      </c>
    </row>
    <row r="67" customFormat="false" ht="14.65" hidden="false" customHeight="false" outlineLevel="0" collapsed="false">
      <c r="B67" s="89" t="n">
        <v>37987</v>
      </c>
      <c r="C67" s="0" t="n">
        <v>0.064259817431148</v>
      </c>
      <c r="D67" s="0" t="n">
        <v>-0.065</v>
      </c>
      <c r="E67" s="0" t="n">
        <v>-0.0265</v>
      </c>
      <c r="F67" s="0" t="n">
        <v>0.014</v>
      </c>
      <c r="G67" s="0" t="n">
        <v>-0.021</v>
      </c>
      <c r="H67" s="0" t="n">
        <v>0.16</v>
      </c>
      <c r="I67" s="0" t="n">
        <v>0.064259817431148</v>
      </c>
      <c r="J67" s="0" t="n">
        <v>1.05</v>
      </c>
      <c r="N67" s="0"/>
      <c r="Q67" s="92"/>
      <c r="S67" s="91"/>
      <c r="T67" s="91"/>
      <c r="U67" s="91"/>
      <c r="FA67" s="64" t="n">
        <v>37257</v>
      </c>
      <c r="FB67" s="82" t="n">
        <v>37252</v>
      </c>
      <c r="FC67" s="83" t="n">
        <v>37251</v>
      </c>
    </row>
    <row r="68" customFormat="false" ht="14.65" hidden="false" customHeight="false" outlineLevel="0" collapsed="false">
      <c r="B68" s="89" t="n">
        <v>38018</v>
      </c>
      <c r="C68" s="0" t="n">
        <v>0.064345747488005</v>
      </c>
      <c r="D68" s="0" t="n">
        <v>-0.065</v>
      </c>
      <c r="E68" s="0" t="n">
        <v>-0.0265</v>
      </c>
      <c r="F68" s="0" t="n">
        <v>0.014</v>
      </c>
      <c r="G68" s="0" t="n">
        <v>-0.021</v>
      </c>
      <c r="H68" s="0" t="n">
        <v>0.16</v>
      </c>
      <c r="I68" s="0" t="n">
        <v>0.064345747488005</v>
      </c>
      <c r="J68" s="0" t="n">
        <v>1.05</v>
      </c>
      <c r="N68" s="0"/>
      <c r="Q68" s="92"/>
      <c r="S68" s="91"/>
      <c r="T68" s="91"/>
      <c r="U68" s="91"/>
      <c r="FA68" s="64" t="n">
        <v>37288</v>
      </c>
      <c r="FB68" s="82" t="n">
        <v>37285</v>
      </c>
      <c r="FC68" s="83" t="n">
        <v>37284</v>
      </c>
    </row>
    <row r="69" customFormat="false" ht="14.65" hidden="false" customHeight="false" outlineLevel="0" collapsed="false">
      <c r="B69" s="89" t="n">
        <v>38047</v>
      </c>
      <c r="C69" s="0" t="n">
        <v>0.064426133672441</v>
      </c>
      <c r="D69" s="0" t="n">
        <v>-0.065</v>
      </c>
      <c r="E69" s="0" t="n">
        <v>-0.0265</v>
      </c>
      <c r="F69" s="0" t="n">
        <v>0.014</v>
      </c>
      <c r="G69" s="0" t="n">
        <v>-0.021</v>
      </c>
      <c r="H69" s="0" t="n">
        <v>0.16</v>
      </c>
      <c r="I69" s="0" t="n">
        <v>0.064426133672441</v>
      </c>
      <c r="J69" s="0" t="n">
        <v>0.55</v>
      </c>
      <c r="N69" s="0"/>
      <c r="Q69" s="92"/>
      <c r="S69" s="91"/>
      <c r="T69" s="91"/>
      <c r="U69" s="91"/>
      <c r="FA69" s="64" t="n">
        <v>37316</v>
      </c>
      <c r="FB69" s="82" t="n">
        <v>37313</v>
      </c>
      <c r="FC69" s="83" t="n">
        <v>37312</v>
      </c>
    </row>
    <row r="70" customFormat="false" ht="14.65" hidden="false" customHeight="false" outlineLevel="0" collapsed="false">
      <c r="B70" s="89" t="n">
        <v>38078</v>
      </c>
      <c r="C70" s="0" t="n">
        <v>0.064512063734036</v>
      </c>
      <c r="D70" s="0" t="n">
        <v>-0.0675</v>
      </c>
      <c r="E70" s="0" t="n">
        <v>-0.0265</v>
      </c>
      <c r="F70" s="0" t="n">
        <v>0.01</v>
      </c>
      <c r="G70" s="0" t="n">
        <v>-0.021</v>
      </c>
      <c r="H70" s="0" t="n">
        <v>0.16</v>
      </c>
      <c r="I70" s="0" t="n">
        <v>0.064512063734036</v>
      </c>
      <c r="J70" s="0" t="n">
        <v>0.4</v>
      </c>
      <c r="N70" s="0"/>
      <c r="Q70" s="92"/>
      <c r="S70" s="91"/>
      <c r="T70" s="91"/>
      <c r="U70" s="91"/>
      <c r="FA70" s="64" t="n">
        <v>37347</v>
      </c>
      <c r="FB70" s="82" t="n">
        <v>37341</v>
      </c>
      <c r="FC70" s="83" t="n">
        <v>37340</v>
      </c>
    </row>
    <row r="71" customFormat="false" ht="14.65" hidden="false" customHeight="false" outlineLevel="0" collapsed="false">
      <c r="B71" s="89" t="n">
        <v>38108</v>
      </c>
      <c r="C71" s="0" t="n">
        <v>0.064595221860492</v>
      </c>
      <c r="D71" s="0" t="n">
        <v>-0.0675</v>
      </c>
      <c r="E71" s="0" t="n">
        <v>-0.0265</v>
      </c>
      <c r="F71" s="0" t="n">
        <v>0.01</v>
      </c>
      <c r="G71" s="0" t="n">
        <v>-0.021</v>
      </c>
      <c r="H71" s="0" t="n">
        <v>0.16</v>
      </c>
      <c r="I71" s="0" t="n">
        <v>0.064595221860492</v>
      </c>
      <c r="J71" s="0" t="n">
        <v>0.35</v>
      </c>
      <c r="N71" s="0"/>
      <c r="Q71" s="92"/>
      <c r="S71" s="91"/>
      <c r="T71" s="91"/>
      <c r="U71" s="91"/>
      <c r="FA71" s="64" t="n">
        <v>37377</v>
      </c>
      <c r="FB71" s="82" t="n">
        <v>37372</v>
      </c>
      <c r="FC71" s="83" t="n">
        <v>37371</v>
      </c>
    </row>
    <row r="72" customFormat="false" ht="14.65" hidden="false" customHeight="false" outlineLevel="0" collapsed="false">
      <c r="B72" s="89" t="n">
        <v>38139</v>
      </c>
      <c r="C72" s="0" t="n">
        <v>0.064681151926904</v>
      </c>
      <c r="D72" s="0" t="n">
        <v>-0.0675</v>
      </c>
      <c r="E72" s="0" t="n">
        <v>-0.0265</v>
      </c>
      <c r="F72" s="0" t="n">
        <v>0.01</v>
      </c>
      <c r="G72" s="0" t="n">
        <v>-0.021</v>
      </c>
      <c r="H72" s="0" t="n">
        <v>0.16</v>
      </c>
      <c r="I72" s="0" t="n">
        <v>0.064681151926904</v>
      </c>
      <c r="J72" s="0" t="n">
        <v>0.4</v>
      </c>
      <c r="N72" s="0"/>
      <c r="Q72" s="92"/>
      <c r="S72" s="91"/>
      <c r="T72" s="91"/>
      <c r="U72" s="91"/>
      <c r="FA72" s="64" t="n">
        <v>37408</v>
      </c>
      <c r="FB72" s="82" t="n">
        <v>37405</v>
      </c>
      <c r="FC72" s="83" t="n">
        <v>37404</v>
      </c>
    </row>
    <row r="73" customFormat="false" ht="14.65" hidden="false" customHeight="false" outlineLevel="0" collapsed="false">
      <c r="B73" s="89" t="n">
        <v>38169</v>
      </c>
      <c r="C73" s="0" t="n">
        <v>0.06474365303368</v>
      </c>
      <c r="D73" s="0" t="n">
        <v>-0.0675</v>
      </c>
      <c r="E73" s="0" t="n">
        <v>-0.0265</v>
      </c>
      <c r="F73" s="0" t="n">
        <v>0.01</v>
      </c>
      <c r="G73" s="0" t="n">
        <v>-0.021</v>
      </c>
      <c r="H73" s="0" t="n">
        <v>0.16</v>
      </c>
      <c r="I73" s="0" t="n">
        <v>0.06474365303368</v>
      </c>
      <c r="J73" s="0" t="n">
        <v>0.4</v>
      </c>
      <c r="N73" s="0"/>
      <c r="Q73" s="92"/>
      <c r="S73" s="91"/>
      <c r="T73" s="91"/>
      <c r="U73" s="91"/>
      <c r="FA73" s="64" t="n">
        <v>37438</v>
      </c>
      <c r="FB73" s="82" t="n">
        <v>37433</v>
      </c>
      <c r="FC73" s="83" t="n">
        <v>37432</v>
      </c>
    </row>
    <row r="74" customFormat="false" ht="14.65" hidden="false" customHeight="false" outlineLevel="0" collapsed="false">
      <c r="B74" s="89" t="n">
        <v>38200</v>
      </c>
      <c r="C74" s="0" t="n">
        <v>0.064797564715962</v>
      </c>
      <c r="D74" s="0" t="n">
        <v>-0.0675</v>
      </c>
      <c r="E74" s="0" t="n">
        <v>-0.0265</v>
      </c>
      <c r="F74" s="0" t="n">
        <v>0.01</v>
      </c>
      <c r="G74" s="0" t="n">
        <v>-0.021</v>
      </c>
      <c r="H74" s="0" t="n">
        <v>0.16</v>
      </c>
      <c r="I74" s="0" t="n">
        <v>0.064797564715962</v>
      </c>
      <c r="J74" s="0" t="n">
        <v>0.55</v>
      </c>
      <c r="N74" s="0"/>
      <c r="Q74" s="92"/>
      <c r="S74" s="91"/>
      <c r="T74" s="91"/>
      <c r="U74" s="91"/>
      <c r="FA74" s="64" t="n">
        <v>37469</v>
      </c>
      <c r="FB74" s="82" t="n">
        <v>37466</v>
      </c>
      <c r="FC74" s="83" t="n">
        <v>37463</v>
      </c>
    </row>
    <row r="75" customFormat="false" ht="14.65" hidden="false" customHeight="false" outlineLevel="0" collapsed="false">
      <c r="B75" s="89" t="n">
        <v>38231</v>
      </c>
      <c r="C75" s="0" t="n">
        <v>0.064851476399207</v>
      </c>
      <c r="D75" s="0" t="n">
        <v>-0.0675</v>
      </c>
      <c r="E75" s="0" t="n">
        <v>-0.0265</v>
      </c>
      <c r="F75" s="0" t="n">
        <v>0.01</v>
      </c>
      <c r="G75" s="0" t="n">
        <v>-0.021</v>
      </c>
      <c r="H75" s="0" t="n">
        <v>0.16</v>
      </c>
      <c r="I75" s="0" t="n">
        <v>0.064851476399207</v>
      </c>
      <c r="J75" s="0" t="n">
        <v>0.6</v>
      </c>
      <c r="N75" s="0"/>
      <c r="Q75" s="92"/>
      <c r="S75" s="91"/>
      <c r="T75" s="91"/>
      <c r="U75" s="91"/>
      <c r="FA75" s="64" t="n">
        <v>37500</v>
      </c>
      <c r="FB75" s="82" t="n">
        <v>37496</v>
      </c>
      <c r="FC75" s="83" t="n">
        <v>37495</v>
      </c>
    </row>
    <row r="76" customFormat="false" ht="14.65" hidden="false" customHeight="false" outlineLevel="0" collapsed="false">
      <c r="B76" s="89" t="n">
        <v>38261</v>
      </c>
      <c r="C76" s="0" t="n">
        <v>0.064903648996813</v>
      </c>
      <c r="D76" s="0" t="n">
        <v>-0.0675</v>
      </c>
      <c r="E76" s="0" t="n">
        <v>-0.0265</v>
      </c>
      <c r="F76" s="0" t="n">
        <v>0.01</v>
      </c>
      <c r="G76" s="0" t="n">
        <v>-0.021</v>
      </c>
      <c r="H76" s="0" t="n">
        <v>0.16</v>
      </c>
      <c r="I76" s="0" t="n">
        <v>0.064903648996813</v>
      </c>
      <c r="J76" s="0" t="n">
        <v>0.6</v>
      </c>
      <c r="N76" s="0"/>
      <c r="Q76" s="92"/>
      <c r="S76" s="91"/>
      <c r="T76" s="91"/>
      <c r="U76" s="91"/>
      <c r="FA76" s="64" t="n">
        <v>37530</v>
      </c>
      <c r="FB76" s="82" t="n">
        <v>37525</v>
      </c>
      <c r="FC76" s="83" t="n">
        <v>37524</v>
      </c>
    </row>
    <row r="77" customFormat="false" ht="14.65" hidden="false" customHeight="false" outlineLevel="0" collapsed="false">
      <c r="B77" s="89" t="n">
        <v>38292</v>
      </c>
      <c r="C77" s="0" t="n">
        <v>0.064957560681954</v>
      </c>
      <c r="D77" s="0" t="n">
        <v>-0.0625</v>
      </c>
      <c r="E77" s="0" t="n">
        <v>-0.0265</v>
      </c>
      <c r="F77" s="0" t="n">
        <v>0.016</v>
      </c>
      <c r="G77" s="0" t="n">
        <v>-0.02</v>
      </c>
      <c r="H77" s="0" t="n">
        <v>0.16</v>
      </c>
      <c r="I77" s="0" t="n">
        <v>0.064957560681954</v>
      </c>
      <c r="J77" s="0" t="n">
        <v>0.6</v>
      </c>
      <c r="N77" s="0"/>
      <c r="Q77" s="92"/>
      <c r="S77" s="91"/>
      <c r="T77" s="91"/>
      <c r="U77" s="91"/>
      <c r="FA77" s="64" t="n">
        <v>37561</v>
      </c>
      <c r="FB77" s="82" t="n">
        <v>37558</v>
      </c>
      <c r="FC77" s="83" t="n">
        <v>37557</v>
      </c>
    </row>
    <row r="78" customFormat="false" ht="14.65" hidden="false" customHeight="false" outlineLevel="0" collapsed="false">
      <c r="B78" s="89" t="n">
        <v>38322</v>
      </c>
      <c r="C78" s="0" t="n">
        <v>0.065009733281395</v>
      </c>
      <c r="D78" s="0" t="n">
        <v>-0.0625</v>
      </c>
      <c r="E78" s="0" t="n">
        <v>-0.0245</v>
      </c>
      <c r="F78" s="0" t="n">
        <v>0.016</v>
      </c>
      <c r="G78" s="0" t="n">
        <v>-0.02</v>
      </c>
      <c r="H78" s="0" t="n">
        <v>0.16</v>
      </c>
      <c r="I78" s="0" t="n">
        <v>0.065009733281395</v>
      </c>
      <c r="J78" s="0" t="n">
        <v>1.05</v>
      </c>
      <c r="N78" s="0"/>
      <c r="Q78" s="92"/>
      <c r="S78" s="91"/>
      <c r="T78" s="91"/>
      <c r="U78" s="91"/>
      <c r="FA78" s="64" t="n">
        <v>37591</v>
      </c>
      <c r="FB78" s="82" t="n">
        <v>37586</v>
      </c>
      <c r="FC78" s="83" t="n">
        <v>37585</v>
      </c>
    </row>
    <row r="79" customFormat="false" ht="14.65" hidden="false" customHeight="false" outlineLevel="0" collapsed="false">
      <c r="B79" s="89" t="n">
        <v>38353</v>
      </c>
      <c r="C79" s="0" t="n">
        <v>0.065063644968431</v>
      </c>
      <c r="D79" s="0" t="n">
        <v>-0.0625</v>
      </c>
      <c r="E79" s="0" t="n">
        <v>-0.0245</v>
      </c>
      <c r="F79" s="0" t="n">
        <v>0.015</v>
      </c>
      <c r="G79" s="0" t="n">
        <v>-0.02</v>
      </c>
      <c r="H79" s="0" t="n">
        <v>0.1525</v>
      </c>
      <c r="I79" s="0" t="n">
        <v>0.065063644968431</v>
      </c>
      <c r="J79" s="0" t="n">
        <v>1.05</v>
      </c>
      <c r="N79" s="0"/>
      <c r="Q79" s="92"/>
      <c r="S79" s="91"/>
      <c r="T79" s="91"/>
      <c r="U79" s="91"/>
      <c r="FA79" s="64" t="n">
        <v>37622</v>
      </c>
      <c r="FB79" s="82" t="n">
        <v>37617</v>
      </c>
      <c r="FC79" s="83" t="n">
        <v>37616</v>
      </c>
    </row>
    <row r="80" customFormat="false" ht="14.65" hidden="false" customHeight="false" outlineLevel="0" collapsed="false">
      <c r="B80" s="89" t="n">
        <v>38384</v>
      </c>
      <c r="C80" s="0" t="n">
        <v>0.06511755665643</v>
      </c>
      <c r="D80" s="0" t="n">
        <v>-0.0625</v>
      </c>
      <c r="E80" s="0" t="n">
        <v>-0.0245</v>
      </c>
      <c r="F80" s="0" t="n">
        <v>0.015</v>
      </c>
      <c r="G80" s="0" t="n">
        <v>-0.02</v>
      </c>
      <c r="H80" s="0" t="n">
        <v>0.1525</v>
      </c>
      <c r="I80" s="0" t="n">
        <v>0.06511755665643</v>
      </c>
      <c r="J80" s="0" t="n">
        <v>1.05</v>
      </c>
      <c r="N80" s="0"/>
      <c r="Q80" s="92"/>
      <c r="S80" s="91"/>
      <c r="T80" s="91"/>
      <c r="U80" s="91"/>
      <c r="FA80" s="64" t="n">
        <v>37653</v>
      </c>
      <c r="FB80" s="82" t="n">
        <v>37650</v>
      </c>
      <c r="FC80" s="83" t="n">
        <v>37649</v>
      </c>
    </row>
    <row r="81" customFormat="false" ht="14.65" hidden="false" customHeight="false" outlineLevel="0" collapsed="false">
      <c r="B81" s="89" t="n">
        <v>38412</v>
      </c>
      <c r="C81" s="0" t="n">
        <v>0.065166251085129</v>
      </c>
      <c r="D81" s="0" t="n">
        <v>-0.0625</v>
      </c>
      <c r="E81" s="0" t="n">
        <v>-0.0245</v>
      </c>
      <c r="F81" s="0" t="n">
        <v>0.015</v>
      </c>
      <c r="G81" s="0" t="n">
        <v>-0.02</v>
      </c>
      <c r="H81" s="0" t="n">
        <v>0.1525</v>
      </c>
      <c r="I81" s="0" t="n">
        <v>0.065166251085129</v>
      </c>
      <c r="J81" s="0" t="n">
        <v>0.55</v>
      </c>
      <c r="N81" s="0"/>
      <c r="Q81" s="92"/>
      <c r="S81" s="91"/>
      <c r="T81" s="91"/>
      <c r="U81" s="91"/>
      <c r="FA81" s="64" t="n">
        <v>37681</v>
      </c>
      <c r="FB81" s="82" t="n">
        <v>37678</v>
      </c>
      <c r="FC81" s="83" t="n">
        <v>37677</v>
      </c>
    </row>
    <row r="82" customFormat="false" ht="14.65" hidden="false" customHeight="false" outlineLevel="0" collapsed="false">
      <c r="B82" s="89" t="n">
        <v>38443</v>
      </c>
      <c r="C82" s="0" t="n">
        <v>0.065220162774962</v>
      </c>
      <c r="D82" s="0" t="n">
        <v>-0.065</v>
      </c>
      <c r="E82" s="0" t="n">
        <v>-0.0245</v>
      </c>
      <c r="F82" s="0" t="n">
        <v>0.011</v>
      </c>
      <c r="G82" s="0" t="n">
        <v>-0.02</v>
      </c>
      <c r="H82" s="0" t="n">
        <v>0.1525</v>
      </c>
      <c r="I82" s="0" t="n">
        <v>0.065220162774962</v>
      </c>
      <c r="J82" s="0" t="n">
        <v>0.4</v>
      </c>
      <c r="N82" s="0"/>
      <c r="Q82" s="92"/>
      <c r="S82" s="91"/>
      <c r="T82" s="91"/>
      <c r="U82" s="91"/>
      <c r="FA82" s="64" t="n">
        <v>37712</v>
      </c>
      <c r="FB82" s="82" t="n">
        <v>37707</v>
      </c>
      <c r="FC82" s="83" t="n">
        <v>37706</v>
      </c>
    </row>
    <row r="83" customFormat="false" ht="14.65" hidden="false" customHeight="false" outlineLevel="0" collapsed="false">
      <c r="B83" s="89" t="n">
        <v>38473</v>
      </c>
      <c r="C83" s="0" t="n">
        <v>0.065272335378944</v>
      </c>
      <c r="D83" s="0" t="n">
        <v>-0.065</v>
      </c>
      <c r="E83" s="0" t="n">
        <v>-0.0245</v>
      </c>
      <c r="F83" s="0" t="n">
        <v>0.011</v>
      </c>
      <c r="G83" s="0" t="n">
        <v>-0.02</v>
      </c>
      <c r="H83" s="0" t="n">
        <v>0.1525</v>
      </c>
      <c r="I83" s="0" t="n">
        <v>0.065272335378944</v>
      </c>
      <c r="J83" s="0" t="n">
        <v>0.35</v>
      </c>
      <c r="N83" s="0"/>
      <c r="Q83" s="92"/>
      <c r="S83" s="91"/>
      <c r="T83" s="91"/>
      <c r="U83" s="91"/>
      <c r="FA83" s="64" t="n">
        <v>37742</v>
      </c>
      <c r="FB83" s="82" t="n">
        <v>37739</v>
      </c>
      <c r="FC83" s="83" t="n">
        <v>37736</v>
      </c>
    </row>
    <row r="84" customFormat="false" ht="14.65" hidden="false" customHeight="false" outlineLevel="0" collapsed="false">
      <c r="B84" s="89" t="n">
        <v>38504</v>
      </c>
      <c r="C84" s="0" t="n">
        <v>0.065326247070672</v>
      </c>
      <c r="D84" s="0" t="n">
        <v>-0.065</v>
      </c>
      <c r="E84" s="0" t="n">
        <v>-0.0245</v>
      </c>
      <c r="F84" s="0" t="n">
        <v>0.011</v>
      </c>
      <c r="G84" s="0" t="n">
        <v>-0.02</v>
      </c>
      <c r="H84" s="0" t="n">
        <v>0.1525</v>
      </c>
      <c r="I84" s="0" t="n">
        <v>0.065326247070672</v>
      </c>
      <c r="J84" s="0" t="n">
        <v>0.4</v>
      </c>
      <c r="N84" s="0"/>
      <c r="Q84" s="92"/>
      <c r="S84" s="91"/>
      <c r="T84" s="91"/>
      <c r="U84" s="91"/>
      <c r="FA84" s="64" t="n">
        <v>37773</v>
      </c>
      <c r="FB84" s="82" t="n">
        <v>37769</v>
      </c>
      <c r="FC84" s="83" t="n">
        <v>37768</v>
      </c>
    </row>
    <row r="85" customFormat="false" ht="14.65" hidden="false" customHeight="false" outlineLevel="0" collapsed="false">
      <c r="B85" s="89" t="n">
        <v>38534</v>
      </c>
      <c r="C85" s="0" t="n">
        <v>0.065378419676489</v>
      </c>
      <c r="D85" s="0" t="n">
        <v>-0.065</v>
      </c>
      <c r="E85" s="0" t="n">
        <v>-0.0245</v>
      </c>
      <c r="F85" s="0" t="n">
        <v>0.011</v>
      </c>
      <c r="G85" s="0" t="n">
        <v>-0.02</v>
      </c>
      <c r="H85" s="0" t="n">
        <v>0.1525</v>
      </c>
      <c r="I85" s="0" t="n">
        <v>0.065378419676489</v>
      </c>
      <c r="J85" s="0" t="n">
        <v>0.4</v>
      </c>
      <c r="N85" s="0"/>
      <c r="Q85" s="92"/>
      <c r="S85" s="91"/>
      <c r="T85" s="91"/>
      <c r="U85" s="91"/>
      <c r="FA85" s="64" t="n">
        <v>37803</v>
      </c>
      <c r="FB85" s="82" t="n">
        <v>37798</v>
      </c>
      <c r="FC85" s="83" t="n">
        <v>37797</v>
      </c>
    </row>
    <row r="86" customFormat="false" ht="14.65" hidden="false" customHeight="false" outlineLevel="0" collapsed="false">
      <c r="B86" s="89" t="n">
        <v>38565</v>
      </c>
      <c r="C86" s="0" t="n">
        <v>0.065432331370112</v>
      </c>
      <c r="D86" s="0" t="n">
        <v>-0.065</v>
      </c>
      <c r="E86" s="0" t="n">
        <v>-0.0245</v>
      </c>
      <c r="F86" s="0" t="n">
        <v>0.011</v>
      </c>
      <c r="G86" s="0" t="n">
        <v>-0.02</v>
      </c>
      <c r="H86" s="0" t="n">
        <v>0.1525</v>
      </c>
      <c r="I86" s="0" t="n">
        <v>0.065432331370112</v>
      </c>
      <c r="J86" s="0" t="n">
        <v>0.55</v>
      </c>
      <c r="N86" s="0"/>
      <c r="Q86" s="92"/>
      <c r="S86" s="91"/>
      <c r="T86" s="91"/>
      <c r="U86" s="91"/>
      <c r="FA86" s="64" t="n">
        <v>37834</v>
      </c>
      <c r="FB86" s="82" t="n">
        <v>37831</v>
      </c>
      <c r="FC86" s="83" t="n">
        <v>37830</v>
      </c>
    </row>
    <row r="87" customFormat="false" ht="14.65" hidden="false" customHeight="false" outlineLevel="0" collapsed="false">
      <c r="B87" s="89" t="n">
        <v>38596</v>
      </c>
      <c r="C87" s="0" t="n">
        <v>0.0654862430647</v>
      </c>
      <c r="D87" s="0" t="n">
        <v>-0.065</v>
      </c>
      <c r="E87" s="0" t="n">
        <v>-0.0245</v>
      </c>
      <c r="F87" s="0" t="n">
        <v>0.011</v>
      </c>
      <c r="G87" s="0" t="n">
        <v>-0.02</v>
      </c>
      <c r="H87" s="0" t="n">
        <v>0.1525</v>
      </c>
      <c r="I87" s="0" t="n">
        <v>0.0654862430647</v>
      </c>
      <c r="J87" s="0" t="n">
        <v>0.6</v>
      </c>
      <c r="N87" s="0"/>
      <c r="Q87" s="92"/>
      <c r="S87" s="91"/>
      <c r="T87" s="91"/>
      <c r="U87" s="91"/>
      <c r="FA87" s="64" t="n">
        <v>37865</v>
      </c>
      <c r="FB87" s="82" t="n">
        <v>37860</v>
      </c>
      <c r="FC87" s="83" t="n">
        <v>37859</v>
      </c>
    </row>
    <row r="88" customFormat="false" ht="14.65" hidden="false" customHeight="false" outlineLevel="0" collapsed="false">
      <c r="B88" s="89" t="n">
        <v>38626</v>
      </c>
      <c r="C88" s="0" t="n">
        <v>0.065538415673282</v>
      </c>
      <c r="D88" s="0" t="n">
        <v>-0.065</v>
      </c>
      <c r="E88" s="0" t="n">
        <v>-0.0245</v>
      </c>
      <c r="F88" s="0" t="n">
        <v>0.011</v>
      </c>
      <c r="G88" s="0" t="n">
        <v>-0.02</v>
      </c>
      <c r="H88" s="0" t="n">
        <v>0.1525</v>
      </c>
      <c r="I88" s="0" t="n">
        <v>0.065538415673282</v>
      </c>
      <c r="J88" s="0" t="n">
        <v>0.6</v>
      </c>
      <c r="N88" s="0"/>
      <c r="Q88" s="92"/>
      <c r="S88" s="91"/>
      <c r="T88" s="91"/>
      <c r="U88" s="91"/>
      <c r="FA88" s="64" t="n">
        <v>37895</v>
      </c>
      <c r="FB88" s="82" t="n">
        <v>37890</v>
      </c>
      <c r="FC88" s="83" t="n">
        <v>37889</v>
      </c>
    </row>
    <row r="89" customFormat="false" ht="14.65" hidden="false" customHeight="false" outlineLevel="0" collapsed="false">
      <c r="B89" s="89" t="n">
        <v>38657</v>
      </c>
      <c r="C89" s="0" t="n">
        <v>0.065592327369764</v>
      </c>
      <c r="D89" s="0" t="n">
        <v>-0.06</v>
      </c>
      <c r="E89" s="0" t="n">
        <v>-0.0245</v>
      </c>
      <c r="F89" s="0" t="n">
        <v>0.017</v>
      </c>
      <c r="G89" s="0" t="n">
        <v>-0.019</v>
      </c>
      <c r="H89" s="0" t="n">
        <v>0.1525</v>
      </c>
      <c r="I89" s="0" t="n">
        <v>0.065592327369764</v>
      </c>
      <c r="J89" s="0" t="n">
        <v>0.6</v>
      </c>
      <c r="N89" s="0"/>
      <c r="Q89" s="92"/>
      <c r="S89" s="91"/>
      <c r="T89" s="91"/>
      <c r="U89" s="91"/>
      <c r="FA89" s="64" t="n">
        <v>37926</v>
      </c>
      <c r="FB89" s="82" t="n">
        <v>37923</v>
      </c>
      <c r="FC89" s="83" t="n">
        <v>37922</v>
      </c>
    </row>
    <row r="90" customFormat="false" ht="14.65" hidden="false" customHeight="false" outlineLevel="0" collapsed="false">
      <c r="B90" s="89" t="n">
        <v>38687</v>
      </c>
      <c r="C90" s="0" t="n">
        <v>0.06564449998018</v>
      </c>
      <c r="D90" s="0" t="n">
        <v>-0.06</v>
      </c>
      <c r="E90" s="0" t="n">
        <v>-0.0225</v>
      </c>
      <c r="F90" s="0" t="n">
        <v>0.017</v>
      </c>
      <c r="G90" s="0" t="n">
        <v>-0.019</v>
      </c>
      <c r="H90" s="0" t="n">
        <v>0.1525</v>
      </c>
      <c r="I90" s="0" t="n">
        <v>0.06564449998018</v>
      </c>
      <c r="J90" s="0" t="n">
        <v>1.05</v>
      </c>
      <c r="N90" s="0"/>
      <c r="Q90" s="92"/>
      <c r="S90" s="91"/>
      <c r="T90" s="91"/>
      <c r="U90" s="91"/>
      <c r="FA90" s="64" t="n">
        <v>37956</v>
      </c>
      <c r="FB90" s="82" t="n">
        <v>37950</v>
      </c>
      <c r="FC90" s="83" t="n">
        <v>37949</v>
      </c>
    </row>
    <row r="91" customFormat="false" ht="14.65" hidden="false" customHeight="false" outlineLevel="0" collapsed="false">
      <c r="B91" s="89" t="n">
        <v>38718</v>
      </c>
      <c r="C91" s="0" t="n">
        <v>0.065698411678558</v>
      </c>
      <c r="D91" s="0" t="n">
        <v>-0.06</v>
      </c>
      <c r="E91" s="0" t="n">
        <v>-0.0225</v>
      </c>
      <c r="F91" s="0" t="n">
        <v>0.016</v>
      </c>
      <c r="G91" s="0" t="n">
        <v>-0.019</v>
      </c>
      <c r="H91" s="0" t="n">
        <v>0.17</v>
      </c>
      <c r="I91" s="0" t="n">
        <v>0.065698411678558</v>
      </c>
      <c r="J91" s="0" t="n">
        <v>1.05</v>
      </c>
      <c r="N91" s="0"/>
      <c r="Q91" s="92"/>
      <c r="S91" s="91"/>
      <c r="T91" s="91"/>
      <c r="U91" s="91"/>
      <c r="FA91" s="64" t="n">
        <v>37987</v>
      </c>
      <c r="FB91" s="82" t="n">
        <v>37984</v>
      </c>
      <c r="FC91" s="83" t="n">
        <v>37981</v>
      </c>
    </row>
    <row r="92" customFormat="false" ht="14.65" hidden="false" customHeight="false" outlineLevel="0" collapsed="false">
      <c r="B92" s="89" t="n">
        <v>38749</v>
      </c>
      <c r="C92" s="0" t="n">
        <v>0.065752323377898</v>
      </c>
      <c r="D92" s="0" t="n">
        <v>-0.06</v>
      </c>
      <c r="E92" s="0" t="n">
        <v>-0.0225</v>
      </c>
      <c r="F92" s="0" t="n">
        <v>0.016</v>
      </c>
      <c r="G92" s="0" t="n">
        <v>-0.019</v>
      </c>
      <c r="H92" s="0" t="n">
        <v>0.17</v>
      </c>
      <c r="I92" s="0" t="n">
        <v>0.065752323377898</v>
      </c>
      <c r="J92" s="0" t="n">
        <v>1.05</v>
      </c>
      <c r="N92" s="0"/>
      <c r="Q92" s="92"/>
      <c r="S92" s="91"/>
      <c r="T92" s="91"/>
      <c r="U92" s="91"/>
      <c r="FA92" s="64" t="n">
        <v>38018</v>
      </c>
      <c r="FB92" s="82" t="n">
        <v>38014</v>
      </c>
      <c r="FC92" s="83" t="n">
        <v>38013</v>
      </c>
    </row>
    <row r="93" customFormat="false" ht="14.65" hidden="false" customHeight="false" outlineLevel="0" collapsed="false">
      <c r="B93" s="89" t="n">
        <v>38777</v>
      </c>
      <c r="C93" s="0" t="n">
        <v>0.06580101781684</v>
      </c>
      <c r="D93" s="0" t="n">
        <v>-0.06</v>
      </c>
      <c r="E93" s="0" t="n">
        <v>-0.0225</v>
      </c>
      <c r="F93" s="0" t="n">
        <v>0.016</v>
      </c>
      <c r="G93" s="0" t="n">
        <v>-0.019</v>
      </c>
      <c r="H93" s="0" t="n">
        <v>0.17</v>
      </c>
      <c r="I93" s="0" t="n">
        <v>0.06580101781684</v>
      </c>
      <c r="J93" s="0" t="n">
        <v>0.55</v>
      </c>
      <c r="N93" s="0"/>
      <c r="Q93" s="92"/>
      <c r="S93" s="91"/>
      <c r="T93" s="91"/>
      <c r="U93" s="91"/>
      <c r="FA93" s="64" t="n">
        <v>38047</v>
      </c>
      <c r="FB93" s="82" t="n">
        <v>38042</v>
      </c>
      <c r="FC93" s="83" t="n">
        <v>38041</v>
      </c>
    </row>
    <row r="94" customFormat="false" ht="14.65" hidden="false" customHeight="false" outlineLevel="0" collapsed="false">
      <c r="B94" s="89" t="n">
        <v>38808</v>
      </c>
      <c r="C94" s="0" t="n">
        <v>0.065854929518013</v>
      </c>
      <c r="D94" s="0" t="n">
        <v>-0.0625</v>
      </c>
      <c r="E94" s="0" t="n">
        <v>-0.0225</v>
      </c>
      <c r="F94" s="0" t="n">
        <v>0.012</v>
      </c>
      <c r="G94" s="0" t="n">
        <v>-0.019</v>
      </c>
      <c r="H94" s="0" t="n">
        <v>0.17</v>
      </c>
      <c r="I94" s="0" t="n">
        <v>0.065854929518013</v>
      </c>
      <c r="J94" s="0" t="n">
        <v>0.3</v>
      </c>
      <c r="N94" s="0"/>
      <c r="Q94" s="92"/>
      <c r="S94" s="91"/>
      <c r="T94" s="91"/>
      <c r="U94" s="91"/>
      <c r="FA94" s="64" t="n">
        <v>38078</v>
      </c>
      <c r="FB94" s="82" t="n">
        <v>38075</v>
      </c>
      <c r="FC94" s="83" t="n">
        <v>38072</v>
      </c>
    </row>
    <row r="95" customFormat="false" ht="14.65" hidden="false" customHeight="false" outlineLevel="0" collapsed="false">
      <c r="B95" s="89" t="n">
        <v>38838</v>
      </c>
      <c r="C95" s="0" t="n">
        <v>0.065907102132969</v>
      </c>
      <c r="D95" s="0" t="n">
        <v>-0.0625</v>
      </c>
      <c r="E95" s="0" t="n">
        <v>-0.0225</v>
      </c>
      <c r="F95" s="0" t="n">
        <v>0.012</v>
      </c>
      <c r="G95" s="0" t="n">
        <v>-0.019</v>
      </c>
      <c r="H95" s="0" t="n">
        <v>0.17</v>
      </c>
      <c r="I95" s="0" t="n">
        <v>0.065907102132969</v>
      </c>
      <c r="J95" s="0" t="n">
        <v>0.3</v>
      </c>
      <c r="N95" s="0"/>
      <c r="Q95" s="92"/>
      <c r="S95" s="91"/>
      <c r="T95" s="91"/>
      <c r="U95" s="91"/>
      <c r="FA95" s="64" t="n">
        <v>38108</v>
      </c>
      <c r="FB95" s="82" t="n">
        <v>38105</v>
      </c>
      <c r="FC95" s="83" t="n">
        <v>38104</v>
      </c>
    </row>
    <row r="96" customFormat="false" ht="14.65" hidden="false" customHeight="false" outlineLevel="0" collapsed="false">
      <c r="B96" s="89" t="n">
        <v>38869</v>
      </c>
      <c r="C96" s="0" t="n">
        <v>0.065961013836037</v>
      </c>
      <c r="D96" s="0" t="n">
        <v>-0.0625</v>
      </c>
      <c r="E96" s="0" t="n">
        <v>-0.0225</v>
      </c>
      <c r="F96" s="0" t="n">
        <v>0.012</v>
      </c>
      <c r="G96" s="0" t="n">
        <v>-0.019</v>
      </c>
      <c r="H96" s="0" t="n">
        <v>0.17</v>
      </c>
      <c r="I96" s="0" t="n">
        <v>0.065961013836037</v>
      </c>
      <c r="J96" s="0" t="n">
        <v>0.35</v>
      </c>
      <c r="N96" s="0"/>
      <c r="Q96" s="92"/>
      <c r="S96" s="91"/>
      <c r="T96" s="91"/>
      <c r="U96" s="91"/>
      <c r="FA96" s="64" t="n">
        <v>38139</v>
      </c>
      <c r="FB96" s="82" t="n">
        <v>38133</v>
      </c>
      <c r="FC96" s="83" t="n">
        <v>38132</v>
      </c>
    </row>
    <row r="97" customFormat="false" ht="14.65" hidden="false" customHeight="false" outlineLevel="0" collapsed="false">
      <c r="B97" s="89" t="n">
        <v>38899</v>
      </c>
      <c r="C97" s="0" t="n">
        <v>0.066002094084165</v>
      </c>
      <c r="D97" s="0" t="n">
        <v>-0.0625</v>
      </c>
      <c r="E97" s="0" t="n">
        <v>-0.0225</v>
      </c>
      <c r="F97" s="0" t="n">
        <v>0.012</v>
      </c>
      <c r="G97" s="0" t="n">
        <v>-0.019</v>
      </c>
      <c r="H97" s="0" t="n">
        <v>0.17</v>
      </c>
      <c r="I97" s="0" t="n">
        <v>0.066002094084165</v>
      </c>
      <c r="J97" s="0" t="n">
        <v>0.4</v>
      </c>
      <c r="N97" s="0"/>
      <c r="Q97" s="92"/>
      <c r="S97" s="91"/>
      <c r="T97" s="91"/>
      <c r="U97" s="91"/>
      <c r="FA97" s="64" t="n">
        <v>38169</v>
      </c>
      <c r="FB97" s="82" t="n">
        <v>38166</v>
      </c>
      <c r="FC97" s="83" t="n">
        <v>38163</v>
      </c>
    </row>
    <row r="98" customFormat="false" ht="14.65" hidden="false" customHeight="false" outlineLevel="0" collapsed="false">
      <c r="B98" s="89" t="n">
        <v>38930</v>
      </c>
      <c r="C98" s="0" t="n">
        <v>0.066037907713511</v>
      </c>
      <c r="D98" s="0" t="n">
        <v>-0.0625</v>
      </c>
      <c r="E98" s="0" t="n">
        <v>-0.0225</v>
      </c>
      <c r="F98" s="0" t="n">
        <v>0.012</v>
      </c>
      <c r="G98" s="0" t="n">
        <v>-0.019</v>
      </c>
      <c r="H98" s="0" t="n">
        <v>0.17</v>
      </c>
      <c r="I98" s="0" t="n">
        <v>0.066037907713511</v>
      </c>
      <c r="J98" s="0" t="n">
        <v>0.55</v>
      </c>
      <c r="N98" s="0"/>
      <c r="Q98" s="92"/>
      <c r="S98" s="91"/>
      <c r="T98" s="91"/>
      <c r="U98" s="91"/>
      <c r="FA98" s="64" t="n">
        <v>38200</v>
      </c>
      <c r="FB98" s="82" t="n">
        <v>38196</v>
      </c>
      <c r="FC98" s="83" t="n">
        <v>38195</v>
      </c>
    </row>
    <row r="99" customFormat="false" ht="14.65" hidden="false" customHeight="false" outlineLevel="0" collapsed="false">
      <c r="B99" s="89" t="n">
        <v>38961</v>
      </c>
      <c r="C99" s="0" t="n">
        <v>0.066073721343281</v>
      </c>
      <c r="D99" s="0" t="n">
        <v>-0.0625</v>
      </c>
      <c r="E99" s="0" t="n">
        <v>-0.0225</v>
      </c>
      <c r="F99" s="0" t="n">
        <v>0.012</v>
      </c>
      <c r="G99" s="0" t="n">
        <v>-0.019</v>
      </c>
      <c r="H99" s="0" t="n">
        <v>0.17</v>
      </c>
      <c r="I99" s="0" t="n">
        <v>0.066073721343281</v>
      </c>
      <c r="J99" s="0" t="n">
        <v>0.35</v>
      </c>
      <c r="N99" s="0"/>
      <c r="Q99" s="92"/>
      <c r="S99" s="91"/>
      <c r="T99" s="91"/>
      <c r="U99" s="91"/>
      <c r="FA99" s="64" t="n">
        <v>38231</v>
      </c>
      <c r="FB99" s="82" t="n">
        <v>38226</v>
      </c>
      <c r="FC99" s="83" t="n">
        <v>38225</v>
      </c>
    </row>
    <row r="100" customFormat="false" ht="14.65" hidden="false" customHeight="false" outlineLevel="0" collapsed="false">
      <c r="B100" s="89" t="n">
        <v>38991</v>
      </c>
      <c r="C100" s="0" t="n">
        <v>0.066108379695077</v>
      </c>
      <c r="D100" s="0" t="n">
        <v>-0.0625</v>
      </c>
      <c r="E100" s="0" t="n">
        <v>-0.0225</v>
      </c>
      <c r="F100" s="0" t="n">
        <v>0.012</v>
      </c>
      <c r="G100" s="0" t="n">
        <v>-0.019</v>
      </c>
      <c r="H100" s="0" t="n">
        <v>0.17</v>
      </c>
      <c r="I100" s="0" t="n">
        <v>0.066108379695077</v>
      </c>
      <c r="J100" s="0" t="n">
        <v>0.45</v>
      </c>
      <c r="N100" s="0"/>
      <c r="Q100" s="92"/>
      <c r="S100" s="91"/>
      <c r="T100" s="91"/>
      <c r="U100" s="91"/>
      <c r="FA100" s="64" t="n">
        <v>38261</v>
      </c>
      <c r="FB100" s="82" t="n">
        <v>38258</v>
      </c>
      <c r="FC100" s="83" t="n">
        <v>38257</v>
      </c>
    </row>
    <row r="101" customFormat="false" ht="14.65" hidden="false" customHeight="false" outlineLevel="0" collapsed="false">
      <c r="B101" s="89" t="n">
        <v>39022</v>
      </c>
      <c r="C101" s="0" t="n">
        <v>0.066144193325683</v>
      </c>
      <c r="D101" s="0" t="n">
        <v>-0.0575</v>
      </c>
      <c r="E101" s="0" t="n">
        <v>-0.0225</v>
      </c>
      <c r="F101" s="0" t="n">
        <v>0.018</v>
      </c>
      <c r="G101" s="0" t="n">
        <v>-0.018</v>
      </c>
      <c r="H101" s="0" t="n">
        <v>0.17</v>
      </c>
      <c r="I101" s="0" t="n">
        <v>0.066144193325683</v>
      </c>
      <c r="J101" s="0" t="n">
        <v>0.5</v>
      </c>
      <c r="N101" s="0"/>
      <c r="Q101" s="92"/>
      <c r="S101" s="91"/>
      <c r="T101" s="91"/>
      <c r="U101" s="91"/>
      <c r="FA101" s="64" t="n">
        <v>38292</v>
      </c>
      <c r="FB101" s="82" t="n">
        <v>38287</v>
      </c>
      <c r="FC101" s="83" t="n">
        <v>38286</v>
      </c>
    </row>
    <row r="102" customFormat="false" ht="14.65" hidden="false" customHeight="false" outlineLevel="0" collapsed="false">
      <c r="B102" s="89" t="n">
        <v>39052</v>
      </c>
      <c r="C102" s="0" t="n">
        <v>0.066178851678287</v>
      </c>
      <c r="D102" s="0" t="n">
        <v>-0.0575</v>
      </c>
      <c r="E102" s="0" t="n">
        <v>-0.0205</v>
      </c>
      <c r="F102" s="0" t="n">
        <v>0.018</v>
      </c>
      <c r="G102" s="0" t="n">
        <v>-0.018</v>
      </c>
      <c r="H102" s="0" t="n">
        <v>0.17</v>
      </c>
      <c r="I102" s="0" t="n">
        <v>0.066178851678287</v>
      </c>
      <c r="J102" s="0" t="n">
        <v>0.8</v>
      </c>
      <c r="N102" s="0"/>
      <c r="Q102" s="92"/>
      <c r="S102" s="91"/>
      <c r="T102" s="91"/>
      <c r="U102" s="91"/>
      <c r="FA102" s="64" t="n">
        <v>38322</v>
      </c>
      <c r="FB102" s="82" t="n">
        <v>38317</v>
      </c>
      <c r="FC102" s="83" t="n">
        <v>38315</v>
      </c>
    </row>
    <row r="103" customFormat="false" ht="14.65" hidden="false" customHeight="false" outlineLevel="0" collapsed="false">
      <c r="B103" s="89" t="n">
        <v>39083</v>
      </c>
      <c r="C103" s="0" t="n">
        <v>0.06621466530973</v>
      </c>
      <c r="D103" s="0" t="n">
        <v>-0.0575</v>
      </c>
      <c r="E103" s="0" t="n">
        <v>-0.0205</v>
      </c>
      <c r="F103" s="0" t="n">
        <v>0.017</v>
      </c>
      <c r="G103" s="0" t="n">
        <v>-0.018</v>
      </c>
      <c r="H103" s="0" t="n">
        <v>0.16</v>
      </c>
      <c r="I103" s="0" t="n">
        <v>0.06621466530973</v>
      </c>
      <c r="J103" s="0" t="n">
        <v>0.9</v>
      </c>
      <c r="N103" s="0"/>
      <c r="Q103" s="92"/>
      <c r="S103" s="91"/>
      <c r="T103" s="91"/>
      <c r="U103" s="91"/>
      <c r="FA103" s="64" t="n">
        <v>38353</v>
      </c>
      <c r="FB103" s="82" t="n">
        <v>38349</v>
      </c>
      <c r="FC103" s="83" t="n">
        <v>38348</v>
      </c>
    </row>
    <row r="104" customFormat="false" ht="14.65" hidden="false" customHeight="false" outlineLevel="0" collapsed="false">
      <c r="B104" s="89" t="n">
        <v>39114</v>
      </c>
      <c r="C104" s="0" t="n">
        <v>0.066250478941597</v>
      </c>
      <c r="D104" s="0" t="n">
        <v>-0.0575</v>
      </c>
      <c r="E104" s="0" t="n">
        <v>-0.0205</v>
      </c>
      <c r="F104" s="0" t="n">
        <v>0.017</v>
      </c>
      <c r="G104" s="0" t="n">
        <v>-0.018</v>
      </c>
      <c r="H104" s="0" t="n">
        <v>0.16</v>
      </c>
      <c r="I104" s="0" t="n">
        <v>0.066250478941597</v>
      </c>
      <c r="J104" s="0" t="n">
        <v>0.85</v>
      </c>
      <c r="N104" s="0"/>
      <c r="Q104" s="92"/>
      <c r="S104" s="91"/>
      <c r="T104" s="91"/>
      <c r="U104" s="91"/>
      <c r="FA104" s="64" t="n">
        <v>38384</v>
      </c>
      <c r="FB104" s="82" t="n">
        <v>38379</v>
      </c>
      <c r="FC104" s="83" t="n">
        <v>38378</v>
      </c>
    </row>
    <row r="105" customFormat="false" ht="14.65" hidden="false" customHeight="false" outlineLevel="0" collapsed="false">
      <c r="B105" s="89" t="n">
        <v>39142</v>
      </c>
      <c r="C105" s="0" t="n">
        <v>0.066282826738488</v>
      </c>
      <c r="D105" s="0" t="n">
        <v>-0.0575</v>
      </c>
      <c r="E105" s="0" t="n">
        <v>-0.0205</v>
      </c>
      <c r="F105" s="0" t="n">
        <v>0.017</v>
      </c>
      <c r="G105" s="0" t="n">
        <v>-0.018</v>
      </c>
      <c r="H105" s="0" t="n">
        <v>0.16</v>
      </c>
      <c r="I105" s="0" t="n">
        <v>0.066282826738488</v>
      </c>
      <c r="J105" s="0" t="n">
        <v>0.4</v>
      </c>
      <c r="N105" s="0"/>
      <c r="Q105" s="92"/>
      <c r="S105" s="91"/>
      <c r="T105" s="91"/>
      <c r="U105" s="91"/>
      <c r="FA105" s="64" t="n">
        <v>38412</v>
      </c>
      <c r="FB105" s="82" t="n">
        <v>38407</v>
      </c>
      <c r="FC105" s="83" t="n">
        <v>38406</v>
      </c>
    </row>
    <row r="106" customFormat="false" ht="14.65" hidden="false" customHeight="false" outlineLevel="0" collapsed="false">
      <c r="B106" s="89" t="n">
        <v>39173</v>
      </c>
      <c r="C106" s="0" t="n">
        <v>0.066318640371164</v>
      </c>
      <c r="D106" s="0" t="n">
        <v>-0.06</v>
      </c>
      <c r="E106" s="0" t="n">
        <v>-0.0205</v>
      </c>
      <c r="F106" s="0" t="n">
        <v>0.012</v>
      </c>
      <c r="G106" s="0" t="n">
        <v>-0.018</v>
      </c>
      <c r="H106" s="0" t="n">
        <v>0.16</v>
      </c>
      <c r="I106" s="0" t="n">
        <v>0.066318640371164</v>
      </c>
      <c r="J106" s="0" t="n">
        <v>0.3</v>
      </c>
      <c r="N106" s="0"/>
      <c r="Q106" s="92"/>
      <c r="S106" s="91"/>
      <c r="T106" s="91"/>
      <c r="U106" s="91"/>
      <c r="FA106" s="64" t="n">
        <v>38443</v>
      </c>
      <c r="FB106" s="82" t="n">
        <v>38440</v>
      </c>
      <c r="FC106" s="83" t="n">
        <v>38439</v>
      </c>
    </row>
    <row r="107" customFormat="false" ht="14.65" hidden="false" customHeight="false" outlineLevel="0" collapsed="false">
      <c r="B107" s="89" t="n">
        <v>39203</v>
      </c>
      <c r="C107" s="0" t="n">
        <v>0.066353298725771</v>
      </c>
      <c r="D107" s="0" t="n">
        <v>-0.06</v>
      </c>
      <c r="E107" s="0" t="n">
        <v>-0.0205</v>
      </c>
      <c r="F107" s="0" t="n">
        <v>0.012</v>
      </c>
      <c r="G107" s="0" t="n">
        <v>-0.018</v>
      </c>
      <c r="H107" s="0" t="n">
        <v>0.16</v>
      </c>
      <c r="I107" s="0" t="n">
        <v>0.066353298725771</v>
      </c>
      <c r="J107" s="0" t="n">
        <v>0.3</v>
      </c>
      <c r="N107" s="0"/>
      <c r="Q107" s="92"/>
      <c r="S107" s="91"/>
      <c r="T107" s="91"/>
      <c r="U107" s="91"/>
      <c r="FA107" s="64" t="n">
        <v>38473</v>
      </c>
      <c r="FB107" s="82" t="n">
        <v>38469</v>
      </c>
      <c r="FC107" s="83" t="n">
        <v>38468</v>
      </c>
    </row>
    <row r="108" customFormat="false" ht="14.65" hidden="false" customHeight="false" outlineLevel="0" collapsed="false">
      <c r="B108" s="89" t="n">
        <v>39234</v>
      </c>
      <c r="C108" s="0" t="n">
        <v>0.066389112359283</v>
      </c>
      <c r="D108" s="0" t="n">
        <v>-0.06</v>
      </c>
      <c r="E108" s="0" t="n">
        <v>-0.0205</v>
      </c>
      <c r="F108" s="0" t="n">
        <v>0.012</v>
      </c>
      <c r="G108" s="0" t="n">
        <v>-0.018</v>
      </c>
      <c r="H108" s="0" t="n">
        <v>0.16</v>
      </c>
      <c r="I108" s="0" t="n">
        <v>0.066389112359283</v>
      </c>
      <c r="J108" s="0" t="n">
        <v>0.35</v>
      </c>
      <c r="N108" s="0"/>
      <c r="Q108" s="92"/>
      <c r="S108" s="91"/>
      <c r="T108" s="91"/>
      <c r="U108" s="91"/>
      <c r="FA108" s="64" t="n">
        <v>38504</v>
      </c>
      <c r="FB108" s="82" t="n">
        <v>38498</v>
      </c>
      <c r="FC108" s="83" t="n">
        <v>38497</v>
      </c>
    </row>
    <row r="109" customFormat="false" ht="14.65" hidden="false" customHeight="false" outlineLevel="0" collapsed="false">
      <c r="B109" s="89" t="n">
        <v>39264</v>
      </c>
      <c r="C109" s="0" t="n">
        <v>0.0664237707147</v>
      </c>
      <c r="D109" s="0" t="n">
        <v>-0.06</v>
      </c>
      <c r="E109" s="0" t="n">
        <v>-0.0205</v>
      </c>
      <c r="F109" s="0" t="n">
        <v>0.012</v>
      </c>
      <c r="G109" s="0" t="n">
        <v>-0.018</v>
      </c>
      <c r="H109" s="0" t="n">
        <v>0.16</v>
      </c>
      <c r="I109" s="0" t="n">
        <v>0.0664237707147</v>
      </c>
      <c r="J109" s="0" t="n">
        <v>0.4</v>
      </c>
      <c r="N109" s="0"/>
      <c r="Q109" s="92"/>
      <c r="S109" s="91"/>
      <c r="T109" s="91"/>
      <c r="U109" s="91"/>
      <c r="FA109" s="64" t="n">
        <v>38534</v>
      </c>
      <c r="FB109" s="82" t="n">
        <v>38531</v>
      </c>
      <c r="FC109" s="83" t="n">
        <v>38530</v>
      </c>
    </row>
    <row r="110" customFormat="false" ht="14.65" hidden="false" customHeight="false" outlineLevel="0" collapsed="false">
      <c r="B110" s="89" t="n">
        <v>39295</v>
      </c>
      <c r="C110" s="0" t="n">
        <v>0.066459584349047</v>
      </c>
      <c r="D110" s="0" t="n">
        <v>-0.06</v>
      </c>
      <c r="E110" s="0" t="n">
        <v>-0.0205</v>
      </c>
      <c r="F110" s="0" t="n">
        <v>0.012</v>
      </c>
      <c r="G110" s="0" t="n">
        <v>-0.018</v>
      </c>
      <c r="H110" s="0" t="n">
        <v>0.16</v>
      </c>
      <c r="I110" s="0" t="n">
        <v>0.066459584349047</v>
      </c>
      <c r="J110" s="0" t="n">
        <v>0.55</v>
      </c>
      <c r="N110" s="0"/>
      <c r="Q110" s="92"/>
      <c r="S110" s="91"/>
      <c r="T110" s="91"/>
      <c r="U110" s="91"/>
      <c r="FA110" s="64" t="n">
        <v>38565</v>
      </c>
      <c r="FB110" s="82" t="n">
        <v>38560</v>
      </c>
      <c r="FC110" s="83" t="n">
        <v>38559</v>
      </c>
    </row>
    <row r="111" customFormat="false" ht="14.65" hidden="false" customHeight="false" outlineLevel="0" collapsed="false">
      <c r="B111" s="89" t="n">
        <v>39326</v>
      </c>
      <c r="C111" s="0" t="n">
        <v>0.06649539798382</v>
      </c>
      <c r="D111" s="0" t="n">
        <v>-0.06</v>
      </c>
      <c r="E111" s="0" t="n">
        <v>-0.0205</v>
      </c>
      <c r="F111" s="0" t="n">
        <v>0.012</v>
      </c>
      <c r="G111" s="0" t="n">
        <v>-0.018</v>
      </c>
      <c r="H111" s="0" t="n">
        <v>0.16</v>
      </c>
      <c r="I111" s="0" t="n">
        <v>0.06649539798382</v>
      </c>
      <c r="J111" s="0" t="n">
        <v>0.35</v>
      </c>
      <c r="N111" s="0"/>
      <c r="Q111" s="92"/>
      <c r="S111" s="91"/>
      <c r="T111" s="91"/>
      <c r="U111" s="91"/>
      <c r="FA111" s="64" t="n">
        <v>38596</v>
      </c>
      <c r="FB111" s="82" t="n">
        <v>38593</v>
      </c>
      <c r="FC111" s="83" t="n">
        <v>38590</v>
      </c>
    </row>
    <row r="112" customFormat="false" ht="14.65" hidden="false" customHeight="false" outlineLevel="0" collapsed="false">
      <c r="B112" s="89" t="n">
        <v>39356</v>
      </c>
      <c r="C112" s="0" t="n">
        <v>0.066530056340456</v>
      </c>
      <c r="D112" s="0" t="n">
        <v>-0.06</v>
      </c>
      <c r="E112" s="0" t="n">
        <v>-0.0205</v>
      </c>
      <c r="F112" s="0" t="n">
        <v>0.012</v>
      </c>
      <c r="G112" s="0" t="n">
        <v>-0.018</v>
      </c>
      <c r="H112" s="0" t="n">
        <v>0.16</v>
      </c>
      <c r="I112" s="0" t="n">
        <v>0.066530056340456</v>
      </c>
      <c r="J112" s="0" t="n">
        <v>0.45</v>
      </c>
      <c r="N112" s="0"/>
      <c r="Q112" s="92"/>
      <c r="S112" s="91"/>
      <c r="T112" s="91"/>
      <c r="U112" s="91"/>
      <c r="FA112" s="64" t="n">
        <v>38626</v>
      </c>
      <c r="FB112" s="82" t="n">
        <v>38623</v>
      </c>
      <c r="FC112" s="83" t="n">
        <v>38622</v>
      </c>
    </row>
    <row r="113" customFormat="false" ht="14.65" hidden="false" customHeight="false" outlineLevel="0" collapsed="false">
      <c r="B113" s="89" t="n">
        <v>39387</v>
      </c>
      <c r="C113" s="0" t="n">
        <v>0.066565869976066</v>
      </c>
      <c r="D113" s="0" t="n">
        <v>-0.055</v>
      </c>
      <c r="E113" s="0" t="n">
        <v>-0.0205</v>
      </c>
      <c r="F113" s="0" t="n">
        <v>0.019</v>
      </c>
      <c r="G113" s="0" t="n">
        <v>-0.017</v>
      </c>
      <c r="H113" s="0" t="n">
        <v>0.16</v>
      </c>
      <c r="I113" s="0" t="n">
        <v>0.066565869976066</v>
      </c>
      <c r="J113" s="0" t="n">
        <v>0.5</v>
      </c>
      <c r="N113" s="0"/>
      <c r="Q113" s="92"/>
      <c r="S113" s="91"/>
      <c r="T113" s="91"/>
      <c r="U113" s="91"/>
      <c r="FA113" s="64" t="n">
        <v>38657</v>
      </c>
      <c r="FB113" s="82" t="n">
        <v>38652</v>
      </c>
      <c r="FC113" s="83" t="n">
        <v>38651</v>
      </c>
    </row>
    <row r="114" customFormat="false" ht="14.65" hidden="false" customHeight="false" outlineLevel="0" collapsed="false">
      <c r="B114" s="89" t="n">
        <v>39417</v>
      </c>
      <c r="C114" s="0" t="n">
        <v>0.06660052833351</v>
      </c>
      <c r="D114" s="0" t="n">
        <v>-0.055</v>
      </c>
      <c r="E114" s="0" t="n">
        <v>-0.0185</v>
      </c>
      <c r="F114" s="0" t="n">
        <v>0.019</v>
      </c>
      <c r="G114" s="0" t="n">
        <v>-0.017</v>
      </c>
      <c r="H114" s="0" t="n">
        <v>0.16</v>
      </c>
      <c r="I114" s="0" t="n">
        <v>0.06660052833351</v>
      </c>
      <c r="J114" s="0" t="n">
        <v>0.8</v>
      </c>
      <c r="N114" s="0"/>
      <c r="Q114" s="92"/>
      <c r="S114" s="91"/>
      <c r="T114" s="91"/>
      <c r="U114" s="91"/>
      <c r="FA114" s="64" t="n">
        <v>38687</v>
      </c>
      <c r="FB114" s="82" t="n">
        <v>38684</v>
      </c>
      <c r="FC114" s="83" t="n">
        <v>38681</v>
      </c>
    </row>
    <row r="115" customFormat="false" ht="14.65" hidden="false" customHeight="false" outlineLevel="0" collapsed="false">
      <c r="B115" s="89" t="n">
        <v>39448</v>
      </c>
      <c r="C115" s="0" t="n">
        <v>0.066636341969956</v>
      </c>
      <c r="D115" s="0" t="n">
        <v>-0.055</v>
      </c>
      <c r="E115" s="0" t="n">
        <v>-0.0185</v>
      </c>
      <c r="F115" s="0" t="n">
        <v>0.018</v>
      </c>
      <c r="G115" s="0" t="n">
        <v>-0.017</v>
      </c>
      <c r="H115" s="0" t="n">
        <v>0.159</v>
      </c>
      <c r="I115" s="0" t="n">
        <v>0.066636341969956</v>
      </c>
      <c r="J115" s="0" t="n">
        <v>0.9</v>
      </c>
      <c r="N115" s="0"/>
      <c r="Q115" s="92"/>
      <c r="S115" s="91"/>
      <c r="T115" s="91"/>
      <c r="U115" s="91"/>
      <c r="FA115" s="64" t="n">
        <v>38718</v>
      </c>
      <c r="FB115" s="82" t="n">
        <v>38714</v>
      </c>
      <c r="FC115" s="83" t="n">
        <v>38713</v>
      </c>
    </row>
    <row r="116" customFormat="false" ht="14.65" hidden="false" customHeight="false" outlineLevel="0" collapsed="false">
      <c r="B116" s="89" t="n">
        <v>39479</v>
      </c>
      <c r="C116" s="0" t="n">
        <v>0.066672155606825</v>
      </c>
      <c r="D116" s="0" t="n">
        <v>-0.055</v>
      </c>
      <c r="E116" s="0" t="n">
        <v>-0.0185</v>
      </c>
      <c r="F116" s="0" t="n">
        <v>0.018</v>
      </c>
      <c r="G116" s="0" t="n">
        <v>-0.017</v>
      </c>
      <c r="H116" s="0" t="n">
        <v>0.159</v>
      </c>
      <c r="I116" s="0" t="n">
        <v>0.066672155606825</v>
      </c>
      <c r="J116" s="0" t="n">
        <v>0.85</v>
      </c>
      <c r="N116" s="0"/>
      <c r="Q116" s="92"/>
      <c r="S116" s="91"/>
      <c r="T116" s="91"/>
      <c r="U116" s="91"/>
      <c r="FA116" s="64" t="n">
        <v>38749</v>
      </c>
      <c r="FB116" s="82" t="n">
        <v>38744</v>
      </c>
      <c r="FC116" s="83" t="n">
        <v>38743</v>
      </c>
    </row>
    <row r="117" customFormat="false" ht="14.65" hidden="false" customHeight="false" outlineLevel="0" collapsed="false">
      <c r="B117" s="89" t="n">
        <v>39508</v>
      </c>
      <c r="C117" s="0" t="n">
        <v>0.066705658686862</v>
      </c>
      <c r="D117" s="0" t="n">
        <v>-0.055</v>
      </c>
      <c r="E117" s="0" t="n">
        <v>-0.0185</v>
      </c>
      <c r="F117" s="0" t="n">
        <v>0.018</v>
      </c>
      <c r="G117" s="0" t="n">
        <v>-0.017</v>
      </c>
      <c r="H117" s="0" t="n">
        <v>0.159</v>
      </c>
      <c r="I117" s="0" t="n">
        <v>0.066705658686862</v>
      </c>
      <c r="J117" s="0" t="n">
        <v>0.4</v>
      </c>
      <c r="N117" s="0"/>
      <c r="Q117" s="92"/>
      <c r="S117" s="91"/>
      <c r="T117" s="91"/>
      <c r="U117" s="91"/>
      <c r="FA117" s="64" t="n">
        <v>38777</v>
      </c>
      <c r="FB117" s="82" t="n">
        <v>38772</v>
      </c>
      <c r="FC117" s="83" t="n">
        <v>38771</v>
      </c>
    </row>
    <row r="118" customFormat="false" ht="14.65" hidden="false" customHeight="false" outlineLevel="0" collapsed="false">
      <c r="B118" s="89" t="n">
        <v>39539</v>
      </c>
      <c r="C118" s="0" t="n">
        <v>0.066741472324554</v>
      </c>
      <c r="D118" s="0" t="n">
        <v>-0.0575</v>
      </c>
      <c r="E118" s="0" t="n">
        <v>-0.0185</v>
      </c>
      <c r="F118" s="0" t="n">
        <v>0.012</v>
      </c>
      <c r="G118" s="0" t="n">
        <v>-0.017</v>
      </c>
      <c r="H118" s="0" t="n">
        <v>0.159</v>
      </c>
      <c r="I118" s="0" t="n">
        <v>0.066741472324554</v>
      </c>
      <c r="J118" s="0" t="n">
        <v>0.3</v>
      </c>
      <c r="N118" s="0"/>
      <c r="Q118" s="92"/>
      <c r="S118" s="91"/>
      <c r="T118" s="91"/>
      <c r="U118" s="91"/>
      <c r="FA118" s="64" t="n">
        <v>38808</v>
      </c>
      <c r="FB118" s="82" t="n">
        <v>38805</v>
      </c>
      <c r="FC118" s="83" t="n">
        <v>38804</v>
      </c>
    </row>
    <row r="119" customFormat="false" ht="14.65" hidden="false" customHeight="false" outlineLevel="0" collapsed="false">
      <c r="B119" s="89" t="n">
        <v>39569</v>
      </c>
      <c r="C119" s="0" t="n">
        <v>0.066776130684015</v>
      </c>
      <c r="D119" s="0" t="n">
        <v>-0.0575</v>
      </c>
      <c r="E119" s="0" t="n">
        <v>-0.0185</v>
      </c>
      <c r="F119" s="0" t="n">
        <v>0.012</v>
      </c>
      <c r="G119" s="0" t="n">
        <v>-0.017</v>
      </c>
      <c r="H119" s="0" t="n">
        <v>0.159</v>
      </c>
      <c r="I119" s="0" t="n">
        <v>0.066776130684015</v>
      </c>
      <c r="J119" s="0" t="n">
        <v>0.3</v>
      </c>
      <c r="N119" s="0"/>
      <c r="Q119" s="92"/>
      <c r="S119" s="91"/>
      <c r="T119" s="91"/>
      <c r="U119" s="91"/>
      <c r="FA119" s="64" t="n">
        <v>38838</v>
      </c>
      <c r="FB119" s="82" t="n">
        <v>38833</v>
      </c>
      <c r="FC119" s="83" t="n">
        <v>38832</v>
      </c>
    </row>
    <row r="120" customFormat="false" ht="14.65" hidden="false" customHeight="false" outlineLevel="0" collapsed="false">
      <c r="B120" s="89" t="n">
        <v>39600</v>
      </c>
      <c r="C120" s="0" t="n">
        <v>0.066811944322542</v>
      </c>
      <c r="D120" s="0" t="n">
        <v>-0.0575</v>
      </c>
      <c r="E120" s="0" t="n">
        <v>-0.0185</v>
      </c>
      <c r="F120" s="0" t="n">
        <v>0.012</v>
      </c>
      <c r="G120" s="0" t="n">
        <v>-0.017</v>
      </c>
      <c r="H120" s="0" t="n">
        <v>0.159</v>
      </c>
      <c r="I120" s="0" t="n">
        <v>0.066811944322542</v>
      </c>
      <c r="J120" s="0" t="n">
        <v>0.35</v>
      </c>
      <c r="N120" s="0"/>
      <c r="Q120" s="92"/>
      <c r="S120" s="91"/>
      <c r="T120" s="91"/>
      <c r="U120" s="91"/>
      <c r="FA120" s="64" t="n">
        <v>38869</v>
      </c>
      <c r="FB120" s="82" t="n">
        <v>38863</v>
      </c>
      <c r="FC120" s="83" t="n">
        <v>38862</v>
      </c>
    </row>
    <row r="121" customFormat="false" ht="14.65" hidden="false" customHeight="false" outlineLevel="0" collapsed="false">
      <c r="B121" s="89" t="n">
        <v>39630</v>
      </c>
      <c r="C121" s="0" t="n">
        <v>0.066846602682812</v>
      </c>
      <c r="D121" s="0" t="n">
        <v>-0.0575</v>
      </c>
      <c r="E121" s="0" t="n">
        <v>-0.0185</v>
      </c>
      <c r="F121" s="0" t="n">
        <v>0.012</v>
      </c>
      <c r="G121" s="0" t="n">
        <v>-0.017</v>
      </c>
      <c r="H121" s="0" t="n">
        <v>0.159</v>
      </c>
      <c r="I121" s="0" t="n">
        <v>0.066846602682812</v>
      </c>
      <c r="J121" s="0" t="n">
        <v>0.4</v>
      </c>
      <c r="N121" s="0"/>
      <c r="Q121" s="92"/>
      <c r="S121" s="91"/>
      <c r="T121" s="91"/>
      <c r="U121" s="91"/>
      <c r="FA121" s="64" t="n">
        <v>38899</v>
      </c>
      <c r="FB121" s="82" t="n">
        <v>38896</v>
      </c>
      <c r="FC121" s="83" t="n">
        <v>38895</v>
      </c>
    </row>
    <row r="122" customFormat="false" ht="14.65" hidden="false" customHeight="false" outlineLevel="0" collapsed="false">
      <c r="B122" s="89" t="n">
        <v>39661</v>
      </c>
      <c r="C122" s="0" t="n">
        <v>0.066882416322175</v>
      </c>
      <c r="D122" s="0" t="n">
        <v>-0.0575</v>
      </c>
      <c r="E122" s="0" t="n">
        <v>-0.0185</v>
      </c>
      <c r="F122" s="0" t="n">
        <v>0.012</v>
      </c>
      <c r="G122" s="0" t="n">
        <v>-0.017</v>
      </c>
      <c r="H122" s="0" t="n">
        <v>0.159</v>
      </c>
      <c r="I122" s="0" t="n">
        <v>0.066882416322175</v>
      </c>
      <c r="J122" s="0" t="n">
        <v>0.55</v>
      </c>
      <c r="N122" s="0"/>
      <c r="Q122" s="92"/>
      <c r="S122" s="91"/>
      <c r="T122" s="91"/>
      <c r="U122" s="91"/>
      <c r="FA122" s="64" t="n">
        <v>38930</v>
      </c>
      <c r="FB122" s="82" t="n">
        <v>38925</v>
      </c>
      <c r="FC122" s="83" t="n">
        <v>38924</v>
      </c>
    </row>
    <row r="123" customFormat="false" ht="14.65" hidden="false" customHeight="false" outlineLevel="0" collapsed="false">
      <c r="B123" s="89" t="n">
        <v>39692</v>
      </c>
      <c r="C123" s="0" t="n">
        <v>0.066918229961964</v>
      </c>
      <c r="D123" s="0" t="n">
        <v>-0.0575</v>
      </c>
      <c r="E123" s="0" t="n">
        <v>-0.0185</v>
      </c>
      <c r="F123" s="0" t="n">
        <v>0.012</v>
      </c>
      <c r="G123" s="0" t="n">
        <v>-0.017</v>
      </c>
      <c r="H123" s="0" t="n">
        <v>0.159</v>
      </c>
      <c r="I123" s="0" t="n">
        <v>0.066918229961964</v>
      </c>
      <c r="J123" s="0" t="n">
        <v>0.35</v>
      </c>
      <c r="N123" s="0"/>
      <c r="Q123" s="92"/>
      <c r="S123" s="91"/>
      <c r="T123" s="91"/>
      <c r="U123" s="91"/>
      <c r="FA123" s="64" t="n">
        <v>38961</v>
      </c>
      <c r="FB123" s="82" t="n">
        <v>38958</v>
      </c>
      <c r="FC123" s="83" t="n">
        <v>38957</v>
      </c>
    </row>
    <row r="124" customFormat="false" ht="14.65" hidden="false" customHeight="false" outlineLevel="0" collapsed="false">
      <c r="B124" s="89" t="n">
        <v>39722</v>
      </c>
      <c r="C124" s="0" t="n">
        <v>0.066952888323453</v>
      </c>
      <c r="D124" s="0" t="n">
        <v>-0.0575</v>
      </c>
      <c r="E124" s="0" t="n">
        <v>-0.0185</v>
      </c>
      <c r="F124" s="0" t="n">
        <v>0.012</v>
      </c>
      <c r="G124" s="0" t="n">
        <v>-0.017</v>
      </c>
      <c r="H124" s="0" t="n">
        <v>0.159</v>
      </c>
      <c r="I124" s="0" t="n">
        <v>0.066952888323453</v>
      </c>
      <c r="J124" s="0" t="n">
        <v>0.45</v>
      </c>
      <c r="N124" s="0"/>
      <c r="Q124" s="92"/>
      <c r="S124" s="91"/>
      <c r="T124" s="91"/>
      <c r="U124" s="91"/>
      <c r="FA124" s="64" t="n">
        <v>38991</v>
      </c>
      <c r="FB124" s="82" t="n">
        <v>38987</v>
      </c>
      <c r="FC124" s="83" t="n">
        <v>38986</v>
      </c>
    </row>
    <row r="125" customFormat="false" ht="14.65" hidden="false" customHeight="false" outlineLevel="0" collapsed="false">
      <c r="B125" s="89" t="n">
        <v>39753</v>
      </c>
      <c r="C125" s="0" t="n">
        <v>0.066988701964077</v>
      </c>
      <c r="D125" s="0" t="n">
        <v>-0.0525</v>
      </c>
      <c r="E125" s="0" t="n">
        <v>-0.0185</v>
      </c>
      <c r="F125" s="0" t="n">
        <v>0.02</v>
      </c>
      <c r="G125" s="0" t="n">
        <v>-0.016</v>
      </c>
      <c r="H125" s="0" t="n">
        <v>0.159</v>
      </c>
      <c r="I125" s="0" t="n">
        <v>0.066988701964077</v>
      </c>
      <c r="J125" s="0" t="n">
        <v>0.5</v>
      </c>
      <c r="N125" s="0"/>
      <c r="Q125" s="92"/>
      <c r="S125" s="91"/>
      <c r="T125" s="91"/>
      <c r="U125" s="91"/>
      <c r="FA125" s="64" t="n">
        <v>39022</v>
      </c>
      <c r="FB125" s="82" t="n">
        <v>39017</v>
      </c>
      <c r="FC125" s="83" t="n">
        <v>39016</v>
      </c>
    </row>
    <row r="126" customFormat="false" ht="14.65" hidden="false" customHeight="false" outlineLevel="0" collapsed="false">
      <c r="B126" s="89" t="n">
        <v>39783</v>
      </c>
      <c r="C126" s="0" t="n">
        <v>0.067023360326375</v>
      </c>
      <c r="D126" s="0" t="n">
        <v>-0.0525</v>
      </c>
      <c r="E126" s="0" t="n">
        <v>-0.0165</v>
      </c>
      <c r="F126" s="0" t="n">
        <v>0.02</v>
      </c>
      <c r="G126" s="0" t="n">
        <v>-0.016</v>
      </c>
      <c r="H126" s="0" t="n">
        <v>0.159</v>
      </c>
      <c r="I126" s="0" t="n">
        <v>0.067023360326375</v>
      </c>
      <c r="J126" s="0" t="n">
        <v>0.8</v>
      </c>
      <c r="N126" s="0"/>
      <c r="Q126" s="92"/>
      <c r="S126" s="91"/>
      <c r="T126" s="91"/>
      <c r="U126" s="91"/>
      <c r="FA126" s="64" t="n">
        <v>39052</v>
      </c>
      <c r="FB126" s="82" t="n">
        <v>39049</v>
      </c>
      <c r="FC126" s="83" t="n">
        <v>39048</v>
      </c>
    </row>
    <row r="127" customFormat="false" ht="14.65" hidden="false" customHeight="false" outlineLevel="0" collapsed="false">
      <c r="B127" s="89" t="n">
        <v>39814</v>
      </c>
      <c r="C127" s="0" t="n">
        <v>0.067059173967835</v>
      </c>
      <c r="D127" s="0" t="n">
        <v>-0.0525</v>
      </c>
      <c r="E127" s="0" t="n">
        <v>-0.0165</v>
      </c>
      <c r="F127" s="0" t="n">
        <v>0.019</v>
      </c>
      <c r="G127" s="0" t="n">
        <v>-0.016</v>
      </c>
      <c r="H127" s="0" t="n">
        <v>0.158</v>
      </c>
      <c r="I127" s="0" t="n">
        <v>0.067059173967835</v>
      </c>
      <c r="J127" s="0" t="n">
        <v>0.9</v>
      </c>
      <c r="N127" s="0"/>
      <c r="Q127" s="92"/>
      <c r="S127" s="91"/>
      <c r="T127" s="91"/>
      <c r="U127" s="91"/>
      <c r="FA127" s="64" t="n">
        <v>39083</v>
      </c>
      <c r="FB127" s="82" t="n">
        <v>39078</v>
      </c>
      <c r="FC127" s="83" t="n">
        <v>39077</v>
      </c>
    </row>
    <row r="128" customFormat="false" ht="14.65" hidden="false" customHeight="false" outlineLevel="0" collapsed="false">
      <c r="B128" s="89" t="n">
        <v>39845</v>
      </c>
      <c r="C128" s="0" t="n">
        <v>0.06709498760972</v>
      </c>
      <c r="D128" s="0" t="n">
        <v>-0.0525</v>
      </c>
      <c r="E128" s="0" t="n">
        <v>-0.0165</v>
      </c>
      <c r="F128" s="0" t="n">
        <v>0.019</v>
      </c>
      <c r="G128" s="0" t="n">
        <v>-0.016</v>
      </c>
      <c r="H128" s="0" t="n">
        <v>0.158</v>
      </c>
      <c r="I128" s="0" t="n">
        <v>0.06709498760972</v>
      </c>
      <c r="J128" s="0" t="n">
        <v>0.85</v>
      </c>
      <c r="N128" s="0"/>
      <c r="Q128" s="92"/>
      <c r="S128" s="91"/>
      <c r="T128" s="91"/>
      <c r="U128" s="91"/>
      <c r="FA128" s="64" t="n">
        <v>39114</v>
      </c>
      <c r="FB128" s="82" t="n">
        <v>39111</v>
      </c>
      <c r="FC128" s="83" t="n">
        <v>39108</v>
      </c>
    </row>
    <row r="129" customFormat="false" ht="14.65" hidden="false" customHeight="false" outlineLevel="0" collapsed="false">
      <c r="B129" s="89" t="n">
        <v>39873</v>
      </c>
      <c r="C129" s="0" t="n">
        <v>0.067127335415657</v>
      </c>
      <c r="D129" s="0" t="n">
        <v>-0.0525</v>
      </c>
      <c r="E129" s="0" t="n">
        <v>-0.0165</v>
      </c>
      <c r="F129" s="0" t="n">
        <v>0.019</v>
      </c>
      <c r="G129" s="0" t="n">
        <v>-0.016</v>
      </c>
      <c r="H129" s="0" t="n">
        <v>0.158</v>
      </c>
      <c r="I129" s="0" t="n">
        <v>0.067127335415657</v>
      </c>
      <c r="J129" s="0" t="n">
        <v>0.4</v>
      </c>
      <c r="N129" s="0"/>
      <c r="Q129" s="92"/>
      <c r="S129" s="91"/>
      <c r="T129" s="91"/>
      <c r="U129" s="91"/>
      <c r="FA129" s="64" t="n">
        <v>39142</v>
      </c>
      <c r="FB129" s="82" t="n">
        <v>39139</v>
      </c>
      <c r="FC129" s="83" t="n">
        <v>39136</v>
      </c>
    </row>
    <row r="130" customFormat="false" ht="14.65" hidden="false" customHeight="false" outlineLevel="0" collapsed="false">
      <c r="B130" s="89" t="n">
        <v>39904</v>
      </c>
      <c r="C130" s="0" t="n">
        <v>0.06716314905835</v>
      </c>
      <c r="D130" s="0" t="n">
        <v>-0.055</v>
      </c>
      <c r="E130" s="0" t="n">
        <v>-0.0165</v>
      </c>
      <c r="F130" s="0" t="n">
        <v>0.012</v>
      </c>
      <c r="G130" s="0" t="n">
        <v>-0.016</v>
      </c>
      <c r="H130" s="0" t="n">
        <v>0.158</v>
      </c>
      <c r="I130" s="0" t="n">
        <v>0.06716314905835</v>
      </c>
      <c r="J130" s="0" t="n">
        <v>0.3</v>
      </c>
      <c r="N130" s="0"/>
      <c r="Q130" s="92"/>
      <c r="S130" s="91"/>
      <c r="T130" s="91"/>
      <c r="U130" s="91"/>
      <c r="FA130" s="64" t="n">
        <v>39173</v>
      </c>
      <c r="FB130" s="82" t="n">
        <v>39169</v>
      </c>
      <c r="FC130" s="83" t="n">
        <v>39168</v>
      </c>
    </row>
    <row r="131" customFormat="false" ht="14.65" hidden="false" customHeight="false" outlineLevel="0" collapsed="false">
      <c r="B131" s="89" t="n">
        <v>39934</v>
      </c>
      <c r="C131" s="0" t="n">
        <v>0.067197807422651</v>
      </c>
      <c r="D131" s="0" t="n">
        <v>-0.055</v>
      </c>
      <c r="E131" s="0" t="n">
        <v>-0.0165</v>
      </c>
      <c r="F131" s="0" t="n">
        <v>0.012</v>
      </c>
      <c r="G131" s="0" t="n">
        <v>-0.016</v>
      </c>
      <c r="H131" s="0" t="n">
        <v>0.158</v>
      </c>
      <c r="I131" s="0" t="n">
        <v>0.067197807422651</v>
      </c>
      <c r="J131" s="0" t="n">
        <v>0.3</v>
      </c>
      <c r="N131" s="0"/>
      <c r="Q131" s="92"/>
      <c r="S131" s="91"/>
      <c r="T131" s="91"/>
      <c r="U131" s="91"/>
      <c r="FA131" s="64" t="n">
        <v>39203</v>
      </c>
      <c r="FB131" s="82" t="n">
        <v>39198</v>
      </c>
      <c r="FC131" s="83" t="n">
        <v>39197</v>
      </c>
    </row>
    <row r="132" customFormat="false" ht="14.65" hidden="false" customHeight="false" outlineLevel="0" collapsed="false">
      <c r="B132" s="89" t="n">
        <v>39965</v>
      </c>
      <c r="C132" s="0" t="n">
        <v>0.067233621066179</v>
      </c>
      <c r="D132" s="0" t="n">
        <v>-0.055</v>
      </c>
      <c r="E132" s="0" t="n">
        <v>-0.0165</v>
      </c>
      <c r="F132" s="0" t="n">
        <v>0.012</v>
      </c>
      <c r="G132" s="0" t="n">
        <v>-0.016</v>
      </c>
      <c r="H132" s="0" t="n">
        <v>0.158</v>
      </c>
      <c r="I132" s="0" t="n">
        <v>0.067233621066179</v>
      </c>
      <c r="J132" s="0" t="n">
        <v>0.35</v>
      </c>
      <c r="N132" s="0"/>
      <c r="Q132" s="92"/>
      <c r="S132" s="91"/>
      <c r="T132" s="91"/>
      <c r="U132" s="91"/>
      <c r="FA132" s="64" t="n">
        <v>39234</v>
      </c>
      <c r="FB132" s="82" t="n">
        <v>39231</v>
      </c>
      <c r="FC132" s="83" t="n">
        <v>39227</v>
      </c>
    </row>
    <row r="133" customFormat="false" ht="14.65" hidden="false" customHeight="false" outlineLevel="0" collapsed="false">
      <c r="B133" s="89" t="n">
        <v>39995</v>
      </c>
      <c r="C133" s="0" t="n">
        <v>0.067250373239295</v>
      </c>
      <c r="D133" s="0" t="n">
        <v>-0.055</v>
      </c>
      <c r="E133" s="0" t="n">
        <v>-0.0165</v>
      </c>
      <c r="F133" s="0" t="n">
        <v>0.012</v>
      </c>
      <c r="G133" s="0" t="n">
        <v>-0.016</v>
      </c>
      <c r="H133" s="0" t="n">
        <v>0.158</v>
      </c>
      <c r="I133" s="0" t="n">
        <v>0.067250373239295</v>
      </c>
      <c r="J133" s="0" t="n">
        <v>0.4</v>
      </c>
      <c r="N133" s="0"/>
      <c r="Q133" s="92"/>
      <c r="S133" s="91"/>
      <c r="T133" s="91"/>
      <c r="U133" s="91"/>
      <c r="FA133" s="64" t="n">
        <v>39264</v>
      </c>
      <c r="FB133" s="82" t="n">
        <v>39260</v>
      </c>
      <c r="FC133" s="83" t="n">
        <v>39259</v>
      </c>
    </row>
    <row r="134" customFormat="false" ht="14.65" hidden="false" customHeight="false" outlineLevel="0" collapsed="false">
      <c r="B134" s="89" t="n">
        <v>40026</v>
      </c>
      <c r="C134" s="0" t="n">
        <v>0.067258432285737</v>
      </c>
      <c r="D134" s="0" t="n">
        <v>-0.055</v>
      </c>
      <c r="E134" s="0" t="n">
        <v>-0.0165</v>
      </c>
      <c r="F134" s="0" t="n">
        <v>0.012</v>
      </c>
      <c r="G134" s="0" t="n">
        <v>-0.016</v>
      </c>
      <c r="H134" s="0" t="n">
        <v>0.158</v>
      </c>
      <c r="I134" s="0" t="n">
        <v>0.067258432285737</v>
      </c>
      <c r="J134" s="0" t="n">
        <v>0.55</v>
      </c>
      <c r="N134" s="0"/>
      <c r="Q134" s="92"/>
      <c r="S134" s="91"/>
      <c r="T134" s="91"/>
      <c r="U134" s="91"/>
      <c r="FA134" s="64" t="n">
        <v>39295</v>
      </c>
      <c r="FB134" s="82" t="n">
        <v>39290</v>
      </c>
      <c r="FC134" s="83" t="n">
        <v>39289</v>
      </c>
    </row>
    <row r="135" customFormat="false" ht="14.65" hidden="false" customHeight="false" outlineLevel="0" collapsed="false">
      <c r="B135" s="89" t="n">
        <v>40057</v>
      </c>
      <c r="C135" s="0" t="n">
        <v>0.067266491332202</v>
      </c>
      <c r="D135" s="0" t="n">
        <v>-0.055</v>
      </c>
      <c r="E135" s="0" t="n">
        <v>-0.0165</v>
      </c>
      <c r="F135" s="0" t="n">
        <v>0.012</v>
      </c>
      <c r="G135" s="0" t="n">
        <v>-0.016</v>
      </c>
      <c r="H135" s="0" t="n">
        <v>0.158</v>
      </c>
      <c r="I135" s="0" t="n">
        <v>0.067266491332202</v>
      </c>
      <c r="J135" s="0" t="n">
        <v>0.35</v>
      </c>
      <c r="N135" s="0"/>
      <c r="Q135" s="92"/>
      <c r="S135" s="91"/>
      <c r="T135" s="91"/>
      <c r="U135" s="91"/>
      <c r="FA135" s="64" t="n">
        <v>39326</v>
      </c>
      <c r="FB135" s="82" t="n">
        <v>39323</v>
      </c>
      <c r="FC135" s="83" t="n">
        <v>39322</v>
      </c>
    </row>
    <row r="136" customFormat="false" ht="14.65" hidden="false" customHeight="false" outlineLevel="0" collapsed="false">
      <c r="B136" s="89" t="n">
        <v>40087</v>
      </c>
      <c r="C136" s="0" t="n">
        <v>0.067274290409446</v>
      </c>
      <c r="D136" s="0" t="n">
        <v>-0.055</v>
      </c>
      <c r="E136" s="0" t="n">
        <v>-0.0165</v>
      </c>
      <c r="F136" s="0" t="n">
        <v>0.012</v>
      </c>
      <c r="G136" s="0" t="n">
        <v>-0.016</v>
      </c>
      <c r="H136" s="0" t="n">
        <v>0.158</v>
      </c>
      <c r="I136" s="0" t="n">
        <v>0.067274290409446</v>
      </c>
      <c r="J136" s="0" t="n">
        <v>0.45</v>
      </c>
      <c r="N136" s="0"/>
      <c r="Q136" s="92"/>
      <c r="S136" s="91"/>
      <c r="T136" s="91"/>
      <c r="U136" s="91"/>
      <c r="FA136" s="64" t="n">
        <v>39356</v>
      </c>
      <c r="FB136" s="82" t="n">
        <v>39351</v>
      </c>
      <c r="FC136" s="83" t="n">
        <v>39350</v>
      </c>
    </row>
    <row r="137" customFormat="false" ht="14.65" hidden="false" customHeight="false" outlineLevel="0" collapsed="false">
      <c r="B137" s="89" t="n">
        <v>40118</v>
      </c>
      <c r="C137" s="0" t="n">
        <v>0.067282349455952</v>
      </c>
      <c r="D137" s="0" t="n">
        <v>-0.0495</v>
      </c>
      <c r="E137" s="0" t="n">
        <v>-0.0165</v>
      </c>
      <c r="F137" s="0" t="n">
        <v>0.021</v>
      </c>
      <c r="G137" s="0" t="n">
        <v>-0.015</v>
      </c>
      <c r="H137" s="0" t="n">
        <v>0.158</v>
      </c>
      <c r="I137" s="0" t="n">
        <v>0.067282349455952</v>
      </c>
      <c r="J137" s="0" t="n">
        <v>0.5</v>
      </c>
      <c r="N137" s="0"/>
      <c r="Q137" s="92"/>
      <c r="S137" s="91"/>
      <c r="T137" s="91"/>
      <c r="U137" s="91"/>
      <c r="FA137" s="64" t="n">
        <v>39387</v>
      </c>
      <c r="FB137" s="82" t="n">
        <v>39384</v>
      </c>
      <c r="FC137" s="83" t="n">
        <v>39381</v>
      </c>
    </row>
    <row r="138" customFormat="false" ht="14.65" hidden="false" customHeight="false" outlineLevel="0" collapsed="false">
      <c r="B138" s="89" t="n">
        <v>40148</v>
      </c>
      <c r="C138" s="0" t="n">
        <v>0.067290148533237</v>
      </c>
      <c r="D138" s="0" t="n">
        <v>-0.0495</v>
      </c>
      <c r="E138" s="0" t="n">
        <v>-0.0145</v>
      </c>
      <c r="F138" s="0" t="n">
        <v>0.021</v>
      </c>
      <c r="G138" s="0" t="n">
        <v>-0.015</v>
      </c>
      <c r="H138" s="0" t="n">
        <v>0.158</v>
      </c>
      <c r="I138" s="0" t="n">
        <v>0.067290148533237</v>
      </c>
      <c r="J138" s="0" t="n">
        <v>0.8</v>
      </c>
      <c r="N138" s="0"/>
      <c r="Q138" s="92"/>
      <c r="S138" s="91"/>
      <c r="T138" s="91"/>
      <c r="U138" s="91"/>
      <c r="FA138" s="64" t="n">
        <v>39417</v>
      </c>
      <c r="FB138" s="82" t="n">
        <v>39414</v>
      </c>
      <c r="FC138" s="83" t="n">
        <v>39413</v>
      </c>
    </row>
    <row r="139" customFormat="false" ht="14.65" hidden="false" customHeight="false" outlineLevel="0" collapsed="false">
      <c r="B139" s="89" t="n">
        <v>40179</v>
      </c>
      <c r="C139" s="0" t="n">
        <v>0.067298207579786</v>
      </c>
      <c r="D139" s="0" t="n">
        <v>-0.0495</v>
      </c>
      <c r="E139" s="0" t="n">
        <v>-0.0145</v>
      </c>
      <c r="F139" s="0" t="n">
        <v>0.019</v>
      </c>
      <c r="G139" s="0" t="n">
        <v>-0.015</v>
      </c>
      <c r="H139" s="0" t="n">
        <v>0.157</v>
      </c>
      <c r="I139" s="0" t="n">
        <v>0.067298207579786</v>
      </c>
      <c r="J139" s="0" t="n">
        <v>0.9</v>
      </c>
      <c r="N139" s="0"/>
      <c r="Q139" s="92"/>
      <c r="S139" s="91"/>
      <c r="T139" s="91"/>
      <c r="U139" s="91"/>
      <c r="FA139" s="64" t="n">
        <v>39448</v>
      </c>
      <c r="FB139" s="82" t="n">
        <v>39443</v>
      </c>
      <c r="FC139" s="83" t="n">
        <v>39442</v>
      </c>
    </row>
    <row r="140" customFormat="false" ht="14.65" hidden="false" customHeight="false" outlineLevel="0" collapsed="false">
      <c r="B140" s="89" t="n">
        <v>40210</v>
      </c>
      <c r="C140" s="0" t="n">
        <v>0.067306266626356</v>
      </c>
      <c r="D140" s="0" t="n">
        <v>-0.0495</v>
      </c>
      <c r="E140" s="0" t="n">
        <v>-0.0145</v>
      </c>
      <c r="F140" s="0" t="n">
        <v>0.019</v>
      </c>
      <c r="G140" s="0" t="n">
        <v>-0.015</v>
      </c>
      <c r="H140" s="0" t="n">
        <v>0.157</v>
      </c>
      <c r="I140" s="0" t="n">
        <v>0.067306266626356</v>
      </c>
      <c r="J140" s="0" t="n">
        <v>0.85</v>
      </c>
      <c r="N140" s="0"/>
      <c r="Q140" s="92"/>
      <c r="S140" s="91"/>
      <c r="T140" s="91"/>
      <c r="U140" s="91"/>
      <c r="FA140" s="64" t="n">
        <v>39479</v>
      </c>
      <c r="FB140" s="82" t="n">
        <v>39476</v>
      </c>
      <c r="FC140" s="83" t="n">
        <v>39475</v>
      </c>
    </row>
    <row r="141" customFormat="false" ht="14.65" hidden="false" customHeight="false" outlineLevel="0" collapsed="false">
      <c r="B141" s="89" t="n">
        <v>40238</v>
      </c>
      <c r="C141" s="0" t="n">
        <v>0.067313545765213</v>
      </c>
      <c r="D141" s="0" t="n">
        <v>-0.0495</v>
      </c>
      <c r="E141" s="0" t="n">
        <v>-0.0145</v>
      </c>
      <c r="F141" s="0" t="n">
        <v>0.019</v>
      </c>
      <c r="G141" s="0" t="n">
        <v>-0.015</v>
      </c>
      <c r="H141" s="0" t="n">
        <v>0.157</v>
      </c>
      <c r="I141" s="0" t="n">
        <v>0.067313545765213</v>
      </c>
      <c r="J141" s="0" t="n">
        <v>0.4</v>
      </c>
      <c r="N141" s="0"/>
      <c r="Q141" s="92"/>
      <c r="S141" s="91"/>
      <c r="T141" s="91"/>
      <c r="U141" s="91"/>
      <c r="FA141" s="64" t="n">
        <v>39508</v>
      </c>
      <c r="FB141" s="82" t="n">
        <v>39505</v>
      </c>
      <c r="FC141" s="83" t="n">
        <v>39504</v>
      </c>
    </row>
    <row r="142" customFormat="false" ht="14.65" hidden="false" customHeight="false" outlineLevel="0" collapsed="false">
      <c r="B142" s="89" t="n">
        <v>40269</v>
      </c>
      <c r="C142" s="0" t="n">
        <v>0.067321604811823</v>
      </c>
      <c r="D142" s="0" t="n">
        <v>-0.052</v>
      </c>
      <c r="E142" s="0" t="n">
        <v>-0.0145</v>
      </c>
      <c r="F142" s="0" t="n">
        <v>0.012</v>
      </c>
      <c r="G142" s="0" t="n">
        <v>-0.015</v>
      </c>
      <c r="H142" s="0" t="n">
        <v>0.157</v>
      </c>
      <c r="I142" s="0" t="n">
        <v>0.067321604811823</v>
      </c>
      <c r="J142" s="0" t="n">
        <v>0.3</v>
      </c>
      <c r="N142" s="0"/>
      <c r="Q142" s="92"/>
      <c r="S142" s="91"/>
      <c r="T142" s="91"/>
      <c r="U142" s="91"/>
      <c r="FA142" s="64" t="n">
        <v>39539</v>
      </c>
      <c r="FB142" s="82" t="n">
        <v>39534</v>
      </c>
      <c r="FC142" s="83" t="n">
        <v>39533</v>
      </c>
    </row>
    <row r="143" customFormat="false" ht="14.65" hidden="false" customHeight="false" outlineLevel="0" collapsed="false">
      <c r="B143" s="89" t="n">
        <v>40299</v>
      </c>
      <c r="C143" s="0" t="n">
        <v>0.06732940388921</v>
      </c>
      <c r="D143" s="0" t="n">
        <v>-0.052</v>
      </c>
      <c r="E143" s="0" t="n">
        <v>-0.0145</v>
      </c>
      <c r="F143" s="0" t="n">
        <v>0.012</v>
      </c>
      <c r="G143" s="0" t="n">
        <v>-0.015</v>
      </c>
      <c r="H143" s="0" t="n">
        <v>0.157</v>
      </c>
      <c r="I143" s="0" t="n">
        <v>0.06732940388921</v>
      </c>
      <c r="J143" s="0" t="n">
        <v>0.3</v>
      </c>
      <c r="N143" s="0"/>
      <c r="Q143" s="92"/>
      <c r="S143" s="91"/>
      <c r="T143" s="91"/>
      <c r="U143" s="91"/>
      <c r="FA143" s="64" t="n">
        <v>39569</v>
      </c>
      <c r="FB143" s="82" t="n">
        <v>39566</v>
      </c>
      <c r="FC143" s="83" t="n">
        <v>39563</v>
      </c>
    </row>
    <row r="144" customFormat="false" ht="14.65" hidden="false" customHeight="false" outlineLevel="0" collapsed="false">
      <c r="B144" s="89" t="n">
        <v>40330</v>
      </c>
      <c r="C144" s="0" t="n">
        <v>0.067337462935863</v>
      </c>
      <c r="D144" s="0" t="n">
        <v>-0.052</v>
      </c>
      <c r="E144" s="0" t="n">
        <v>-0.0145</v>
      </c>
      <c r="F144" s="0" t="n">
        <v>0.012</v>
      </c>
      <c r="G144" s="0" t="n">
        <v>-0.015</v>
      </c>
      <c r="H144" s="0" t="n">
        <v>0.157</v>
      </c>
      <c r="I144" s="0" t="n">
        <v>0.067337462935863</v>
      </c>
      <c r="J144" s="0" t="n">
        <v>0.35</v>
      </c>
      <c r="N144" s="0"/>
      <c r="Q144" s="92"/>
      <c r="S144" s="91"/>
      <c r="T144" s="91"/>
      <c r="U144" s="91"/>
      <c r="FA144" s="64" t="n">
        <v>39600</v>
      </c>
      <c r="FB144" s="82" t="n">
        <v>39596</v>
      </c>
      <c r="FC144" s="83" t="n">
        <v>39595</v>
      </c>
    </row>
    <row r="145" customFormat="false" ht="14.65" hidden="false" customHeight="false" outlineLevel="0" collapsed="false">
      <c r="B145" s="89" t="n">
        <v>40360</v>
      </c>
      <c r="C145" s="0" t="n">
        <v>0.067345262013291</v>
      </c>
      <c r="D145" s="0" t="n">
        <v>-0.052</v>
      </c>
      <c r="E145" s="0" t="n">
        <v>-0.0145</v>
      </c>
      <c r="F145" s="0" t="n">
        <v>0.012</v>
      </c>
      <c r="G145" s="0" t="n">
        <v>-0.015</v>
      </c>
      <c r="H145" s="0" t="n">
        <v>0.157</v>
      </c>
      <c r="I145" s="0" t="n">
        <v>0.067345262013291</v>
      </c>
      <c r="J145" s="0" t="n">
        <v>0.4</v>
      </c>
      <c r="N145" s="0"/>
      <c r="Q145" s="92"/>
      <c r="S145" s="91"/>
      <c r="T145" s="91"/>
      <c r="U145" s="91"/>
      <c r="FA145" s="64" t="n">
        <v>39630</v>
      </c>
      <c r="FB145" s="82" t="n">
        <v>39625</v>
      </c>
      <c r="FC145" s="83" t="n">
        <v>39624</v>
      </c>
    </row>
    <row r="146" customFormat="false" ht="14.65" hidden="false" customHeight="false" outlineLevel="0" collapsed="false">
      <c r="B146" s="89" t="n">
        <v>40391</v>
      </c>
      <c r="C146" s="0" t="n">
        <v>0.067353321059987</v>
      </c>
      <c r="D146" s="0" t="n">
        <v>-0.052</v>
      </c>
      <c r="E146" s="0" t="n">
        <v>-0.0145</v>
      </c>
      <c r="F146" s="0" t="n">
        <v>0.012</v>
      </c>
      <c r="G146" s="0" t="n">
        <v>-0.015</v>
      </c>
      <c r="H146" s="0" t="n">
        <v>0.157</v>
      </c>
      <c r="I146" s="0" t="n">
        <v>0.067353321059987</v>
      </c>
      <c r="J146" s="0" t="n">
        <v>0.55</v>
      </c>
      <c r="N146" s="0"/>
      <c r="Q146" s="92"/>
      <c r="S146" s="91"/>
      <c r="T146" s="91"/>
      <c r="U146" s="91"/>
      <c r="FA146" s="64" t="n">
        <v>39661</v>
      </c>
      <c r="FB146" s="82" t="n">
        <v>39658</v>
      </c>
      <c r="FC146" s="83" t="n">
        <v>39657</v>
      </c>
    </row>
    <row r="147" customFormat="false" ht="14.65" hidden="false" customHeight="false" outlineLevel="0" collapsed="false">
      <c r="B147" s="89" t="n">
        <v>40422</v>
      </c>
      <c r="C147" s="0" t="n">
        <v>0.067361380106704</v>
      </c>
      <c r="D147" s="0" t="n">
        <v>-0.052</v>
      </c>
      <c r="E147" s="0" t="n">
        <v>-0.0145</v>
      </c>
      <c r="F147" s="0" t="n">
        <v>0.012</v>
      </c>
      <c r="G147" s="0" t="n">
        <v>-0.015</v>
      </c>
      <c r="H147" s="0" t="n">
        <v>0.157</v>
      </c>
      <c r="I147" s="0" t="n">
        <v>0.067361380106704</v>
      </c>
      <c r="J147" s="0" t="n">
        <v>0.35</v>
      </c>
      <c r="N147" s="0"/>
      <c r="Q147" s="92"/>
      <c r="S147" s="91"/>
      <c r="T147" s="91"/>
      <c r="U147" s="91"/>
      <c r="FA147" s="64" t="n">
        <v>39692</v>
      </c>
      <c r="FB147" s="82" t="n">
        <v>39687</v>
      </c>
      <c r="FC147" s="83" t="n">
        <v>39686</v>
      </c>
    </row>
    <row r="148" customFormat="false" ht="14.65" hidden="false" customHeight="false" outlineLevel="0" collapsed="false">
      <c r="B148" s="89" t="n">
        <v>40452</v>
      </c>
      <c r="C148" s="0" t="n">
        <v>0.067369179184193</v>
      </c>
      <c r="D148" s="0" t="n">
        <v>-0.052</v>
      </c>
      <c r="E148" s="0" t="n">
        <v>-0.0145</v>
      </c>
      <c r="F148" s="0" t="n">
        <v>0.012</v>
      </c>
      <c r="G148" s="0" t="n">
        <v>-0.015</v>
      </c>
      <c r="H148" s="0" t="n">
        <v>0.157</v>
      </c>
      <c r="I148" s="0" t="n">
        <v>0.067369179184193</v>
      </c>
      <c r="J148" s="0" t="n">
        <v>0.45</v>
      </c>
      <c r="N148" s="0"/>
      <c r="Q148" s="92"/>
      <c r="S148" s="91"/>
      <c r="T148" s="91"/>
      <c r="U148" s="91"/>
      <c r="FA148" s="64" t="n">
        <v>39722</v>
      </c>
      <c r="FB148" s="82" t="n">
        <v>39717</v>
      </c>
      <c r="FC148" s="83" t="n">
        <v>39716</v>
      </c>
    </row>
    <row r="149" customFormat="false" ht="14.65" hidden="false" customHeight="false" outlineLevel="0" collapsed="false">
      <c r="B149" s="89" t="n">
        <v>40483</v>
      </c>
      <c r="C149" s="0" t="n">
        <v>0.067377238230953</v>
      </c>
      <c r="D149" s="0" t="n">
        <v>-0.0465</v>
      </c>
      <c r="E149" s="0" t="n">
        <v>-0.0145</v>
      </c>
      <c r="F149" s="0" t="n">
        <v>0.021</v>
      </c>
      <c r="G149" s="0" t="n">
        <v>-0.014</v>
      </c>
      <c r="H149" s="0" t="n">
        <v>0.157</v>
      </c>
      <c r="I149" s="0" t="n">
        <v>0.067377238230953</v>
      </c>
      <c r="J149" s="0" t="n">
        <v>0.5</v>
      </c>
      <c r="N149" s="0"/>
      <c r="Q149" s="92"/>
      <c r="S149" s="91"/>
      <c r="T149" s="91"/>
      <c r="U149" s="91"/>
      <c r="FA149" s="64" t="n">
        <v>39753</v>
      </c>
      <c r="FB149" s="82" t="n">
        <v>39750</v>
      </c>
      <c r="FC149" s="83" t="n">
        <v>39749</v>
      </c>
    </row>
    <row r="150" customFormat="false" ht="14.65" hidden="false" customHeight="false" outlineLevel="0" collapsed="false">
      <c r="B150" s="89" t="n">
        <v>40513</v>
      </c>
      <c r="C150" s="0" t="n">
        <v>0.067385037308483</v>
      </c>
      <c r="D150" s="0" t="n">
        <v>-0.0465</v>
      </c>
      <c r="E150" s="0" t="n">
        <v>-0.0125</v>
      </c>
      <c r="F150" s="0" t="n">
        <v>0.021</v>
      </c>
      <c r="G150" s="0" t="n">
        <v>-0.014</v>
      </c>
      <c r="H150" s="0" t="n">
        <v>0.157</v>
      </c>
      <c r="I150" s="0" t="n">
        <v>0.067385037308483</v>
      </c>
      <c r="J150" s="0" t="n">
        <v>0.8</v>
      </c>
      <c r="N150" s="0"/>
      <c r="Q150" s="92"/>
      <c r="S150" s="91"/>
      <c r="T150" s="91"/>
      <c r="U150" s="91"/>
      <c r="FA150" s="64" t="n">
        <v>39783</v>
      </c>
      <c r="FB150" s="82" t="n">
        <v>39777</v>
      </c>
      <c r="FC150" s="83" t="n">
        <v>39776</v>
      </c>
    </row>
    <row r="151" customFormat="false" ht="14.65" hidden="false" customHeight="false" outlineLevel="0" collapsed="false">
      <c r="B151" s="89" t="n">
        <v>40544</v>
      </c>
      <c r="C151" s="0" t="n">
        <v>0.067393096355285</v>
      </c>
      <c r="D151" s="0" t="n">
        <v>-0.0465</v>
      </c>
      <c r="E151" s="0" t="n">
        <v>-0.0125</v>
      </c>
      <c r="F151" s="0" t="n">
        <v>0.019</v>
      </c>
      <c r="G151" s="0" t="n">
        <v>-0.014</v>
      </c>
      <c r="H151" s="0" t="n">
        <v>0.156</v>
      </c>
      <c r="I151" s="0" t="n">
        <v>0.067393096355285</v>
      </c>
      <c r="J151" s="0" t="n">
        <v>0.9</v>
      </c>
      <c r="N151" s="0"/>
      <c r="Q151" s="92"/>
      <c r="S151" s="91"/>
      <c r="T151" s="91"/>
      <c r="U151" s="91"/>
      <c r="FA151" s="64" t="n">
        <v>39814</v>
      </c>
      <c r="FB151" s="82" t="n">
        <v>39811</v>
      </c>
      <c r="FC151" s="83" t="n">
        <v>39808</v>
      </c>
    </row>
    <row r="152" customFormat="false" ht="14.65" hidden="false" customHeight="false" outlineLevel="0" collapsed="false">
      <c r="B152" s="89" t="n">
        <v>40575</v>
      </c>
      <c r="C152" s="0" t="n">
        <v>0.067401155402108</v>
      </c>
      <c r="D152" s="0" t="n">
        <v>-0.0465</v>
      </c>
      <c r="E152" s="0" t="n">
        <v>-0.0125</v>
      </c>
      <c r="F152" s="0" t="n">
        <v>0.019</v>
      </c>
      <c r="G152" s="0" t="n">
        <v>-0.014</v>
      </c>
      <c r="H152" s="0" t="n">
        <v>0.156</v>
      </c>
      <c r="I152" s="0" t="n">
        <v>0.067401155402108</v>
      </c>
      <c r="J152" s="0" t="n">
        <v>0.85</v>
      </c>
      <c r="N152" s="0"/>
      <c r="Q152" s="92"/>
      <c r="S152" s="91"/>
      <c r="T152" s="91"/>
      <c r="U152" s="91"/>
      <c r="FA152" s="64" t="n">
        <v>39845</v>
      </c>
      <c r="FB152" s="82" t="n">
        <v>39841</v>
      </c>
      <c r="FC152" s="83" t="n">
        <v>39840</v>
      </c>
    </row>
    <row r="153" customFormat="false" ht="14.65" hidden="false" customHeight="false" outlineLevel="0" collapsed="false">
      <c r="B153" s="89" t="n">
        <v>40603</v>
      </c>
      <c r="C153" s="0" t="n">
        <v>0.067408434541193</v>
      </c>
      <c r="D153" s="0" t="n">
        <v>-0.0465</v>
      </c>
      <c r="E153" s="0" t="n">
        <v>-0.0125</v>
      </c>
      <c r="F153" s="0" t="n">
        <v>0.019</v>
      </c>
      <c r="G153" s="0" t="n">
        <v>-0.014</v>
      </c>
      <c r="H153" s="0" t="n">
        <v>0.156</v>
      </c>
      <c r="I153" s="0" t="n">
        <v>0.067408434541193</v>
      </c>
      <c r="J153" s="0" t="n">
        <v>0.4</v>
      </c>
      <c r="N153" s="0"/>
      <c r="Q153" s="92"/>
      <c r="S153" s="91"/>
      <c r="T153" s="91"/>
      <c r="U153" s="91"/>
      <c r="FA153" s="64" t="n">
        <v>39873</v>
      </c>
      <c r="FB153" s="82" t="n">
        <v>39869</v>
      </c>
      <c r="FC153" s="83" t="n">
        <v>39868</v>
      </c>
    </row>
    <row r="154" customFormat="false" ht="14.65" hidden="false" customHeight="false" outlineLevel="0" collapsed="false">
      <c r="B154" s="89" t="n">
        <v>40634</v>
      </c>
      <c r="C154" s="0" t="n">
        <v>0.067416493588057</v>
      </c>
      <c r="D154" s="0" t="n">
        <v>-0.049</v>
      </c>
      <c r="E154" s="0" t="n">
        <v>-0.0125</v>
      </c>
      <c r="F154" s="0" t="n">
        <v>0.012</v>
      </c>
      <c r="G154" s="0" t="n">
        <v>-0.014</v>
      </c>
      <c r="H154" s="0" t="n">
        <v>0.156</v>
      </c>
      <c r="I154" s="0" t="n">
        <v>0.067416493588057</v>
      </c>
      <c r="J154" s="0" t="n">
        <v>0.3</v>
      </c>
      <c r="N154" s="0"/>
      <c r="Q154" s="92"/>
      <c r="S154" s="91"/>
      <c r="T154" s="91"/>
      <c r="U154" s="91"/>
      <c r="FA154" s="64" t="n">
        <v>39904</v>
      </c>
      <c r="FB154" s="82" t="n">
        <v>39899</v>
      </c>
      <c r="FC154" s="83" t="n">
        <v>39898</v>
      </c>
    </row>
    <row r="155" customFormat="false" ht="14.65" hidden="false" customHeight="false" outlineLevel="0" collapsed="false">
      <c r="B155" s="89" t="n">
        <v>40664</v>
      </c>
      <c r="C155" s="0" t="n">
        <v>0.067424292665689</v>
      </c>
      <c r="D155" s="0" t="n">
        <v>-0.049</v>
      </c>
      <c r="E155" s="0" t="n">
        <v>-0.0125</v>
      </c>
      <c r="F155" s="0" t="n">
        <v>0.012</v>
      </c>
      <c r="G155" s="0" t="n">
        <v>-0.014</v>
      </c>
      <c r="H155" s="0" t="n">
        <v>0.156</v>
      </c>
      <c r="I155" s="0" t="n">
        <v>0.067424292665689</v>
      </c>
      <c r="J155" s="0" t="n">
        <v>0.3</v>
      </c>
      <c r="N155" s="0"/>
      <c r="Q155" s="92"/>
      <c r="S155" s="91"/>
      <c r="T155" s="91"/>
      <c r="U155" s="91"/>
      <c r="FA155" s="64" t="n">
        <v>39934</v>
      </c>
      <c r="FB155" s="82" t="n">
        <v>39931</v>
      </c>
      <c r="FC155" s="83" t="n">
        <v>39930</v>
      </c>
    </row>
    <row r="156" customFormat="false" ht="14.65" hidden="false" customHeight="false" outlineLevel="0" collapsed="false">
      <c r="B156" s="89" t="n">
        <v>40695</v>
      </c>
      <c r="C156" s="0" t="n">
        <v>0.067432351712596</v>
      </c>
      <c r="D156" s="0" t="n">
        <v>-0.049</v>
      </c>
      <c r="E156" s="0" t="n">
        <v>-0.0125</v>
      </c>
      <c r="F156" s="0" t="n">
        <v>0.012</v>
      </c>
      <c r="G156" s="0" t="n">
        <v>-0.014</v>
      </c>
      <c r="H156" s="0" t="n">
        <v>0.156</v>
      </c>
      <c r="I156" s="0" t="n">
        <v>0.067432351712596</v>
      </c>
      <c r="J156" s="0" t="n">
        <v>0.35</v>
      </c>
      <c r="N156" s="0"/>
      <c r="Q156" s="92"/>
      <c r="S156" s="91"/>
      <c r="T156" s="91"/>
      <c r="U156" s="91"/>
      <c r="FA156" s="64" t="n">
        <v>39965</v>
      </c>
      <c r="FB156" s="82" t="n">
        <v>39960</v>
      </c>
      <c r="FC156" s="83" t="n">
        <v>39959</v>
      </c>
    </row>
    <row r="157" customFormat="false" ht="14.65" hidden="false" customHeight="false" outlineLevel="0" collapsed="false">
      <c r="B157" s="89" t="n">
        <v>40725</v>
      </c>
      <c r="C157" s="0" t="n">
        <v>0.067440150790268</v>
      </c>
      <c r="D157" s="0" t="n">
        <v>-0.049</v>
      </c>
      <c r="E157" s="0" t="n">
        <v>-0.0125</v>
      </c>
      <c r="F157" s="0" t="n">
        <v>0.012</v>
      </c>
      <c r="G157" s="0" t="n">
        <v>-0.014</v>
      </c>
      <c r="H157" s="0" t="n">
        <v>0.156</v>
      </c>
      <c r="I157" s="0" t="n">
        <v>0.067440150790268</v>
      </c>
      <c r="J157" s="0" t="n">
        <v>0.4</v>
      </c>
      <c r="N157" s="0"/>
      <c r="Q157" s="92"/>
      <c r="S157" s="91"/>
      <c r="T157" s="91"/>
      <c r="U157" s="91"/>
      <c r="FA157" s="64" t="n">
        <v>39995</v>
      </c>
      <c r="FB157" s="82" t="n">
        <v>39990</v>
      </c>
      <c r="FC157" s="83" t="n">
        <v>39989</v>
      </c>
    </row>
    <row r="158" customFormat="false" ht="14.65" hidden="false" customHeight="false" outlineLevel="0" collapsed="false">
      <c r="B158" s="89" t="n">
        <v>40756</v>
      </c>
      <c r="C158" s="0" t="n">
        <v>0.067448209837217</v>
      </c>
      <c r="D158" s="0" t="n">
        <v>-0.049</v>
      </c>
      <c r="E158" s="0" t="n">
        <v>-0.0125</v>
      </c>
      <c r="F158" s="0" t="n">
        <v>0.012</v>
      </c>
      <c r="G158" s="0" t="n">
        <v>-0.014</v>
      </c>
      <c r="H158" s="0" t="n">
        <v>0.156</v>
      </c>
      <c r="I158" s="0" t="n">
        <v>0.067448209837217</v>
      </c>
      <c r="J158" s="0" t="n">
        <v>0.55</v>
      </c>
      <c r="N158" s="0"/>
      <c r="Q158" s="92"/>
      <c r="S158" s="91"/>
      <c r="T158" s="91"/>
      <c r="U158" s="91"/>
      <c r="FA158" s="64" t="n">
        <v>40026</v>
      </c>
      <c r="FB158" s="82" t="n">
        <v>40023</v>
      </c>
      <c r="FC158" s="83" t="n">
        <v>40022</v>
      </c>
    </row>
    <row r="159" customFormat="false" ht="14.65" hidden="false" customHeight="false" outlineLevel="0" collapsed="false">
      <c r="B159" s="89" t="n">
        <v>40787</v>
      </c>
      <c r="C159" s="0" t="n">
        <v>0.067456268884187</v>
      </c>
      <c r="D159" s="0" t="n">
        <v>-0.049</v>
      </c>
      <c r="E159" s="0" t="n">
        <v>-0.0125</v>
      </c>
      <c r="F159" s="0" t="n">
        <v>0.012</v>
      </c>
      <c r="G159" s="0" t="n">
        <v>-0.014</v>
      </c>
      <c r="H159" s="0" t="n">
        <v>0.156</v>
      </c>
      <c r="I159" s="0" t="n">
        <v>0.067456268884187</v>
      </c>
      <c r="J159" s="0" t="n">
        <v>0.35</v>
      </c>
      <c r="N159" s="0"/>
      <c r="Q159" s="92"/>
      <c r="S159" s="91"/>
      <c r="T159" s="91"/>
      <c r="U159" s="91"/>
      <c r="FA159" s="64" t="n">
        <v>40057</v>
      </c>
      <c r="FB159" s="82" t="n">
        <v>40052</v>
      </c>
      <c r="FC159" s="83" t="n">
        <v>40051</v>
      </c>
    </row>
    <row r="160" customFormat="false" ht="14.65" hidden="false" customHeight="false" outlineLevel="0" collapsed="false">
      <c r="B160" s="89" t="n">
        <v>40817</v>
      </c>
      <c r="C160" s="0" t="n">
        <v>0.067464067961921</v>
      </c>
      <c r="D160" s="0" t="n">
        <v>-0.049</v>
      </c>
      <c r="E160" s="0" t="n">
        <v>-0.0125</v>
      </c>
      <c r="F160" s="0" t="n">
        <v>0.012</v>
      </c>
      <c r="G160" s="0" t="n">
        <v>-0.014</v>
      </c>
      <c r="H160" s="0" t="n">
        <v>0.156</v>
      </c>
      <c r="I160" s="0" t="n">
        <v>0.067464067961921</v>
      </c>
      <c r="J160" s="0" t="n">
        <v>0.45</v>
      </c>
      <c r="N160" s="0"/>
      <c r="Q160" s="92"/>
      <c r="S160" s="91"/>
      <c r="T160" s="91"/>
      <c r="U160" s="91"/>
      <c r="FA160" s="64" t="n">
        <v>40087</v>
      </c>
      <c r="FB160" s="82" t="n">
        <v>40084</v>
      </c>
      <c r="FC160" s="83" t="n">
        <v>40081</v>
      </c>
    </row>
    <row r="161" customFormat="false" ht="14.65" hidden="false" customHeight="false" outlineLevel="0" collapsed="false">
      <c r="B161" s="89" t="n">
        <v>40848</v>
      </c>
      <c r="C161" s="0" t="n">
        <v>0.067472127008934</v>
      </c>
      <c r="D161" s="0" t="n">
        <v>-0.0435</v>
      </c>
      <c r="E161" s="0" t="n">
        <v>-0.0125</v>
      </c>
      <c r="F161" s="0" t="n">
        <v>0.021</v>
      </c>
      <c r="G161" s="0" t="n">
        <v>-0.013</v>
      </c>
      <c r="H161" s="0" t="n">
        <v>0.156</v>
      </c>
      <c r="I161" s="0" t="n">
        <v>0.067472127008934</v>
      </c>
      <c r="J161" s="0" t="n">
        <v>0.5</v>
      </c>
      <c r="N161" s="0"/>
      <c r="Q161" s="92"/>
      <c r="S161" s="91"/>
      <c r="T161" s="91"/>
      <c r="U161" s="91"/>
      <c r="FA161" s="64" t="n">
        <v>40118</v>
      </c>
      <c r="FB161" s="82" t="n">
        <v>40114</v>
      </c>
      <c r="FC161" s="83" t="n">
        <v>40113</v>
      </c>
    </row>
    <row r="162" customFormat="false" ht="14.65" hidden="false" customHeight="false" outlineLevel="0" collapsed="false">
      <c r="B162" s="89" t="n">
        <v>40878</v>
      </c>
      <c r="C162" s="0" t="n">
        <v>0.067479926086709</v>
      </c>
      <c r="D162" s="0" t="n">
        <v>-0.0435</v>
      </c>
      <c r="E162" s="0" t="n">
        <v>-0.0105</v>
      </c>
      <c r="F162" s="0" t="n">
        <v>0.021</v>
      </c>
      <c r="G162" s="0" t="n">
        <v>-0.013</v>
      </c>
      <c r="H162" s="0" t="n">
        <v>0.156</v>
      </c>
      <c r="I162" s="0" t="n">
        <v>0.067479926086709</v>
      </c>
      <c r="J162" s="0" t="n">
        <v>0.8</v>
      </c>
      <c r="N162" s="0"/>
      <c r="Q162" s="92"/>
      <c r="S162" s="91"/>
      <c r="T162" s="91"/>
      <c r="U162" s="91"/>
      <c r="FA162" s="64" t="n">
        <v>40148</v>
      </c>
      <c r="FB162" s="82" t="n">
        <v>40142</v>
      </c>
      <c r="FC162" s="83" t="n">
        <v>40141</v>
      </c>
    </row>
    <row r="163" customFormat="false" ht="14.65" hidden="false" customHeight="false" outlineLevel="0" collapsed="false">
      <c r="B163" s="89" t="n">
        <v>40909</v>
      </c>
      <c r="C163" s="0" t="n">
        <v>0.067487985133764</v>
      </c>
      <c r="D163" s="0" t="n">
        <v>-0.0435</v>
      </c>
      <c r="E163" s="0" t="n">
        <v>-0.0105</v>
      </c>
      <c r="F163" s="0" t="n">
        <v>0.019</v>
      </c>
      <c r="G163" s="0" t="n">
        <v>-0.013</v>
      </c>
      <c r="H163" s="0" t="n">
        <v>0.155</v>
      </c>
      <c r="I163" s="0" t="n">
        <v>0.067487985133764</v>
      </c>
      <c r="J163" s="0" t="n">
        <v>0.9</v>
      </c>
      <c r="N163" s="0"/>
      <c r="Q163" s="92"/>
      <c r="S163" s="91"/>
      <c r="T163" s="91"/>
      <c r="U163" s="91"/>
      <c r="FA163" s="64" t="n">
        <v>40179</v>
      </c>
      <c r="FB163" s="82" t="n">
        <v>40176</v>
      </c>
      <c r="FC163" s="83" t="n">
        <v>40175</v>
      </c>
    </row>
    <row r="164" customFormat="false" ht="14.65" hidden="false" customHeight="false" outlineLevel="0" collapsed="false">
      <c r="B164" s="89" t="n">
        <v>40940</v>
      </c>
      <c r="C164" s="0" t="n">
        <v>0.067496044180841</v>
      </c>
      <c r="D164" s="0" t="n">
        <v>-0.0435</v>
      </c>
      <c r="E164" s="0" t="n">
        <v>-0.0105</v>
      </c>
      <c r="F164" s="0" t="n">
        <v>0.019</v>
      </c>
      <c r="G164" s="0" t="n">
        <v>-0.013</v>
      </c>
      <c r="H164" s="0" t="n">
        <v>0.155</v>
      </c>
      <c r="I164" s="0" t="n">
        <v>0.067496044180841</v>
      </c>
      <c r="J164" s="0" t="n">
        <v>0.85</v>
      </c>
      <c r="N164" s="0"/>
      <c r="Q164" s="92"/>
      <c r="S164" s="91"/>
      <c r="T164" s="91"/>
      <c r="U164" s="91"/>
      <c r="FA164" s="64" t="n">
        <v>40210</v>
      </c>
      <c r="FB164" s="82" t="n">
        <v>40205</v>
      </c>
      <c r="FC164" s="83" t="n">
        <v>40204</v>
      </c>
    </row>
    <row r="165" customFormat="false" ht="14.65" hidden="false" customHeight="false" outlineLevel="0" collapsed="false">
      <c r="B165" s="89" t="n">
        <v>40969</v>
      </c>
      <c r="C165" s="0" t="n">
        <v>0.067503583289416</v>
      </c>
      <c r="D165" s="0" t="n">
        <v>-0.0435</v>
      </c>
      <c r="E165" s="0" t="n">
        <v>-0.0105</v>
      </c>
      <c r="F165" s="0" t="n">
        <v>0.019</v>
      </c>
      <c r="G165" s="0" t="n">
        <v>-0.013</v>
      </c>
      <c r="H165" s="0" t="n">
        <v>0.155</v>
      </c>
      <c r="I165" s="0" t="n">
        <v>0.067503583289416</v>
      </c>
      <c r="J165" s="0" t="n">
        <v>0.4</v>
      </c>
      <c r="N165" s="0"/>
      <c r="Q165" s="92"/>
      <c r="S165" s="91"/>
      <c r="T165" s="91"/>
      <c r="U165" s="91"/>
      <c r="FA165" s="64" t="n">
        <v>40238</v>
      </c>
      <c r="FB165" s="82" t="n">
        <v>40233</v>
      </c>
      <c r="FC165" s="83" t="n">
        <v>40232</v>
      </c>
    </row>
    <row r="166" customFormat="false" ht="14.65" hidden="false" customHeight="false" outlineLevel="0" collapsed="false">
      <c r="B166" s="89" t="n">
        <v>41000</v>
      </c>
      <c r="C166" s="0" t="n">
        <v>0.067511642336534</v>
      </c>
      <c r="D166" s="0" t="n">
        <v>-0.046</v>
      </c>
      <c r="E166" s="0" t="n">
        <v>-0.0105</v>
      </c>
      <c r="F166" s="0" t="n">
        <v>0.012</v>
      </c>
      <c r="G166" s="0" t="n">
        <v>-0.013</v>
      </c>
      <c r="H166" s="0" t="n">
        <v>0.155</v>
      </c>
      <c r="I166" s="0" t="n">
        <v>0.067511642336534</v>
      </c>
      <c r="J166" s="0" t="n">
        <v>0.3</v>
      </c>
      <c r="N166" s="0"/>
      <c r="Q166" s="92"/>
      <c r="S166" s="91"/>
      <c r="T166" s="91"/>
      <c r="U166" s="91"/>
      <c r="FA166" s="64" t="n">
        <v>40269</v>
      </c>
      <c r="FB166" s="82" t="n">
        <v>40266</v>
      </c>
      <c r="FC166" s="83" t="n">
        <v>40263</v>
      </c>
    </row>
    <row r="167" customFormat="false" ht="14.65" hidden="false" customHeight="false" outlineLevel="0" collapsed="false">
      <c r="B167" s="89" t="n">
        <v>41030</v>
      </c>
      <c r="C167" s="0" t="n">
        <v>0.067519441414412</v>
      </c>
      <c r="D167" s="0" t="n">
        <v>-0.046</v>
      </c>
      <c r="E167" s="0" t="n">
        <v>-0.0105</v>
      </c>
      <c r="F167" s="0" t="n">
        <v>0.012</v>
      </c>
      <c r="G167" s="0" t="n">
        <v>-0.013</v>
      </c>
      <c r="H167" s="0" t="n">
        <v>0.155</v>
      </c>
      <c r="I167" s="0" t="n">
        <v>0.067519441414412</v>
      </c>
      <c r="J167" s="0" t="n">
        <v>0.3</v>
      </c>
      <c r="N167" s="0"/>
      <c r="Q167" s="92"/>
      <c r="S167" s="91"/>
      <c r="T167" s="91"/>
      <c r="U167" s="91"/>
      <c r="FA167" s="64" t="n">
        <v>40299</v>
      </c>
      <c r="FB167" s="82" t="n">
        <v>40296</v>
      </c>
      <c r="FC167" s="83" t="n">
        <v>40295</v>
      </c>
    </row>
    <row r="168" customFormat="false" ht="14.65" hidden="false" customHeight="false" outlineLevel="0" collapsed="false">
      <c r="B168" s="89" t="n">
        <v>41061</v>
      </c>
      <c r="C168" s="0" t="n">
        <v>0.067527500461571</v>
      </c>
      <c r="D168" s="0" t="n">
        <v>-0.046</v>
      </c>
      <c r="E168" s="0" t="n">
        <v>-0.0105</v>
      </c>
      <c r="F168" s="0" t="n">
        <v>0.012</v>
      </c>
      <c r="G168" s="0" t="n">
        <v>-0.013</v>
      </c>
      <c r="H168" s="0" t="n">
        <v>0.155</v>
      </c>
      <c r="I168" s="0" t="n">
        <v>0.067527500461571</v>
      </c>
      <c r="J168" s="0" t="n">
        <v>0.35</v>
      </c>
      <c r="N168" s="0"/>
      <c r="Q168" s="92"/>
      <c r="S168" s="91"/>
      <c r="T168" s="91"/>
      <c r="U168" s="91"/>
      <c r="FA168" s="64" t="n">
        <v>40330</v>
      </c>
      <c r="FB168" s="82" t="n">
        <v>40324</v>
      </c>
      <c r="FC168" s="83" t="n">
        <v>40323</v>
      </c>
    </row>
    <row r="169" customFormat="false" ht="14.65" hidden="false" customHeight="false" outlineLevel="0" collapsed="false">
      <c r="B169" s="89" t="n">
        <v>41091</v>
      </c>
      <c r="C169" s="0" t="n">
        <v>0.06753529953949</v>
      </c>
      <c r="D169" s="0" t="n">
        <v>-0.046</v>
      </c>
      <c r="E169" s="0" t="n">
        <v>-0.0105</v>
      </c>
      <c r="F169" s="0" t="n">
        <v>0.012</v>
      </c>
      <c r="G169" s="0" t="n">
        <v>-0.013</v>
      </c>
      <c r="H169" s="0" t="n">
        <v>0.155</v>
      </c>
      <c r="I169" s="0" t="n">
        <v>0.06753529953949</v>
      </c>
      <c r="J169" s="0" t="n">
        <v>0.4</v>
      </c>
      <c r="N169" s="0"/>
      <c r="Q169" s="92"/>
      <c r="S169" s="91"/>
      <c r="T169" s="91"/>
      <c r="U169" s="91"/>
      <c r="FA169" s="64" t="n">
        <v>40360</v>
      </c>
      <c r="FB169" s="82" t="n">
        <v>40357</v>
      </c>
      <c r="FC169" s="83" t="n">
        <v>40354</v>
      </c>
    </row>
    <row r="170" customFormat="false" ht="14.65" hidden="false" customHeight="false" outlineLevel="0" collapsed="false">
      <c r="B170" s="89" t="n">
        <v>41122</v>
      </c>
      <c r="C170" s="0" t="n">
        <v>0.067543358586693</v>
      </c>
      <c r="D170" s="0" t="n">
        <v>-0.046</v>
      </c>
      <c r="E170" s="0" t="n">
        <v>-0.0105</v>
      </c>
      <c r="F170" s="0" t="n">
        <v>0.012</v>
      </c>
      <c r="G170" s="0" t="n">
        <v>-0.013</v>
      </c>
      <c r="H170" s="0" t="n">
        <v>0.155</v>
      </c>
      <c r="I170" s="0" t="n">
        <v>0.067543358586693</v>
      </c>
      <c r="J170" s="0" t="n">
        <v>0.55</v>
      </c>
      <c r="N170" s="0"/>
      <c r="Q170" s="92"/>
      <c r="S170" s="91"/>
      <c r="T170" s="91"/>
      <c r="U170" s="91"/>
      <c r="FA170" s="64" t="n">
        <v>40391</v>
      </c>
      <c r="FB170" s="82" t="n">
        <v>40387</v>
      </c>
      <c r="FC170" s="83" t="n">
        <v>40386</v>
      </c>
    </row>
    <row r="171" customFormat="false" ht="14.65" hidden="false" customHeight="false" outlineLevel="0" collapsed="false">
      <c r="B171" s="89" t="n">
        <v>41153</v>
      </c>
      <c r="C171" s="0" t="n">
        <v>0.067551417633917</v>
      </c>
      <c r="D171" s="0" t="n">
        <v>-0.046</v>
      </c>
      <c r="E171" s="0" t="n">
        <v>-0.0105</v>
      </c>
      <c r="F171" s="0" t="n">
        <v>0.012</v>
      </c>
      <c r="G171" s="0" t="n">
        <v>-0.013</v>
      </c>
      <c r="H171" s="0" t="n">
        <v>0.155</v>
      </c>
      <c r="I171" s="0" t="n">
        <v>0.067551417633917</v>
      </c>
      <c r="J171" s="0" t="n">
        <v>0.35</v>
      </c>
      <c r="N171" s="0"/>
      <c r="Q171" s="92"/>
      <c r="S171" s="91"/>
      <c r="T171" s="91"/>
      <c r="U171" s="91"/>
      <c r="FA171" s="64" t="n">
        <v>40422</v>
      </c>
      <c r="FB171" s="82" t="n">
        <v>40417</v>
      </c>
      <c r="FC171" s="83" t="n">
        <v>40416</v>
      </c>
    </row>
    <row r="172" customFormat="false" ht="14.65" hidden="false" customHeight="false" outlineLevel="0" collapsed="false">
      <c r="B172" s="89" t="n">
        <v>41183</v>
      </c>
      <c r="C172" s="0" t="n">
        <v>0.067559216711897</v>
      </c>
      <c r="D172" s="0" t="n">
        <v>-0.046</v>
      </c>
      <c r="E172" s="0" t="n">
        <v>-0.0105</v>
      </c>
      <c r="F172" s="0" t="n">
        <v>0.012</v>
      </c>
      <c r="G172" s="0" t="n">
        <v>-0.013</v>
      </c>
      <c r="H172" s="0" t="n">
        <v>0.155</v>
      </c>
      <c r="I172" s="0" t="n">
        <v>0.067559216711897</v>
      </c>
      <c r="J172" s="0" t="n">
        <v>0.45</v>
      </c>
      <c r="N172" s="0"/>
      <c r="Q172" s="92"/>
      <c r="S172" s="91"/>
      <c r="T172" s="91"/>
      <c r="U172" s="91"/>
      <c r="FA172" s="64" t="n">
        <v>40452</v>
      </c>
      <c r="FB172" s="82" t="n">
        <v>40449</v>
      </c>
      <c r="FC172" s="83" t="n">
        <v>40448</v>
      </c>
    </row>
    <row r="173" customFormat="false" ht="14.65" hidden="false" customHeight="false" outlineLevel="0" collapsed="false">
      <c r="B173" s="89" t="n">
        <v>41214</v>
      </c>
      <c r="C173" s="0" t="n">
        <v>0.067567275759163</v>
      </c>
      <c r="D173" s="0" t="n">
        <v>-0.0405</v>
      </c>
      <c r="E173" s="0" t="n">
        <v>-0.0105</v>
      </c>
      <c r="F173" s="0" t="n">
        <v>0.021</v>
      </c>
      <c r="G173" s="0" t="n">
        <v>-0.012</v>
      </c>
      <c r="H173" s="0" t="n">
        <v>0.155</v>
      </c>
      <c r="I173" s="0" t="n">
        <v>0.067567275759163</v>
      </c>
      <c r="J173" s="0" t="n">
        <v>0.5</v>
      </c>
      <c r="N173" s="0"/>
      <c r="Q173" s="92"/>
      <c r="S173" s="91"/>
      <c r="T173" s="91"/>
      <c r="U173" s="91"/>
      <c r="FA173" s="64" t="n">
        <v>40483</v>
      </c>
      <c r="FB173" s="82" t="n">
        <v>40478</v>
      </c>
      <c r="FC173" s="83" t="n">
        <v>40477</v>
      </c>
    </row>
    <row r="174" customFormat="false" ht="14.65" hidden="false" customHeight="false" outlineLevel="0" collapsed="false">
      <c r="B174" s="89" t="n">
        <v>41244</v>
      </c>
      <c r="C174" s="0" t="n">
        <v>0.067575074837184</v>
      </c>
      <c r="D174" s="0" t="n">
        <v>-0.0405</v>
      </c>
      <c r="E174" s="0" t="n">
        <v>-0.0085</v>
      </c>
      <c r="F174" s="0" t="n">
        <v>0.021</v>
      </c>
      <c r="G174" s="0" t="n">
        <v>-0.012</v>
      </c>
      <c r="H174" s="0" t="n">
        <v>0.155</v>
      </c>
      <c r="I174" s="0" t="n">
        <v>0.067575074837184</v>
      </c>
      <c r="J174" s="0" t="n">
        <v>0.8</v>
      </c>
      <c r="N174" s="0"/>
      <c r="Q174" s="92"/>
      <c r="S174" s="91"/>
      <c r="T174" s="91"/>
      <c r="U174" s="91"/>
      <c r="FA174" s="64" t="n">
        <v>40513</v>
      </c>
      <c r="FB174" s="82" t="n">
        <v>40508</v>
      </c>
      <c r="FC174" s="83" t="n">
        <v>40506</v>
      </c>
    </row>
    <row r="175" customFormat="false" ht="14.65" hidden="false" customHeight="false" outlineLevel="0" collapsed="false">
      <c r="B175" s="89" t="n">
        <v>41275</v>
      </c>
      <c r="C175" s="0" t="n">
        <v>0.067583133884493</v>
      </c>
      <c r="D175" s="0" t="n">
        <v>-0.0405</v>
      </c>
      <c r="E175" s="0" t="n">
        <v>-0.0085</v>
      </c>
      <c r="F175" s="0" t="n">
        <v>0.019</v>
      </c>
      <c r="G175" s="0" t="n">
        <v>-0.012</v>
      </c>
      <c r="H175" s="0" t="n">
        <v>0.154</v>
      </c>
      <c r="I175" s="0" t="n">
        <v>0.067583133884493</v>
      </c>
      <c r="J175" s="0" t="n">
        <v>0.9</v>
      </c>
      <c r="N175" s="0"/>
      <c r="Q175" s="92"/>
      <c r="S175" s="91"/>
      <c r="T175" s="91"/>
      <c r="U175" s="91"/>
      <c r="FA175" s="64" t="n">
        <v>40544</v>
      </c>
      <c r="FB175" s="82" t="n">
        <v>40540</v>
      </c>
      <c r="FC175" s="83" t="n">
        <v>40539</v>
      </c>
    </row>
    <row r="176" customFormat="false" ht="14.65" hidden="false" customHeight="false" outlineLevel="0" collapsed="false">
      <c r="B176" s="89" t="n">
        <v>41306</v>
      </c>
      <c r="C176" s="0" t="n">
        <v>0.067591192931824</v>
      </c>
      <c r="D176" s="0" t="n">
        <v>-0.0405</v>
      </c>
      <c r="E176" s="0" t="n">
        <v>-0.0085</v>
      </c>
      <c r="F176" s="0" t="n">
        <v>0.019</v>
      </c>
      <c r="G176" s="0" t="n">
        <v>-0.012</v>
      </c>
      <c r="H176" s="0" t="n">
        <v>0.154</v>
      </c>
      <c r="I176" s="0" t="n">
        <v>0.067591192931824</v>
      </c>
      <c r="J176" s="0" t="n">
        <v>0.85</v>
      </c>
      <c r="N176" s="0"/>
      <c r="Q176" s="92"/>
      <c r="S176" s="91"/>
      <c r="T176" s="91"/>
      <c r="U176" s="91"/>
      <c r="FA176" s="64" t="n">
        <v>40575</v>
      </c>
      <c r="FB176" s="82" t="n">
        <v>40570</v>
      </c>
      <c r="FC176" s="83" t="n">
        <v>40569</v>
      </c>
    </row>
    <row r="177" customFormat="false" ht="14.65" hidden="false" customHeight="false" outlineLevel="0" collapsed="false">
      <c r="B177" s="89" t="n">
        <v>41334</v>
      </c>
      <c r="C177" s="0" t="n">
        <v>0.067598472071366</v>
      </c>
      <c r="D177" s="0" t="n">
        <v>-0.0405</v>
      </c>
      <c r="E177" s="0" t="n">
        <v>-0.0085</v>
      </c>
      <c r="F177" s="0" t="n">
        <v>0.019</v>
      </c>
      <c r="G177" s="0" t="n">
        <v>-0.012</v>
      </c>
      <c r="H177" s="0" t="n">
        <v>0.154</v>
      </c>
      <c r="I177" s="0" t="n">
        <v>0.067598472071366</v>
      </c>
      <c r="J177" s="0" t="n">
        <v>0.4</v>
      </c>
      <c r="N177" s="0"/>
      <c r="Q177" s="92"/>
      <c r="S177" s="91"/>
      <c r="T177" s="91"/>
      <c r="U177" s="91"/>
      <c r="FA177" s="64" t="n">
        <v>40603</v>
      </c>
      <c r="FB177" s="82" t="n">
        <v>40598</v>
      </c>
      <c r="FC177" s="83" t="n">
        <v>40597</v>
      </c>
    </row>
    <row r="178" customFormat="false" ht="14.65" hidden="false" customHeight="false" outlineLevel="0" collapsed="false">
      <c r="B178" s="89" t="n">
        <v>41365</v>
      </c>
      <c r="C178" s="0" t="n">
        <v>0.067606531118737</v>
      </c>
      <c r="D178" s="0" t="n">
        <v>-0.043</v>
      </c>
      <c r="E178" s="0" t="n">
        <v>-0.0085</v>
      </c>
      <c r="F178" s="0" t="n">
        <v>0.012</v>
      </c>
      <c r="G178" s="0" t="n">
        <v>-0.012</v>
      </c>
      <c r="H178" s="0" t="n">
        <v>0.154</v>
      </c>
      <c r="I178" s="0" t="n">
        <v>0.067606531118737</v>
      </c>
      <c r="J178" s="0" t="n">
        <v>0.3</v>
      </c>
      <c r="N178" s="0"/>
      <c r="Q178" s="92"/>
      <c r="S178" s="91"/>
      <c r="T178" s="91"/>
      <c r="U178" s="91"/>
      <c r="FA178" s="64" t="n">
        <v>40634</v>
      </c>
      <c r="FB178" s="82" t="n">
        <v>40631</v>
      </c>
      <c r="FC178" s="83" t="n">
        <v>40630</v>
      </c>
    </row>
    <row r="179" customFormat="false" ht="14.65" hidden="false" customHeight="false" outlineLevel="0" collapsed="false">
      <c r="B179" s="89" t="n">
        <v>41395</v>
      </c>
      <c r="C179" s="0" t="n">
        <v>0.06761433019686</v>
      </c>
      <c r="D179" s="0" t="n">
        <v>-0.043</v>
      </c>
      <c r="E179" s="0" t="n">
        <v>-0.0085</v>
      </c>
      <c r="F179" s="0" t="n">
        <v>0.012</v>
      </c>
      <c r="G179" s="0" t="n">
        <v>-0.012</v>
      </c>
      <c r="H179" s="0" t="n">
        <v>0.154</v>
      </c>
      <c r="I179" s="0" t="n">
        <v>0.06761433019686</v>
      </c>
      <c r="J179" s="0" t="n">
        <v>0.3</v>
      </c>
      <c r="N179" s="0"/>
      <c r="Q179" s="92"/>
      <c r="S179" s="91"/>
      <c r="T179" s="91"/>
      <c r="U179" s="91"/>
      <c r="FA179" s="64" t="n">
        <v>40664</v>
      </c>
      <c r="FB179" s="82" t="n">
        <v>40660</v>
      </c>
      <c r="FC179" s="83" t="n">
        <v>40659</v>
      </c>
    </row>
    <row r="180" customFormat="false" ht="14.65" hidden="false" customHeight="false" outlineLevel="0" collapsed="false">
      <c r="B180" s="89" t="n">
        <v>41426</v>
      </c>
      <c r="C180" s="0" t="n">
        <v>0.067622389244274</v>
      </c>
      <c r="D180" s="0" t="n">
        <v>-0.043</v>
      </c>
      <c r="E180" s="0" t="n">
        <v>-0.0085</v>
      </c>
      <c r="F180" s="0" t="n">
        <v>0.012</v>
      </c>
      <c r="G180" s="0" t="n">
        <v>-0.012</v>
      </c>
      <c r="H180" s="0" t="n">
        <v>0.154</v>
      </c>
      <c r="I180" s="0" t="n">
        <v>0.067622389244274</v>
      </c>
      <c r="J180" s="0" t="n">
        <v>0.35</v>
      </c>
      <c r="N180" s="0"/>
      <c r="Q180" s="92"/>
      <c r="S180" s="91"/>
      <c r="T180" s="91"/>
      <c r="U180" s="91"/>
      <c r="FA180" s="64" t="n">
        <v>40695</v>
      </c>
      <c r="FB180" s="82" t="n">
        <v>40689</v>
      </c>
      <c r="FC180" s="83" t="n">
        <v>40688</v>
      </c>
    </row>
    <row r="181" customFormat="false" ht="14.65" hidden="false" customHeight="false" outlineLevel="0" collapsed="false">
      <c r="B181" s="89" t="n">
        <v>41456</v>
      </c>
      <c r="C181" s="0" t="n">
        <v>0.067630188322437</v>
      </c>
      <c r="D181" s="0" t="n">
        <v>-0.043</v>
      </c>
      <c r="E181" s="0" t="n">
        <v>-0.0085</v>
      </c>
      <c r="F181" s="0" t="n">
        <v>0.012</v>
      </c>
      <c r="G181" s="0" t="n">
        <v>-0.012</v>
      </c>
      <c r="H181" s="0" t="n">
        <v>0.154</v>
      </c>
      <c r="I181" s="0" t="n">
        <v>0.067630188322437</v>
      </c>
      <c r="J181" s="0" t="n">
        <v>0.4</v>
      </c>
      <c r="N181" s="0"/>
      <c r="Q181" s="92"/>
      <c r="S181" s="91"/>
      <c r="T181" s="91"/>
      <c r="U181" s="91"/>
      <c r="FA181" s="64" t="n">
        <v>40725</v>
      </c>
      <c r="FB181" s="82" t="n">
        <v>40722</v>
      </c>
      <c r="FC181" s="83" t="n">
        <v>40721</v>
      </c>
    </row>
    <row r="182" customFormat="false" ht="14.65" hidden="false" customHeight="false" outlineLevel="0" collapsed="false">
      <c r="B182" s="89" t="n">
        <v>41487</v>
      </c>
      <c r="C182" s="0" t="n">
        <v>0.067638247369893</v>
      </c>
      <c r="D182" s="0" t="n">
        <v>-0.043</v>
      </c>
      <c r="E182" s="0" t="n">
        <v>-0.0085</v>
      </c>
      <c r="F182" s="0" t="n">
        <v>0.012</v>
      </c>
      <c r="G182" s="0" t="n">
        <v>-0.012</v>
      </c>
      <c r="H182" s="0" t="n">
        <v>0.154</v>
      </c>
      <c r="I182" s="0" t="n">
        <v>0.067638247369893</v>
      </c>
      <c r="J182" s="0" t="n">
        <v>0.55</v>
      </c>
      <c r="N182" s="0"/>
      <c r="Q182" s="92"/>
      <c r="S182" s="91"/>
      <c r="T182" s="91"/>
      <c r="U182" s="91"/>
      <c r="FA182" s="64" t="n">
        <v>40756</v>
      </c>
      <c r="FB182" s="82" t="n">
        <v>40751</v>
      </c>
      <c r="FC182" s="83" t="n">
        <v>40750</v>
      </c>
    </row>
    <row r="183" customFormat="false" ht="14.65" hidden="false" customHeight="false" outlineLevel="0" collapsed="false">
      <c r="B183" s="89" t="n">
        <v>41518</v>
      </c>
      <c r="C183" s="0" t="n">
        <v>0.06764630641737</v>
      </c>
      <c r="D183" s="0" t="n">
        <v>-0.043</v>
      </c>
      <c r="E183" s="0" t="n">
        <v>-0.0085</v>
      </c>
      <c r="F183" s="0" t="n">
        <v>0.012</v>
      </c>
      <c r="G183" s="0" t="n">
        <v>-0.012</v>
      </c>
      <c r="H183" s="0" t="n">
        <v>0.154</v>
      </c>
      <c r="I183" s="0" t="n">
        <v>0.06764630641737</v>
      </c>
      <c r="J183" s="0" t="n">
        <v>0.35</v>
      </c>
      <c r="N183" s="0"/>
      <c r="Q183" s="92"/>
      <c r="S183" s="91"/>
      <c r="T183" s="91"/>
      <c r="U183" s="91"/>
      <c r="FA183" s="64" t="n">
        <v>40787</v>
      </c>
      <c r="FB183" s="82" t="n">
        <v>40784</v>
      </c>
      <c r="FC183" s="83" t="n">
        <v>40781</v>
      </c>
    </row>
    <row r="184" customFormat="false" ht="14.65" hidden="false" customHeight="false" outlineLevel="0" collapsed="false">
      <c r="B184" s="89" t="n">
        <v>41548</v>
      </c>
      <c r="C184" s="0" t="n">
        <v>0.067654105495595</v>
      </c>
      <c r="D184" s="0" t="n">
        <v>-0.043</v>
      </c>
      <c r="E184" s="0" t="n">
        <v>-0.0085</v>
      </c>
      <c r="F184" s="0" t="n">
        <v>0.012</v>
      </c>
      <c r="G184" s="0" t="n">
        <v>-0.012</v>
      </c>
      <c r="H184" s="0" t="n">
        <v>0.154</v>
      </c>
      <c r="I184" s="0" t="n">
        <v>0.067654105495595</v>
      </c>
      <c r="J184" s="0" t="n">
        <v>0.45</v>
      </c>
      <c r="N184" s="0"/>
      <c r="Q184" s="92"/>
      <c r="S184" s="91"/>
      <c r="T184" s="91"/>
      <c r="U184" s="91"/>
      <c r="FA184" s="64" t="n">
        <v>40817</v>
      </c>
      <c r="FB184" s="82" t="n">
        <v>40814</v>
      </c>
      <c r="FC184" s="83" t="n">
        <v>40813</v>
      </c>
    </row>
    <row r="185" customFormat="false" ht="14.65" hidden="false" customHeight="false" outlineLevel="0" collapsed="false">
      <c r="B185" s="89" t="n">
        <v>41579</v>
      </c>
      <c r="C185" s="0" t="n">
        <v>0.067662164543114</v>
      </c>
      <c r="D185" s="0" t="n">
        <v>-0.0375</v>
      </c>
      <c r="E185" s="0" t="n">
        <v>-0.0085</v>
      </c>
      <c r="F185" s="0" t="n">
        <v>0.021</v>
      </c>
      <c r="G185" s="0" t="n">
        <v>-0.011</v>
      </c>
      <c r="H185" s="0" t="n">
        <v>0.154</v>
      </c>
      <c r="I185" s="0" t="n">
        <v>0.067662164543114</v>
      </c>
      <c r="J185" s="0" t="n">
        <v>0.5</v>
      </c>
      <c r="N185" s="0"/>
      <c r="Q185" s="92"/>
      <c r="S185" s="91"/>
      <c r="T185" s="91"/>
      <c r="U185" s="91"/>
      <c r="FA185" s="64" t="n">
        <v>40848</v>
      </c>
      <c r="FB185" s="82" t="n">
        <v>40843</v>
      </c>
      <c r="FC185" s="83" t="n">
        <v>40842</v>
      </c>
    </row>
    <row r="186" customFormat="false" ht="14.65" hidden="false" customHeight="false" outlineLevel="0" collapsed="false">
      <c r="B186" s="89" t="n">
        <v>41609</v>
      </c>
      <c r="C186" s="0" t="n">
        <v>0.06766996362138</v>
      </c>
      <c r="D186" s="0" t="n">
        <v>-0.0375</v>
      </c>
      <c r="E186" s="0" t="n">
        <v>-0.0065</v>
      </c>
      <c r="F186" s="0" t="n">
        <v>0.021</v>
      </c>
      <c r="G186" s="0" t="n">
        <v>-0.011</v>
      </c>
      <c r="H186" s="0" t="n">
        <v>0.154</v>
      </c>
      <c r="I186" s="0" t="n">
        <v>0.06766996362138</v>
      </c>
      <c r="J186" s="0" t="n">
        <v>0.8</v>
      </c>
      <c r="N186" s="0"/>
      <c r="Q186" s="92"/>
      <c r="S186" s="91"/>
      <c r="T186" s="91"/>
      <c r="U186" s="91"/>
      <c r="FA186" s="64" t="n">
        <v>40878</v>
      </c>
      <c r="FB186" s="82" t="n">
        <v>40875</v>
      </c>
      <c r="FC186" s="83" t="n">
        <v>40872</v>
      </c>
    </row>
    <row r="187" customFormat="false" ht="14.65" hidden="false" customHeight="false" outlineLevel="0" collapsed="false">
      <c r="B187" s="89" t="n">
        <v>41640</v>
      </c>
      <c r="C187" s="0" t="n">
        <v>0.067678022668942</v>
      </c>
      <c r="D187" s="0" t="n">
        <v>-0.0375</v>
      </c>
      <c r="E187" s="0" t="n">
        <v>-0.0065</v>
      </c>
      <c r="F187" s="0" t="n">
        <v>0.019</v>
      </c>
      <c r="G187" s="0" t="n">
        <v>-0.011</v>
      </c>
      <c r="H187" s="0" t="n">
        <v>0.153</v>
      </c>
      <c r="I187" s="0" t="n">
        <v>0.067678022668942</v>
      </c>
      <c r="J187" s="0" t="n">
        <v>0.9</v>
      </c>
      <c r="N187" s="0"/>
      <c r="Q187" s="92"/>
      <c r="S187" s="91"/>
      <c r="T187" s="91"/>
      <c r="U187" s="91"/>
      <c r="FA187" s="64" t="n">
        <v>40909</v>
      </c>
      <c r="FB187" s="82" t="n">
        <v>40905</v>
      </c>
      <c r="FC187" s="83" t="n">
        <v>40904</v>
      </c>
    </row>
    <row r="188" customFormat="false" ht="14.65" hidden="false" customHeight="false" outlineLevel="0" collapsed="false">
      <c r="B188" s="89" t="n">
        <v>41671</v>
      </c>
      <c r="C188" s="0" t="n">
        <v>0.067686081716526</v>
      </c>
      <c r="D188" s="0" t="n">
        <v>-0.0375</v>
      </c>
      <c r="E188" s="0" t="n">
        <v>-0.0065</v>
      </c>
      <c r="F188" s="0" t="n">
        <v>0.019</v>
      </c>
      <c r="G188" s="0" t="n">
        <v>-0.011</v>
      </c>
      <c r="H188" s="0" t="n">
        <v>0.153</v>
      </c>
      <c r="I188" s="0" t="n">
        <v>0.067686081716526</v>
      </c>
      <c r="J188" s="0" t="n">
        <v>0.85</v>
      </c>
      <c r="N188" s="0"/>
      <c r="Q188" s="92"/>
      <c r="S188" s="91"/>
      <c r="T188" s="91"/>
      <c r="U188" s="91"/>
      <c r="FA188" s="64" t="n">
        <v>40940</v>
      </c>
      <c r="FB188" s="82" t="n">
        <v>40935</v>
      </c>
      <c r="FC188" s="83" t="n">
        <v>40934</v>
      </c>
    </row>
    <row r="189" customFormat="false" ht="14.65" hidden="false" customHeight="false" outlineLevel="0" collapsed="false">
      <c r="B189" s="89" t="n">
        <v>41699</v>
      </c>
      <c r="C189" s="0" t="n">
        <v>0.067693360856298</v>
      </c>
      <c r="D189" s="0" t="n">
        <v>-0.0375</v>
      </c>
      <c r="E189" s="0" t="n">
        <v>-0.0065</v>
      </c>
      <c r="F189" s="0" t="n">
        <v>0.019</v>
      </c>
      <c r="G189" s="0" t="n">
        <v>-0.011</v>
      </c>
      <c r="H189" s="0" t="n">
        <v>0.153</v>
      </c>
      <c r="I189" s="0" t="n">
        <v>0.067693360856298</v>
      </c>
      <c r="J189" s="0" t="n">
        <v>0.4</v>
      </c>
      <c r="N189" s="0"/>
      <c r="Q189" s="92"/>
      <c r="S189" s="91"/>
      <c r="T189" s="91"/>
      <c r="U189" s="91"/>
      <c r="FA189" s="64" t="n">
        <v>40969</v>
      </c>
      <c r="FB189" s="82" t="n">
        <v>40966</v>
      </c>
      <c r="FC189" s="83" t="n">
        <v>40963</v>
      </c>
    </row>
    <row r="190" customFormat="false" ht="14.65" hidden="false" customHeight="false" outlineLevel="0" collapsed="false">
      <c r="B190" s="89" t="n">
        <v>41730</v>
      </c>
      <c r="C190" s="0" t="n">
        <v>0.067701419903922</v>
      </c>
      <c r="D190" s="0" t="n">
        <v>-0.04</v>
      </c>
      <c r="E190" s="0" t="n">
        <v>-0.0065</v>
      </c>
      <c r="F190" s="0" t="n">
        <v>0.012</v>
      </c>
      <c r="G190" s="0" t="n">
        <v>-0.011</v>
      </c>
      <c r="H190" s="0" t="n">
        <v>0.153</v>
      </c>
      <c r="I190" s="0" t="n">
        <v>0.067701419903922</v>
      </c>
      <c r="J190" s="0" t="n">
        <v>0.3</v>
      </c>
      <c r="N190" s="0"/>
      <c r="Q190" s="92"/>
      <c r="S190" s="91"/>
      <c r="T190" s="91"/>
      <c r="U190" s="91"/>
      <c r="FA190" s="64" t="n">
        <v>41000</v>
      </c>
      <c r="FB190" s="82" t="n">
        <v>40996</v>
      </c>
      <c r="FC190" s="83" t="n">
        <v>40995</v>
      </c>
    </row>
    <row r="191" customFormat="false" ht="14.65" hidden="false" customHeight="false" outlineLevel="0" collapsed="false">
      <c r="B191" s="89" t="n">
        <v>41760</v>
      </c>
      <c r="C191" s="0" t="n">
        <v>0.067709218982289</v>
      </c>
      <c r="D191" s="0" t="n">
        <v>-0.04</v>
      </c>
      <c r="E191" s="0" t="n">
        <v>-0.0065</v>
      </c>
      <c r="F191" s="0" t="n">
        <v>0.012</v>
      </c>
      <c r="G191" s="0" t="n">
        <v>-0.011</v>
      </c>
      <c r="H191" s="0" t="n">
        <v>0.153</v>
      </c>
      <c r="I191" s="0" t="n">
        <v>0.067709218982289</v>
      </c>
      <c r="J191" s="0" t="n">
        <v>0.3</v>
      </c>
      <c r="N191" s="0"/>
      <c r="Q191" s="92"/>
      <c r="S191" s="91"/>
      <c r="T191" s="91"/>
      <c r="U191" s="91"/>
      <c r="FA191" s="64" t="n">
        <v>41030</v>
      </c>
      <c r="FB191" s="82" t="n">
        <v>41025</v>
      </c>
      <c r="FC191" s="83" t="n">
        <v>41024</v>
      </c>
    </row>
    <row r="192" customFormat="false" ht="14.65" hidden="false" customHeight="false" outlineLevel="0" collapsed="false">
      <c r="B192" s="89" t="n">
        <v>41791</v>
      </c>
      <c r="C192" s="0" t="n">
        <v>0.067717278029956</v>
      </c>
      <c r="D192" s="0" t="n">
        <v>-0.04</v>
      </c>
      <c r="E192" s="0" t="n">
        <v>-0.0065</v>
      </c>
      <c r="F192" s="0" t="n">
        <v>0.012</v>
      </c>
      <c r="G192" s="0" t="n">
        <v>-0.011</v>
      </c>
      <c r="H192" s="0" t="n">
        <v>0.153</v>
      </c>
      <c r="I192" s="0" t="n">
        <v>0.067717278029956</v>
      </c>
      <c r="J192" s="0" t="n">
        <v>0.35</v>
      </c>
      <c r="N192" s="0"/>
      <c r="Q192" s="92"/>
      <c r="S192" s="91"/>
      <c r="T192" s="91"/>
      <c r="U192" s="91"/>
      <c r="FA192" s="64" t="n">
        <v>41061</v>
      </c>
      <c r="FB192" s="82" t="n">
        <v>41058</v>
      </c>
      <c r="FC192" s="83" t="n">
        <v>41054</v>
      </c>
    </row>
    <row r="193" customFormat="false" ht="14.65" hidden="false" customHeight="false" outlineLevel="0" collapsed="false">
      <c r="B193" s="89" t="n">
        <v>41821</v>
      </c>
      <c r="C193" s="0" t="n">
        <v>0.067725077108364</v>
      </c>
      <c r="D193" s="0" t="n">
        <v>-0.04</v>
      </c>
      <c r="E193" s="0" t="n">
        <v>-0.0065</v>
      </c>
      <c r="F193" s="0" t="n">
        <v>0.012</v>
      </c>
      <c r="G193" s="0" t="n">
        <v>-0.011</v>
      </c>
      <c r="H193" s="0" t="n">
        <v>0.153</v>
      </c>
      <c r="I193" s="0" t="n">
        <v>0.067725077108364</v>
      </c>
      <c r="J193" s="0" t="n">
        <v>0.4</v>
      </c>
      <c r="N193" s="0"/>
      <c r="Q193" s="92"/>
      <c r="S193" s="91"/>
      <c r="T193" s="91"/>
      <c r="U193" s="91"/>
      <c r="FA193" s="64" t="n">
        <v>41091</v>
      </c>
      <c r="FB193" s="82" t="n">
        <v>41087</v>
      </c>
      <c r="FC193" s="83" t="n">
        <v>41086</v>
      </c>
    </row>
    <row r="194" customFormat="false" ht="14.65" hidden="false" customHeight="false" outlineLevel="0" collapsed="false">
      <c r="B194" s="89" t="n">
        <v>41852</v>
      </c>
      <c r="C194" s="0" t="n">
        <v>0.067733136156073</v>
      </c>
      <c r="D194" s="0" t="n">
        <v>-0.04</v>
      </c>
      <c r="E194" s="0" t="n">
        <v>-0.0065</v>
      </c>
      <c r="F194" s="0" t="n">
        <v>0.012</v>
      </c>
      <c r="G194" s="0" t="n">
        <v>-0.011</v>
      </c>
      <c r="H194" s="0" t="n">
        <v>0.153</v>
      </c>
      <c r="I194" s="0" t="n">
        <v>0.067733136156073</v>
      </c>
      <c r="J194" s="0" t="n">
        <v>0.55</v>
      </c>
      <c r="N194" s="0"/>
      <c r="Q194" s="92"/>
      <c r="S194" s="91"/>
      <c r="T194" s="91"/>
      <c r="U194" s="91"/>
      <c r="FA194" s="64" t="n">
        <v>41122</v>
      </c>
      <c r="FB194" s="82" t="n">
        <v>41117</v>
      </c>
      <c r="FC194" s="83" t="n">
        <v>41116</v>
      </c>
    </row>
    <row r="195" customFormat="false" ht="14.65" hidden="false" customHeight="false" outlineLevel="0" collapsed="false">
      <c r="B195" s="89" t="n">
        <v>41883</v>
      </c>
      <c r="C195" s="0" t="n">
        <v>0.067741195203804</v>
      </c>
      <c r="D195" s="0" t="n">
        <v>-0.04</v>
      </c>
      <c r="E195" s="0" t="n">
        <v>-0.0065</v>
      </c>
      <c r="F195" s="0" t="n">
        <v>0.012</v>
      </c>
      <c r="G195" s="0" t="n">
        <v>-0.011</v>
      </c>
      <c r="H195" s="0" t="n">
        <v>0.153</v>
      </c>
      <c r="I195" s="0" t="n">
        <v>0.067741195203804</v>
      </c>
      <c r="J195" s="0" t="n">
        <v>0.35</v>
      </c>
      <c r="N195" s="0"/>
      <c r="Q195" s="92"/>
      <c r="S195" s="91"/>
      <c r="T195" s="91"/>
      <c r="U195" s="91"/>
      <c r="FA195" s="64" t="n">
        <v>41153</v>
      </c>
      <c r="FB195" s="82" t="n">
        <v>41150</v>
      </c>
      <c r="FC195" s="83" t="n">
        <v>41149</v>
      </c>
    </row>
    <row r="196" customFormat="false" ht="14.65" hidden="false" customHeight="false" outlineLevel="0" collapsed="false">
      <c r="B196" s="89" t="n">
        <v>41913</v>
      </c>
      <c r="C196" s="0" t="n">
        <v>0.067748994282273</v>
      </c>
      <c r="D196" s="0" t="n">
        <v>-0.04</v>
      </c>
      <c r="E196" s="0" t="n">
        <v>-0.0065</v>
      </c>
      <c r="F196" s="0" t="n">
        <v>0.012</v>
      </c>
      <c r="G196" s="0" t="n">
        <v>-0.011</v>
      </c>
      <c r="H196" s="0" t="n">
        <v>0.153</v>
      </c>
      <c r="I196" s="0" t="n">
        <v>0.067748994282273</v>
      </c>
      <c r="J196" s="0" t="n">
        <v>0.45</v>
      </c>
      <c r="N196" s="0"/>
      <c r="Q196" s="92"/>
      <c r="S196" s="91"/>
      <c r="T196" s="91"/>
      <c r="U196" s="91"/>
      <c r="FA196" s="64" t="n">
        <v>41183</v>
      </c>
      <c r="FB196" s="82" t="n">
        <v>41178</v>
      </c>
      <c r="FC196" s="83" t="n">
        <v>41177</v>
      </c>
    </row>
    <row r="197" customFormat="false" ht="14.65" hidden="false" customHeight="false" outlineLevel="0" collapsed="false">
      <c r="B197" s="89" t="n">
        <v>41944</v>
      </c>
      <c r="C197" s="0" t="n">
        <v>0.067757053330046</v>
      </c>
      <c r="D197" s="0" t="n">
        <v>-0.0345</v>
      </c>
      <c r="E197" s="0" t="n">
        <v>-0.0065</v>
      </c>
      <c r="F197" s="0" t="n">
        <v>0.021</v>
      </c>
      <c r="G197" s="0" t="n">
        <v>-0.01</v>
      </c>
      <c r="H197" s="0" t="n">
        <v>0.153</v>
      </c>
      <c r="I197" s="0" t="n">
        <v>0.067757053330046</v>
      </c>
      <c r="J197" s="0" t="n">
        <v>0.5</v>
      </c>
      <c r="N197" s="0"/>
      <c r="Q197" s="92"/>
      <c r="S197" s="91"/>
      <c r="T197" s="91"/>
      <c r="U197" s="91"/>
      <c r="FA197" s="64" t="n">
        <v>41214</v>
      </c>
      <c r="FB197" s="82" t="n">
        <v>41211</v>
      </c>
      <c r="FC197" s="83" t="n">
        <v>41208</v>
      </c>
    </row>
    <row r="198" customFormat="false" ht="14.65" hidden="false" customHeight="false" outlineLevel="0" collapsed="false">
      <c r="B198" s="89" t="n">
        <v>41974</v>
      </c>
      <c r="C198" s="0" t="n">
        <v>0.067764852408556</v>
      </c>
      <c r="D198" s="0" t="n">
        <v>-0.0345</v>
      </c>
      <c r="E198" s="0" t="n">
        <v>-0.0045</v>
      </c>
      <c r="F198" s="0" t="n">
        <v>0.021</v>
      </c>
      <c r="G198" s="0" t="n">
        <v>-0.01</v>
      </c>
      <c r="H198" s="0" t="n">
        <v>0.153</v>
      </c>
      <c r="I198" s="0" t="n">
        <v>0.067764852408556</v>
      </c>
      <c r="J198" s="0" t="n">
        <v>0.8</v>
      </c>
      <c r="N198" s="0"/>
      <c r="Q198" s="92"/>
      <c r="S198" s="91"/>
      <c r="T198" s="91"/>
      <c r="U198" s="91"/>
      <c r="FA198" s="64" t="n">
        <v>41244</v>
      </c>
      <c r="FB198" s="82" t="n">
        <v>41241</v>
      </c>
      <c r="FC198" s="83" t="n">
        <v>41240</v>
      </c>
    </row>
    <row r="199" customFormat="false" ht="14.65" hidden="false" customHeight="false" outlineLevel="0" collapsed="false">
      <c r="B199" s="89" t="n">
        <v>42005</v>
      </c>
      <c r="C199" s="0" t="n">
        <v>0.067772911456372</v>
      </c>
      <c r="D199" s="0" t="n">
        <v>-0.0325</v>
      </c>
      <c r="E199" s="0" t="n">
        <v>-0.0045</v>
      </c>
      <c r="F199" s="0" t="n">
        <v>0.019</v>
      </c>
      <c r="G199" s="0" t="n">
        <v>-0.01</v>
      </c>
      <c r="H199" s="0" t="n">
        <v>0.152</v>
      </c>
      <c r="I199" s="0" t="n">
        <v>0.067772911456372</v>
      </c>
      <c r="J199" s="0" t="n">
        <v>0.9</v>
      </c>
      <c r="N199" s="0"/>
      <c r="Q199" s="92"/>
      <c r="S199" s="91"/>
      <c r="T199" s="91"/>
      <c r="U199" s="91"/>
      <c r="FA199" s="64" t="n">
        <v>41275</v>
      </c>
      <c r="FB199" s="82" t="n">
        <v>41270</v>
      </c>
      <c r="FC199" s="83" t="n">
        <v>41269</v>
      </c>
    </row>
    <row r="200" customFormat="false" ht="14.65" hidden="false" customHeight="false" outlineLevel="0" collapsed="false">
      <c r="B200" s="89" t="n">
        <v>42036</v>
      </c>
      <c r="C200" s="0" t="n">
        <v>0.067780970504209</v>
      </c>
      <c r="D200" s="0" t="n">
        <v>-0.0325</v>
      </c>
      <c r="E200" s="0" t="n">
        <v>-0.0045</v>
      </c>
      <c r="F200" s="0" t="n">
        <v>0.019</v>
      </c>
      <c r="G200" s="0" t="n">
        <v>-0.01</v>
      </c>
      <c r="H200" s="0" t="n">
        <v>0.152</v>
      </c>
      <c r="I200" s="0" t="n">
        <v>0.067780970504209</v>
      </c>
      <c r="J200" s="0" t="n">
        <v>0.85</v>
      </c>
      <c r="N200" s="0"/>
      <c r="Q200" s="92"/>
      <c r="S200" s="91"/>
      <c r="T200" s="91"/>
      <c r="U200" s="91"/>
      <c r="FA200" s="64" t="n">
        <v>41306</v>
      </c>
      <c r="FB200" s="82" t="n">
        <v>41303</v>
      </c>
      <c r="FC200" s="83" t="n">
        <v>41302</v>
      </c>
    </row>
    <row r="201" customFormat="false" ht="14.65" hidden="false" customHeight="false" outlineLevel="0" collapsed="false">
      <c r="B201" s="89" t="n">
        <v>42064</v>
      </c>
      <c r="C201" s="0" t="n">
        <v>0.067788249644209</v>
      </c>
      <c r="D201" s="0" t="n">
        <v>-0.0325</v>
      </c>
      <c r="E201" s="0" t="n">
        <v>-0.0045</v>
      </c>
      <c r="F201" s="0" t="n">
        <v>0.019</v>
      </c>
      <c r="G201" s="0" t="n">
        <v>-0.01</v>
      </c>
      <c r="H201" s="0" t="n">
        <v>0.152</v>
      </c>
      <c r="I201" s="0" t="n">
        <v>0.067788249644209</v>
      </c>
      <c r="J201" s="0" t="n">
        <v>0.4</v>
      </c>
      <c r="N201" s="0"/>
      <c r="Q201" s="92"/>
      <c r="S201" s="91"/>
      <c r="T201" s="91"/>
      <c r="U201" s="91"/>
      <c r="FA201" s="64" t="n">
        <v>41334</v>
      </c>
      <c r="FB201" s="82" t="n">
        <v>41331</v>
      </c>
      <c r="FC201" s="83" t="n">
        <v>41330</v>
      </c>
    </row>
    <row r="202" customFormat="false" ht="14.65" hidden="false" customHeight="false" outlineLevel="0" collapsed="false">
      <c r="B202" s="89" t="n">
        <v>42095</v>
      </c>
      <c r="C202" s="0" t="n">
        <v>0.067796308692087</v>
      </c>
      <c r="D202" s="0" t="n">
        <v>-0.035</v>
      </c>
      <c r="E202" s="0" t="n">
        <v>-0.0045</v>
      </c>
      <c r="F202" s="0" t="n">
        <v>0.012</v>
      </c>
      <c r="G202" s="0" t="n">
        <v>-0.01</v>
      </c>
      <c r="H202" s="0" t="n">
        <v>0.152</v>
      </c>
      <c r="I202" s="0" t="n">
        <v>0.067796308692087</v>
      </c>
      <c r="J202" s="0" t="n">
        <v>0.3</v>
      </c>
      <c r="N202" s="0"/>
      <c r="Q202" s="92"/>
      <c r="S202" s="91"/>
      <c r="T202" s="91"/>
      <c r="U202" s="91"/>
      <c r="FA202" s="64" t="n">
        <v>41365</v>
      </c>
      <c r="FB202" s="82" t="n">
        <v>41359</v>
      </c>
      <c r="FC202" s="83" t="n">
        <v>41358</v>
      </c>
    </row>
    <row r="203" customFormat="false" ht="14.65" hidden="false" customHeight="false" outlineLevel="0" collapsed="false">
      <c r="B203" s="89" t="n">
        <v>42125</v>
      </c>
      <c r="C203" s="0" t="n">
        <v>0.067804107770699</v>
      </c>
      <c r="D203" s="0" t="n">
        <v>-0.035</v>
      </c>
      <c r="E203" s="0" t="n">
        <v>-0.0045</v>
      </c>
      <c r="F203" s="0" t="n">
        <v>0.012</v>
      </c>
      <c r="G203" s="0" t="n">
        <v>-0.01</v>
      </c>
      <c r="H203" s="0" t="n">
        <v>0.152</v>
      </c>
      <c r="I203" s="0" t="n">
        <v>0.067804107770699</v>
      </c>
      <c r="J203" s="0" t="n">
        <v>0.3</v>
      </c>
      <c r="N203" s="0"/>
      <c r="Q203" s="92"/>
      <c r="S203" s="91"/>
      <c r="T203" s="91"/>
      <c r="U203" s="91"/>
      <c r="FA203" s="64" t="n">
        <v>41395</v>
      </c>
      <c r="FB203" s="82" t="n">
        <v>41390</v>
      </c>
      <c r="FC203" s="83" t="n">
        <v>41389</v>
      </c>
    </row>
    <row r="204" customFormat="false" ht="14.65" hidden="false" customHeight="false" outlineLevel="0" collapsed="false">
      <c r="B204" s="89" t="n">
        <v>42156</v>
      </c>
      <c r="C204" s="0" t="n">
        <v>0.067812166818619</v>
      </c>
      <c r="D204" s="0" t="n">
        <v>-0.035</v>
      </c>
      <c r="E204" s="0" t="n">
        <v>-0.0045</v>
      </c>
      <c r="F204" s="0" t="n">
        <v>0.012</v>
      </c>
      <c r="G204" s="0" t="n">
        <v>-0.01</v>
      </c>
      <c r="H204" s="0" t="n">
        <v>0.152</v>
      </c>
      <c r="I204" s="0" t="n">
        <v>0.067812166818619</v>
      </c>
      <c r="J204" s="0" t="n">
        <v>0.35</v>
      </c>
      <c r="N204" s="0"/>
      <c r="Q204" s="92"/>
      <c r="S204" s="91"/>
      <c r="T204" s="91"/>
      <c r="U204" s="91"/>
      <c r="FA204" s="64" t="n">
        <v>41426</v>
      </c>
      <c r="FB204" s="82" t="n">
        <v>41423</v>
      </c>
      <c r="FC204" s="83" t="n">
        <v>41422</v>
      </c>
    </row>
    <row r="205" customFormat="false" ht="14.65" hidden="false" customHeight="false" outlineLevel="0" collapsed="false">
      <c r="B205" s="89" t="n">
        <v>42186</v>
      </c>
      <c r="C205" s="0" t="n">
        <v>0.067819965897271</v>
      </c>
      <c r="D205" s="0" t="n">
        <v>-0.035</v>
      </c>
      <c r="E205" s="0" t="n">
        <v>-0.0045</v>
      </c>
      <c r="F205" s="0" t="n">
        <v>0.012</v>
      </c>
      <c r="G205" s="0" t="n">
        <v>-0.01</v>
      </c>
      <c r="H205" s="0" t="n">
        <v>0.152</v>
      </c>
      <c r="I205" s="0" t="n">
        <v>0.067819965897271</v>
      </c>
      <c r="J205" s="0" t="n">
        <v>0.4</v>
      </c>
      <c r="N205" s="0"/>
      <c r="Q205" s="92"/>
      <c r="S205" s="91"/>
      <c r="T205" s="91"/>
      <c r="U205" s="91"/>
      <c r="FA205" s="64" t="n">
        <v>41456</v>
      </c>
      <c r="FB205" s="82" t="n">
        <v>41451</v>
      </c>
      <c r="FC205" s="83" t="n">
        <v>41450</v>
      </c>
    </row>
    <row r="206" customFormat="false" ht="14.65" hidden="false" customHeight="false" outlineLevel="0" collapsed="false">
      <c r="B206" s="89" t="n">
        <v>42217</v>
      </c>
      <c r="C206" s="0" t="n">
        <v>0.067828024945234</v>
      </c>
      <c r="D206" s="0" t="n">
        <v>-0.035</v>
      </c>
      <c r="E206" s="0" t="n">
        <v>-0.0045</v>
      </c>
      <c r="F206" s="0" t="n">
        <v>0.012</v>
      </c>
      <c r="G206" s="0" t="n">
        <v>-0.01</v>
      </c>
      <c r="H206" s="0" t="n">
        <v>0.152</v>
      </c>
      <c r="I206" s="0" t="n">
        <v>0.067828024945234</v>
      </c>
      <c r="J206" s="0" t="n">
        <v>0.55</v>
      </c>
      <c r="N206" s="0"/>
      <c r="Q206" s="92"/>
      <c r="S206" s="91"/>
      <c r="T206" s="91"/>
      <c r="U206" s="91"/>
      <c r="FA206" s="64" t="n">
        <v>41487</v>
      </c>
      <c r="FB206" s="82" t="n">
        <v>41484</v>
      </c>
      <c r="FC206" s="83" t="n">
        <v>41481</v>
      </c>
    </row>
    <row r="207" customFormat="false" ht="14.65" hidden="false" customHeight="false" outlineLevel="0" collapsed="false">
      <c r="B207" s="89" t="n">
        <v>42248</v>
      </c>
      <c r="C207" s="0" t="n">
        <v>0.067836083993217</v>
      </c>
      <c r="D207" s="0" t="n">
        <v>-0.035</v>
      </c>
      <c r="E207" s="0" t="n">
        <v>-0.0045</v>
      </c>
      <c r="F207" s="0" t="n">
        <v>0.012</v>
      </c>
      <c r="G207" s="0" t="n">
        <v>-0.01</v>
      </c>
      <c r="H207" s="0" t="n">
        <v>0.152</v>
      </c>
      <c r="I207" s="0" t="n">
        <v>0.067836083993217</v>
      </c>
      <c r="J207" s="0" t="n">
        <v>0.35</v>
      </c>
      <c r="N207" s="0"/>
      <c r="Q207" s="92"/>
      <c r="S207" s="91"/>
      <c r="T207" s="91"/>
      <c r="U207" s="91"/>
      <c r="FA207" s="64" t="n">
        <v>41518</v>
      </c>
      <c r="FB207" s="82" t="n">
        <v>41514</v>
      </c>
      <c r="FC207" s="83" t="n">
        <v>41513</v>
      </c>
    </row>
    <row r="208" customFormat="false" ht="14.65" hidden="false" customHeight="false" outlineLevel="0" collapsed="false">
      <c r="B208" s="89" t="n">
        <v>42278</v>
      </c>
      <c r="C208" s="0" t="n">
        <v>0.067843883071932</v>
      </c>
      <c r="D208" s="0" t="n">
        <v>-0.035</v>
      </c>
      <c r="E208" s="0" t="n">
        <v>-0.0045</v>
      </c>
      <c r="F208" s="0" t="n">
        <v>0.012</v>
      </c>
      <c r="G208" s="0" t="n">
        <v>-0.01</v>
      </c>
      <c r="H208" s="0" t="n">
        <v>0.152</v>
      </c>
      <c r="I208" s="0" t="n">
        <v>0.067843883071932</v>
      </c>
      <c r="J208" s="0" t="n">
        <v>0.45</v>
      </c>
      <c r="N208" s="0"/>
      <c r="Q208" s="92"/>
      <c r="S208" s="91"/>
      <c r="T208" s="91"/>
      <c r="U208" s="91"/>
      <c r="FA208" s="64" t="n">
        <v>41548</v>
      </c>
      <c r="FB208" s="82" t="n">
        <v>41543</v>
      </c>
      <c r="FC208" s="83" t="n">
        <v>41542</v>
      </c>
    </row>
    <row r="209" customFormat="false" ht="14.65" hidden="false" customHeight="false" outlineLevel="0" collapsed="false">
      <c r="B209" s="89" t="n">
        <v>42309</v>
      </c>
      <c r="C209" s="0" t="n">
        <v>0.067851942119958</v>
      </c>
      <c r="D209" s="0" t="n">
        <v>0</v>
      </c>
      <c r="E209" s="0" t="n">
        <v>-0.0045</v>
      </c>
      <c r="F209" s="0" t="n">
        <v>0.021</v>
      </c>
      <c r="G209" s="0" t="n">
        <v>-0.009</v>
      </c>
      <c r="H209" s="0" t="n">
        <v>0.152</v>
      </c>
      <c r="I209" s="0" t="n">
        <v>0.067851942119958</v>
      </c>
      <c r="J209" s="0" t="n">
        <v>0.5</v>
      </c>
      <c r="N209" s="0"/>
      <c r="Q209" s="92"/>
      <c r="S209" s="91"/>
      <c r="T209" s="91"/>
      <c r="U209" s="91"/>
      <c r="FA209" s="64" t="n">
        <v>41579</v>
      </c>
      <c r="FB209" s="82" t="n">
        <v>41576</v>
      </c>
      <c r="FC209" s="83" t="n">
        <v>41575</v>
      </c>
    </row>
    <row r="210" customFormat="false" ht="14.65" hidden="false" customHeight="false" outlineLevel="0" collapsed="false">
      <c r="B210" s="89" t="n">
        <v>42339</v>
      </c>
      <c r="C210" s="0" t="n">
        <v>0.067859741198714</v>
      </c>
      <c r="D210" s="0" t="n">
        <v>0</v>
      </c>
      <c r="E210" s="0" t="n">
        <v>-0.0025</v>
      </c>
      <c r="F210" s="0" t="n">
        <v>0.021</v>
      </c>
      <c r="G210" s="0" t="n">
        <v>-0.009</v>
      </c>
      <c r="H210" s="0" t="n">
        <v>0.152</v>
      </c>
      <c r="I210" s="0" t="n">
        <v>0.067859741198714</v>
      </c>
      <c r="J210" s="0" t="n">
        <v>0.8</v>
      </c>
      <c r="N210" s="0"/>
      <c r="Q210" s="92"/>
      <c r="S210" s="91"/>
      <c r="T210" s="91"/>
      <c r="U210" s="91"/>
      <c r="FA210" s="64" t="n">
        <v>41609</v>
      </c>
      <c r="FB210" s="82" t="n">
        <v>41604</v>
      </c>
      <c r="FC210" s="83" t="n">
        <v>41603</v>
      </c>
    </row>
    <row r="211" customFormat="false" ht="14.65" hidden="false" customHeight="false" outlineLevel="0" collapsed="false">
      <c r="B211" s="89" t="n">
        <v>42370</v>
      </c>
      <c r="C211" s="0" t="n">
        <v>0.067867800246782</v>
      </c>
      <c r="D211" s="0" t="n">
        <v>0</v>
      </c>
      <c r="E211" s="0" t="n">
        <v>-0.0025</v>
      </c>
      <c r="F211" s="0" t="n">
        <v>0.019</v>
      </c>
      <c r="G211" s="0" t="n">
        <v>-0.009</v>
      </c>
      <c r="H211" s="0" t="n">
        <v>0.151</v>
      </c>
      <c r="I211" s="0" t="n">
        <v>0.067867800246782</v>
      </c>
      <c r="J211" s="0" t="n">
        <v>0.9</v>
      </c>
      <c r="N211" s="0"/>
      <c r="Q211" s="92"/>
      <c r="S211" s="91"/>
      <c r="T211" s="91"/>
      <c r="U211" s="91"/>
      <c r="FA211" s="64" t="n">
        <v>41640</v>
      </c>
      <c r="FB211" s="82" t="n">
        <v>41635</v>
      </c>
      <c r="FC211" s="83" t="n">
        <v>41634</v>
      </c>
    </row>
    <row r="212" customFormat="false" ht="14.65" hidden="false" customHeight="false" outlineLevel="0" collapsed="false">
      <c r="B212" s="89" t="n">
        <v>42401</v>
      </c>
      <c r="C212" s="0" t="n">
        <v>0.067875859294872</v>
      </c>
      <c r="D212" s="0" t="n">
        <v>0</v>
      </c>
      <c r="E212" s="0" t="n">
        <v>-0.0025</v>
      </c>
      <c r="F212" s="0" t="n">
        <v>0.019</v>
      </c>
      <c r="G212" s="0" t="n">
        <v>-0.009</v>
      </c>
      <c r="H212" s="0" t="n">
        <v>0.151</v>
      </c>
      <c r="I212" s="0" t="n">
        <v>0.067875859294872</v>
      </c>
      <c r="J212" s="0" t="n">
        <v>0.85</v>
      </c>
      <c r="N212" s="0"/>
      <c r="Q212" s="92"/>
      <c r="S212" s="91"/>
      <c r="T212" s="91"/>
      <c r="U212" s="91"/>
      <c r="FA212" s="64" t="n">
        <v>41671</v>
      </c>
      <c r="FB212" s="82" t="n">
        <v>41668</v>
      </c>
      <c r="FC212" s="83" t="n">
        <v>41667</v>
      </c>
    </row>
    <row r="213" customFormat="false" ht="14.65" hidden="false" customHeight="false" outlineLevel="0" collapsed="false">
      <c r="B213" s="89" t="n">
        <v>42430</v>
      </c>
      <c r="C213" s="0" t="n">
        <v>0.067883398404395</v>
      </c>
      <c r="D213" s="0" t="n">
        <v>0</v>
      </c>
      <c r="E213" s="0" t="n">
        <v>-0.0025</v>
      </c>
      <c r="F213" s="0" t="n">
        <v>0.019</v>
      </c>
      <c r="G213" s="0" t="n">
        <v>-0.009</v>
      </c>
      <c r="H213" s="0" t="n">
        <v>0.151</v>
      </c>
      <c r="I213" s="0" t="n">
        <v>0.067883398404395</v>
      </c>
      <c r="J213" s="0" t="n">
        <v>0.4</v>
      </c>
      <c r="N213" s="0"/>
      <c r="Q213" s="92"/>
      <c r="S213" s="91"/>
      <c r="T213" s="91"/>
      <c r="U213" s="91"/>
      <c r="FA213" s="64" t="n">
        <v>41699</v>
      </c>
      <c r="FB213" s="82" t="n">
        <v>41696</v>
      </c>
      <c r="FC213" s="83" t="n">
        <v>41695</v>
      </c>
    </row>
    <row r="214" customFormat="false" ht="14.65" hidden="false" customHeight="false" outlineLevel="0" collapsed="false">
      <c r="B214" s="89" t="n">
        <v>42461</v>
      </c>
      <c r="C214" s="0" t="n">
        <v>0.067891457452527</v>
      </c>
      <c r="D214" s="0" t="n">
        <v>0</v>
      </c>
      <c r="E214" s="0" t="n">
        <v>-0.0025</v>
      </c>
      <c r="F214" s="0" t="n">
        <v>0.012</v>
      </c>
      <c r="G214" s="0" t="n">
        <v>-0.009</v>
      </c>
      <c r="H214" s="0" t="n">
        <v>0.151</v>
      </c>
      <c r="I214" s="0" t="n">
        <v>0.067891457452527</v>
      </c>
      <c r="J214" s="0" t="n">
        <v>0.3</v>
      </c>
      <c r="N214" s="0"/>
      <c r="Q214" s="92"/>
      <c r="S214" s="91"/>
      <c r="T214" s="91"/>
      <c r="U214" s="91"/>
      <c r="FA214" s="64" t="n">
        <v>41730</v>
      </c>
      <c r="FB214" s="82" t="n">
        <v>41725</v>
      </c>
      <c r="FC214" s="83" t="n">
        <v>41724</v>
      </c>
    </row>
    <row r="215" customFormat="false" ht="14.65" hidden="false" customHeight="false" outlineLevel="0" collapsed="false">
      <c r="B215" s="89" t="n">
        <v>42491</v>
      </c>
      <c r="C215" s="0" t="n">
        <v>0.067899256531384</v>
      </c>
      <c r="D215" s="0" t="n">
        <v>0</v>
      </c>
      <c r="E215" s="0" t="n">
        <v>-0.0025</v>
      </c>
      <c r="F215" s="0" t="n">
        <v>0.012</v>
      </c>
      <c r="G215" s="0" t="n">
        <v>-0.009</v>
      </c>
      <c r="H215" s="0" t="n">
        <v>0.151</v>
      </c>
      <c r="I215" s="0" t="n">
        <v>0.067899256531384</v>
      </c>
      <c r="J215" s="0" t="n">
        <v>0.3</v>
      </c>
      <c r="N215" s="0"/>
      <c r="Q215" s="92"/>
      <c r="S215" s="91"/>
      <c r="T215" s="91"/>
      <c r="U215" s="91"/>
      <c r="FA215" s="64" t="n">
        <v>41760</v>
      </c>
      <c r="FB215" s="82" t="n">
        <v>41757</v>
      </c>
      <c r="FC215" s="83" t="n">
        <v>41754</v>
      </c>
    </row>
    <row r="216" customFormat="false" ht="14.65" hidden="false" customHeight="false" outlineLevel="0" collapsed="false">
      <c r="B216" s="89" t="n">
        <v>42522</v>
      </c>
      <c r="C216" s="0" t="n">
        <v>0.067907315579558</v>
      </c>
      <c r="D216" s="0" t="n">
        <v>0</v>
      </c>
      <c r="E216" s="0" t="n">
        <v>-0.0025</v>
      </c>
      <c r="F216" s="0" t="n">
        <v>0.012</v>
      </c>
      <c r="G216" s="0" t="n">
        <v>-0.009</v>
      </c>
      <c r="H216" s="0" t="n">
        <v>0.151</v>
      </c>
      <c r="I216" s="0" t="n">
        <v>0.067907315579558</v>
      </c>
      <c r="J216" s="0" t="n">
        <v>0.35</v>
      </c>
      <c r="N216" s="0"/>
      <c r="Q216" s="92"/>
      <c r="S216" s="91"/>
      <c r="T216" s="91"/>
      <c r="U216" s="91"/>
      <c r="FA216" s="64" t="n">
        <v>41791</v>
      </c>
      <c r="FB216" s="82" t="n">
        <v>41787</v>
      </c>
      <c r="FC216" s="83" t="n">
        <v>41786</v>
      </c>
    </row>
    <row r="217" customFormat="false" ht="14.65" hidden="false" customHeight="false" outlineLevel="0" collapsed="false">
      <c r="B217" s="89" t="n">
        <v>42552</v>
      </c>
      <c r="C217" s="0" t="n">
        <v>0.067915114658457</v>
      </c>
      <c r="D217" s="0" t="n">
        <v>0</v>
      </c>
      <c r="E217" s="0" t="n">
        <v>-0.0025</v>
      </c>
      <c r="F217" s="0" t="n">
        <v>0.012</v>
      </c>
      <c r="G217" s="0" t="n">
        <v>-0.009</v>
      </c>
      <c r="H217" s="0" t="n">
        <v>0.151</v>
      </c>
      <c r="I217" s="0" t="n">
        <v>0.067915114658457</v>
      </c>
      <c r="J217" s="0" t="n">
        <v>0.4</v>
      </c>
      <c r="N217" s="0"/>
      <c r="Q217" s="92"/>
      <c r="S217" s="91"/>
      <c r="T217" s="91"/>
      <c r="U217" s="91"/>
      <c r="FA217" s="64" t="n">
        <v>41821</v>
      </c>
      <c r="FB217" s="82" t="n">
        <v>41816</v>
      </c>
      <c r="FC217" s="83" t="n">
        <v>41815</v>
      </c>
    </row>
    <row r="218" customFormat="false" ht="14.65" hidden="false" customHeight="false" outlineLevel="0" collapsed="false">
      <c r="B218" s="89" t="n">
        <v>42583</v>
      </c>
      <c r="C218" s="0" t="n">
        <v>0.067923173706673</v>
      </c>
      <c r="D218" s="0" t="n">
        <v>0</v>
      </c>
      <c r="E218" s="0" t="n">
        <v>-0.0025</v>
      </c>
      <c r="F218" s="0" t="n">
        <v>0.012</v>
      </c>
      <c r="G218" s="0" t="n">
        <v>-0.009</v>
      </c>
      <c r="H218" s="0" t="n">
        <v>0.151</v>
      </c>
      <c r="I218" s="0" t="n">
        <v>0.067923173706673</v>
      </c>
      <c r="J218" s="0" t="n">
        <v>0.55</v>
      </c>
      <c r="N218" s="0"/>
      <c r="Q218" s="92"/>
      <c r="S218" s="91"/>
      <c r="T218" s="91"/>
      <c r="U218" s="91"/>
      <c r="FA218" s="64" t="n">
        <v>41852</v>
      </c>
      <c r="FB218" s="82" t="n">
        <v>41849</v>
      </c>
      <c r="FC218" s="83" t="n">
        <v>41848</v>
      </c>
    </row>
    <row r="219" customFormat="false" ht="14.65" hidden="false" customHeight="false" outlineLevel="0" collapsed="false">
      <c r="B219" s="89" t="n">
        <v>42614</v>
      </c>
      <c r="C219" s="0" t="n">
        <v>0.067931232754911</v>
      </c>
      <c r="D219" s="0" t="n">
        <v>0</v>
      </c>
      <c r="E219" s="0" t="n">
        <v>-0.0025</v>
      </c>
      <c r="F219" s="0" t="n">
        <v>0.012</v>
      </c>
      <c r="G219" s="0" t="n">
        <v>-0.009</v>
      </c>
      <c r="H219" s="0" t="n">
        <v>0.151</v>
      </c>
      <c r="I219" s="0" t="n">
        <v>0.067931232754911</v>
      </c>
      <c r="J219" s="0" t="n">
        <v>0.35</v>
      </c>
      <c r="N219" s="0"/>
      <c r="Q219" s="92"/>
      <c r="S219" s="91"/>
      <c r="T219" s="91"/>
      <c r="U219" s="91"/>
      <c r="FA219" s="64" t="n">
        <v>41883</v>
      </c>
      <c r="FB219" s="82" t="n">
        <v>41878</v>
      </c>
      <c r="FC219" s="83" t="n">
        <v>41877</v>
      </c>
    </row>
    <row r="220" customFormat="false" ht="14.65" hidden="false" customHeight="false" outlineLevel="0" collapsed="false">
      <c r="B220" s="89" t="n">
        <v>42644</v>
      </c>
      <c r="C220" s="0" t="n">
        <v>0.067939031833871</v>
      </c>
      <c r="D220" s="0" t="n">
        <v>0</v>
      </c>
      <c r="E220" s="0" t="n">
        <v>-0.0025</v>
      </c>
      <c r="F220" s="0" t="n">
        <v>0.012</v>
      </c>
      <c r="G220" s="0" t="n">
        <v>-0.009</v>
      </c>
      <c r="H220" s="0" t="n">
        <v>0.151</v>
      </c>
      <c r="I220" s="0" t="n">
        <v>0.067939031833871</v>
      </c>
      <c r="J220" s="0" t="n">
        <v>0.45</v>
      </c>
      <c r="N220" s="0"/>
      <c r="Q220" s="92"/>
      <c r="S220" s="91"/>
      <c r="T220" s="91"/>
      <c r="U220" s="91"/>
      <c r="FA220" s="64" t="n">
        <v>41913</v>
      </c>
      <c r="FB220" s="82" t="n">
        <v>41908</v>
      </c>
      <c r="FC220" s="83" t="n">
        <v>41907</v>
      </c>
    </row>
    <row r="221" customFormat="false" ht="14.65" hidden="false" customHeight="false" outlineLevel="0" collapsed="false">
      <c r="B221" s="89" t="n">
        <v>42675</v>
      </c>
      <c r="C221" s="0" t="n">
        <v>0.06794709088215</v>
      </c>
      <c r="D221" s="0" t="n">
        <v>0</v>
      </c>
      <c r="E221" s="0" t="n">
        <v>-0.0025</v>
      </c>
      <c r="F221" s="0" t="n">
        <v>0.021</v>
      </c>
      <c r="G221" s="0" t="n">
        <v>-0.008</v>
      </c>
      <c r="H221" s="0" t="n">
        <v>0.151</v>
      </c>
      <c r="I221" s="0" t="n">
        <v>0.06794709088215</v>
      </c>
      <c r="J221" s="0" t="n">
        <v>0.5</v>
      </c>
      <c r="N221" s="0"/>
      <c r="Q221" s="92"/>
      <c r="S221" s="91"/>
      <c r="T221" s="91"/>
      <c r="U221" s="91"/>
      <c r="FA221" s="64" t="n">
        <v>41944</v>
      </c>
      <c r="FB221" s="82" t="n">
        <v>41941</v>
      </c>
      <c r="FC221" s="83" t="n">
        <v>41940</v>
      </c>
    </row>
    <row r="222" customFormat="false" ht="14.65" hidden="false" customHeight="false" outlineLevel="0" collapsed="false">
      <c r="B222" s="89" t="n">
        <v>42705</v>
      </c>
      <c r="C222" s="0" t="n">
        <v>0.067954889961151</v>
      </c>
      <c r="D222" s="0" t="n">
        <v>0</v>
      </c>
      <c r="E222" s="0" t="n">
        <v>-0.0005</v>
      </c>
      <c r="F222" s="0" t="n">
        <v>0.021</v>
      </c>
      <c r="G222" s="0" t="n">
        <v>-0.008</v>
      </c>
      <c r="H222" s="0" t="n">
        <v>0.151</v>
      </c>
      <c r="I222" s="0" t="n">
        <v>0.067954889961151</v>
      </c>
      <c r="J222" s="0" t="n">
        <v>0.8</v>
      </c>
      <c r="N222" s="0"/>
      <c r="Q222" s="92"/>
      <c r="S222" s="91"/>
      <c r="T222" s="91"/>
      <c r="U222" s="91"/>
      <c r="FA222" s="64" t="n">
        <v>41974</v>
      </c>
      <c r="FB222" s="82" t="n">
        <v>41968</v>
      </c>
      <c r="FC222" s="83" t="n">
        <v>41967</v>
      </c>
    </row>
    <row r="223" customFormat="false" ht="14.65" hidden="false" customHeight="false" outlineLevel="0" collapsed="false">
      <c r="B223" s="89" t="n">
        <v>42736</v>
      </c>
      <c r="C223" s="0" t="n">
        <v>0.067962949009474</v>
      </c>
      <c r="D223" s="0" t="n">
        <v>0</v>
      </c>
      <c r="E223" s="0" t="n">
        <v>-0.0005</v>
      </c>
      <c r="F223" s="0" t="n">
        <v>0.019</v>
      </c>
      <c r="G223" s="0" t="n">
        <v>-0.008</v>
      </c>
      <c r="H223" s="0" t="n">
        <v>0.151</v>
      </c>
      <c r="I223" s="0" t="n">
        <v>0.067962949009474</v>
      </c>
      <c r="J223" s="0" t="n">
        <v>0.9</v>
      </c>
      <c r="N223" s="0"/>
      <c r="Q223" s="92"/>
      <c r="S223" s="91"/>
      <c r="T223" s="91"/>
      <c r="U223" s="91"/>
      <c r="FA223" s="64" t="n">
        <v>42005</v>
      </c>
      <c r="FB223" s="82" t="n">
        <v>42002</v>
      </c>
      <c r="FC223" s="83" t="n">
        <v>41999</v>
      </c>
    </row>
    <row r="224" customFormat="false" ht="14.65" hidden="false" customHeight="false" outlineLevel="0" collapsed="false">
      <c r="B224" s="89" t="n">
        <v>42767</v>
      </c>
      <c r="C224" s="0" t="n">
        <v>0.067971008057817</v>
      </c>
      <c r="D224" s="0" t="n">
        <v>0</v>
      </c>
      <c r="E224" s="0" t="n">
        <v>-0.0005</v>
      </c>
      <c r="F224" s="0" t="n">
        <v>0.019</v>
      </c>
      <c r="G224" s="0" t="n">
        <v>-0.008</v>
      </c>
      <c r="H224" s="0" t="n">
        <v>0.151</v>
      </c>
      <c r="I224" s="0" t="n">
        <v>0.067971008057817</v>
      </c>
      <c r="J224" s="0" t="n">
        <v>0.85</v>
      </c>
      <c r="N224" s="0"/>
      <c r="Q224" s="92"/>
      <c r="S224" s="91"/>
      <c r="T224" s="91"/>
      <c r="U224" s="91"/>
      <c r="FA224" s="64" t="n">
        <v>42036</v>
      </c>
      <c r="FB224" s="82" t="n">
        <v>42032</v>
      </c>
      <c r="FC224" s="83" t="n">
        <v>42031</v>
      </c>
    </row>
    <row r="225" customFormat="false" ht="14.65" hidden="false" customHeight="false" outlineLevel="0" collapsed="false">
      <c r="B225" s="89" t="n">
        <v>42795</v>
      </c>
      <c r="C225" s="0" t="n">
        <v>0.067978287198276</v>
      </c>
      <c r="D225" s="0" t="n">
        <v>0</v>
      </c>
      <c r="E225" s="0" t="n">
        <v>0</v>
      </c>
      <c r="F225" s="0" t="n">
        <v>0</v>
      </c>
      <c r="G225" s="0" t="n">
        <v>0</v>
      </c>
      <c r="H225" s="0" t="n">
        <v>0.151</v>
      </c>
      <c r="I225" s="0" t="n">
        <v>0.067978287198276</v>
      </c>
      <c r="J225" s="0" t="n">
        <v>0.4</v>
      </c>
      <c r="N225" s="0"/>
      <c r="Q225" s="92"/>
      <c r="S225" s="91"/>
      <c r="T225" s="91"/>
      <c r="U225" s="91"/>
      <c r="FA225" s="64" t="n">
        <v>42064</v>
      </c>
      <c r="FB225" s="82" t="n">
        <v>42060</v>
      </c>
      <c r="FC225" s="83" t="n">
        <v>42059</v>
      </c>
    </row>
    <row r="226" customFormat="false" ht="14.65" hidden="false" customHeight="false" outlineLevel="0" collapsed="false">
      <c r="B226" s="89" t="n">
        <v>42826</v>
      </c>
      <c r="C226" s="0" t="n">
        <v>0.067986346246661</v>
      </c>
      <c r="D226" s="0" t="n">
        <v>0</v>
      </c>
      <c r="E226" s="0" t="n">
        <v>0</v>
      </c>
      <c r="F226" s="0" t="n">
        <v>0</v>
      </c>
      <c r="G226" s="0" t="n">
        <v>0</v>
      </c>
      <c r="H226" s="0" t="n">
        <v>0.151</v>
      </c>
      <c r="I226" s="0" t="n">
        <v>0.067986346246661</v>
      </c>
      <c r="J226" s="0" t="n">
        <v>0.3</v>
      </c>
      <c r="N226" s="0"/>
      <c r="Q226" s="92"/>
      <c r="S226" s="91"/>
      <c r="T226" s="91"/>
      <c r="U226" s="91"/>
      <c r="FA226" s="64" t="n">
        <v>42095</v>
      </c>
      <c r="FB226" s="82" t="n">
        <v>42090</v>
      </c>
      <c r="FC226" s="83" t="n">
        <v>42089</v>
      </c>
    </row>
    <row r="227" customFormat="false" ht="14.65" hidden="false" customHeight="false" outlineLevel="0" collapsed="false">
      <c r="B227" s="89" t="n">
        <v>42856</v>
      </c>
      <c r="C227" s="0" t="n">
        <v>0.067994145325763</v>
      </c>
      <c r="D227" s="0" t="n">
        <v>0</v>
      </c>
      <c r="E227" s="0" t="n">
        <v>0</v>
      </c>
      <c r="F227" s="0" t="n">
        <v>0</v>
      </c>
      <c r="G227" s="0" t="n">
        <v>0</v>
      </c>
      <c r="H227" s="0" t="n">
        <v>0.151</v>
      </c>
      <c r="I227" s="0" t="n">
        <v>0.067994145325763</v>
      </c>
      <c r="J227" s="0" t="n">
        <v>0.3</v>
      </c>
      <c r="N227" s="0"/>
      <c r="Q227" s="92"/>
      <c r="S227" s="91"/>
      <c r="T227" s="91"/>
      <c r="U227" s="91"/>
      <c r="FA227" s="64" t="n">
        <v>42125</v>
      </c>
      <c r="FB227" s="82" t="n">
        <v>42122</v>
      </c>
      <c r="FC227" s="83" t="n">
        <v>42121</v>
      </c>
    </row>
    <row r="228" customFormat="false" ht="14.65" hidden="false" customHeight="false" outlineLevel="0" collapsed="false">
      <c r="B228" s="89" t="n">
        <v>42887</v>
      </c>
      <c r="C228" s="0" t="n">
        <v>0.06800220437419</v>
      </c>
      <c r="D228" s="0" t="n">
        <v>0</v>
      </c>
      <c r="E228" s="0" t="n">
        <v>0</v>
      </c>
      <c r="F228" s="0" t="n">
        <v>0</v>
      </c>
      <c r="G228" s="0" t="n">
        <v>0</v>
      </c>
      <c r="H228" s="0" t="n">
        <v>0.151</v>
      </c>
      <c r="I228" s="0" t="n">
        <v>0.06800220437419</v>
      </c>
      <c r="J228" s="0" t="n">
        <v>0.35</v>
      </c>
      <c r="N228" s="0"/>
      <c r="Q228" s="92"/>
      <c r="S228" s="91"/>
      <c r="T228" s="91"/>
      <c r="U228" s="91"/>
      <c r="FA228" s="64" t="n">
        <v>42156</v>
      </c>
      <c r="FB228" s="82" t="n">
        <v>42151</v>
      </c>
      <c r="FC228" s="83" t="n">
        <v>42150</v>
      </c>
    </row>
    <row r="229" customFormat="false" ht="14.65" hidden="false" customHeight="false" outlineLevel="0" collapsed="false">
      <c r="B229" s="89" t="n">
        <v>42917</v>
      </c>
      <c r="C229" s="0" t="n">
        <v>0.068010003453333</v>
      </c>
      <c r="D229" s="0" t="n">
        <v>0</v>
      </c>
      <c r="E229" s="0" t="n">
        <v>0</v>
      </c>
      <c r="F229" s="0" t="n">
        <v>0</v>
      </c>
      <c r="G229" s="0" t="n">
        <v>0</v>
      </c>
      <c r="H229" s="0" t="n">
        <v>0.151</v>
      </c>
      <c r="I229" s="0" t="n">
        <v>0.068010003453333</v>
      </c>
      <c r="J229" s="0" t="n">
        <v>0.4</v>
      </c>
      <c r="N229" s="0"/>
      <c r="Q229" s="92"/>
      <c r="S229" s="91"/>
      <c r="T229" s="91"/>
      <c r="U229" s="91"/>
      <c r="FA229" s="64" t="n">
        <v>42186</v>
      </c>
      <c r="FB229" s="82" t="n">
        <v>42181</v>
      </c>
      <c r="FC229" s="83" t="n">
        <v>42180</v>
      </c>
    </row>
    <row r="230" customFormat="false" ht="14.65" hidden="false" customHeight="false" outlineLevel="0" collapsed="false">
      <c r="B230" s="89" t="n">
        <v>42948</v>
      </c>
      <c r="C230" s="0" t="n">
        <v>0.068018062501802</v>
      </c>
      <c r="D230" s="0" t="n">
        <v>0</v>
      </c>
      <c r="E230" s="0" t="n">
        <v>0</v>
      </c>
      <c r="F230" s="0" t="n">
        <v>0</v>
      </c>
      <c r="G230" s="0" t="n">
        <v>0</v>
      </c>
      <c r="H230" s="0" t="n">
        <v>0.151</v>
      </c>
      <c r="I230" s="0" t="n">
        <v>0.068018062501802</v>
      </c>
      <c r="J230" s="0" t="n">
        <v>0.55</v>
      </c>
      <c r="N230" s="0"/>
      <c r="Q230" s="92"/>
      <c r="S230" s="91"/>
      <c r="T230" s="91"/>
      <c r="U230" s="91"/>
      <c r="FA230" s="64" t="n">
        <v>42217</v>
      </c>
      <c r="FB230" s="82" t="n">
        <v>42214</v>
      </c>
      <c r="FC230" s="83" t="n">
        <v>42213</v>
      </c>
    </row>
    <row r="231" customFormat="false" ht="14.65" hidden="false" customHeight="false" outlineLevel="0" collapsed="false">
      <c r="B231" s="89" t="n">
        <v>42979</v>
      </c>
      <c r="C231" s="0" t="n">
        <v>0.068026121550293</v>
      </c>
      <c r="D231" s="0" t="n">
        <v>0</v>
      </c>
      <c r="E231" s="0" t="n">
        <v>0</v>
      </c>
      <c r="F231" s="0" t="n">
        <v>0</v>
      </c>
      <c r="G231" s="0" t="n">
        <v>0</v>
      </c>
      <c r="H231" s="0" t="n">
        <v>0.151</v>
      </c>
      <c r="I231" s="0" t="n">
        <v>0.068026121550293</v>
      </c>
      <c r="J231" s="0" t="n">
        <v>0.35</v>
      </c>
      <c r="N231" s="0"/>
      <c r="Q231" s="92"/>
      <c r="S231" s="91"/>
      <c r="T231" s="91"/>
      <c r="U231" s="91"/>
      <c r="FA231" s="64" t="n">
        <v>42248</v>
      </c>
      <c r="FB231" s="82" t="n">
        <v>42243</v>
      </c>
      <c r="FC231" s="83" t="n">
        <v>42242</v>
      </c>
    </row>
    <row r="232" customFormat="false" ht="14.65" hidden="false" customHeight="false" outlineLevel="0" collapsed="false">
      <c r="B232" s="89" t="n">
        <v>43009</v>
      </c>
      <c r="C232" s="0" t="n">
        <v>0.068033920629498</v>
      </c>
      <c r="D232" s="0" t="n">
        <v>0</v>
      </c>
      <c r="E232" s="0" t="n">
        <v>0</v>
      </c>
      <c r="F232" s="0" t="n">
        <v>0</v>
      </c>
      <c r="G232" s="0" t="n">
        <v>0</v>
      </c>
      <c r="H232" s="0" t="n">
        <v>0.151</v>
      </c>
      <c r="I232" s="0" t="n">
        <v>0.068033920629498</v>
      </c>
      <c r="J232" s="0" t="n">
        <v>0.45</v>
      </c>
      <c r="N232" s="0"/>
      <c r="Q232" s="92"/>
      <c r="S232" s="91"/>
      <c r="T232" s="91"/>
      <c r="U232" s="91"/>
      <c r="FA232" s="64" t="n">
        <v>42278</v>
      </c>
      <c r="FB232" s="82" t="n">
        <v>42275</v>
      </c>
      <c r="FC232" s="83" t="n">
        <v>42272</v>
      </c>
    </row>
    <row r="233" customFormat="false" ht="14.65" hidden="false" customHeight="false" outlineLevel="0" collapsed="false">
      <c r="B233" s="89" t="n">
        <v>43040</v>
      </c>
      <c r="C233" s="0" t="n">
        <v>0.068041979678031</v>
      </c>
      <c r="D233" s="0" t="n">
        <v>0</v>
      </c>
      <c r="E233" s="0" t="n">
        <v>0</v>
      </c>
      <c r="F233" s="0" t="n">
        <v>0</v>
      </c>
      <c r="G233" s="0" t="n">
        <v>0</v>
      </c>
      <c r="H233" s="0" t="n">
        <v>0.151</v>
      </c>
      <c r="I233" s="0" t="n">
        <v>0.068041979678031</v>
      </c>
      <c r="J233" s="0" t="n">
        <v>0.5</v>
      </c>
      <c r="N233" s="0"/>
      <c r="Q233" s="92"/>
      <c r="S233" s="91"/>
      <c r="T233" s="91"/>
      <c r="U233" s="91"/>
      <c r="FA233" s="64" t="n">
        <v>42309</v>
      </c>
      <c r="FB233" s="82" t="n">
        <v>42305</v>
      </c>
      <c r="FC233" s="83" t="n">
        <v>42304</v>
      </c>
    </row>
    <row r="234" customFormat="false" ht="14.65" hidden="false" customHeight="false" outlineLevel="0" collapsed="false">
      <c r="B234" s="89" t="n">
        <v>43070</v>
      </c>
      <c r="C234" s="0" t="n">
        <v>0.068049778757277</v>
      </c>
      <c r="D234" s="0" t="n">
        <v>0</v>
      </c>
      <c r="E234" s="0" t="n">
        <v>0</v>
      </c>
      <c r="F234" s="0" t="n">
        <v>0</v>
      </c>
      <c r="G234" s="0" t="n">
        <v>0</v>
      </c>
      <c r="H234" s="0" t="n">
        <v>0.151</v>
      </c>
      <c r="I234" s="0" t="n">
        <v>0.068049778757277</v>
      </c>
      <c r="J234" s="0" t="n">
        <v>0.8</v>
      </c>
      <c r="N234" s="0"/>
      <c r="Q234" s="92"/>
      <c r="S234" s="91"/>
      <c r="T234" s="91"/>
      <c r="U234" s="91"/>
      <c r="FA234" s="64" t="n">
        <v>42339</v>
      </c>
      <c r="FB234" s="82" t="n">
        <v>42333</v>
      </c>
      <c r="FC234" s="83" t="n">
        <v>42332</v>
      </c>
    </row>
    <row r="235" customFormat="false" ht="14.65" hidden="false" customHeight="false" outlineLevel="0" collapsed="false">
      <c r="B235" s="89" t="n">
        <v>43101</v>
      </c>
      <c r="C235" s="0" t="n">
        <v>0.068057837805853</v>
      </c>
      <c r="D235" s="0" t="n">
        <v>0</v>
      </c>
      <c r="E235" s="0" t="n">
        <v>0</v>
      </c>
      <c r="F235" s="0" t="n">
        <v>0</v>
      </c>
      <c r="G235" s="0" t="n">
        <v>0</v>
      </c>
      <c r="I235" s="0" t="n">
        <v>0.068057837805853</v>
      </c>
      <c r="N235" s="0"/>
      <c r="Q235" s="92"/>
      <c r="S235" s="91"/>
      <c r="T235" s="91"/>
      <c r="U235" s="91"/>
      <c r="FA235" s="64" t="n">
        <v>42370</v>
      </c>
      <c r="FB235" s="82" t="n">
        <v>42367</v>
      </c>
      <c r="FC235" s="83" t="n">
        <v>42366</v>
      </c>
    </row>
    <row r="236" customFormat="false" ht="14.65" hidden="false" customHeight="false" outlineLevel="0" collapsed="false">
      <c r="B236" s="89" t="n">
        <v>43132</v>
      </c>
      <c r="C236" s="0" t="n">
        <v>0.06806589685445</v>
      </c>
      <c r="D236" s="0" t="n">
        <v>0</v>
      </c>
      <c r="E236" s="0" t="n">
        <v>0</v>
      </c>
      <c r="F236" s="0" t="n">
        <v>0</v>
      </c>
      <c r="G236" s="0" t="n">
        <v>0</v>
      </c>
      <c r="I236" s="0" t="n">
        <v>0.06806589685445</v>
      </c>
      <c r="N236" s="0"/>
      <c r="Q236" s="92"/>
      <c r="S236" s="91"/>
      <c r="T236" s="91"/>
      <c r="U236" s="91"/>
      <c r="FA236" s="64" t="n">
        <v>42401</v>
      </c>
      <c r="FB236" s="82" t="n">
        <v>42396</v>
      </c>
      <c r="FC236" s="83" t="n">
        <v>42395</v>
      </c>
    </row>
    <row r="237" customFormat="false" ht="14.65" hidden="false" customHeight="false" outlineLevel="0" collapsed="false">
      <c r="B237" s="89" t="n">
        <v>43160</v>
      </c>
      <c r="C237" s="0" t="n">
        <v>0.068073175995136</v>
      </c>
      <c r="D237" s="0" t="n">
        <v>0</v>
      </c>
      <c r="E237" s="0" t="n">
        <v>0</v>
      </c>
      <c r="F237" s="0" t="n">
        <v>0</v>
      </c>
      <c r="G237" s="0" t="n">
        <v>0</v>
      </c>
      <c r="I237" s="0" t="n">
        <v>0.068073175995136</v>
      </c>
      <c r="N237" s="0"/>
      <c r="Q237" s="92"/>
      <c r="S237" s="91"/>
      <c r="T237" s="91"/>
      <c r="U237" s="91"/>
      <c r="FA237" s="64" t="n">
        <v>42430</v>
      </c>
      <c r="FB237" s="82" t="n">
        <v>42425</v>
      </c>
      <c r="FC237" s="83" t="n">
        <v>42424</v>
      </c>
    </row>
    <row r="238" customFormat="false" ht="14.65" hidden="false" customHeight="false" outlineLevel="0" collapsed="false">
      <c r="B238" s="89" t="n">
        <v>43191</v>
      </c>
      <c r="C238" s="0" t="n">
        <v>0.068081235043774</v>
      </c>
      <c r="D238" s="0" t="n">
        <v>0</v>
      </c>
      <c r="E238" s="0" t="n">
        <v>0</v>
      </c>
      <c r="F238" s="0" t="n">
        <v>0</v>
      </c>
      <c r="G238" s="0" t="n">
        <v>0</v>
      </c>
      <c r="I238" s="0" t="n">
        <v>0.068081235043774</v>
      </c>
      <c r="N238" s="0"/>
      <c r="Q238" s="92"/>
      <c r="S238" s="91"/>
      <c r="T238" s="91"/>
      <c r="U238" s="91"/>
      <c r="FA238" s="64" t="n">
        <v>42461</v>
      </c>
      <c r="FB238" s="82" t="n">
        <v>42458</v>
      </c>
      <c r="FC238" s="83" t="n">
        <v>42457</v>
      </c>
    </row>
    <row r="239" customFormat="false" ht="14.65" hidden="false" customHeight="false" outlineLevel="0" collapsed="false">
      <c r="B239" s="89" t="n">
        <v>43221</v>
      </c>
      <c r="C239" s="0" t="n">
        <v>0.068089034123121</v>
      </c>
      <c r="D239" s="0" t="n">
        <v>0</v>
      </c>
      <c r="E239" s="0" t="n">
        <v>0</v>
      </c>
      <c r="F239" s="0" t="n">
        <v>0</v>
      </c>
      <c r="G239" s="0" t="n">
        <v>0</v>
      </c>
      <c r="I239" s="0" t="n">
        <v>0.068089034123121</v>
      </c>
      <c r="N239" s="0"/>
      <c r="Q239" s="92"/>
      <c r="S239" s="91"/>
      <c r="T239" s="91"/>
      <c r="U239" s="91"/>
      <c r="FA239" s="64" t="n">
        <v>42491</v>
      </c>
      <c r="FB239" s="82" t="n">
        <v>42487</v>
      </c>
      <c r="FC239" s="83" t="n">
        <v>42486</v>
      </c>
    </row>
    <row r="240" customFormat="false" ht="14.65" hidden="false" customHeight="false" outlineLevel="0" collapsed="false">
      <c r="B240" s="89" t="n">
        <v>43252</v>
      </c>
      <c r="C240" s="0" t="n">
        <v>0.068097093171801</v>
      </c>
      <c r="D240" s="0" t="n">
        <v>0</v>
      </c>
      <c r="E240" s="0" t="n">
        <v>0</v>
      </c>
      <c r="F240" s="0" t="n">
        <v>0</v>
      </c>
      <c r="G240" s="0" t="n">
        <v>0</v>
      </c>
      <c r="I240" s="0" t="n">
        <v>0.068097093171801</v>
      </c>
      <c r="N240" s="0"/>
      <c r="Q240" s="92"/>
      <c r="S240" s="91"/>
      <c r="T240" s="91"/>
      <c r="U240" s="91"/>
      <c r="FA240" s="64" t="n">
        <v>42522</v>
      </c>
      <c r="FB240" s="82" t="n">
        <v>42516</v>
      </c>
      <c r="FC240" s="83" t="n">
        <v>42515</v>
      </c>
    </row>
    <row r="241" customFormat="false" ht="14.65" hidden="false" customHeight="false" outlineLevel="0" collapsed="false">
      <c r="B241" s="89" t="n">
        <v>43282</v>
      </c>
      <c r="C241" s="0" t="n">
        <v>0.06810489225119</v>
      </c>
      <c r="D241" s="0" t="n">
        <v>0</v>
      </c>
      <c r="E241" s="0" t="n">
        <v>0</v>
      </c>
      <c r="F241" s="0" t="n">
        <v>0</v>
      </c>
      <c r="G241" s="0" t="n">
        <v>0</v>
      </c>
      <c r="I241" s="0" t="n">
        <v>0.06810489225119</v>
      </c>
      <c r="N241" s="0"/>
      <c r="Q241" s="92"/>
      <c r="S241" s="91"/>
      <c r="T241" s="91"/>
      <c r="U241" s="91"/>
      <c r="FA241" s="64" t="n">
        <v>42552</v>
      </c>
      <c r="FB241" s="82" t="n">
        <v>42549</v>
      </c>
      <c r="FC241" s="83" t="n">
        <v>42548</v>
      </c>
    </row>
    <row r="242" customFormat="false" ht="14.65" hidden="false" customHeight="false" outlineLevel="0" collapsed="false">
      <c r="B242" s="89" t="n">
        <v>43313</v>
      </c>
      <c r="C242" s="0" t="n">
        <v>0.068112951299912</v>
      </c>
      <c r="D242" s="0" t="n">
        <v>0</v>
      </c>
      <c r="E242" s="0" t="n">
        <v>0</v>
      </c>
      <c r="F242" s="0" t="n">
        <v>0</v>
      </c>
      <c r="G242" s="0" t="n">
        <v>0</v>
      </c>
      <c r="I242" s="0" t="n">
        <v>0.068112951299912</v>
      </c>
      <c r="N242" s="0"/>
      <c r="Q242" s="92"/>
      <c r="S242" s="91"/>
      <c r="T242" s="91"/>
      <c r="U242" s="91"/>
      <c r="FA242" s="64" t="n">
        <v>42583</v>
      </c>
      <c r="FB242" s="82" t="n">
        <v>42578</v>
      </c>
      <c r="FC242" s="83" t="n">
        <v>42577</v>
      </c>
    </row>
    <row r="243" customFormat="false" ht="14.65" hidden="false" customHeight="false" outlineLevel="0" collapsed="false">
      <c r="B243" s="89" t="n">
        <v>43344</v>
      </c>
      <c r="C243" s="0" t="n">
        <v>0.068121010348656</v>
      </c>
      <c r="D243" s="0" t="n">
        <v>0</v>
      </c>
      <c r="E243" s="0" t="n">
        <v>0</v>
      </c>
      <c r="F243" s="0" t="n">
        <v>0</v>
      </c>
      <c r="G243" s="0" t="n">
        <v>0</v>
      </c>
      <c r="I243" s="0" t="n">
        <v>0.068121010348656</v>
      </c>
      <c r="N243" s="0"/>
      <c r="Q243" s="92"/>
      <c r="S243" s="91"/>
      <c r="T243" s="91"/>
      <c r="U243" s="91"/>
      <c r="FA243" s="64" t="n">
        <v>42614</v>
      </c>
      <c r="FB243" s="82" t="n">
        <v>42611</v>
      </c>
      <c r="FC243" s="83" t="n">
        <v>42608</v>
      </c>
    </row>
    <row r="244" customFormat="false" ht="14.65" hidden="false" customHeight="false" outlineLevel="0" collapsed="false">
      <c r="B244" s="89" t="n">
        <v>43374</v>
      </c>
      <c r="C244" s="0" t="n">
        <v>0.068128809428106</v>
      </c>
      <c r="D244" s="0" t="n">
        <v>0</v>
      </c>
      <c r="E244" s="0" t="n">
        <v>0</v>
      </c>
      <c r="F244" s="0" t="n">
        <v>0</v>
      </c>
      <c r="G244" s="0" t="n">
        <v>0</v>
      </c>
      <c r="I244" s="0" t="n">
        <v>0.068128809428106</v>
      </c>
      <c r="N244" s="0"/>
      <c r="Q244" s="92"/>
      <c r="S244" s="91"/>
      <c r="T244" s="91"/>
      <c r="U244" s="91"/>
      <c r="FA244" s="64" t="n">
        <v>42644</v>
      </c>
      <c r="FB244" s="82" t="n">
        <v>42641</v>
      </c>
      <c r="FC244" s="83" t="n">
        <v>42640</v>
      </c>
    </row>
    <row r="245" customFormat="false" ht="14.65" hidden="false" customHeight="false" outlineLevel="0" collapsed="false">
      <c r="B245" s="89" t="n">
        <v>43405</v>
      </c>
      <c r="C245" s="0" t="n">
        <v>0.068136868476892</v>
      </c>
      <c r="D245" s="0" t="n">
        <v>0</v>
      </c>
      <c r="E245" s="0" t="n">
        <v>0</v>
      </c>
      <c r="F245" s="0" t="n">
        <v>0</v>
      </c>
      <c r="G245" s="0" t="n">
        <v>0</v>
      </c>
      <c r="I245" s="0" t="n">
        <v>0.068136868476892</v>
      </c>
      <c r="N245" s="0"/>
      <c r="Q245" s="92"/>
      <c r="FA245" s="64" t="n">
        <v>42675</v>
      </c>
      <c r="FB245" s="82" t="n">
        <v>42670</v>
      </c>
      <c r="FC245" s="83" t="n">
        <v>42669</v>
      </c>
    </row>
    <row r="246" customFormat="false" ht="14.65" hidden="false" customHeight="false" outlineLevel="0" collapsed="false">
      <c r="B246" s="89" t="n">
        <v>43435</v>
      </c>
      <c r="C246" s="0" t="n">
        <v>0.068144667556383</v>
      </c>
      <c r="D246" s="0" t="n">
        <v>0</v>
      </c>
      <c r="E246" s="0" t="n">
        <v>0</v>
      </c>
      <c r="F246" s="0" t="n">
        <v>0</v>
      </c>
      <c r="G246" s="0" t="n">
        <v>0</v>
      </c>
      <c r="I246" s="0" t="n">
        <v>0.068144667556383</v>
      </c>
      <c r="N246" s="0"/>
      <c r="Q246" s="92"/>
      <c r="FA246" s="64" t="n">
        <v>42705</v>
      </c>
      <c r="FB246" s="82" t="n">
        <v>42702</v>
      </c>
      <c r="FC246" s="83" t="n">
        <v>42699</v>
      </c>
    </row>
    <row r="247" customFormat="false" ht="14.65" hidden="false" customHeight="false" outlineLevel="0" collapsed="false">
      <c r="B247" s="89" t="n">
        <v>43466</v>
      </c>
      <c r="C247" s="0" t="n">
        <v>0.068152726605212</v>
      </c>
      <c r="D247" s="0" t="n">
        <v>0</v>
      </c>
      <c r="E247" s="0" t="n">
        <v>0</v>
      </c>
      <c r="F247" s="0" t="n">
        <v>0</v>
      </c>
      <c r="G247" s="0" t="n">
        <v>0</v>
      </c>
      <c r="I247" s="0" t="n">
        <v>0.068152726605212</v>
      </c>
      <c r="N247" s="0"/>
      <c r="Q247" s="92"/>
      <c r="FA247" s="64" t="n">
        <v>42736</v>
      </c>
      <c r="FB247" s="82" t="n">
        <v>42732</v>
      </c>
      <c r="FC247" s="83" t="n">
        <v>42731</v>
      </c>
    </row>
    <row r="248" customFormat="false" ht="14.65" hidden="false" customHeight="false" outlineLevel="0" collapsed="false">
      <c r="B248" s="89" t="n">
        <v>43497</v>
      </c>
      <c r="C248" s="0" t="n">
        <v>0.068160785654062</v>
      </c>
      <c r="D248" s="0" t="n">
        <v>0</v>
      </c>
      <c r="E248" s="0" t="n">
        <v>0</v>
      </c>
      <c r="F248" s="0" t="n">
        <v>0</v>
      </c>
      <c r="G248" s="0" t="n">
        <v>0</v>
      </c>
      <c r="I248" s="0" t="n">
        <v>0.068160785654062</v>
      </c>
      <c r="N248" s="0"/>
      <c r="Q248" s="92"/>
      <c r="FA248" s="64" t="n">
        <v>42767</v>
      </c>
      <c r="FB248" s="82" t="n">
        <v>42762</v>
      </c>
      <c r="FC248" s="83" t="n">
        <v>42761</v>
      </c>
    </row>
    <row r="249" customFormat="false" ht="14.65" hidden="false" customHeight="false" outlineLevel="0" collapsed="false">
      <c r="B249" s="89" t="n">
        <v>43525</v>
      </c>
      <c r="C249" s="0" t="n">
        <v>0.068168064794976</v>
      </c>
      <c r="D249" s="0" t="n">
        <v>0</v>
      </c>
      <c r="E249" s="0" t="n">
        <v>0</v>
      </c>
      <c r="F249" s="0" t="n">
        <v>0</v>
      </c>
      <c r="G249" s="0" t="n">
        <v>0</v>
      </c>
      <c r="I249" s="0" t="n">
        <v>0.068168064794976</v>
      </c>
      <c r="N249" s="0"/>
      <c r="P249" s="93"/>
      <c r="Q249" s="92"/>
      <c r="FA249" s="64" t="n">
        <v>42795</v>
      </c>
      <c r="FB249" s="82" t="n">
        <v>42790</v>
      </c>
      <c r="FC249" s="83" t="n">
        <v>42789</v>
      </c>
    </row>
    <row r="250" customFormat="false" ht="14.65" hidden="false" customHeight="false" outlineLevel="0" collapsed="false">
      <c r="B250" s="89" t="n">
        <v>43556</v>
      </c>
      <c r="C250" s="0" t="n">
        <v>0.068176123843867</v>
      </c>
      <c r="D250" s="0" t="n">
        <v>0</v>
      </c>
      <c r="E250" s="0" t="n">
        <v>0</v>
      </c>
      <c r="F250" s="0" t="n">
        <v>0</v>
      </c>
      <c r="G250" s="0" t="n">
        <v>0</v>
      </c>
      <c r="I250" s="0" t="n">
        <v>0.068176123843867</v>
      </c>
      <c r="N250" s="0"/>
      <c r="P250" s="93"/>
      <c r="Q250" s="92"/>
      <c r="FA250" s="64" t="n">
        <v>42826</v>
      </c>
      <c r="FB250" s="82" t="n">
        <v>42823</v>
      </c>
      <c r="FC250" s="83" t="n">
        <v>42822</v>
      </c>
    </row>
    <row r="251" customFormat="false" ht="14.65" hidden="false" customHeight="false" outlineLevel="0" collapsed="false">
      <c r="B251" s="89" t="n">
        <v>43586</v>
      </c>
      <c r="C251" s="0" t="n">
        <v>0.06818392292346</v>
      </c>
      <c r="D251" s="0" t="n">
        <v>0</v>
      </c>
      <c r="E251" s="0" t="n">
        <v>0</v>
      </c>
      <c r="F251" s="0" t="n">
        <v>0</v>
      </c>
      <c r="G251" s="0" t="n">
        <v>0</v>
      </c>
      <c r="I251" s="0" t="n">
        <v>0.06818392292346</v>
      </c>
      <c r="N251" s="0"/>
      <c r="P251" s="93"/>
      <c r="Q251" s="92"/>
      <c r="FA251" s="64" t="n">
        <v>42856</v>
      </c>
      <c r="FB251" s="82" t="n">
        <v>42851</v>
      </c>
      <c r="FC251" s="83" t="n">
        <v>42850</v>
      </c>
    </row>
    <row r="252" customFormat="false" ht="14.65" hidden="false" customHeight="false" outlineLevel="0" collapsed="false">
      <c r="B252" s="89" t="n">
        <v>43617</v>
      </c>
      <c r="C252" s="0" t="n">
        <v>0.068191981972393</v>
      </c>
      <c r="D252" s="0" t="n">
        <v>0</v>
      </c>
      <c r="E252" s="0" t="n">
        <v>0</v>
      </c>
      <c r="F252" s="0" t="n">
        <v>0</v>
      </c>
      <c r="G252" s="0" t="n">
        <v>0</v>
      </c>
      <c r="I252" s="0" t="n">
        <v>0.068191981972393</v>
      </c>
      <c r="N252" s="0"/>
      <c r="P252" s="93"/>
      <c r="Q252" s="92"/>
      <c r="FA252" s="64" t="n">
        <v>42887</v>
      </c>
      <c r="FB252" s="82" t="n">
        <v>42881</v>
      </c>
      <c r="FC252" s="83" t="n">
        <v>42880</v>
      </c>
    </row>
    <row r="253" customFormat="false" ht="14.65" hidden="false" customHeight="false" outlineLevel="0" collapsed="false">
      <c r="B253" s="89" t="n">
        <v>43647</v>
      </c>
      <c r="C253" s="0" t="n">
        <v>0.068188357640297</v>
      </c>
      <c r="D253" s="0" t="n">
        <v>0</v>
      </c>
      <c r="E253" s="0" t="n">
        <v>0</v>
      </c>
      <c r="F253" s="0" t="n">
        <v>0</v>
      </c>
      <c r="G253" s="0" t="n">
        <v>0</v>
      </c>
      <c r="I253" s="0" t="n">
        <v>0.068188357640297</v>
      </c>
      <c r="N253" s="0"/>
      <c r="P253" s="93"/>
      <c r="Q253" s="92"/>
      <c r="FA253" s="64" t="n">
        <v>42917</v>
      </c>
      <c r="FB253" s="82" t="n">
        <v>42914</v>
      </c>
      <c r="FC253" s="83" t="n">
        <v>42913</v>
      </c>
    </row>
    <row r="254" customFormat="false" ht="14.65" hidden="false" customHeight="false" outlineLevel="0" collapsed="false">
      <c r="B254" s="89" t="n">
        <v>43678</v>
      </c>
      <c r="C254" s="0" t="n">
        <v>0.068178710401101</v>
      </c>
      <c r="D254" s="0" t="n">
        <v>0</v>
      </c>
      <c r="E254" s="0" t="n">
        <v>0</v>
      </c>
      <c r="F254" s="0" t="n">
        <v>0</v>
      </c>
      <c r="G254" s="0" t="n">
        <v>0</v>
      </c>
      <c r="I254" s="0" t="n">
        <v>0.068178710401101</v>
      </c>
      <c r="N254" s="0"/>
      <c r="P254" s="93"/>
      <c r="Q254" s="92"/>
      <c r="FA254" s="64" t="n">
        <v>42948</v>
      </c>
      <c r="FB254" s="82" t="n">
        <v>42943</v>
      </c>
      <c r="FC254" s="83" t="n">
        <v>42942</v>
      </c>
    </row>
    <row r="255" customFormat="false" ht="14.65" hidden="false" customHeight="false" outlineLevel="0" collapsed="false">
      <c r="B255" s="89" t="n">
        <v>43709</v>
      </c>
      <c r="C255" s="0" t="n">
        <v>0.068169063161935</v>
      </c>
      <c r="D255" s="0" t="n">
        <v>0</v>
      </c>
      <c r="E255" s="0" t="n">
        <v>0</v>
      </c>
      <c r="F255" s="0" t="n">
        <v>0</v>
      </c>
      <c r="G255" s="0" t="n">
        <v>0</v>
      </c>
      <c r="I255" s="0" t="n">
        <v>0.068169063161935</v>
      </c>
      <c r="N255" s="0"/>
      <c r="P255" s="93"/>
      <c r="Q255" s="92"/>
      <c r="FA255" s="64" t="n">
        <v>42979</v>
      </c>
      <c r="FB255" s="82" t="n">
        <v>42976</v>
      </c>
      <c r="FC255" s="83" t="n">
        <v>42975</v>
      </c>
    </row>
    <row r="256" customFormat="false" ht="14.65" hidden="false" customHeight="false" outlineLevel="0" collapsed="false">
      <c r="B256" s="89" t="n">
        <v>43739</v>
      </c>
      <c r="C256" s="0" t="n">
        <v>0.068159727124061</v>
      </c>
      <c r="D256" s="0" t="n">
        <v>0</v>
      </c>
      <c r="E256" s="0" t="n">
        <v>0</v>
      </c>
      <c r="F256" s="0" t="n">
        <v>0</v>
      </c>
      <c r="G256" s="0" t="n">
        <v>0</v>
      </c>
      <c r="I256" s="0" t="n">
        <v>0.068159727124061</v>
      </c>
      <c r="N256" s="0"/>
      <c r="P256" s="93"/>
      <c r="Q256" s="92"/>
      <c r="FA256" s="64" t="n">
        <v>43009</v>
      </c>
      <c r="FB256" s="82" t="n">
        <v>43005</v>
      </c>
      <c r="FC256" s="83" t="n">
        <v>43004</v>
      </c>
    </row>
    <row r="257" customFormat="false" ht="14.65" hidden="false" customHeight="false" outlineLevel="0" collapsed="false">
      <c r="B257" s="89" t="n">
        <v>43770</v>
      </c>
      <c r="C257" s="0" t="n">
        <v>0.068150079884956</v>
      </c>
      <c r="D257" s="0" t="n">
        <v>0</v>
      </c>
      <c r="E257" s="0" t="n">
        <v>0</v>
      </c>
      <c r="F257" s="0" t="n">
        <v>0</v>
      </c>
      <c r="G257" s="0" t="n">
        <v>0</v>
      </c>
      <c r="I257" s="0" t="n">
        <v>0.068150079884956</v>
      </c>
      <c r="N257" s="0"/>
      <c r="P257" s="93"/>
      <c r="Q257" s="92"/>
      <c r="FA257" s="64" t="n">
        <v>43040</v>
      </c>
      <c r="FB257" s="82" t="n">
        <v>43035</v>
      </c>
      <c r="FC257" s="83" t="n">
        <v>43034</v>
      </c>
    </row>
    <row r="258" customFormat="false" ht="14.65" hidden="false" customHeight="false" outlineLevel="0" collapsed="false">
      <c r="B258" s="89" t="n">
        <v>43800</v>
      </c>
      <c r="C258" s="0" t="n">
        <v>0.068140743847142</v>
      </c>
      <c r="D258" s="0" t="n">
        <v>0</v>
      </c>
      <c r="E258" s="0" t="n">
        <v>0</v>
      </c>
      <c r="F258" s="0" t="n">
        <v>0</v>
      </c>
      <c r="G258" s="0" t="n">
        <v>0</v>
      </c>
      <c r="I258" s="0" t="n">
        <v>0.068140743847142</v>
      </c>
      <c r="N258" s="0"/>
      <c r="P258" s="93"/>
      <c r="Q258" s="92"/>
      <c r="FA258" s="64" t="n">
        <v>43070</v>
      </c>
      <c r="FB258" s="82" t="n">
        <v>43067</v>
      </c>
      <c r="FC258" s="83" t="n">
        <v>43066</v>
      </c>
    </row>
    <row r="259" customFormat="false" ht="14.65" hidden="false" customHeight="false" outlineLevel="0" collapsed="false">
      <c r="B259" s="89" t="n">
        <v>43831</v>
      </c>
      <c r="C259" s="0" t="n">
        <v>0.068131096608097</v>
      </c>
      <c r="D259" s="0" t="n">
        <v>0</v>
      </c>
      <c r="E259" s="0" t="n">
        <v>0</v>
      </c>
      <c r="F259" s="0" t="n">
        <v>0</v>
      </c>
      <c r="G259" s="0" t="n">
        <v>0</v>
      </c>
      <c r="I259" s="0" t="n">
        <v>0.068131096608097</v>
      </c>
      <c r="N259" s="0"/>
      <c r="P259" s="93"/>
      <c r="Q259" s="92"/>
      <c r="FA259" s="64" t="n">
        <v>43101</v>
      </c>
      <c r="FB259" s="82" t="n">
        <v>43096</v>
      </c>
      <c r="FC259" s="83" t="n">
        <v>43095</v>
      </c>
    </row>
    <row r="260" customFormat="false" ht="14.65" hidden="false" customHeight="false" outlineLevel="0" collapsed="false">
      <c r="B260" s="89" t="n">
        <v>43862</v>
      </c>
      <c r="C260" s="0" t="n">
        <v>0.068121449369083</v>
      </c>
      <c r="D260" s="0" t="n">
        <v>0</v>
      </c>
      <c r="E260" s="0" t="n">
        <v>0</v>
      </c>
      <c r="F260" s="0" t="n">
        <v>0</v>
      </c>
      <c r="G260" s="0" t="n">
        <v>0</v>
      </c>
      <c r="I260" s="0" t="n">
        <v>0.068121449369083</v>
      </c>
      <c r="N260" s="0"/>
      <c r="P260" s="93"/>
      <c r="Q260" s="92"/>
      <c r="FA260" s="64" t="n">
        <v>43132</v>
      </c>
      <c r="FB260" s="82" t="n">
        <v>43129</v>
      </c>
      <c r="FC260" s="83" t="n">
        <v>43126</v>
      </c>
    </row>
    <row r="261" customFormat="false" ht="14.65" hidden="false" customHeight="false" outlineLevel="0" collapsed="false">
      <c r="B261" s="89" t="n">
        <v>43891</v>
      </c>
      <c r="C261" s="0" t="n">
        <v>0.068112424532614</v>
      </c>
      <c r="D261" s="0" t="n">
        <v>0</v>
      </c>
      <c r="E261" s="0" t="n">
        <v>0</v>
      </c>
      <c r="F261" s="0" t="n">
        <v>0</v>
      </c>
      <c r="G261" s="0" t="n">
        <v>0</v>
      </c>
      <c r="I261" s="0" t="n">
        <v>0.068112424532614</v>
      </c>
      <c r="N261" s="0"/>
      <c r="P261" s="93"/>
      <c r="Q261" s="92"/>
      <c r="FA261" s="64" t="n">
        <v>43160</v>
      </c>
      <c r="FB261" s="82" t="n">
        <v>43157</v>
      </c>
      <c r="FC261" s="83" t="n">
        <v>43154</v>
      </c>
    </row>
    <row r="262" customFormat="false" ht="14.65" hidden="false" customHeight="false" outlineLevel="0" collapsed="false">
      <c r="B262" s="89" t="n">
        <v>43922</v>
      </c>
      <c r="C262" s="0" t="n">
        <v>0.06810277729366</v>
      </c>
      <c r="D262" s="0" t="n">
        <v>0</v>
      </c>
      <c r="E262" s="0" t="n">
        <v>0</v>
      </c>
      <c r="F262" s="0" t="n">
        <v>0</v>
      </c>
      <c r="G262" s="0" t="n">
        <v>0</v>
      </c>
      <c r="I262" s="0" t="n">
        <v>0.06810277729366</v>
      </c>
      <c r="N262" s="0"/>
      <c r="P262" s="93"/>
      <c r="Q262" s="92"/>
      <c r="FA262" s="64" t="n">
        <v>43191</v>
      </c>
      <c r="FB262" s="82" t="n">
        <v>43186</v>
      </c>
      <c r="FC262" s="83" t="n">
        <v>43185</v>
      </c>
    </row>
    <row r="263" customFormat="false" ht="14.65" hidden="false" customHeight="false" outlineLevel="0" collapsed="false">
      <c r="B263" s="89" t="n">
        <v>43952</v>
      </c>
      <c r="C263" s="0" t="n">
        <v>0.068093441256</v>
      </c>
      <c r="D263" s="0" t="n">
        <v>0</v>
      </c>
      <c r="E263" s="0" t="n">
        <v>0</v>
      </c>
      <c r="F263" s="0" t="n">
        <v>0</v>
      </c>
      <c r="G263" s="0" t="n">
        <v>0</v>
      </c>
      <c r="I263" s="0" t="n">
        <v>0.068093441256</v>
      </c>
      <c r="N263" s="0"/>
      <c r="P263" s="93"/>
      <c r="Q263" s="92"/>
      <c r="FA263" s="64" t="n">
        <v>43221</v>
      </c>
      <c r="FB263" s="82" t="n">
        <v>43216</v>
      </c>
      <c r="FC263" s="83" t="n">
        <v>43215</v>
      </c>
    </row>
    <row r="264" customFormat="false" ht="14.65" hidden="false" customHeight="false" outlineLevel="0" collapsed="false">
      <c r="B264" s="89" t="n">
        <v>43983</v>
      </c>
      <c r="C264" s="0" t="n">
        <v>0.068083794017098</v>
      </c>
      <c r="D264" s="0" t="n">
        <v>0</v>
      </c>
      <c r="E264" s="0" t="n">
        <v>0</v>
      </c>
      <c r="F264" s="0" t="n">
        <v>0</v>
      </c>
      <c r="G264" s="0" t="n">
        <v>0</v>
      </c>
      <c r="I264" s="0" t="n">
        <v>0.068083794017098</v>
      </c>
      <c r="N264" s="0"/>
      <c r="P264" s="93"/>
      <c r="Q264" s="92"/>
      <c r="FA264" s="64" t="n">
        <v>43252</v>
      </c>
      <c r="FB264" s="82" t="n">
        <v>43249</v>
      </c>
      <c r="FC264" s="83" t="n">
        <v>43245</v>
      </c>
    </row>
    <row r="265" customFormat="false" ht="14.65" hidden="false" customHeight="false" outlineLevel="0" collapsed="false">
      <c r="B265" s="89" t="n">
        <v>44013</v>
      </c>
      <c r="C265" s="0" t="n">
        <v>0.068074457979488</v>
      </c>
      <c r="D265" s="0" t="n">
        <v>0</v>
      </c>
      <c r="E265" s="0" t="n">
        <v>0</v>
      </c>
      <c r="F265" s="0" t="n">
        <v>0</v>
      </c>
      <c r="G265" s="0" t="n">
        <v>0</v>
      </c>
      <c r="I265" s="0" t="n">
        <v>0.068074457979488</v>
      </c>
      <c r="N265" s="0"/>
      <c r="P265" s="93"/>
      <c r="Q265" s="92"/>
      <c r="FA265" s="64" t="n">
        <v>43282</v>
      </c>
      <c r="FB265" s="82" t="n">
        <v>43278</v>
      </c>
      <c r="FC265" s="83" t="n">
        <v>43277</v>
      </c>
    </row>
    <row r="266" customFormat="false" ht="14.65" hidden="false" customHeight="false" outlineLevel="0" collapsed="false">
      <c r="B266" s="89" t="n">
        <v>44044</v>
      </c>
      <c r="C266" s="0" t="n">
        <v>0.068064810740655</v>
      </c>
      <c r="D266" s="0" t="n">
        <v>0</v>
      </c>
      <c r="E266" s="0" t="n">
        <v>0</v>
      </c>
      <c r="F266" s="0" t="n">
        <v>0</v>
      </c>
      <c r="G266" s="0" t="n">
        <v>0</v>
      </c>
      <c r="I266" s="0" t="n">
        <v>0.068064810740655</v>
      </c>
      <c r="N266" s="0"/>
      <c r="P266" s="93"/>
      <c r="Q266" s="92"/>
      <c r="FA266" s="64" t="n">
        <v>43313</v>
      </c>
      <c r="FB266" s="82" t="n">
        <v>43308</v>
      </c>
      <c r="FC266" s="83" t="n">
        <v>43307</v>
      </c>
    </row>
    <row r="267" customFormat="false" ht="14.65" hidden="false" customHeight="false" outlineLevel="0" collapsed="false">
      <c r="B267" s="89" t="n">
        <v>44075</v>
      </c>
      <c r="C267" s="0" t="n">
        <v>0.068055163501853</v>
      </c>
      <c r="D267" s="0" t="n">
        <v>0</v>
      </c>
      <c r="E267" s="0" t="n">
        <v>0</v>
      </c>
      <c r="F267" s="0" t="n">
        <v>0</v>
      </c>
      <c r="G267" s="0" t="n">
        <v>0</v>
      </c>
      <c r="I267" s="0" t="n">
        <v>0.068055163501853</v>
      </c>
      <c r="N267" s="0"/>
      <c r="P267" s="93"/>
      <c r="Q267" s="92"/>
      <c r="FA267" s="64" t="n">
        <v>43344</v>
      </c>
      <c r="FB267" s="82" t="n">
        <v>43341</v>
      </c>
      <c r="FC267" s="83" t="n">
        <v>43340</v>
      </c>
    </row>
    <row r="268" customFormat="false" ht="14.65" hidden="false" customHeight="false" outlineLevel="0" collapsed="false">
      <c r="B268" s="89" t="n">
        <v>44105</v>
      </c>
      <c r="C268" s="0" t="n">
        <v>0.068045827464332</v>
      </c>
      <c r="D268" s="0" t="n">
        <v>0</v>
      </c>
      <c r="E268" s="0" t="n">
        <v>0</v>
      </c>
      <c r="F268" s="0" t="n">
        <v>0</v>
      </c>
      <c r="G268" s="0" t="n">
        <v>0</v>
      </c>
      <c r="I268" s="0" t="n">
        <v>0.068045827464332</v>
      </c>
      <c r="N268" s="0"/>
      <c r="P268" s="93"/>
      <c r="Q268" s="92"/>
      <c r="FA268" s="64" t="n">
        <v>43374</v>
      </c>
      <c r="FB268" s="82" t="n">
        <v>43369</v>
      </c>
      <c r="FC268" s="83" t="n">
        <v>43368</v>
      </c>
    </row>
    <row r="269" customFormat="false" ht="14.65" hidden="false" customHeight="false" outlineLevel="0" collapsed="false">
      <c r="B269" s="89" t="n">
        <v>44136</v>
      </c>
      <c r="C269" s="0" t="n">
        <v>0.06803618022559</v>
      </c>
      <c r="D269" s="0" t="n">
        <v>0</v>
      </c>
      <c r="E269" s="0" t="n">
        <v>0</v>
      </c>
      <c r="F269" s="0" t="n">
        <v>0</v>
      </c>
      <c r="G269" s="0" t="n">
        <v>0</v>
      </c>
      <c r="I269" s="0" t="n">
        <v>0.06803618022559</v>
      </c>
      <c r="N269" s="0"/>
      <c r="P269" s="93"/>
      <c r="Q269" s="92"/>
      <c r="FA269" s="64" t="n">
        <v>43405</v>
      </c>
      <c r="FB269" s="82" t="n">
        <v>43402</v>
      </c>
      <c r="FC269" s="83" t="n">
        <v>43399</v>
      </c>
    </row>
    <row r="270" customFormat="false" ht="14.65" hidden="false" customHeight="false" outlineLevel="0" collapsed="false">
      <c r="B270" s="89" t="n">
        <v>44166</v>
      </c>
      <c r="C270" s="0" t="n">
        <v>0.068026844188128</v>
      </c>
      <c r="D270" s="0" t="n">
        <v>0</v>
      </c>
      <c r="E270" s="0" t="n">
        <v>0</v>
      </c>
      <c r="F270" s="0" t="n">
        <v>0</v>
      </c>
      <c r="G270" s="0" t="n">
        <v>0</v>
      </c>
      <c r="I270" s="0" t="n">
        <v>0.068026844188128</v>
      </c>
      <c r="N270" s="0"/>
      <c r="P270" s="93"/>
      <c r="Q270" s="92"/>
      <c r="FA270" s="64" t="n">
        <v>43435</v>
      </c>
      <c r="FB270" s="82" t="n">
        <v>43432</v>
      </c>
      <c r="FC270" s="83" t="n">
        <v>43431</v>
      </c>
    </row>
    <row r="271" customFormat="false" ht="14.65" hidden="false" customHeight="false" outlineLevel="0" collapsed="false">
      <c r="B271" s="89" t="n">
        <v>44197</v>
      </c>
      <c r="C271" s="0" t="n">
        <v>0.068017196949446</v>
      </c>
      <c r="D271" s="0" t="n">
        <v>0</v>
      </c>
      <c r="E271" s="0" t="n">
        <v>0</v>
      </c>
      <c r="F271" s="0" t="n">
        <v>0</v>
      </c>
      <c r="G271" s="0" t="n">
        <v>0</v>
      </c>
      <c r="I271" s="0" t="n">
        <v>0.068017196949446</v>
      </c>
      <c r="N271" s="0"/>
      <c r="P271" s="93"/>
      <c r="Q271" s="92"/>
      <c r="FA271" s="64" t="n">
        <v>43466</v>
      </c>
      <c r="FB271" s="82" t="n">
        <v>43461</v>
      </c>
      <c r="FC271" s="83" t="n">
        <v>43460</v>
      </c>
    </row>
    <row r="272" customFormat="false" ht="14.65" hidden="false" customHeight="false" outlineLevel="0" collapsed="false">
      <c r="B272" s="89" t="n">
        <v>44228</v>
      </c>
      <c r="C272" s="0" t="n">
        <v>0.068007549710797</v>
      </c>
      <c r="D272" s="0" t="n">
        <v>0</v>
      </c>
      <c r="E272" s="0" t="n">
        <v>0</v>
      </c>
      <c r="F272" s="0" t="n">
        <v>0</v>
      </c>
      <c r="G272" s="0" t="n">
        <v>0</v>
      </c>
      <c r="I272" s="0" t="n">
        <v>0.068007549710797</v>
      </c>
      <c r="N272" s="0"/>
      <c r="P272" s="93"/>
      <c r="Q272" s="92"/>
      <c r="FA272" s="64" t="n">
        <v>43497</v>
      </c>
      <c r="FB272" s="82" t="n">
        <v>43494</v>
      </c>
      <c r="FC272" s="83" t="n">
        <v>43493</v>
      </c>
    </row>
    <row r="273" customFormat="false" ht="14.65" hidden="false" customHeight="false" outlineLevel="0" collapsed="false">
      <c r="B273" s="89" t="n">
        <v>44256</v>
      </c>
      <c r="C273" s="0" t="n">
        <v>0.067998836075913</v>
      </c>
      <c r="D273" s="0" t="n">
        <v>0</v>
      </c>
      <c r="E273" s="0" t="n">
        <v>0</v>
      </c>
      <c r="F273" s="0" t="n">
        <v>0</v>
      </c>
      <c r="G273" s="0" t="n">
        <v>0</v>
      </c>
      <c r="I273" s="0" t="n">
        <v>0.067998836075913</v>
      </c>
      <c r="N273" s="0"/>
      <c r="P273" s="93"/>
      <c r="Q273" s="92"/>
      <c r="FA273" s="64" t="n">
        <v>43525</v>
      </c>
      <c r="FB273" s="82" t="n">
        <v>43522</v>
      </c>
      <c r="FC273" s="83" t="n">
        <v>43521</v>
      </c>
    </row>
    <row r="274" customFormat="false" ht="14.65" hidden="false" customHeight="false" outlineLevel="0" collapsed="false">
      <c r="B274" s="89" t="n">
        <v>44287</v>
      </c>
      <c r="C274" s="0" t="n">
        <v>0.067989188837322</v>
      </c>
      <c r="D274" s="0" t="n">
        <v>0</v>
      </c>
      <c r="E274" s="0" t="n">
        <v>0</v>
      </c>
      <c r="F274" s="0" t="n">
        <v>0</v>
      </c>
      <c r="G274" s="0" t="n">
        <v>0</v>
      </c>
      <c r="I274" s="0" t="n">
        <v>0.067989188837322</v>
      </c>
      <c r="N274" s="0"/>
      <c r="P274" s="93"/>
      <c r="Q274" s="92"/>
      <c r="FA274" s="64" t="n">
        <v>43556</v>
      </c>
      <c r="FB274" s="82" t="n">
        <v>43551</v>
      </c>
      <c r="FC274" s="83" t="n">
        <v>43550</v>
      </c>
    </row>
    <row r="275" customFormat="false" ht="14.65" hidden="false" customHeight="false" outlineLevel="0" collapsed="false">
      <c r="B275" s="89" t="n">
        <v>44317</v>
      </c>
      <c r="C275" s="0" t="n">
        <v>0.067979852800004</v>
      </c>
      <c r="D275" s="0" t="n">
        <v>0</v>
      </c>
      <c r="E275" s="0" t="n">
        <v>0</v>
      </c>
      <c r="F275" s="0" t="n">
        <v>0</v>
      </c>
      <c r="G275" s="0" t="n">
        <v>0</v>
      </c>
      <c r="I275" s="0" t="n">
        <v>0.067979852800004</v>
      </c>
      <c r="N275" s="0"/>
      <c r="P275" s="93"/>
      <c r="Q275" s="92"/>
      <c r="FA275" s="64" t="n">
        <v>43586</v>
      </c>
      <c r="FB275" s="82" t="n">
        <v>43581</v>
      </c>
      <c r="FC275" s="83" t="n">
        <v>43580</v>
      </c>
    </row>
    <row r="276" customFormat="false" ht="14.65" hidden="false" customHeight="false" outlineLevel="0" collapsed="false">
      <c r="B276" s="89" t="n">
        <v>44348</v>
      </c>
      <c r="C276" s="0" t="n">
        <v>0.067970205561473</v>
      </c>
      <c r="D276" s="0" t="n">
        <v>0</v>
      </c>
      <c r="E276" s="0" t="n">
        <v>0</v>
      </c>
      <c r="F276" s="0" t="n">
        <v>0</v>
      </c>
      <c r="G276" s="0" t="n">
        <v>0</v>
      </c>
      <c r="I276" s="0" t="n">
        <v>0.067970205561473</v>
      </c>
      <c r="N276" s="0"/>
      <c r="P276" s="93"/>
      <c r="Q276" s="92"/>
      <c r="FA276" s="64" t="n">
        <v>43617</v>
      </c>
      <c r="FB276" s="82" t="n">
        <v>43614</v>
      </c>
      <c r="FC276" s="83" t="n">
        <v>43613</v>
      </c>
    </row>
    <row r="277" customFormat="false" ht="14.65" hidden="false" customHeight="false" outlineLevel="0" collapsed="false">
      <c r="B277" s="89" t="n">
        <v>44378</v>
      </c>
      <c r="C277" s="0" t="n">
        <v>0.067960869524215</v>
      </c>
      <c r="D277" s="0" t="n">
        <v>0</v>
      </c>
      <c r="E277" s="0" t="n">
        <v>0</v>
      </c>
      <c r="F277" s="0" t="n">
        <v>0</v>
      </c>
      <c r="G277" s="0" t="n">
        <v>0</v>
      </c>
      <c r="I277" s="0" t="n">
        <v>0.067960869524215</v>
      </c>
      <c r="N277" s="0"/>
      <c r="P277" s="93"/>
      <c r="Q277" s="92"/>
      <c r="FA277" s="64" t="n">
        <v>43647</v>
      </c>
      <c r="FB277" s="82" t="n">
        <v>43642</v>
      </c>
      <c r="FC277" s="83" t="n">
        <v>43641</v>
      </c>
    </row>
    <row r="278" customFormat="false" ht="14.65" hidden="false" customHeight="false" outlineLevel="0" collapsed="false">
      <c r="B278" s="89" t="n">
        <v>44409</v>
      </c>
      <c r="C278" s="0" t="n">
        <v>0.067951222285744</v>
      </c>
      <c r="D278" s="0" t="n">
        <v>0</v>
      </c>
      <c r="E278" s="0" t="n">
        <v>0</v>
      </c>
      <c r="F278" s="0" t="n">
        <v>0</v>
      </c>
      <c r="G278" s="0" t="n">
        <v>0</v>
      </c>
      <c r="I278" s="0" t="n">
        <v>0.067951222285744</v>
      </c>
      <c r="N278" s="0"/>
      <c r="P278" s="93"/>
      <c r="Q278" s="92"/>
      <c r="FA278" s="64" t="n">
        <v>43678</v>
      </c>
      <c r="FB278" s="82" t="n">
        <v>43675</v>
      </c>
      <c r="FC278" s="83" t="n">
        <v>43672</v>
      </c>
    </row>
    <row r="279" customFormat="false" ht="14.65" hidden="false" customHeight="false" outlineLevel="0" collapsed="false">
      <c r="B279" s="89" t="n">
        <v>44440</v>
      </c>
      <c r="C279" s="0" t="n">
        <v>0.067941575047305</v>
      </c>
      <c r="D279" s="0" t="n">
        <v>0</v>
      </c>
      <c r="E279" s="0" t="n">
        <v>0</v>
      </c>
      <c r="F279" s="0" t="n">
        <v>0</v>
      </c>
      <c r="G279" s="0" t="n">
        <v>0</v>
      </c>
      <c r="I279" s="0" t="n">
        <v>0.067941575047305</v>
      </c>
      <c r="N279" s="0"/>
      <c r="P279" s="93"/>
      <c r="Q279" s="92"/>
      <c r="FA279" s="64" t="n">
        <v>43709</v>
      </c>
      <c r="FB279" s="82" t="n">
        <v>43705</v>
      </c>
      <c r="FC279" s="83" t="n">
        <v>43704</v>
      </c>
    </row>
    <row r="280" customFormat="false" ht="14.65" hidden="false" customHeight="false" outlineLevel="0" collapsed="false">
      <c r="B280" s="89" t="n">
        <v>44470</v>
      </c>
      <c r="C280" s="0" t="n">
        <v>0.067932239010135</v>
      </c>
      <c r="D280" s="0" t="n">
        <v>0</v>
      </c>
      <c r="E280" s="0" t="n">
        <v>0</v>
      </c>
      <c r="F280" s="0" t="n">
        <v>0</v>
      </c>
      <c r="G280" s="0" t="n">
        <v>0</v>
      </c>
      <c r="I280" s="0" t="n">
        <v>0.067932239010135</v>
      </c>
      <c r="N280" s="0"/>
      <c r="P280" s="93"/>
      <c r="Q280" s="92"/>
      <c r="FA280" s="64" t="n">
        <v>43739</v>
      </c>
      <c r="FB280" s="82" t="n">
        <v>43734</v>
      </c>
      <c r="FC280" s="83" t="n">
        <v>43733</v>
      </c>
    </row>
    <row r="281" customFormat="false" ht="14.65" hidden="false" customHeight="false" outlineLevel="0" collapsed="false">
      <c r="B281" s="89" t="n">
        <v>44501</v>
      </c>
      <c r="C281" s="0" t="n">
        <v>0.067922591771755</v>
      </c>
      <c r="D281" s="0" t="n">
        <v>0</v>
      </c>
      <c r="E281" s="0" t="n">
        <v>0</v>
      </c>
      <c r="F281" s="0" t="n">
        <v>0</v>
      </c>
      <c r="G281" s="0" t="n">
        <v>0</v>
      </c>
      <c r="I281" s="0" t="n">
        <v>0.067922591771755</v>
      </c>
      <c r="N281" s="0"/>
      <c r="P281" s="93"/>
      <c r="Q281" s="92"/>
      <c r="FA281" s="64" t="n">
        <v>43770</v>
      </c>
      <c r="FB281" s="82" t="n">
        <v>43767</v>
      </c>
      <c r="FC281" s="83" t="n">
        <v>43766</v>
      </c>
    </row>
    <row r="282" customFormat="false" ht="14.65" hidden="false" customHeight="false" outlineLevel="0" collapsed="false">
      <c r="B282" s="89" t="n">
        <v>44531</v>
      </c>
      <c r="C282" s="0" t="n">
        <v>0.067913255734644</v>
      </c>
      <c r="D282" s="0" t="n">
        <v>0</v>
      </c>
      <c r="E282" s="0" t="n">
        <v>0</v>
      </c>
      <c r="F282" s="0" t="n">
        <v>0</v>
      </c>
      <c r="G282" s="0" t="n">
        <v>0</v>
      </c>
      <c r="I282" s="0" t="n">
        <v>0.067913255734644</v>
      </c>
      <c r="N282" s="0"/>
      <c r="P282" s="93"/>
      <c r="Q282" s="92"/>
      <c r="FA282" s="64" t="n">
        <v>43800</v>
      </c>
      <c r="FB282" s="82" t="n">
        <v>43795</v>
      </c>
      <c r="FC282" s="83" t="n">
        <v>43794</v>
      </c>
    </row>
    <row r="283" customFormat="false" ht="14.65" hidden="false" customHeight="false" outlineLevel="0" collapsed="false">
      <c r="B283" s="89" t="n">
        <v>44562</v>
      </c>
      <c r="C283" s="0" t="n">
        <v>0.067903608496325</v>
      </c>
      <c r="D283" s="0" t="n">
        <v>0</v>
      </c>
      <c r="E283" s="0" t="n">
        <v>0</v>
      </c>
      <c r="F283" s="0" t="n">
        <v>0</v>
      </c>
      <c r="G283" s="0" t="n">
        <v>0</v>
      </c>
      <c r="I283" s="0" t="n">
        <v>0.067903608496325</v>
      </c>
      <c r="N283" s="0"/>
      <c r="P283" s="93"/>
      <c r="Q283" s="92"/>
      <c r="FA283" s="64" t="n">
        <v>43831</v>
      </c>
      <c r="FB283" s="82" t="n">
        <v>43826</v>
      </c>
      <c r="FC283" s="83" t="n">
        <v>43825</v>
      </c>
    </row>
    <row r="284" customFormat="false" ht="14.65" hidden="false" customHeight="false" outlineLevel="0" collapsed="false">
      <c r="B284" s="89" t="n">
        <v>44593</v>
      </c>
      <c r="C284" s="0" t="n">
        <v>0.067893961258038</v>
      </c>
      <c r="D284" s="0" t="n">
        <v>0</v>
      </c>
      <c r="E284" s="0" t="n">
        <v>0</v>
      </c>
      <c r="F284" s="0" t="n">
        <v>0</v>
      </c>
      <c r="G284" s="0" t="n">
        <v>0</v>
      </c>
      <c r="I284" s="0" t="n">
        <v>0.067893961258038</v>
      </c>
      <c r="N284" s="0"/>
      <c r="P284" s="93"/>
      <c r="Q284" s="92"/>
      <c r="FA284" s="64" t="n">
        <v>43862</v>
      </c>
      <c r="FB284" s="82" t="n">
        <v>43859</v>
      </c>
      <c r="FC284" s="83" t="n">
        <v>43858</v>
      </c>
    </row>
    <row r="285" customFormat="false" ht="14.65" hidden="false" customHeight="false" outlineLevel="0" collapsed="false">
      <c r="B285" s="89" t="n">
        <v>44621</v>
      </c>
      <c r="C285" s="0" t="n">
        <v>0.067885247623482</v>
      </c>
      <c r="D285" s="0" t="n">
        <v>0</v>
      </c>
      <c r="E285" s="0" t="n">
        <v>0</v>
      </c>
      <c r="F285" s="0" t="n">
        <v>0</v>
      </c>
      <c r="G285" s="0" t="n">
        <v>0</v>
      </c>
      <c r="I285" s="0" t="n">
        <v>0.067885247623482</v>
      </c>
      <c r="N285" s="0"/>
      <c r="P285" s="93"/>
      <c r="Q285" s="92"/>
      <c r="FA285" s="64" t="n">
        <v>43891</v>
      </c>
      <c r="FB285" s="82" t="n">
        <v>43887</v>
      </c>
      <c r="FC285" s="83" t="n">
        <v>43886</v>
      </c>
    </row>
    <row r="286" customFormat="false" ht="14.65" hidden="false" customHeight="false" outlineLevel="0" collapsed="false">
      <c r="B286" s="89" t="n">
        <v>44652</v>
      </c>
      <c r="C286" s="0" t="n">
        <v>0.067875600385253</v>
      </c>
      <c r="D286" s="0" t="n">
        <v>0</v>
      </c>
      <c r="E286" s="0" t="n">
        <v>0</v>
      </c>
      <c r="F286" s="0" t="n">
        <v>0</v>
      </c>
      <c r="G286" s="0" t="n">
        <v>0</v>
      </c>
      <c r="I286" s="0" t="n">
        <v>0.067875600385253</v>
      </c>
      <c r="N286" s="0"/>
      <c r="P286" s="93"/>
      <c r="Q286" s="92"/>
      <c r="FA286" s="64" t="n">
        <v>43922</v>
      </c>
      <c r="FB286" s="82" t="n">
        <v>43917</v>
      </c>
      <c r="FC286" s="83" t="n">
        <v>43916</v>
      </c>
    </row>
    <row r="287" customFormat="false" ht="14.65" hidden="false" customHeight="false" outlineLevel="0" collapsed="false">
      <c r="B287" s="89" t="n">
        <v>44682</v>
      </c>
      <c r="C287" s="0" t="n">
        <v>0.067866264348287</v>
      </c>
      <c r="D287" s="0" t="n">
        <v>0</v>
      </c>
      <c r="E287" s="0" t="n">
        <v>0</v>
      </c>
      <c r="F287" s="0" t="n">
        <v>0</v>
      </c>
      <c r="G287" s="0" t="n">
        <v>0</v>
      </c>
      <c r="I287" s="0" t="n">
        <v>0.067866264348287</v>
      </c>
      <c r="N287" s="0"/>
      <c r="P287" s="93"/>
      <c r="Q287" s="92"/>
      <c r="FA287" s="64" t="n">
        <v>43952</v>
      </c>
      <c r="FB287" s="82" t="n">
        <v>43949</v>
      </c>
      <c r="FC287" s="83" t="n">
        <v>43948</v>
      </c>
    </row>
    <row r="288" customFormat="false" ht="14.65" hidden="false" customHeight="false" outlineLevel="0" collapsed="false">
      <c r="B288" s="89" t="n">
        <v>44713</v>
      </c>
      <c r="C288" s="0" t="n">
        <v>0.067856617110118</v>
      </c>
      <c r="D288" s="0" t="n">
        <v>0</v>
      </c>
      <c r="E288" s="0" t="n">
        <v>0</v>
      </c>
      <c r="F288" s="0" t="n">
        <v>0</v>
      </c>
      <c r="G288" s="0" t="n">
        <v>0</v>
      </c>
      <c r="I288" s="0" t="n">
        <v>0.067856617110118</v>
      </c>
      <c r="N288" s="0"/>
      <c r="P288" s="93"/>
      <c r="Q288" s="92"/>
      <c r="FA288" s="64" t="n">
        <v>43983</v>
      </c>
      <c r="FB288" s="82" t="n">
        <v>43978</v>
      </c>
      <c r="FC288" s="83" t="n">
        <v>43977</v>
      </c>
    </row>
    <row r="289" customFormat="false" ht="14.65" hidden="false" customHeight="false" outlineLevel="0" collapsed="false">
      <c r="B289" s="89" t="n">
        <v>44743</v>
      </c>
      <c r="C289" s="0" t="n">
        <v>0.067847281073211</v>
      </c>
      <c r="D289" s="0" t="n">
        <v>0</v>
      </c>
      <c r="E289" s="0" t="n">
        <v>0</v>
      </c>
      <c r="F289" s="0" t="n">
        <v>0</v>
      </c>
      <c r="G289" s="0" t="n">
        <v>0</v>
      </c>
      <c r="I289" s="0" t="n">
        <v>0.067847281073211</v>
      </c>
      <c r="N289" s="0"/>
      <c r="P289" s="93"/>
      <c r="Q289" s="92"/>
      <c r="FA289" s="64" t="n">
        <v>44013</v>
      </c>
      <c r="FB289" s="82" t="n">
        <v>44008</v>
      </c>
      <c r="FC289" s="83" t="n">
        <v>44007</v>
      </c>
    </row>
    <row r="290" customFormat="false" ht="14.65" hidden="false" customHeight="false" outlineLevel="0" collapsed="false">
      <c r="B290" s="89" t="n">
        <v>44774</v>
      </c>
      <c r="C290" s="0" t="n">
        <v>0.067837633835104</v>
      </c>
      <c r="D290" s="0" t="n">
        <v>0</v>
      </c>
      <c r="E290" s="0" t="n">
        <v>0</v>
      </c>
      <c r="F290" s="0" t="n">
        <v>0</v>
      </c>
      <c r="G290" s="0" t="n">
        <v>0</v>
      </c>
      <c r="I290" s="0" t="n">
        <v>0.067837633835104</v>
      </c>
      <c r="N290" s="0"/>
      <c r="P290" s="93"/>
      <c r="Q290" s="92"/>
      <c r="FA290" s="64" t="n">
        <v>44044</v>
      </c>
      <c r="FB290" s="82" t="n">
        <v>44041</v>
      </c>
      <c r="FC290" s="83" t="n">
        <v>44040</v>
      </c>
    </row>
    <row r="291" customFormat="false" ht="14.65" hidden="false" customHeight="false" outlineLevel="0" collapsed="false">
      <c r="B291" s="89" t="n">
        <v>44805</v>
      </c>
      <c r="C291" s="0" t="n">
        <v>0.067827986597027</v>
      </c>
      <c r="D291" s="0" t="n">
        <v>0</v>
      </c>
      <c r="E291" s="0" t="n">
        <v>0</v>
      </c>
      <c r="F291" s="0" t="n">
        <v>0</v>
      </c>
      <c r="G291" s="0" t="n">
        <v>0</v>
      </c>
      <c r="I291" s="0" t="n">
        <v>0.067827986597027</v>
      </c>
      <c r="N291" s="0"/>
      <c r="P291" s="93"/>
      <c r="Q291" s="92"/>
      <c r="FA291" s="64" t="n">
        <v>44075</v>
      </c>
      <c r="FB291" s="82" t="n">
        <v>44070</v>
      </c>
      <c r="FC291" s="83" t="n">
        <v>44069</v>
      </c>
    </row>
    <row r="292" customFormat="false" ht="14.65" hidden="false" customHeight="false" outlineLevel="0" collapsed="false">
      <c r="B292" s="89" t="n">
        <v>44835</v>
      </c>
      <c r="C292" s="0" t="n">
        <v>0.067818650560207</v>
      </c>
      <c r="D292" s="0" t="n">
        <v>0</v>
      </c>
      <c r="E292" s="0" t="n">
        <v>0</v>
      </c>
      <c r="F292" s="0" t="n">
        <v>0</v>
      </c>
      <c r="G292" s="0" t="n">
        <v>0</v>
      </c>
      <c r="I292" s="0" t="n">
        <v>0.067818650560207</v>
      </c>
      <c r="N292" s="0"/>
      <c r="P292" s="93"/>
      <c r="Q292" s="92"/>
      <c r="FA292" s="64" t="n">
        <v>44105</v>
      </c>
      <c r="FB292" s="82" t="n">
        <v>44102</v>
      </c>
      <c r="FC292" s="83" t="n">
        <v>44099</v>
      </c>
    </row>
    <row r="293" customFormat="false" ht="14.65" hidden="false" customHeight="false" outlineLevel="0" collapsed="false">
      <c r="B293" s="89" t="n">
        <v>44866</v>
      </c>
      <c r="C293" s="0" t="n">
        <v>0.067809003322191</v>
      </c>
      <c r="D293" s="0" t="n">
        <v>0</v>
      </c>
      <c r="E293" s="0" t="n">
        <v>0</v>
      </c>
      <c r="F293" s="0" t="n">
        <v>0</v>
      </c>
      <c r="G293" s="0" t="n">
        <v>0</v>
      </c>
      <c r="I293" s="0" t="n">
        <v>0.067809003322191</v>
      </c>
      <c r="N293" s="0"/>
      <c r="P293" s="93"/>
      <c r="Q293" s="92"/>
      <c r="FA293" s="64" t="n">
        <v>44136</v>
      </c>
      <c r="FB293" s="82" t="n">
        <v>44132</v>
      </c>
      <c r="FC293" s="83" t="n">
        <v>44131</v>
      </c>
    </row>
    <row r="294" customFormat="false" ht="14.65" hidden="false" customHeight="false" outlineLevel="0" collapsed="false">
      <c r="B294" s="89" t="n">
        <v>44896</v>
      </c>
      <c r="C294" s="0" t="n">
        <v>0.067799667285431</v>
      </c>
      <c r="D294" s="0" t="n">
        <v>0</v>
      </c>
      <c r="E294" s="0" t="n">
        <v>0</v>
      </c>
      <c r="F294" s="0" t="n">
        <v>0</v>
      </c>
      <c r="G294" s="0" t="n">
        <v>0</v>
      </c>
      <c r="I294" s="0" t="n">
        <v>0.067799667285431</v>
      </c>
      <c r="N294" s="0"/>
      <c r="P294" s="93"/>
      <c r="Q294" s="92"/>
      <c r="FA294" s="64" t="n">
        <v>44166</v>
      </c>
      <c r="FB294" s="82" t="n">
        <v>44160</v>
      </c>
      <c r="FC294" s="83" t="n">
        <v>44159</v>
      </c>
    </row>
    <row r="295" customFormat="false" ht="14.65" hidden="false" customHeight="false" outlineLevel="0" collapsed="false">
      <c r="B295" s="89" t="n">
        <v>44927</v>
      </c>
      <c r="C295" s="0" t="n">
        <v>0.067790020047475</v>
      </c>
      <c r="D295" s="0" t="n">
        <v>0</v>
      </c>
      <c r="E295" s="0" t="n">
        <v>0</v>
      </c>
      <c r="F295" s="0" t="n">
        <v>0</v>
      </c>
      <c r="G295" s="0" t="n">
        <v>0</v>
      </c>
      <c r="I295" s="0" t="n">
        <v>0.067790020047475</v>
      </c>
      <c r="N295" s="0"/>
      <c r="P295" s="93"/>
      <c r="Q295" s="92"/>
      <c r="FA295" s="64" t="n">
        <v>44197</v>
      </c>
      <c r="FB295" s="82" t="n">
        <v>44194</v>
      </c>
      <c r="FC295" s="83" t="n">
        <v>44193</v>
      </c>
    </row>
    <row r="296" customFormat="false" ht="14.65" hidden="false" customHeight="false" outlineLevel="0" collapsed="false">
      <c r="B296" s="89" t="n">
        <v>44958</v>
      </c>
      <c r="C296" s="0" t="n">
        <v>0.06778037280955</v>
      </c>
      <c r="D296" s="0" t="n">
        <v>0</v>
      </c>
      <c r="E296" s="0" t="n">
        <v>0</v>
      </c>
      <c r="F296" s="0" t="n">
        <v>0</v>
      </c>
      <c r="G296" s="0" t="n">
        <v>0</v>
      </c>
      <c r="I296" s="0" t="n">
        <v>0.06778037280955</v>
      </c>
      <c r="N296" s="0"/>
      <c r="P296" s="93"/>
      <c r="Q296" s="92"/>
      <c r="FA296" s="64" t="n">
        <v>44228</v>
      </c>
      <c r="FB296" s="82" t="n">
        <v>44223</v>
      </c>
      <c r="FC296" s="83" t="n">
        <v>44222</v>
      </c>
    </row>
    <row r="297" customFormat="false" ht="14.65" hidden="false" customHeight="false" outlineLevel="0" collapsed="false">
      <c r="B297" s="89" t="n">
        <v>44986</v>
      </c>
      <c r="C297" s="0" t="n">
        <v>0.067771659175322</v>
      </c>
      <c r="D297" s="0" t="n">
        <v>0</v>
      </c>
      <c r="E297" s="0" t="n">
        <v>0</v>
      </c>
      <c r="F297" s="0" t="n">
        <v>0</v>
      </c>
      <c r="G297" s="0" t="n">
        <v>0</v>
      </c>
      <c r="I297" s="0" t="n">
        <v>0.067771659175322</v>
      </c>
      <c r="N297" s="0"/>
      <c r="P297" s="93"/>
      <c r="Q297" s="92"/>
      <c r="FA297" s="64" t="n">
        <v>44256</v>
      </c>
      <c r="FB297" s="82" t="n">
        <v>44251</v>
      </c>
      <c r="FC297" s="83" t="n">
        <v>44250</v>
      </c>
    </row>
    <row r="298" customFormat="false" ht="14.65" hidden="false" customHeight="false" outlineLevel="0" collapsed="false">
      <c r="B298" s="89" t="n">
        <v>45017</v>
      </c>
      <c r="C298" s="0" t="n">
        <v>0.067762011937456</v>
      </c>
      <c r="D298" s="0" t="n">
        <v>0</v>
      </c>
      <c r="E298" s="0" t="n">
        <v>0</v>
      </c>
      <c r="F298" s="0" t="n">
        <v>0</v>
      </c>
      <c r="G298" s="0" t="n">
        <v>0</v>
      </c>
      <c r="I298" s="0" t="n">
        <v>0.067762011937456</v>
      </c>
      <c r="N298" s="0"/>
      <c r="P298" s="93"/>
      <c r="Q298" s="92"/>
      <c r="FA298" s="64" t="n">
        <v>44287</v>
      </c>
      <c r="FB298" s="82" t="n">
        <v>44284</v>
      </c>
      <c r="FC298" s="83" t="n">
        <v>44281</v>
      </c>
    </row>
    <row r="299" customFormat="false" ht="14.65" hidden="false" customHeight="false" outlineLevel="0" collapsed="false">
      <c r="B299" s="89" t="n">
        <v>45047</v>
      </c>
      <c r="C299" s="0" t="n">
        <v>0.067752675900841</v>
      </c>
      <c r="D299" s="0" t="n">
        <v>0</v>
      </c>
      <c r="E299" s="0" t="n">
        <v>0</v>
      </c>
      <c r="F299" s="0" t="n">
        <v>0</v>
      </c>
      <c r="G299" s="0" t="n">
        <v>0</v>
      </c>
      <c r="I299" s="0" t="n">
        <v>0.067752675900841</v>
      </c>
      <c r="N299" s="0"/>
      <c r="P299" s="93"/>
      <c r="Q299" s="92"/>
      <c r="FA299" s="64" t="n">
        <v>44317</v>
      </c>
      <c r="FB299" s="82" t="n">
        <v>44314</v>
      </c>
      <c r="FC299" s="83" t="n">
        <v>44313</v>
      </c>
    </row>
    <row r="300" customFormat="false" ht="14.65" hidden="false" customHeight="false" outlineLevel="0" collapsed="false">
      <c r="B300" s="89" t="n">
        <v>45078</v>
      </c>
      <c r="C300" s="0" t="n">
        <v>0.067743028663035</v>
      </c>
      <c r="D300" s="0" t="n">
        <v>0</v>
      </c>
      <c r="E300" s="0" t="n">
        <v>0</v>
      </c>
      <c r="F300" s="0" t="n">
        <v>0</v>
      </c>
      <c r="G300" s="0" t="n">
        <v>0</v>
      </c>
      <c r="I300" s="0" t="n">
        <v>0.067743028663035</v>
      </c>
      <c r="N300" s="0"/>
      <c r="P300" s="93"/>
      <c r="Q300" s="92"/>
      <c r="FA300" s="64" t="n">
        <v>44348</v>
      </c>
      <c r="FB300" s="82" t="n">
        <v>44342</v>
      </c>
      <c r="FC300" s="83" t="n">
        <v>44341</v>
      </c>
    </row>
    <row r="301" customFormat="false" ht="14.65" hidden="false" customHeight="false" outlineLevel="0" collapsed="false">
      <c r="B301" s="89" t="n">
        <v>45108</v>
      </c>
      <c r="C301" s="0" t="n">
        <v>0.067733692626478</v>
      </c>
      <c r="D301" s="0" t="n">
        <v>0</v>
      </c>
      <c r="E301" s="0" t="n">
        <v>0</v>
      </c>
      <c r="F301" s="0" t="n">
        <v>0</v>
      </c>
      <c r="G301" s="0" t="n">
        <v>0</v>
      </c>
      <c r="I301" s="0" t="n">
        <v>0.067733692626478</v>
      </c>
      <c r="N301" s="0"/>
      <c r="P301" s="93"/>
      <c r="Q301" s="92"/>
      <c r="FA301" s="64" t="n">
        <v>44378</v>
      </c>
      <c r="FB301" s="82" t="n">
        <v>44375</v>
      </c>
      <c r="FC301" s="83" t="n">
        <v>44372</v>
      </c>
    </row>
    <row r="302" customFormat="false" ht="14.65" hidden="false" customHeight="false" outlineLevel="0" collapsed="false">
      <c r="B302" s="89" t="n">
        <v>45139</v>
      </c>
      <c r="C302" s="0" t="n">
        <v>0.067724045388734</v>
      </c>
      <c r="D302" s="0" t="n">
        <v>0</v>
      </c>
      <c r="E302" s="0" t="n">
        <v>0</v>
      </c>
      <c r="F302" s="0" t="n">
        <v>0</v>
      </c>
      <c r="G302" s="0" t="n">
        <v>0</v>
      </c>
      <c r="I302" s="0" t="n">
        <v>0.067724045388734</v>
      </c>
      <c r="N302" s="0"/>
      <c r="P302" s="93"/>
      <c r="Q302" s="92"/>
      <c r="FA302" s="64" t="n">
        <v>44409</v>
      </c>
      <c r="FB302" s="82" t="n">
        <v>44405</v>
      </c>
      <c r="FC302" s="83" t="n">
        <v>44404</v>
      </c>
    </row>
    <row r="303" customFormat="false" ht="14.65" hidden="false" customHeight="false" outlineLevel="0" collapsed="false">
      <c r="B303" s="89" t="n">
        <v>45170</v>
      </c>
      <c r="C303" s="0" t="n">
        <v>0.067714398151019</v>
      </c>
      <c r="D303" s="0" t="n">
        <v>0</v>
      </c>
      <c r="E303" s="0" t="n">
        <v>0</v>
      </c>
      <c r="F303" s="0" t="n">
        <v>0</v>
      </c>
      <c r="G303" s="0" t="n">
        <v>0</v>
      </c>
      <c r="I303" s="0" t="n">
        <v>0.067714398151019</v>
      </c>
      <c r="N303" s="0"/>
      <c r="P303" s="93"/>
      <c r="Q303" s="92"/>
      <c r="FA303" s="64" t="n">
        <v>44440</v>
      </c>
      <c r="FB303" s="82" t="n">
        <v>44435</v>
      </c>
      <c r="FC303" s="83" t="n">
        <v>44434</v>
      </c>
    </row>
    <row r="304" customFormat="false" ht="14.65" hidden="false" customHeight="false" outlineLevel="0" collapsed="false">
      <c r="B304" s="89" t="n">
        <v>45200</v>
      </c>
      <c r="C304" s="0" t="n">
        <v>0.067705062114551</v>
      </c>
      <c r="D304" s="0" t="n">
        <v>0</v>
      </c>
      <c r="E304" s="0" t="n">
        <v>0</v>
      </c>
      <c r="F304" s="0" t="n">
        <v>0</v>
      </c>
      <c r="G304" s="0" t="n">
        <v>0</v>
      </c>
      <c r="I304" s="0" t="n">
        <v>0.067705062114551</v>
      </c>
      <c r="N304" s="0"/>
      <c r="P304" s="93"/>
      <c r="Q304" s="92"/>
      <c r="FA304" s="64" t="n">
        <v>44470</v>
      </c>
      <c r="FB304" s="82" t="n">
        <v>44467</v>
      </c>
      <c r="FC304" s="83" t="n">
        <v>44466</v>
      </c>
    </row>
    <row r="305" customFormat="false" ht="14.65" hidden="false" customHeight="false" outlineLevel="0" collapsed="false">
      <c r="B305" s="89" t="n">
        <v>45231</v>
      </c>
      <c r="C305" s="0" t="n">
        <v>0.067695414876898</v>
      </c>
      <c r="D305" s="0" t="n">
        <v>0</v>
      </c>
      <c r="E305" s="0" t="n">
        <v>0</v>
      </c>
      <c r="F305" s="0" t="n">
        <v>0</v>
      </c>
      <c r="G305" s="0" t="n">
        <v>0</v>
      </c>
      <c r="I305" s="0" t="n">
        <v>0.067695414876898</v>
      </c>
      <c r="N305" s="0"/>
      <c r="P305" s="93"/>
      <c r="Q305" s="92"/>
      <c r="FA305" s="64" t="n">
        <v>44501</v>
      </c>
      <c r="FB305" s="82" t="n">
        <v>44496</v>
      </c>
      <c r="FC305" s="83" t="n">
        <v>44495</v>
      </c>
    </row>
    <row r="306" customFormat="false" ht="14.65" hidden="false" customHeight="false" outlineLevel="0" collapsed="false">
      <c r="B306" s="89" t="n">
        <v>45261</v>
      </c>
      <c r="C306" s="0" t="n">
        <v>0.067686078840488</v>
      </c>
      <c r="D306" s="0" t="n">
        <v>0</v>
      </c>
      <c r="E306" s="0" t="n">
        <v>0</v>
      </c>
      <c r="F306" s="0" t="n">
        <v>0</v>
      </c>
      <c r="G306" s="0" t="n">
        <v>0</v>
      </c>
      <c r="I306" s="0" t="n">
        <v>0.067686078840488</v>
      </c>
      <c r="N306" s="0"/>
      <c r="P306" s="93"/>
      <c r="Q306" s="92"/>
      <c r="FA306" s="64" t="n">
        <v>44531</v>
      </c>
      <c r="FB306" s="82" t="n">
        <v>44526</v>
      </c>
      <c r="FC306" s="83" t="n">
        <v>44524</v>
      </c>
    </row>
    <row r="307" customFormat="false" ht="14.65" hidden="false" customHeight="false" outlineLevel="0" collapsed="false">
      <c r="B307" s="89" t="n">
        <v>45292</v>
      </c>
      <c r="C307" s="0" t="n">
        <v>0.067676431602896</v>
      </c>
      <c r="D307" s="0" t="n">
        <v>0</v>
      </c>
      <c r="E307" s="0" t="n">
        <v>0</v>
      </c>
      <c r="F307" s="0" t="n">
        <v>0</v>
      </c>
      <c r="G307" s="0" t="n">
        <v>0</v>
      </c>
      <c r="I307" s="0" t="n">
        <v>0.067676431602896</v>
      </c>
      <c r="N307" s="0"/>
      <c r="P307" s="93"/>
      <c r="Q307" s="92"/>
      <c r="FA307" s="64" t="n">
        <v>44562</v>
      </c>
      <c r="FB307" s="82" t="n">
        <v>44558</v>
      </c>
      <c r="FC307" s="83" t="n">
        <v>44557</v>
      </c>
    </row>
    <row r="308" customFormat="false" ht="14.65" hidden="false" customHeight="false" outlineLevel="0" collapsed="false">
      <c r="B308" s="89" t="n">
        <v>45323</v>
      </c>
      <c r="C308" s="0" t="n">
        <v>0.067666784365334</v>
      </c>
      <c r="D308" s="0" t="n">
        <v>0</v>
      </c>
      <c r="E308" s="0" t="n">
        <v>0</v>
      </c>
      <c r="F308" s="0" t="n">
        <v>0</v>
      </c>
      <c r="G308" s="0" t="n">
        <v>0</v>
      </c>
      <c r="I308" s="0" t="n">
        <v>0.067666784365334</v>
      </c>
      <c r="N308" s="0"/>
      <c r="P308" s="93"/>
      <c r="Q308" s="92"/>
      <c r="FA308" s="64" t="n">
        <v>44593</v>
      </c>
      <c r="FB308" s="82" t="n">
        <v>44588</v>
      </c>
      <c r="FC308" s="83" t="n">
        <v>44587</v>
      </c>
    </row>
    <row r="309" customFormat="false" ht="14.65" hidden="false" customHeight="false" outlineLevel="0" collapsed="false">
      <c r="B309" s="89" t="n">
        <v>45352</v>
      </c>
      <c r="C309" s="0" t="n">
        <v>0.067657759530223</v>
      </c>
      <c r="D309" s="0" t="n">
        <v>0</v>
      </c>
      <c r="E309" s="0" t="n">
        <v>0</v>
      </c>
      <c r="F309" s="0" t="n">
        <v>0</v>
      </c>
      <c r="G309" s="0" t="n">
        <v>0</v>
      </c>
      <c r="I309" s="0" t="n">
        <v>0.067657759530223</v>
      </c>
      <c r="N309" s="0"/>
      <c r="P309" s="93"/>
      <c r="Q309" s="92"/>
      <c r="FA309" s="64" t="n">
        <v>44621</v>
      </c>
      <c r="FB309" s="82" t="n">
        <v>44616</v>
      </c>
      <c r="FC309" s="83" t="n">
        <v>44615</v>
      </c>
    </row>
    <row r="310" customFormat="false" ht="14.65" hidden="false" customHeight="false" outlineLevel="0" collapsed="false">
      <c r="B310" s="89" t="n">
        <v>45383</v>
      </c>
      <c r="C310" s="0" t="n">
        <v>0.06764811229272</v>
      </c>
      <c r="D310" s="0" t="n">
        <v>0</v>
      </c>
      <c r="E310" s="0" t="n">
        <v>0</v>
      </c>
      <c r="F310" s="0" t="n">
        <v>0</v>
      </c>
      <c r="G310" s="0" t="n">
        <v>0</v>
      </c>
      <c r="I310" s="0" t="n">
        <v>0.06764811229272</v>
      </c>
      <c r="N310" s="0"/>
      <c r="P310" s="93"/>
      <c r="Q310" s="92"/>
      <c r="FA310" s="64" t="n">
        <v>44652</v>
      </c>
      <c r="FB310" s="82" t="n">
        <v>44649</v>
      </c>
      <c r="FC310" s="83" t="n">
        <v>44648</v>
      </c>
    </row>
    <row r="311" customFormat="false" ht="14.65" hidden="false" customHeight="false" outlineLevel="0" collapsed="false">
      <c r="B311" s="89" t="n">
        <v>45413</v>
      </c>
      <c r="C311" s="0" t="n">
        <v>0.067638776256457</v>
      </c>
      <c r="D311" s="0" t="n">
        <v>0</v>
      </c>
      <c r="E311" s="0" t="n">
        <v>0</v>
      </c>
      <c r="F311" s="0" t="n">
        <v>0</v>
      </c>
      <c r="G311" s="0" t="n">
        <v>0</v>
      </c>
      <c r="I311" s="0" t="n">
        <v>0.067638776256457</v>
      </c>
      <c r="N311" s="0"/>
      <c r="P311" s="93"/>
      <c r="Q311" s="92"/>
      <c r="FA311" s="64" t="n">
        <v>44682</v>
      </c>
      <c r="FB311" s="82" t="n">
        <v>44678</v>
      </c>
      <c r="FC311" s="83" t="n">
        <v>44677</v>
      </c>
    </row>
    <row r="312" customFormat="false" ht="14.65" hidden="false" customHeight="false" outlineLevel="0" collapsed="false">
      <c r="B312" s="89" t="n">
        <v>45444</v>
      </c>
      <c r="C312" s="0" t="n">
        <v>0.067629129019015</v>
      </c>
      <c r="D312" s="0" t="n">
        <v>0</v>
      </c>
      <c r="E312" s="0" t="n">
        <v>0</v>
      </c>
      <c r="F312" s="0" t="n">
        <v>0</v>
      </c>
      <c r="G312" s="0" t="n">
        <v>0</v>
      </c>
      <c r="I312" s="0" t="n">
        <v>0.067629129019015</v>
      </c>
      <c r="N312" s="0"/>
      <c r="P312" s="93"/>
      <c r="Q312" s="92"/>
      <c r="FA312" s="64" t="n">
        <v>44713</v>
      </c>
      <c r="FB312" s="82" t="n">
        <v>44707</v>
      </c>
      <c r="FC312" s="83" t="n">
        <v>44706</v>
      </c>
    </row>
    <row r="313" customFormat="false" ht="14.65" hidden="false" customHeight="false" outlineLevel="0" collapsed="false">
      <c r="B313" s="89" t="n">
        <v>45474</v>
      </c>
      <c r="C313" s="0" t="n">
        <v>0.06761979298281</v>
      </c>
      <c r="D313" s="0" t="n">
        <v>0</v>
      </c>
      <c r="E313" s="0" t="n">
        <v>0</v>
      </c>
      <c r="F313" s="0" t="n">
        <v>0</v>
      </c>
      <c r="G313" s="0" t="n">
        <v>0</v>
      </c>
      <c r="I313" s="0" t="n">
        <v>0.06761979298281</v>
      </c>
      <c r="N313" s="0"/>
      <c r="P313" s="93"/>
      <c r="Q313" s="92"/>
      <c r="FA313" s="64" t="n">
        <v>44743</v>
      </c>
      <c r="FB313" s="82" t="n">
        <v>44740</v>
      </c>
      <c r="FC313" s="83" t="n">
        <v>44739</v>
      </c>
    </row>
    <row r="314" customFormat="false" ht="14.65" hidden="false" customHeight="false" outlineLevel="0" collapsed="false">
      <c r="B314" s="89" t="n">
        <v>45505</v>
      </c>
      <c r="C314" s="0" t="n">
        <v>0.067610145745429</v>
      </c>
      <c r="D314" s="0" t="n">
        <v>0</v>
      </c>
      <c r="E314" s="0" t="n">
        <v>0</v>
      </c>
      <c r="F314" s="0" t="n">
        <v>0</v>
      </c>
      <c r="G314" s="0" t="n">
        <v>0</v>
      </c>
      <c r="I314" s="0" t="n">
        <v>0.067610145745429</v>
      </c>
      <c r="N314" s="0"/>
      <c r="P314" s="93"/>
      <c r="Q314" s="92"/>
      <c r="FA314" s="64" t="n">
        <v>44774</v>
      </c>
      <c r="FB314" s="82" t="n">
        <v>44769</v>
      </c>
      <c r="FC314" s="83" t="n">
        <v>44768</v>
      </c>
    </row>
    <row r="315" customFormat="false" ht="14.65" hidden="false" customHeight="false" outlineLevel="0" collapsed="false">
      <c r="B315" s="89" t="n">
        <v>45536</v>
      </c>
      <c r="C315" s="0" t="n">
        <v>0.067600498508079</v>
      </c>
      <c r="D315" s="0" t="n">
        <v>0</v>
      </c>
      <c r="E315" s="0" t="n">
        <v>0</v>
      </c>
      <c r="F315" s="0" t="n">
        <v>0</v>
      </c>
      <c r="G315" s="0" t="n">
        <v>0</v>
      </c>
      <c r="I315" s="0" t="n">
        <v>0.067600498508079</v>
      </c>
      <c r="N315" s="0"/>
      <c r="P315" s="93"/>
      <c r="Q315" s="92"/>
      <c r="FA315" s="64" t="n">
        <v>44805</v>
      </c>
      <c r="FB315" s="82" t="n">
        <v>44802</v>
      </c>
      <c r="FC315" s="83" t="n">
        <v>44799</v>
      </c>
    </row>
    <row r="316" customFormat="false" ht="14.65" hidden="false" customHeight="false" outlineLevel="0" collapsed="false">
      <c r="B316" s="89" t="n">
        <v>45566</v>
      </c>
      <c r="C316" s="0" t="n">
        <v>0.067591162471963</v>
      </c>
      <c r="D316" s="0" t="n">
        <v>0</v>
      </c>
      <c r="E316" s="0" t="n">
        <v>0</v>
      </c>
      <c r="F316" s="0" t="n">
        <v>0</v>
      </c>
      <c r="G316" s="0" t="n">
        <v>0</v>
      </c>
      <c r="I316" s="0" t="n">
        <v>0.067591162471963</v>
      </c>
      <c r="N316" s="0"/>
      <c r="P316" s="93"/>
      <c r="Q316" s="92"/>
      <c r="FA316" s="64" t="n">
        <v>44835</v>
      </c>
      <c r="FB316" s="82" t="n">
        <v>44832</v>
      </c>
      <c r="FC316" s="83" t="n">
        <v>44831</v>
      </c>
    </row>
    <row r="317" customFormat="false" ht="14.65" hidden="false" customHeight="false" outlineLevel="0" collapsed="false">
      <c r="B317" s="89" t="n">
        <v>45597</v>
      </c>
      <c r="C317" s="0" t="n">
        <v>0.067581515234673</v>
      </c>
      <c r="D317" s="0" t="n">
        <v>0</v>
      </c>
      <c r="E317" s="0" t="n">
        <v>0</v>
      </c>
      <c r="F317" s="0" t="n">
        <v>0</v>
      </c>
      <c r="G317" s="0" t="n">
        <v>0</v>
      </c>
      <c r="I317" s="0" t="n">
        <v>0.067581515234673</v>
      </c>
      <c r="N317" s="0"/>
      <c r="P317" s="93"/>
      <c r="FA317" s="64" t="n">
        <v>44866</v>
      </c>
      <c r="FB317" s="82" t="n">
        <v>44861</v>
      </c>
      <c r="FC317" s="83" t="n">
        <v>44860</v>
      </c>
    </row>
    <row r="318" customFormat="false" ht="14.65" hidden="false" customHeight="false" outlineLevel="0" collapsed="false">
      <c r="B318" s="89" t="n">
        <v>45627</v>
      </c>
      <c r="C318" s="0" t="n">
        <v>0.067572179198616</v>
      </c>
      <c r="D318" s="0" t="n">
        <v>0</v>
      </c>
      <c r="E318" s="0" t="n">
        <v>0</v>
      </c>
      <c r="F318" s="0" t="n">
        <v>0</v>
      </c>
      <c r="G318" s="0" t="n">
        <v>0</v>
      </c>
      <c r="I318" s="0" t="n">
        <v>0.067572179198616</v>
      </c>
      <c r="N318" s="0"/>
      <c r="P318" s="93"/>
      <c r="FA318" s="64" t="n">
        <v>44896</v>
      </c>
      <c r="FB318" s="82" t="n">
        <v>44893</v>
      </c>
      <c r="FC318" s="83" t="n">
        <v>44890</v>
      </c>
    </row>
    <row r="319" customFormat="false" ht="14.65" hidden="false" customHeight="false" outlineLevel="0" collapsed="false">
      <c r="B319" s="89" t="n">
        <v>45658</v>
      </c>
      <c r="C319" s="0" t="n">
        <v>0.067562531961386</v>
      </c>
      <c r="D319" s="0" t="n">
        <v>0</v>
      </c>
      <c r="E319" s="0" t="n">
        <v>0</v>
      </c>
      <c r="F319" s="0" t="n">
        <v>0</v>
      </c>
      <c r="G319" s="0" t="n">
        <v>0</v>
      </c>
      <c r="I319" s="0" t="n">
        <v>0.067562531961386</v>
      </c>
      <c r="N319" s="0"/>
      <c r="P319" s="93"/>
      <c r="FA319" s="64" t="n">
        <v>44927</v>
      </c>
      <c r="FB319" s="82" t="n">
        <v>44923</v>
      </c>
      <c r="FC319" s="83" t="n">
        <v>44922</v>
      </c>
    </row>
    <row r="320" customFormat="false" ht="14.65" hidden="false" customHeight="false" outlineLevel="0" collapsed="false">
      <c r="B320" s="89" t="n">
        <v>45689</v>
      </c>
      <c r="C320" s="0" t="n">
        <v>0.067552884724188</v>
      </c>
      <c r="D320" s="0" t="n">
        <v>0</v>
      </c>
      <c r="E320" s="0" t="n">
        <v>0</v>
      </c>
      <c r="F320" s="0" t="n">
        <v>0</v>
      </c>
      <c r="G320" s="0" t="n">
        <v>0</v>
      </c>
      <c r="I320" s="0" t="n">
        <v>0.067552884724188</v>
      </c>
      <c r="N320" s="0"/>
      <c r="P320" s="93"/>
      <c r="FA320" s="64" t="n">
        <v>44958</v>
      </c>
      <c r="FB320" s="82" t="n">
        <v>44953</v>
      </c>
      <c r="FC320" s="83" t="n">
        <v>44952</v>
      </c>
    </row>
    <row r="321" customFormat="false" ht="14.65" hidden="false" customHeight="false" outlineLevel="0" collapsed="false">
      <c r="B321" s="89" t="n">
        <v>45717</v>
      </c>
      <c r="C321" s="0" t="n">
        <v>0.067544171090616</v>
      </c>
      <c r="D321" s="0" t="n">
        <v>0</v>
      </c>
      <c r="E321" s="0" t="n">
        <v>0</v>
      </c>
      <c r="F321" s="0" t="n">
        <v>0</v>
      </c>
      <c r="G321" s="0" t="n">
        <v>0</v>
      </c>
      <c r="I321" s="0" t="n">
        <v>0.067544171090616</v>
      </c>
      <c r="N321" s="0"/>
      <c r="P321" s="93"/>
      <c r="FA321" s="64" t="n">
        <v>44986</v>
      </c>
      <c r="FB321" s="82" t="n">
        <v>44981</v>
      </c>
      <c r="FC321" s="83" t="n">
        <v>44980</v>
      </c>
    </row>
    <row r="322" customFormat="false" ht="14.65" hidden="false" customHeight="false" outlineLevel="0" collapsed="false">
      <c r="B322" s="89" t="n">
        <v>45748</v>
      </c>
      <c r="C322" s="0" t="n">
        <v>0.067534523853476</v>
      </c>
      <c r="D322" s="0" t="n">
        <v>0</v>
      </c>
      <c r="E322" s="0" t="n">
        <v>0</v>
      </c>
      <c r="F322" s="0" t="n">
        <v>0</v>
      </c>
      <c r="G322" s="0" t="n">
        <v>0</v>
      </c>
      <c r="I322" s="0" t="n">
        <v>0.067534523853476</v>
      </c>
      <c r="N322" s="0"/>
      <c r="P322" s="93"/>
      <c r="FA322" s="64" t="n">
        <v>45017</v>
      </c>
      <c r="FB322" s="82" t="n">
        <v>45014</v>
      </c>
      <c r="FC322" s="83" t="n">
        <v>45013</v>
      </c>
    </row>
    <row r="323" customFormat="false" ht="14.65" hidden="false" customHeight="false" outlineLevel="0" collapsed="false">
      <c r="B323" s="89" t="n">
        <v>45778</v>
      </c>
      <c r="C323" s="0" t="n">
        <v>0.067525187817564</v>
      </c>
      <c r="D323" s="0" t="n">
        <v>0</v>
      </c>
      <c r="E323" s="0" t="n">
        <v>0</v>
      </c>
      <c r="F323" s="0" t="n">
        <v>0</v>
      </c>
      <c r="G323" s="0" t="n">
        <v>0</v>
      </c>
      <c r="I323" s="0" t="n">
        <v>0.067525187817564</v>
      </c>
      <c r="N323" s="0"/>
      <c r="P323" s="93"/>
      <c r="FA323" s="64" t="n">
        <v>45047</v>
      </c>
      <c r="FB323" s="82" t="n">
        <v>45042</v>
      </c>
      <c r="FC323" s="83" t="n">
        <v>45041</v>
      </c>
    </row>
    <row r="324" customFormat="false" ht="14.65" hidden="false" customHeight="false" outlineLevel="0" collapsed="false">
      <c r="B324" s="89" t="n">
        <v>45809</v>
      </c>
      <c r="C324" s="0" t="n">
        <v>0.067515540580485</v>
      </c>
      <c r="D324" s="0" t="n">
        <v>0</v>
      </c>
      <c r="E324" s="0" t="n">
        <v>0</v>
      </c>
      <c r="F324" s="0" t="n">
        <v>0</v>
      </c>
      <c r="G324" s="0" t="n">
        <v>0</v>
      </c>
      <c r="I324" s="0" t="n">
        <v>0.067515540580485</v>
      </c>
      <c r="N324" s="0"/>
      <c r="P324" s="93"/>
      <c r="FA324" s="64" t="n">
        <v>45078</v>
      </c>
      <c r="FB324" s="82" t="n">
        <v>45072</v>
      </c>
      <c r="FC324" s="83" t="n">
        <v>45071</v>
      </c>
    </row>
    <row r="325" customFormat="false" ht="14.65" hidden="false" customHeight="false" outlineLevel="0" collapsed="false">
      <c r="B325" s="89" t="n">
        <v>45839</v>
      </c>
      <c r="C325" s="0" t="n">
        <v>0.067506204544632</v>
      </c>
      <c r="D325" s="0" t="n">
        <v>0</v>
      </c>
      <c r="E325" s="0" t="n">
        <v>0</v>
      </c>
      <c r="F325" s="0" t="n">
        <v>0</v>
      </c>
      <c r="G325" s="0" t="n">
        <v>0</v>
      </c>
      <c r="I325" s="0" t="n">
        <v>0.067506204544632</v>
      </c>
      <c r="N325" s="0"/>
      <c r="P325" s="93"/>
      <c r="FA325" s="64" t="n">
        <v>45108</v>
      </c>
      <c r="FB325" s="82" t="n">
        <v>45105</v>
      </c>
      <c r="FC325" s="83" t="n">
        <v>45104</v>
      </c>
    </row>
    <row r="326" customFormat="false" ht="14.65" hidden="false" customHeight="false" outlineLevel="0" collapsed="false">
      <c r="B326" s="89" t="n">
        <v>45870</v>
      </c>
      <c r="C326" s="0" t="n">
        <v>0.067496557307613</v>
      </c>
      <c r="D326" s="0" t="n">
        <v>0</v>
      </c>
      <c r="E326" s="0" t="n">
        <v>0</v>
      </c>
      <c r="F326" s="0" t="n">
        <v>0</v>
      </c>
      <c r="G326" s="0" t="n">
        <v>0</v>
      </c>
      <c r="I326" s="0" t="n">
        <v>0.067496557307613</v>
      </c>
      <c r="N326" s="0"/>
      <c r="P326" s="93"/>
      <c r="FA326" s="64" t="n">
        <v>45139</v>
      </c>
      <c r="FB326" s="82" t="n">
        <v>45134</v>
      </c>
      <c r="FC326" s="83" t="n">
        <v>45133</v>
      </c>
    </row>
    <row r="327" customFormat="false" ht="14.65" hidden="false" customHeight="false" outlineLevel="0" collapsed="false">
      <c r="B327" s="89" t="n">
        <v>45901</v>
      </c>
      <c r="C327" s="0" t="n">
        <v>0.067486910070626</v>
      </c>
      <c r="D327" s="0" t="n">
        <v>0</v>
      </c>
      <c r="E327" s="0" t="n">
        <v>0</v>
      </c>
      <c r="F327" s="0" t="n">
        <v>0</v>
      </c>
      <c r="G327" s="0" t="n">
        <v>0</v>
      </c>
      <c r="I327" s="0" t="n">
        <v>0.067486910070626</v>
      </c>
      <c r="N327" s="0"/>
      <c r="P327" s="93"/>
      <c r="FA327" s="64" t="n">
        <v>45170</v>
      </c>
      <c r="FB327" s="82" t="n">
        <v>45167</v>
      </c>
      <c r="FC327" s="83" t="n">
        <v>45166</v>
      </c>
    </row>
    <row r="328" customFormat="false" ht="14.65" hidden="false" customHeight="false" outlineLevel="0" collapsed="false">
      <c r="B328" s="89" t="n">
        <v>45931</v>
      </c>
      <c r="C328" s="0" t="n">
        <v>0.06747757403486</v>
      </c>
      <c r="D328" s="0" t="n">
        <v>0</v>
      </c>
      <c r="E328" s="0" t="n">
        <v>0</v>
      </c>
      <c r="F328" s="0" t="n">
        <v>0</v>
      </c>
      <c r="G328" s="0" t="n">
        <v>0</v>
      </c>
      <c r="I328" s="0" t="n">
        <v>0.06747757403486</v>
      </c>
      <c r="N328" s="0"/>
      <c r="P328" s="93"/>
      <c r="FA328" s="64" t="n">
        <v>45200</v>
      </c>
      <c r="FB328" s="82" t="n">
        <v>45196</v>
      </c>
      <c r="FC328" s="83" t="n">
        <v>45195</v>
      </c>
    </row>
    <row r="329" customFormat="false" ht="14.65" hidden="false" customHeight="false" outlineLevel="0" collapsed="false">
      <c r="B329" s="89" t="n">
        <v>45962</v>
      </c>
      <c r="C329" s="0" t="n">
        <v>0.067467926797934</v>
      </c>
      <c r="D329" s="0" t="n">
        <v>0</v>
      </c>
      <c r="E329" s="0" t="n">
        <v>0</v>
      </c>
      <c r="F329" s="0" t="n">
        <v>0</v>
      </c>
      <c r="G329" s="0" t="n">
        <v>0</v>
      </c>
      <c r="I329" s="0" t="n">
        <v>0.067467926797934</v>
      </c>
      <c r="N329" s="0"/>
      <c r="P329" s="93"/>
      <c r="FA329" s="64" t="n">
        <v>45231</v>
      </c>
      <c r="FB329" s="82" t="n">
        <v>45226</v>
      </c>
      <c r="FC329" s="83" t="n">
        <v>45225</v>
      </c>
    </row>
    <row r="330" customFormat="false" ht="14.65" hidden="false" customHeight="false" outlineLevel="0" collapsed="false">
      <c r="B330" s="89" t="n">
        <v>45992</v>
      </c>
      <c r="C330" s="0" t="n">
        <v>0.067458590762227</v>
      </c>
      <c r="D330" s="0" t="n">
        <v>0</v>
      </c>
      <c r="E330" s="0" t="n">
        <v>0</v>
      </c>
      <c r="F330" s="0" t="n">
        <v>0</v>
      </c>
      <c r="G330" s="0" t="n">
        <v>0</v>
      </c>
      <c r="I330" s="0" t="n">
        <v>0.067458590762227</v>
      </c>
      <c r="N330" s="0"/>
      <c r="P330" s="93"/>
      <c r="FA330" s="64" t="n">
        <v>45261</v>
      </c>
      <c r="FB330" s="82" t="n">
        <v>45258</v>
      </c>
      <c r="FC330" s="83" t="n">
        <v>45257</v>
      </c>
    </row>
    <row r="331" customFormat="false" ht="14.65" hidden="false" customHeight="false" outlineLevel="0" collapsed="false">
      <c r="B331" s="89" t="n">
        <v>46023</v>
      </c>
      <c r="C331" s="0" t="n">
        <v>0.067448943525361</v>
      </c>
      <c r="D331" s="0" t="n">
        <v>0</v>
      </c>
      <c r="E331" s="0" t="n">
        <v>0</v>
      </c>
      <c r="F331" s="0" t="n">
        <v>0</v>
      </c>
      <c r="G331" s="0" t="n">
        <v>0</v>
      </c>
      <c r="I331" s="0" t="n">
        <v>0.067448943525361</v>
      </c>
      <c r="N331" s="0"/>
      <c r="P331" s="93"/>
      <c r="FA331" s="64" t="n">
        <v>45292</v>
      </c>
      <c r="FB331" s="82" t="n">
        <v>45287</v>
      </c>
      <c r="FC331" s="83" t="n">
        <v>45286</v>
      </c>
    </row>
    <row r="332" customFormat="false" ht="14.65" hidden="false" customHeight="false" outlineLevel="0" collapsed="false">
      <c r="B332" s="89" t="n">
        <v>46054</v>
      </c>
      <c r="C332" s="0" t="n">
        <v>0.067439296288525</v>
      </c>
      <c r="D332" s="0" t="n">
        <v>0</v>
      </c>
      <c r="E332" s="0" t="n">
        <v>0</v>
      </c>
      <c r="F332" s="0" t="n">
        <v>0</v>
      </c>
      <c r="G332" s="0" t="n">
        <v>0</v>
      </c>
      <c r="I332" s="0" t="n">
        <v>0.067439296288525</v>
      </c>
      <c r="N332" s="0"/>
      <c r="P332" s="93"/>
      <c r="FA332" s="64" t="n">
        <v>45323</v>
      </c>
      <c r="FB332" s="82" t="n">
        <v>45320</v>
      </c>
      <c r="FC332" s="83" t="n">
        <v>45317</v>
      </c>
    </row>
    <row r="333" customFormat="false" ht="14.65" hidden="false" customHeight="false" outlineLevel="0" collapsed="false">
      <c r="B333" s="89" t="n">
        <v>46082</v>
      </c>
      <c r="C333" s="0" t="n">
        <v>0.067430582655281</v>
      </c>
      <c r="D333" s="0" t="n">
        <v>0</v>
      </c>
      <c r="E333" s="0" t="n">
        <v>0</v>
      </c>
      <c r="F333" s="0" t="n">
        <v>0</v>
      </c>
      <c r="G333" s="0" t="n">
        <v>0</v>
      </c>
      <c r="I333" s="0" t="n">
        <v>0.067430582655281</v>
      </c>
      <c r="N333" s="0"/>
      <c r="P333" s="93"/>
      <c r="FA333" s="64" t="n">
        <v>45352</v>
      </c>
      <c r="FB333" s="82" t="n">
        <v>45349</v>
      </c>
      <c r="FC333" s="83" t="n">
        <v>45348</v>
      </c>
    </row>
    <row r="334" customFormat="false" ht="14.65" hidden="false" customHeight="false" outlineLevel="0" collapsed="false">
      <c r="B334" s="89" t="n">
        <v>46113</v>
      </c>
      <c r="C334" s="0" t="n">
        <v>0.067420935418504</v>
      </c>
      <c r="D334" s="0" t="n">
        <v>0</v>
      </c>
      <c r="E334" s="0" t="n">
        <v>0</v>
      </c>
      <c r="F334" s="0" t="n">
        <v>0</v>
      </c>
      <c r="G334" s="0" t="n">
        <v>0</v>
      </c>
      <c r="I334" s="0" t="n">
        <v>0.067420935418504</v>
      </c>
      <c r="N334" s="0"/>
      <c r="P334" s="93"/>
      <c r="FA334" s="64" t="n">
        <v>45383</v>
      </c>
      <c r="FB334" s="82" t="n">
        <v>45377</v>
      </c>
      <c r="FC334" s="83" t="n">
        <v>45376</v>
      </c>
    </row>
    <row r="335" customFormat="false" ht="14.65" hidden="false" customHeight="false" outlineLevel="0" collapsed="false">
      <c r="B335" s="89" t="n">
        <v>46143</v>
      </c>
      <c r="C335" s="0" t="n">
        <v>0.067411599382943</v>
      </c>
      <c r="D335" s="0" t="n">
        <v>0</v>
      </c>
      <c r="E335" s="0" t="n">
        <v>0</v>
      </c>
      <c r="F335" s="0" t="n">
        <v>0</v>
      </c>
      <c r="G335" s="0" t="n">
        <v>0</v>
      </c>
      <c r="I335" s="0" t="n">
        <v>0.067411599382943</v>
      </c>
      <c r="N335" s="0"/>
      <c r="P335" s="93"/>
      <c r="FA335" s="64" t="n">
        <v>45413</v>
      </c>
      <c r="FB335" s="82" t="n">
        <v>45408</v>
      </c>
      <c r="FC335" s="83" t="n">
        <v>45407</v>
      </c>
    </row>
    <row r="336" customFormat="false" ht="14.65" hidden="false" customHeight="false" outlineLevel="0" collapsed="false">
      <c r="B336" s="89" t="n">
        <v>46174</v>
      </c>
      <c r="C336" s="0" t="n">
        <v>0.067401952146227</v>
      </c>
      <c r="D336" s="0" t="n">
        <v>0</v>
      </c>
      <c r="E336" s="0" t="n">
        <v>0</v>
      </c>
      <c r="F336" s="0" t="n">
        <v>0</v>
      </c>
      <c r="G336" s="0" t="n">
        <v>0</v>
      </c>
      <c r="I336" s="0" t="n">
        <v>0.067401952146227</v>
      </c>
      <c r="N336" s="0"/>
      <c r="P336" s="93"/>
      <c r="FA336" s="64" t="n">
        <v>45444</v>
      </c>
      <c r="FB336" s="82" t="n">
        <v>45441</v>
      </c>
      <c r="FC336" s="83" t="n">
        <v>45440</v>
      </c>
    </row>
    <row r="337" customFormat="false" ht="14.65" hidden="false" customHeight="false" outlineLevel="0" collapsed="false">
      <c r="B337" s="89" t="n">
        <v>46204</v>
      </c>
      <c r="C337" s="0" t="n">
        <v>0.067392616110724</v>
      </c>
      <c r="D337" s="0" t="n">
        <v>0</v>
      </c>
      <c r="E337" s="0" t="n">
        <v>0</v>
      </c>
      <c r="F337" s="0" t="n">
        <v>0</v>
      </c>
      <c r="G337" s="0" t="n">
        <v>0</v>
      </c>
      <c r="I337" s="0" t="n">
        <v>0.067392616110724</v>
      </c>
      <c r="N337" s="0"/>
      <c r="P337" s="93"/>
      <c r="FA337" s="64" t="n">
        <v>45474</v>
      </c>
      <c r="FB337" s="82" t="n">
        <v>45469</v>
      </c>
      <c r="FC337" s="83" t="n">
        <v>45468</v>
      </c>
    </row>
    <row r="338" customFormat="false" ht="14.65" hidden="false" customHeight="false" outlineLevel="0" collapsed="false">
      <c r="B338" s="89" t="n">
        <v>46235</v>
      </c>
      <c r="C338" s="0" t="n">
        <v>0.067382968874068</v>
      </c>
      <c r="D338" s="0" t="n">
        <v>0</v>
      </c>
      <c r="E338" s="0" t="n">
        <v>0</v>
      </c>
      <c r="F338" s="0" t="n">
        <v>0</v>
      </c>
      <c r="G338" s="0" t="n">
        <v>0</v>
      </c>
      <c r="I338" s="0" t="n">
        <v>0.067382968874068</v>
      </c>
      <c r="N338" s="0"/>
      <c r="P338" s="93"/>
      <c r="FA338" s="64" t="n">
        <v>45505</v>
      </c>
      <c r="FB338" s="82" t="n">
        <v>45502</v>
      </c>
      <c r="FC338" s="83" t="n">
        <v>45499</v>
      </c>
    </row>
    <row r="339" customFormat="false" ht="14.65" hidden="false" customHeight="false" outlineLevel="0" collapsed="false">
      <c r="B339" s="89" t="n">
        <v>46266</v>
      </c>
      <c r="C339" s="0" t="n">
        <v>0.067373321637444</v>
      </c>
      <c r="D339" s="0" t="n">
        <v>0</v>
      </c>
      <c r="E339" s="0" t="n">
        <v>0</v>
      </c>
      <c r="F339" s="0" t="n">
        <v>0</v>
      </c>
      <c r="G339" s="0" t="n">
        <v>0</v>
      </c>
      <c r="I339" s="0" t="n">
        <v>0.067373321637444</v>
      </c>
      <c r="N339" s="0"/>
      <c r="P339" s="93"/>
      <c r="FA339" s="64" t="n">
        <v>45536</v>
      </c>
      <c r="FB339" s="82" t="n">
        <v>45532</v>
      </c>
      <c r="FC339" s="83" t="n">
        <v>45531</v>
      </c>
    </row>
    <row r="340" customFormat="false" ht="14.65" hidden="false" customHeight="false" outlineLevel="0" collapsed="false">
      <c r="B340" s="89" t="n">
        <v>46296</v>
      </c>
      <c r="C340" s="0" t="n">
        <v>0.06736398560203</v>
      </c>
      <c r="D340" s="0" t="n">
        <v>0</v>
      </c>
      <c r="E340" s="0" t="n">
        <v>0</v>
      </c>
      <c r="F340" s="0" t="n">
        <v>0</v>
      </c>
      <c r="G340" s="0" t="n">
        <v>0</v>
      </c>
      <c r="I340" s="0" t="n">
        <v>0.06736398560203</v>
      </c>
      <c r="N340" s="0"/>
      <c r="P340" s="93"/>
      <c r="FA340" s="64" t="n">
        <v>45566</v>
      </c>
      <c r="FB340" s="82" t="n">
        <v>45561</v>
      </c>
      <c r="FC340" s="83" t="n">
        <v>45560</v>
      </c>
    </row>
    <row r="341" customFormat="false" ht="14.65" hidden="false" customHeight="false" outlineLevel="0" collapsed="false">
      <c r="B341" s="89" t="n">
        <v>46327</v>
      </c>
      <c r="C341" s="0" t="n">
        <v>0.067354338365465</v>
      </c>
      <c r="D341" s="0" t="n">
        <v>0</v>
      </c>
      <c r="E341" s="0" t="n">
        <v>0</v>
      </c>
      <c r="F341" s="0" t="n">
        <v>0</v>
      </c>
      <c r="G341" s="0" t="n">
        <v>0</v>
      </c>
      <c r="I341" s="0" t="n">
        <v>0.067354338365465</v>
      </c>
      <c r="N341" s="0"/>
      <c r="P341" s="93"/>
      <c r="FA341" s="64" t="n">
        <v>45597</v>
      </c>
      <c r="FB341" s="82" t="n">
        <v>45594</v>
      </c>
      <c r="FC341" s="83" t="n">
        <v>45593</v>
      </c>
    </row>
    <row r="342" customFormat="false" ht="14.65" hidden="false" customHeight="false" outlineLevel="0" collapsed="false">
      <c r="B342" s="89" t="n">
        <v>46357</v>
      </c>
      <c r="C342" s="0" t="n">
        <v>0.06734500233011</v>
      </c>
      <c r="D342" s="0" t="n">
        <v>0</v>
      </c>
      <c r="E342" s="0" t="n">
        <v>0</v>
      </c>
      <c r="F342" s="0" t="n">
        <v>0</v>
      </c>
      <c r="G342" s="0" t="n">
        <v>0</v>
      </c>
      <c r="I342" s="0" t="n">
        <v>0.06734500233011</v>
      </c>
      <c r="N342" s="0"/>
      <c r="P342" s="93"/>
      <c r="FA342" s="64" t="n">
        <v>45627</v>
      </c>
      <c r="FB342" s="82" t="n">
        <v>45622</v>
      </c>
      <c r="FC342" s="83" t="n">
        <v>45621</v>
      </c>
    </row>
    <row r="343" customFormat="false" ht="14.65" hidden="false" customHeight="false" outlineLevel="0" collapsed="false">
      <c r="B343" s="89" t="n">
        <v>46388</v>
      </c>
      <c r="C343" s="0" t="n">
        <v>0.067335355093607</v>
      </c>
      <c r="D343" s="0" t="n">
        <v>0</v>
      </c>
      <c r="E343" s="0" t="n">
        <v>0</v>
      </c>
      <c r="F343" s="0" t="n">
        <v>0</v>
      </c>
      <c r="G343" s="0" t="n">
        <v>0</v>
      </c>
      <c r="I343" s="0" t="n">
        <v>0.067335355093607</v>
      </c>
      <c r="N343" s="0"/>
      <c r="P343" s="93"/>
      <c r="FA343" s="64" t="n">
        <v>45658</v>
      </c>
      <c r="FB343" s="82" t="n">
        <v>45653</v>
      </c>
      <c r="FC343" s="83" t="n">
        <v>45652</v>
      </c>
    </row>
    <row r="344" customFormat="false" ht="14.65" hidden="false" customHeight="false" outlineLevel="0" collapsed="false">
      <c r="B344" s="89" t="n">
        <v>46419</v>
      </c>
      <c r="C344" s="0" t="n">
        <v>0.067325707857134</v>
      </c>
      <c r="D344" s="0" t="n">
        <v>0</v>
      </c>
      <c r="E344" s="0" t="n">
        <v>0</v>
      </c>
      <c r="F344" s="0" t="n">
        <v>0</v>
      </c>
      <c r="G344" s="0" t="n">
        <v>0</v>
      </c>
      <c r="I344" s="0" t="n">
        <v>0.067325707857134</v>
      </c>
      <c r="N344" s="0"/>
      <c r="P344" s="93"/>
      <c r="FA344" s="64" t="n">
        <v>45689</v>
      </c>
      <c r="FB344" s="82" t="n">
        <v>45686</v>
      </c>
      <c r="FC344" s="83" t="n">
        <v>45685</v>
      </c>
    </row>
    <row r="345" customFormat="false" ht="14.65" hidden="false" customHeight="false" outlineLevel="0" collapsed="false">
      <c r="B345" s="89" t="n">
        <v>46447</v>
      </c>
      <c r="C345" s="0" t="n">
        <v>0.067316994224217</v>
      </c>
      <c r="D345" s="0" t="n">
        <v>0</v>
      </c>
      <c r="E345" s="0" t="n">
        <v>0</v>
      </c>
      <c r="F345" s="0" t="n">
        <v>0</v>
      </c>
      <c r="G345" s="0" t="n">
        <v>0</v>
      </c>
      <c r="I345" s="0" t="n">
        <v>0.067316994224217</v>
      </c>
      <c r="N345" s="0"/>
      <c r="P345" s="93"/>
      <c r="FA345" s="64" t="n">
        <v>45717</v>
      </c>
      <c r="FB345" s="82" t="n">
        <v>45714</v>
      </c>
      <c r="FC345" s="83" t="n">
        <v>45713</v>
      </c>
    </row>
    <row r="346" customFormat="false" ht="14.65" hidden="false" customHeight="false" outlineLevel="0" collapsed="false">
      <c r="B346" s="89" t="n">
        <v>46478</v>
      </c>
      <c r="C346" s="0" t="n">
        <v>0.067307346987803</v>
      </c>
      <c r="D346" s="0" t="n">
        <v>0</v>
      </c>
      <c r="E346" s="0" t="n">
        <v>0</v>
      </c>
      <c r="F346" s="0" t="n">
        <v>0</v>
      </c>
      <c r="G346" s="0" t="n">
        <v>0</v>
      </c>
      <c r="I346" s="0" t="n">
        <v>0.067307346987803</v>
      </c>
      <c r="N346" s="0"/>
      <c r="P346" s="93"/>
      <c r="FA346" s="64" t="n">
        <v>45748</v>
      </c>
      <c r="FB346" s="82" t="n">
        <v>45743</v>
      </c>
      <c r="FC346" s="83" t="n">
        <v>45742</v>
      </c>
    </row>
    <row r="347" customFormat="false" ht="14.65" hidden="false" customHeight="false" outlineLevel="0" collapsed="false">
      <c r="B347" s="89" t="n">
        <v>46508</v>
      </c>
      <c r="C347" s="0" t="n">
        <v>0.067298010952593</v>
      </c>
      <c r="D347" s="0" t="n">
        <v>0</v>
      </c>
      <c r="E347" s="0" t="n">
        <v>0</v>
      </c>
      <c r="F347" s="0" t="n">
        <v>0</v>
      </c>
      <c r="G347" s="0" t="n">
        <v>0</v>
      </c>
      <c r="I347" s="0" t="n">
        <v>0.067298010952593</v>
      </c>
      <c r="N347" s="0"/>
      <c r="P347" s="93"/>
      <c r="FA347" s="64" t="n">
        <v>45778</v>
      </c>
      <c r="FB347" s="82" t="n">
        <v>45775</v>
      </c>
      <c r="FC347" s="83" t="n">
        <v>45772</v>
      </c>
    </row>
    <row r="348" customFormat="false" ht="14.65" hidden="false" customHeight="false" outlineLevel="0" collapsed="false">
      <c r="B348" s="89" t="n">
        <v>46539</v>
      </c>
      <c r="C348" s="0" t="n">
        <v>0.06728836371624</v>
      </c>
      <c r="D348" s="0" t="n">
        <v>0</v>
      </c>
      <c r="E348" s="0" t="n">
        <v>0</v>
      </c>
      <c r="F348" s="0" t="n">
        <v>0</v>
      </c>
      <c r="G348" s="0" t="n">
        <v>0</v>
      </c>
      <c r="I348" s="0" t="n">
        <v>0.06728836371624</v>
      </c>
      <c r="N348" s="0"/>
      <c r="P348" s="93"/>
      <c r="FA348" s="64" t="n">
        <v>45809</v>
      </c>
      <c r="FB348" s="82" t="n">
        <v>45805</v>
      </c>
      <c r="FC348" s="83" t="n">
        <v>45804</v>
      </c>
    </row>
    <row r="349" customFormat="false" ht="14.65" hidden="false" customHeight="false" outlineLevel="0" collapsed="false">
      <c r="B349" s="89" t="n">
        <v>46569</v>
      </c>
      <c r="C349" s="0" t="n">
        <v>0.067279027681088</v>
      </c>
      <c r="D349" s="0" t="n">
        <v>0</v>
      </c>
      <c r="E349" s="0" t="n">
        <v>0</v>
      </c>
      <c r="F349" s="0" t="n">
        <v>0</v>
      </c>
      <c r="G349" s="0" t="n">
        <v>0</v>
      </c>
      <c r="I349" s="0" t="n">
        <v>0.067279027681088</v>
      </c>
      <c r="N349" s="0"/>
      <c r="P349" s="93"/>
      <c r="FA349" s="64" t="n">
        <v>45839</v>
      </c>
      <c r="FB349" s="82" t="n">
        <v>45834</v>
      </c>
      <c r="FC349" s="83" t="n">
        <v>45833</v>
      </c>
    </row>
    <row r="350" customFormat="false" ht="14.65" hidden="false" customHeight="false" outlineLevel="0" collapsed="false">
      <c r="B350" s="89" t="n">
        <v>46600</v>
      </c>
      <c r="C350" s="0" t="n">
        <v>0.067269380444796</v>
      </c>
      <c r="D350" s="0" t="n">
        <v>0</v>
      </c>
      <c r="E350" s="0" t="n">
        <v>0</v>
      </c>
      <c r="F350" s="0" t="n">
        <v>0</v>
      </c>
      <c r="G350" s="0" t="n">
        <v>0</v>
      </c>
      <c r="I350" s="0" t="n">
        <v>0.067269380444796</v>
      </c>
      <c r="N350" s="0"/>
      <c r="P350" s="93"/>
      <c r="FA350" s="64" t="n">
        <v>45870</v>
      </c>
      <c r="FB350" s="82" t="n">
        <v>45867</v>
      </c>
      <c r="FC350" s="83" t="n">
        <v>45866</v>
      </c>
    </row>
    <row r="351" customFormat="false" ht="14.65" hidden="false" customHeight="false" outlineLevel="0" collapsed="false">
      <c r="B351" s="89" t="n">
        <v>46631</v>
      </c>
      <c r="C351" s="0" t="n">
        <v>0.067259733208533</v>
      </c>
      <c r="D351" s="0" t="n">
        <v>0</v>
      </c>
      <c r="E351" s="0" t="n">
        <v>0</v>
      </c>
      <c r="F351" s="0" t="n">
        <v>0</v>
      </c>
      <c r="G351" s="0" t="n">
        <v>0</v>
      </c>
      <c r="I351" s="0" t="n">
        <v>0.067259733208533</v>
      </c>
      <c r="N351" s="0"/>
      <c r="P351" s="93"/>
      <c r="FA351" s="64" t="n">
        <v>45901</v>
      </c>
      <c r="FB351" s="82" t="n">
        <v>45896</v>
      </c>
      <c r="FC351" s="83" t="n">
        <v>45895</v>
      </c>
    </row>
    <row r="352" customFormat="false" ht="14.65" hidden="false" customHeight="false" outlineLevel="0" collapsed="false">
      <c r="B352" s="89" t="n">
        <v>46661</v>
      </c>
      <c r="C352" s="0" t="n">
        <v>0.067250397173471</v>
      </c>
      <c r="D352" s="0" t="n">
        <v>0</v>
      </c>
      <c r="E352" s="0" t="n">
        <v>0</v>
      </c>
      <c r="F352" s="0" t="n">
        <v>0</v>
      </c>
      <c r="G352" s="0" t="n">
        <v>0</v>
      </c>
      <c r="I352" s="0" t="n">
        <v>0.067250397173471</v>
      </c>
      <c r="N352" s="0"/>
      <c r="P352" s="93"/>
      <c r="FA352" s="64" t="n">
        <v>45931</v>
      </c>
      <c r="FB352" s="82" t="n">
        <v>45926</v>
      </c>
      <c r="FC352" s="83" t="n">
        <v>45925</v>
      </c>
    </row>
    <row r="353" customFormat="false" ht="14.65" hidden="false" customHeight="false" outlineLevel="0" collapsed="false">
      <c r="B353" s="89" t="n">
        <v>46692</v>
      </c>
      <c r="C353" s="0" t="n">
        <v>0.067240749937269</v>
      </c>
      <c r="D353" s="0" t="n">
        <v>0</v>
      </c>
      <c r="E353" s="0" t="n">
        <v>0</v>
      </c>
      <c r="F353" s="0" t="n">
        <v>0</v>
      </c>
      <c r="G353" s="0" t="n">
        <v>0</v>
      </c>
      <c r="I353" s="0" t="n">
        <v>0.067240749937269</v>
      </c>
      <c r="N353" s="0"/>
      <c r="P353" s="93"/>
      <c r="FA353" s="64" t="n">
        <v>45962</v>
      </c>
      <c r="FB353" s="82" t="n">
        <v>45959</v>
      </c>
      <c r="FC353" s="83" t="n">
        <v>45958</v>
      </c>
    </row>
    <row r="354" customFormat="false" ht="14.65" hidden="false" customHeight="false" outlineLevel="0" collapsed="false">
      <c r="B354" s="89" t="n">
        <v>46722</v>
      </c>
      <c r="C354" s="0" t="n">
        <v>0.067231413902265</v>
      </c>
      <c r="D354" s="0" t="n">
        <v>0</v>
      </c>
      <c r="E354" s="0" t="n">
        <v>0</v>
      </c>
      <c r="F354" s="0" t="n">
        <v>0</v>
      </c>
      <c r="G354" s="0" t="n">
        <v>0</v>
      </c>
      <c r="I354" s="0" t="n">
        <v>0.067231413902265</v>
      </c>
      <c r="N354" s="0"/>
      <c r="P354" s="93"/>
      <c r="FA354" s="64" t="n">
        <v>45992</v>
      </c>
      <c r="FB354" s="82" t="n">
        <v>45986</v>
      </c>
      <c r="FC354" s="83" t="n">
        <v>45985</v>
      </c>
    </row>
    <row r="355" customFormat="false" ht="14.65" hidden="false" customHeight="false" outlineLevel="0" collapsed="false">
      <c r="B355" s="89" t="n">
        <v>46753</v>
      </c>
      <c r="C355" s="0" t="n">
        <v>0.067221766666124</v>
      </c>
      <c r="D355" s="0" t="n">
        <v>0</v>
      </c>
      <c r="E355" s="0" t="n">
        <v>0</v>
      </c>
      <c r="F355" s="0" t="n">
        <v>0</v>
      </c>
      <c r="G355" s="0" t="n">
        <v>0</v>
      </c>
      <c r="I355" s="0" t="n">
        <v>0.067221766666124</v>
      </c>
      <c r="N355" s="0"/>
      <c r="P355" s="93"/>
      <c r="FA355" s="64" t="n">
        <v>46023</v>
      </c>
      <c r="FB355" s="82" t="n">
        <v>46020</v>
      </c>
      <c r="FC355" s="83" t="n">
        <v>46017</v>
      </c>
    </row>
    <row r="356" customFormat="false" ht="14.65" hidden="false" customHeight="false" outlineLevel="0" collapsed="false">
      <c r="B356" s="89" t="n">
        <v>46784</v>
      </c>
      <c r="C356" s="0" t="n">
        <v>0.067212119430014</v>
      </c>
      <c r="D356" s="0" t="n">
        <v>0</v>
      </c>
      <c r="E356" s="0" t="n">
        <v>0</v>
      </c>
      <c r="F356" s="0" t="n">
        <v>0</v>
      </c>
      <c r="G356" s="0" t="n">
        <v>0</v>
      </c>
      <c r="I356" s="0" t="n">
        <v>0.067212119430014</v>
      </c>
      <c r="N356" s="0"/>
      <c r="P356" s="93"/>
      <c r="FA356" s="64" t="n">
        <v>46054</v>
      </c>
      <c r="FB356" s="82" t="n">
        <v>46050</v>
      </c>
      <c r="FC356" s="83" t="n">
        <v>46049</v>
      </c>
    </row>
    <row r="357" customFormat="false" ht="14.65" hidden="false" customHeight="false" outlineLevel="0" collapsed="false">
      <c r="B357" s="89" t="n">
        <v>46813</v>
      </c>
      <c r="C357" s="0" t="n">
        <v>0.067203094596262</v>
      </c>
      <c r="D357" s="0" t="n">
        <v>0</v>
      </c>
      <c r="E357" s="0" t="n">
        <v>0</v>
      </c>
      <c r="F357" s="0" t="n">
        <v>0</v>
      </c>
      <c r="G357" s="0" t="n">
        <v>0</v>
      </c>
      <c r="I357" s="0" t="n">
        <v>0.067203094596262</v>
      </c>
      <c r="N357" s="0"/>
      <c r="P357" s="93"/>
      <c r="FA357" s="64" t="n">
        <v>46082</v>
      </c>
      <c r="FB357" s="82" t="n">
        <v>46078</v>
      </c>
      <c r="FC357" s="83" t="n">
        <v>46077</v>
      </c>
    </row>
    <row r="358" customFormat="false" ht="14.65" hidden="false" customHeight="false" outlineLevel="0" collapsed="false">
      <c r="B358" s="89" t="n">
        <v>46844</v>
      </c>
      <c r="C358" s="0" t="n">
        <v>0.067193447360212</v>
      </c>
      <c r="D358" s="0" t="n">
        <v>0</v>
      </c>
      <c r="E358" s="0" t="n">
        <v>0</v>
      </c>
      <c r="F358" s="0" t="n">
        <v>0</v>
      </c>
      <c r="G358" s="0" t="n">
        <v>0</v>
      </c>
      <c r="I358" s="0" t="n">
        <v>0.067193447360212</v>
      </c>
      <c r="N358" s="0"/>
      <c r="P358" s="93"/>
      <c r="FA358" s="64" t="n">
        <v>46113</v>
      </c>
      <c r="FB358" s="82" t="n">
        <v>46108</v>
      </c>
      <c r="FC358" s="83" t="n">
        <v>46107</v>
      </c>
    </row>
    <row r="359" customFormat="false" ht="14.65" hidden="false" customHeight="false" outlineLevel="0" collapsed="false">
      <c r="B359" s="89" t="n">
        <v>46874</v>
      </c>
      <c r="C359" s="0" t="n">
        <v>0.067184111325354</v>
      </c>
      <c r="D359" s="0" t="n">
        <v>0</v>
      </c>
      <c r="E359" s="0" t="n">
        <v>0</v>
      </c>
      <c r="F359" s="0" t="n">
        <v>0</v>
      </c>
      <c r="G359" s="0" t="n">
        <v>0</v>
      </c>
      <c r="I359" s="0" t="n">
        <v>0.067184111325354</v>
      </c>
      <c r="N359" s="0"/>
      <c r="P359" s="93"/>
      <c r="FA359" s="64" t="n">
        <v>46143</v>
      </c>
      <c r="FB359" s="82" t="n">
        <v>46140</v>
      </c>
      <c r="FC359" s="83" t="n">
        <v>46139</v>
      </c>
    </row>
    <row r="360" customFormat="false" ht="14.65" hidden="false" customHeight="false" outlineLevel="0" collapsed="false">
      <c r="B360" s="89" t="n">
        <v>46905</v>
      </c>
      <c r="C360" s="0" t="n">
        <v>0.067174464089364</v>
      </c>
      <c r="D360" s="0" t="n">
        <v>0</v>
      </c>
      <c r="E360" s="0" t="n">
        <v>0</v>
      </c>
      <c r="F360" s="0" t="n">
        <v>0</v>
      </c>
      <c r="G360" s="0" t="n">
        <v>0</v>
      </c>
      <c r="I360" s="0" t="n">
        <v>0.067174464089364</v>
      </c>
      <c r="N360" s="0"/>
      <c r="P360" s="93"/>
      <c r="FA360" s="64" t="n">
        <v>46174</v>
      </c>
      <c r="FB360" s="82" t="n">
        <v>46169</v>
      </c>
      <c r="FC360" s="83" t="n">
        <v>46168</v>
      </c>
    </row>
    <row r="361" customFormat="false" ht="14.65" hidden="false" customHeight="false" outlineLevel="0" collapsed="false">
      <c r="B361" s="89" t="n">
        <v>46935</v>
      </c>
      <c r="C361" s="0" t="n">
        <v>0.067165128054565</v>
      </c>
      <c r="D361" s="0" t="n">
        <v>0</v>
      </c>
      <c r="E361" s="0" t="n">
        <v>0</v>
      </c>
      <c r="F361" s="0" t="n">
        <v>0</v>
      </c>
      <c r="G361" s="0" t="n">
        <v>0</v>
      </c>
      <c r="I361" s="0" t="n">
        <v>0.067165128054565</v>
      </c>
      <c r="N361" s="0"/>
      <c r="P361" s="93"/>
      <c r="FA361" s="64" t="n">
        <v>46204</v>
      </c>
      <c r="FB361" s="82" t="n">
        <v>46199</v>
      </c>
      <c r="FC361" s="83" t="n">
        <v>46198</v>
      </c>
    </row>
    <row r="362" customFormat="false" ht="14.65" hidden="false" customHeight="false" outlineLevel="0" collapsed="false">
      <c r="B362" s="89" t="n">
        <v>46966</v>
      </c>
      <c r="C362" s="0" t="n">
        <v>0.067155480818636</v>
      </c>
      <c r="D362" s="0" t="n">
        <v>0</v>
      </c>
      <c r="E362" s="0" t="n">
        <v>0</v>
      </c>
      <c r="F362" s="0" t="n">
        <v>0</v>
      </c>
      <c r="G362" s="0" t="n">
        <v>0</v>
      </c>
      <c r="I362" s="0" t="n">
        <v>0.067155480818636</v>
      </c>
      <c r="N362" s="0"/>
      <c r="P362" s="93"/>
      <c r="FA362" s="64" t="n">
        <v>46235</v>
      </c>
      <c r="FB362" s="82" t="n">
        <v>46232</v>
      </c>
      <c r="FC362" s="83" t="n">
        <v>46231</v>
      </c>
    </row>
    <row r="363" customFormat="false" ht="14.65" hidden="false" customHeight="false" outlineLevel="0" collapsed="false">
      <c r="B363" s="89" t="n">
        <v>46997</v>
      </c>
      <c r="C363" s="0" t="n">
        <v>0.067145833582738</v>
      </c>
      <c r="D363" s="0" t="n">
        <v>0</v>
      </c>
      <c r="E363" s="0" t="n">
        <v>0</v>
      </c>
      <c r="F363" s="0" t="n">
        <v>0</v>
      </c>
      <c r="G363" s="0" t="n">
        <v>0</v>
      </c>
      <c r="I363" s="0" t="n">
        <v>0.067145833582738</v>
      </c>
      <c r="N363" s="0"/>
      <c r="P363" s="93"/>
      <c r="FA363" s="64" t="n">
        <v>46266</v>
      </c>
      <c r="FB363" s="82" t="n">
        <v>46261</v>
      </c>
      <c r="FC363" s="83" t="n">
        <v>46260</v>
      </c>
    </row>
    <row r="364" customFormat="false" ht="14.65" hidden="false" customHeight="false" outlineLevel="0" collapsed="false">
      <c r="B364" s="89" t="n">
        <v>47027</v>
      </c>
      <c r="C364" s="0" t="n">
        <v>0.067136497548027</v>
      </c>
      <c r="D364" s="0" t="n">
        <v>0</v>
      </c>
      <c r="E364" s="0" t="n">
        <v>0</v>
      </c>
      <c r="F364" s="0" t="n">
        <v>0</v>
      </c>
      <c r="G364" s="0" t="n">
        <v>0</v>
      </c>
      <c r="I364" s="0" t="n">
        <v>0.067136497548027</v>
      </c>
      <c r="N364" s="0"/>
      <c r="P364" s="93"/>
      <c r="FA364" s="64" t="n">
        <v>46296</v>
      </c>
      <c r="FB364" s="82" t="n">
        <v>46293</v>
      </c>
      <c r="FC364" s="83" t="n">
        <v>46290</v>
      </c>
    </row>
    <row r="365" customFormat="false" ht="14.65" hidden="false" customHeight="false" outlineLevel="0" collapsed="false">
      <c r="B365" s="89" t="n">
        <v>47058</v>
      </c>
      <c r="C365" s="0" t="n">
        <v>0.067126850312189</v>
      </c>
      <c r="D365" s="0" t="n">
        <v>0</v>
      </c>
      <c r="E365" s="0" t="n">
        <v>0</v>
      </c>
      <c r="F365" s="0" t="n">
        <v>0</v>
      </c>
      <c r="G365" s="0" t="n">
        <v>0</v>
      </c>
      <c r="I365" s="0" t="n">
        <v>0.067126850312189</v>
      </c>
      <c r="N365" s="0"/>
      <c r="P365" s="93"/>
      <c r="FA365" s="64" t="n">
        <v>46327</v>
      </c>
      <c r="FB365" s="82" t="n">
        <v>46323</v>
      </c>
      <c r="FC365" s="83" t="n">
        <v>46322</v>
      </c>
    </row>
    <row r="366" customFormat="false" ht="14.65" hidden="false" customHeight="false" outlineLevel="0" collapsed="false">
      <c r="B366" s="89" t="n">
        <v>47088</v>
      </c>
      <c r="C366" s="0" t="n">
        <v>0.067117514277537</v>
      </c>
      <c r="D366" s="0" t="n">
        <v>0</v>
      </c>
      <c r="E366" s="0" t="n">
        <v>0</v>
      </c>
      <c r="F366" s="0" t="n">
        <v>0</v>
      </c>
      <c r="G366" s="0" t="n">
        <v>0</v>
      </c>
      <c r="I366" s="0" t="n">
        <v>0.067117514277537</v>
      </c>
      <c r="N366" s="0"/>
      <c r="P366" s="93"/>
      <c r="FA366" s="64" t="n">
        <v>46357</v>
      </c>
      <c r="FB366" s="82" t="n">
        <v>46351</v>
      </c>
      <c r="FC366" s="83" t="n">
        <v>46350</v>
      </c>
    </row>
    <row r="367" customFormat="false" ht="14.65" hidden="false" customHeight="false" outlineLevel="0" collapsed="false">
      <c r="B367" s="89" t="n">
        <v>47119</v>
      </c>
      <c r="C367" s="0" t="n">
        <v>0.067107867041761</v>
      </c>
      <c r="I367" s="0" t="n">
        <v>0.067107867041761</v>
      </c>
      <c r="N367" s="0"/>
      <c r="P367" s="93"/>
      <c r="FA367" s="64" t="n">
        <v>46388</v>
      </c>
      <c r="FB367" s="82" t="n">
        <v>46385</v>
      </c>
      <c r="FC367" s="83" t="n">
        <v>46384</v>
      </c>
    </row>
    <row r="368" customFormat="false" ht="14.65" hidden="false" customHeight="false" outlineLevel="0" collapsed="false">
      <c r="B368" s="89" t="n">
        <v>47150</v>
      </c>
      <c r="C368" s="0" t="n">
        <v>0.067098219806014</v>
      </c>
      <c r="I368" s="0" t="n">
        <v>0.067098219806014</v>
      </c>
      <c r="N368" s="0"/>
      <c r="P368" s="93"/>
      <c r="FA368" s="64" t="n">
        <v>46419</v>
      </c>
      <c r="FB368" s="82" t="n">
        <v>46414</v>
      </c>
      <c r="FC368" s="83" t="n">
        <v>46413</v>
      </c>
    </row>
    <row r="369" customFormat="false" ht="14.65" hidden="false" customHeight="false" outlineLevel="0" collapsed="false">
      <c r="B369" s="89" t="n">
        <v>47178</v>
      </c>
      <c r="C369" s="0" t="n">
        <v>0.067089506173754</v>
      </c>
      <c r="I369" s="0" t="n">
        <v>0.067089506173754</v>
      </c>
      <c r="N369" s="0"/>
      <c r="P369" s="93"/>
      <c r="FA369" s="64" t="n">
        <v>46447</v>
      </c>
      <c r="FB369" s="82" t="n">
        <v>46442</v>
      </c>
      <c r="FC369" s="83" t="n">
        <v>46441</v>
      </c>
    </row>
    <row r="370" customFormat="false" ht="14.65" hidden="false" customHeight="false" outlineLevel="0" collapsed="false">
      <c r="B370" s="89" t="n">
        <v>47209</v>
      </c>
      <c r="C370" s="0" t="n">
        <v>0.067079858938067</v>
      </c>
      <c r="I370" s="0" t="n">
        <v>0.067079858938067</v>
      </c>
      <c r="N370" s="0"/>
      <c r="P370" s="93"/>
      <c r="FA370" s="64" t="n">
        <v>46478</v>
      </c>
      <c r="FB370" s="82" t="n">
        <v>46475</v>
      </c>
      <c r="FC370" s="83" t="n">
        <v>46471</v>
      </c>
    </row>
    <row r="371" customFormat="false" ht="14.65" hidden="false" customHeight="false" outlineLevel="0" collapsed="false">
      <c r="B371" s="89" t="n">
        <v>47239</v>
      </c>
      <c r="C371" s="0" t="n">
        <v>0.06707052290356</v>
      </c>
      <c r="I371" s="0" t="n">
        <v>0.06707052290356</v>
      </c>
      <c r="N371" s="0"/>
      <c r="P371" s="93"/>
      <c r="FA371" s="64" t="n">
        <v>46508</v>
      </c>
      <c r="FB371" s="82" t="n">
        <v>46505</v>
      </c>
      <c r="FC371" s="83" t="n">
        <v>46504</v>
      </c>
    </row>
    <row r="372" customFormat="false" ht="14.65" hidden="false" customHeight="false" outlineLevel="0" collapsed="false">
      <c r="B372" s="89" t="n">
        <v>47270</v>
      </c>
      <c r="C372" s="0" t="n">
        <v>0.067060875667933</v>
      </c>
      <c r="I372" s="0" t="n">
        <v>0.067060875667933</v>
      </c>
      <c r="N372" s="0"/>
      <c r="P372" s="93"/>
      <c r="FA372" s="64" t="n">
        <v>46539</v>
      </c>
      <c r="FB372" s="82" t="n">
        <v>46533</v>
      </c>
      <c r="FC372" s="83" t="n">
        <v>46532</v>
      </c>
    </row>
    <row r="373" customFormat="false" ht="14.65" hidden="false" customHeight="false" outlineLevel="0" collapsed="false">
      <c r="N373" s="0"/>
      <c r="P373" s="93"/>
      <c r="FA373" s="64" t="n">
        <v>46569</v>
      </c>
      <c r="FB373" s="82" t="n">
        <v>46566</v>
      </c>
      <c r="FC373" s="83" t="n">
        <v>46563</v>
      </c>
    </row>
    <row r="374" customFormat="false" ht="14.65" hidden="false" customHeight="false" outlineLevel="0" collapsed="false">
      <c r="N374" s="0"/>
      <c r="P374" s="93"/>
      <c r="FA374" s="64" t="n">
        <v>46600</v>
      </c>
      <c r="FB374" s="82" t="n">
        <v>46596</v>
      </c>
      <c r="FC374" s="83" t="n">
        <v>46595</v>
      </c>
    </row>
    <row r="375" customFormat="false" ht="14.65" hidden="false" customHeight="false" outlineLevel="0" collapsed="false">
      <c r="N375" s="0"/>
      <c r="P375" s="93"/>
      <c r="FA375" s="64" t="n">
        <v>46631</v>
      </c>
      <c r="FB375" s="82" t="n">
        <v>46626</v>
      </c>
      <c r="FC375" s="83" t="n">
        <v>46625</v>
      </c>
    </row>
    <row r="376" customFormat="false" ht="14.65" hidden="false" customHeight="false" outlineLevel="0" collapsed="false">
      <c r="N376" s="0"/>
      <c r="P376" s="93"/>
      <c r="FA376" s="64" t="n">
        <v>46661</v>
      </c>
      <c r="FB376" s="82" t="n">
        <v>46658</v>
      </c>
      <c r="FC376" s="83" t="n">
        <v>46657</v>
      </c>
    </row>
    <row r="377" customFormat="false" ht="14.65" hidden="false" customHeight="false" outlineLevel="0" collapsed="false">
      <c r="N377" s="0"/>
      <c r="P377" s="93"/>
      <c r="FA377" s="64" t="n">
        <v>46692</v>
      </c>
      <c r="FB377" s="82" t="n">
        <v>46687</v>
      </c>
      <c r="FC377" s="83" t="n">
        <v>46686</v>
      </c>
    </row>
    <row r="378" customFormat="false" ht="14.65" hidden="false" customHeight="false" outlineLevel="0" collapsed="false">
      <c r="N378" s="0"/>
      <c r="P378" s="93"/>
      <c r="FA378" s="64" t="n">
        <v>46722</v>
      </c>
      <c r="FB378" s="82" t="n">
        <v>46717</v>
      </c>
      <c r="FC378" s="83" t="n">
        <v>46715</v>
      </c>
    </row>
    <row r="379" customFormat="false" ht="14.65" hidden="false" customHeight="false" outlineLevel="0" collapsed="false">
      <c r="N379" s="0"/>
      <c r="P379" s="93"/>
      <c r="FA379" s="64" t="n">
        <v>46753</v>
      </c>
      <c r="FB379" s="82" t="n">
        <v>46749</v>
      </c>
      <c r="FC379" s="83" t="n">
        <v>46748</v>
      </c>
    </row>
    <row r="380" customFormat="false" ht="14.65" hidden="false" customHeight="false" outlineLevel="0" collapsed="false">
      <c r="N380" s="0"/>
      <c r="P380" s="93"/>
      <c r="FA380" s="64" t="n">
        <v>46784</v>
      </c>
      <c r="FB380" s="82" t="n">
        <v>46779</v>
      </c>
      <c r="FC380" s="83" t="n">
        <v>46778</v>
      </c>
    </row>
    <row r="381" customFormat="false" ht="14.65" hidden="false" customHeight="false" outlineLevel="0" collapsed="false">
      <c r="N381" s="0"/>
      <c r="P381" s="93"/>
      <c r="FA381" s="64" t="n">
        <v>46813</v>
      </c>
      <c r="FB381" s="82" t="n">
        <v>46808</v>
      </c>
      <c r="FC381" s="83" t="n">
        <v>46807</v>
      </c>
    </row>
    <row r="382" customFormat="false" ht="14.65" hidden="false" customHeight="false" outlineLevel="0" collapsed="false">
      <c r="N382" s="0"/>
      <c r="P382" s="93"/>
      <c r="FA382" s="64" t="n">
        <v>46844</v>
      </c>
      <c r="FB382" s="82" t="n">
        <v>46841</v>
      </c>
      <c r="FC382" s="83" t="n">
        <v>46840</v>
      </c>
    </row>
    <row r="383" customFormat="false" ht="14.65" hidden="false" customHeight="false" outlineLevel="0" collapsed="false">
      <c r="N383" s="0"/>
      <c r="P383" s="93"/>
      <c r="FA383" s="64" t="n">
        <v>46874</v>
      </c>
      <c r="FB383" s="82" t="n">
        <v>46869</v>
      </c>
      <c r="FC383" s="83" t="n">
        <v>46868</v>
      </c>
    </row>
    <row r="384" customFormat="false" ht="14.65" hidden="false" customHeight="false" outlineLevel="0" collapsed="false">
      <c r="N384" s="0"/>
      <c r="P384" s="93"/>
      <c r="FA384" s="64" t="n">
        <v>46905</v>
      </c>
      <c r="FB384" s="82" t="n">
        <v>46899</v>
      </c>
      <c r="FC384" s="83" t="n">
        <v>46898</v>
      </c>
    </row>
    <row r="385" customFormat="false" ht="14.65" hidden="false" customHeight="false" outlineLevel="0" collapsed="false">
      <c r="N385" s="0"/>
      <c r="P385" s="93"/>
      <c r="FA385" s="64" t="n">
        <v>46935</v>
      </c>
      <c r="FB385" s="82" t="n">
        <v>46932</v>
      </c>
      <c r="FC385" s="83" t="n">
        <v>46931</v>
      </c>
    </row>
    <row r="386" customFormat="false" ht="14.65" hidden="false" customHeight="false" outlineLevel="0" collapsed="false">
      <c r="N386" s="0"/>
      <c r="P386" s="93"/>
      <c r="FA386" s="64" t="n">
        <v>46966</v>
      </c>
      <c r="FB386" s="82" t="n">
        <v>46961</v>
      </c>
      <c r="FC386" s="83" t="n">
        <v>46960</v>
      </c>
    </row>
    <row r="387" customFormat="false" ht="14.65" hidden="false" customHeight="false" outlineLevel="0" collapsed="false">
      <c r="N387" s="0"/>
      <c r="P387" s="93"/>
      <c r="FA387" s="64" t="n">
        <v>46997</v>
      </c>
      <c r="FB387" s="82" t="n">
        <v>46994</v>
      </c>
      <c r="FC387" s="83" t="n">
        <v>46993</v>
      </c>
    </row>
    <row r="388" customFormat="false" ht="14.65" hidden="false" customHeight="false" outlineLevel="0" collapsed="false">
      <c r="N388" s="0"/>
      <c r="P388" s="93"/>
      <c r="FA388" s="64" t="n">
        <v>47027</v>
      </c>
      <c r="FB388" s="82" t="n">
        <v>47023</v>
      </c>
      <c r="FC388" s="83" t="n">
        <v>47022</v>
      </c>
    </row>
    <row r="389" customFormat="false" ht="14.65" hidden="false" customHeight="false" outlineLevel="0" collapsed="false">
      <c r="N389" s="0"/>
      <c r="P389" s="93"/>
      <c r="FA389" s="64" t="n">
        <v>47058</v>
      </c>
      <c r="FB389" s="82" t="n">
        <v>47053</v>
      </c>
      <c r="FC389" s="83" t="n">
        <v>47052</v>
      </c>
    </row>
    <row r="390" customFormat="false" ht="14.65" hidden="false" customHeight="false" outlineLevel="0" collapsed="false">
      <c r="N390" s="0"/>
      <c r="P390" s="93"/>
      <c r="FA390" s="64" t="n">
        <v>47088</v>
      </c>
      <c r="FB390" s="82" t="n">
        <v>47085</v>
      </c>
      <c r="FC390" s="83" t="n">
        <v>47084</v>
      </c>
    </row>
    <row r="391" customFormat="false" ht="14.65" hidden="false" customHeight="false" outlineLevel="0" collapsed="false">
      <c r="N391" s="0"/>
      <c r="P391" s="93"/>
      <c r="FA391" s="64" t="n">
        <v>47119</v>
      </c>
      <c r="FB391" s="82" t="n">
        <v>47114</v>
      </c>
      <c r="FC391" s="83" t="n">
        <v>47113</v>
      </c>
    </row>
    <row r="392" customFormat="false" ht="14.65" hidden="false" customHeight="false" outlineLevel="0" collapsed="false">
      <c r="N392" s="0"/>
      <c r="P392" s="93"/>
      <c r="FA392" s="64" t="n">
        <v>47150</v>
      </c>
      <c r="FB392" s="82" t="n">
        <v>47147</v>
      </c>
      <c r="FC392" s="83" t="n">
        <v>47144</v>
      </c>
    </row>
    <row r="393" customFormat="false" ht="14.65" hidden="false" customHeight="false" outlineLevel="0" collapsed="false">
      <c r="N393" s="0"/>
      <c r="P393" s="93"/>
      <c r="FA393" s="64" t="n">
        <v>47178</v>
      </c>
      <c r="FB393" s="82" t="n">
        <v>47175</v>
      </c>
      <c r="FC393" s="83" t="n">
        <v>47172</v>
      </c>
    </row>
    <row r="394" customFormat="false" ht="14.65" hidden="false" customHeight="false" outlineLevel="0" collapsed="false">
      <c r="N394" s="0"/>
      <c r="P394" s="93"/>
      <c r="FA394" s="64" t="n">
        <v>47209</v>
      </c>
      <c r="FB394" s="82" t="n">
        <v>47204</v>
      </c>
      <c r="FC394" s="83" t="n">
        <v>47203</v>
      </c>
    </row>
    <row r="395" customFormat="false" ht="14.65" hidden="false" customHeight="false" outlineLevel="0" collapsed="false">
      <c r="N395" s="0"/>
      <c r="P395" s="93"/>
      <c r="FA395" s="64" t="n">
        <v>47239</v>
      </c>
      <c r="FB395" s="82" t="n">
        <v>47234</v>
      </c>
      <c r="FC395" s="83" t="n">
        <v>47233</v>
      </c>
    </row>
    <row r="396" customFormat="false" ht="14.65" hidden="false" customHeight="false" outlineLevel="0" collapsed="false">
      <c r="N396" s="0"/>
      <c r="P396" s="93"/>
      <c r="FA396" s="64" t="n">
        <v>47270</v>
      </c>
      <c r="FB396" s="82" t="n">
        <v>47267</v>
      </c>
      <c r="FC396" s="83" t="n">
        <v>47263</v>
      </c>
    </row>
    <row r="397" customFormat="false" ht="14.65" hidden="false" customHeight="false" outlineLevel="0" collapsed="false">
      <c r="N397" s="0"/>
      <c r="P397" s="93"/>
      <c r="FA397" s="64" t="n">
        <v>47300</v>
      </c>
      <c r="FB397" s="82" t="n">
        <v>47296</v>
      </c>
      <c r="FC397" s="83" t="n">
        <v>47295</v>
      </c>
    </row>
    <row r="398" customFormat="false" ht="14.65" hidden="false" customHeight="false" outlineLevel="0" collapsed="false">
      <c r="N398" s="0"/>
      <c r="P398" s="93"/>
      <c r="FA398" s="64" t="n">
        <v>47331</v>
      </c>
      <c r="FB398" s="82" t="n">
        <v>47326</v>
      </c>
      <c r="FC398" s="83" t="n">
        <v>47325</v>
      </c>
    </row>
    <row r="399" customFormat="false" ht="14.65" hidden="false" customHeight="false" outlineLevel="0" collapsed="false">
      <c r="N399" s="0"/>
      <c r="P399" s="93"/>
      <c r="FA399" s="64" t="n">
        <v>47362</v>
      </c>
      <c r="FB399" s="82" t="n">
        <v>47359</v>
      </c>
      <c r="FC399" s="83" t="n">
        <v>47358</v>
      </c>
    </row>
    <row r="400" customFormat="false" ht="14.65" hidden="false" customHeight="false" outlineLevel="0" collapsed="false">
      <c r="N400" s="0"/>
      <c r="P400" s="93"/>
      <c r="FA400" s="64" t="n">
        <v>47392</v>
      </c>
      <c r="FB400" s="82" t="n">
        <v>47387</v>
      </c>
      <c r="FC400" s="83" t="n">
        <v>47386</v>
      </c>
    </row>
    <row r="401" customFormat="false" ht="14.65" hidden="false" customHeight="false" outlineLevel="0" collapsed="false">
      <c r="N401" s="0"/>
      <c r="P401" s="93"/>
      <c r="FA401" s="64" t="n">
        <v>47423</v>
      </c>
      <c r="FB401" s="82" t="n">
        <v>47420</v>
      </c>
      <c r="FC401" s="83" t="n">
        <v>47417</v>
      </c>
    </row>
    <row r="402" customFormat="false" ht="14.65" hidden="false" customHeight="false" outlineLevel="0" collapsed="false">
      <c r="N402" s="0"/>
      <c r="P402" s="93"/>
      <c r="FA402" s="64" t="n">
        <v>47453</v>
      </c>
      <c r="FB402" s="82" t="n">
        <v>47450</v>
      </c>
      <c r="FC402" s="83" t="n">
        <v>47449</v>
      </c>
    </row>
    <row r="403" customFormat="false" ht="14.65" hidden="false" customHeight="false" outlineLevel="0" collapsed="false">
      <c r="N403" s="0"/>
      <c r="P403" s="93"/>
      <c r="FA403" s="64" t="n">
        <v>47484</v>
      </c>
      <c r="FB403" s="82" t="n">
        <v>47479</v>
      </c>
      <c r="FC403" s="83" t="n">
        <v>47478</v>
      </c>
    </row>
    <row r="404" customFormat="false" ht="14.65" hidden="false" customHeight="false" outlineLevel="0" collapsed="false">
      <c r="N404" s="0"/>
      <c r="P404" s="93"/>
      <c r="FA404" s="64" t="n">
        <v>47515</v>
      </c>
      <c r="FB404" s="82" t="n">
        <v>47512</v>
      </c>
      <c r="FC404" s="83" t="n">
        <v>47511</v>
      </c>
    </row>
    <row r="405" customFormat="false" ht="14.65" hidden="false" customHeight="false" outlineLevel="0" collapsed="false">
      <c r="N405" s="0"/>
      <c r="P405" s="93"/>
      <c r="FA405" s="64" t="n">
        <v>47543</v>
      </c>
      <c r="FB405" s="82" t="n">
        <v>47540</v>
      </c>
      <c r="FC405" s="83" t="n">
        <v>47539</v>
      </c>
    </row>
    <row r="406" customFormat="false" ht="14.65" hidden="false" customHeight="false" outlineLevel="0" collapsed="false">
      <c r="N406" s="0"/>
      <c r="P406" s="93"/>
      <c r="FA406" s="64" t="n">
        <v>47574</v>
      </c>
      <c r="FB406" s="82" t="n">
        <v>47569</v>
      </c>
      <c r="FC406" s="83" t="n">
        <v>47568</v>
      </c>
    </row>
    <row r="407" customFormat="false" ht="14.65" hidden="false" customHeight="false" outlineLevel="0" collapsed="false">
      <c r="N407" s="0"/>
      <c r="P407" s="93"/>
      <c r="FA407" s="64" t="n">
        <v>47604</v>
      </c>
      <c r="FB407" s="82" t="n">
        <v>47599</v>
      </c>
      <c r="FC407" s="83" t="n">
        <v>47598</v>
      </c>
    </row>
    <row r="408" customFormat="false" ht="14.65" hidden="false" customHeight="false" outlineLevel="0" collapsed="false">
      <c r="N408" s="0"/>
      <c r="P408" s="93"/>
      <c r="FA408" s="64" t="n">
        <v>47635</v>
      </c>
      <c r="FB408" s="82" t="n">
        <v>47632</v>
      </c>
      <c r="FC408" s="83" t="n">
        <v>47631</v>
      </c>
    </row>
    <row r="409" customFormat="false" ht="14.65" hidden="false" customHeight="false" outlineLevel="0" collapsed="false">
      <c r="N409" s="0"/>
      <c r="P409" s="93"/>
      <c r="FA409" s="64" t="n">
        <v>47665</v>
      </c>
      <c r="FB409" s="82" t="n">
        <v>47660</v>
      </c>
      <c r="FC409" s="83" t="n">
        <v>47659</v>
      </c>
    </row>
    <row r="410" customFormat="false" ht="14.65" hidden="false" customHeight="false" outlineLevel="0" collapsed="false">
      <c r="N410" s="0"/>
      <c r="P410" s="93"/>
      <c r="FA410" s="64" t="n">
        <v>47696</v>
      </c>
      <c r="FB410" s="82" t="n">
        <v>47693</v>
      </c>
      <c r="FC410" s="83" t="n">
        <v>47690</v>
      </c>
    </row>
    <row r="411" customFormat="false" ht="14.65" hidden="false" customHeight="false" outlineLevel="0" collapsed="false">
      <c r="N411" s="0"/>
      <c r="P411" s="93"/>
      <c r="FA411" s="64" t="n">
        <v>47727</v>
      </c>
      <c r="FB411" s="82" t="n">
        <v>47723</v>
      </c>
      <c r="FC411" s="83" t="n">
        <v>47722</v>
      </c>
    </row>
    <row r="412" customFormat="false" ht="14.65" hidden="false" customHeight="false" outlineLevel="0" collapsed="false">
      <c r="N412" s="0"/>
      <c r="P412" s="93"/>
      <c r="FA412" s="64" t="n">
        <v>47757</v>
      </c>
      <c r="FB412" s="82" t="n">
        <v>47752</v>
      </c>
      <c r="FC412" s="83" t="n">
        <v>47751</v>
      </c>
    </row>
    <row r="413" customFormat="false" ht="14.65" hidden="false" customHeight="false" outlineLevel="0" collapsed="false">
      <c r="N413" s="0"/>
      <c r="P413" s="93"/>
      <c r="FA413" s="64" t="n">
        <v>47788</v>
      </c>
      <c r="FB413" s="82" t="n">
        <v>47785</v>
      </c>
      <c r="FC413" s="83" t="n">
        <v>47784</v>
      </c>
    </row>
    <row r="414" customFormat="false" ht="14.65" hidden="false" customHeight="false" outlineLevel="0" collapsed="false">
      <c r="N414" s="0"/>
      <c r="P414" s="93"/>
      <c r="FA414" s="94" t="n">
        <v>47818</v>
      </c>
      <c r="FB414" s="95" t="n">
        <v>47813</v>
      </c>
      <c r="FC414" s="96" t="n">
        <v>47812</v>
      </c>
    </row>
    <row r="415" customFormat="false" ht="14.65" hidden="false" customHeight="false" outlineLevel="0" collapsed="false">
      <c r="N415" s="0"/>
      <c r="P415" s="93"/>
    </row>
    <row r="416" customFormat="false" ht="14.65" hidden="false" customHeight="false" outlineLevel="0" collapsed="false">
      <c r="N416" s="0"/>
      <c r="P416" s="93"/>
    </row>
    <row r="417" customFormat="false" ht="14.65" hidden="false" customHeight="false" outlineLevel="0" collapsed="false">
      <c r="N417" s="0"/>
      <c r="P417" s="93"/>
    </row>
    <row r="418" customFormat="false" ht="14.65" hidden="false" customHeight="false" outlineLevel="0" collapsed="false">
      <c r="N418" s="0"/>
      <c r="P418" s="93"/>
    </row>
    <row r="419" customFormat="false" ht="14.65" hidden="false" customHeight="false" outlineLevel="0" collapsed="false">
      <c r="N419" s="0"/>
      <c r="P419" s="93"/>
    </row>
    <row r="420" customFormat="false" ht="14.65" hidden="false" customHeight="false" outlineLevel="0" collapsed="false">
      <c r="N420" s="0"/>
      <c r="P420" s="93"/>
    </row>
    <row r="421" customFormat="false" ht="14.65" hidden="false" customHeight="false" outlineLevel="0" collapsed="false">
      <c r="P421" s="93"/>
    </row>
    <row r="422" customFormat="false" ht="14.65" hidden="false" customHeight="false" outlineLevel="0" collapsed="false">
      <c r="P422" s="93"/>
    </row>
    <row r="423" customFormat="false" ht="14.65" hidden="false" customHeight="false" outlineLevel="0" collapsed="false">
      <c r="P423" s="93"/>
    </row>
    <row r="424" customFormat="false" ht="14.65" hidden="false" customHeight="false" outlineLevel="0" collapsed="false">
      <c r="P424" s="93"/>
    </row>
    <row r="425" customFormat="false" ht="14.65" hidden="false" customHeight="false" outlineLevel="0" collapsed="false">
      <c r="P425" s="93"/>
    </row>
    <row r="426" customFormat="false" ht="14.65" hidden="false" customHeight="false" outlineLevel="0" collapsed="false">
      <c r="P426" s="93"/>
    </row>
    <row r="427" customFormat="false" ht="14.65" hidden="false" customHeight="false" outlineLevel="0" collapsed="false">
      <c r="P427" s="93"/>
    </row>
    <row r="428" customFormat="false" ht="14.65" hidden="false" customHeight="false" outlineLevel="0" collapsed="false">
      <c r="P428" s="93"/>
    </row>
    <row r="429" customFormat="false" ht="14.65" hidden="false" customHeight="false" outlineLevel="0" collapsed="false">
      <c r="P429" s="93"/>
    </row>
    <row r="430" customFormat="false" ht="14.65" hidden="false" customHeight="false" outlineLevel="0" collapsed="false">
      <c r="P430" s="93"/>
    </row>
    <row r="431" customFormat="false" ht="14.65" hidden="false" customHeight="false" outlineLevel="0" collapsed="false">
      <c r="P431" s="93"/>
    </row>
    <row r="432" customFormat="false" ht="14.65" hidden="false" customHeight="false" outlineLevel="0" collapsed="false">
      <c r="P432" s="93"/>
    </row>
    <row r="433" customFormat="false" ht="14.65" hidden="false" customHeight="false" outlineLevel="0" collapsed="false">
      <c r="P433" s="93"/>
    </row>
    <row r="434" customFormat="false" ht="14.65" hidden="false" customHeight="false" outlineLevel="0" collapsed="false">
      <c r="P434" s="93"/>
    </row>
    <row r="435" customFormat="false" ht="14.65" hidden="false" customHeight="false" outlineLevel="0" collapsed="false">
      <c r="P435" s="93"/>
    </row>
    <row r="436" customFormat="false" ht="14.65" hidden="false" customHeight="false" outlineLevel="0" collapsed="false">
      <c r="P436" s="93"/>
    </row>
    <row r="437" customFormat="false" ht="14.65" hidden="false" customHeight="false" outlineLevel="0" collapsed="false">
      <c r="P437" s="93"/>
    </row>
    <row r="438" customFormat="false" ht="14.65" hidden="false" customHeight="false" outlineLevel="0" collapsed="false">
      <c r="P438" s="93"/>
    </row>
    <row r="439" customFormat="false" ht="14.65" hidden="false" customHeight="false" outlineLevel="0" collapsed="false">
      <c r="P439" s="93"/>
    </row>
    <row r="440" customFormat="false" ht="14.65" hidden="false" customHeight="false" outlineLevel="0" collapsed="false">
      <c r="P440" s="93"/>
    </row>
    <row r="441" customFormat="false" ht="14.65" hidden="false" customHeight="false" outlineLevel="0" collapsed="false">
      <c r="P441" s="93"/>
    </row>
    <row r="442" customFormat="false" ht="14.65" hidden="false" customHeight="false" outlineLevel="0" collapsed="false">
      <c r="P442" s="93"/>
    </row>
    <row r="443" customFormat="false" ht="14.65" hidden="false" customHeight="false" outlineLevel="0" collapsed="false">
      <c r="P443" s="93"/>
    </row>
    <row r="444" customFormat="false" ht="14.65" hidden="false" customHeight="false" outlineLevel="0" collapsed="false">
      <c r="P444" s="93"/>
    </row>
    <row r="445" customFormat="false" ht="14.65" hidden="false" customHeight="false" outlineLevel="0" collapsed="false">
      <c r="P445" s="93"/>
    </row>
    <row r="446" customFormat="false" ht="14.65" hidden="false" customHeight="false" outlineLevel="0" collapsed="false">
      <c r="P446" s="93"/>
    </row>
    <row r="447" customFormat="false" ht="14.65" hidden="false" customHeight="false" outlineLevel="0" collapsed="false">
      <c r="P447" s="93"/>
    </row>
    <row r="448" customFormat="false" ht="14.65" hidden="false" customHeight="false" outlineLevel="0" collapsed="false">
      <c r="P448" s="93"/>
    </row>
    <row r="449" customFormat="false" ht="14.65" hidden="false" customHeight="false" outlineLevel="0" collapsed="false">
      <c r="P449" s="93"/>
    </row>
    <row r="450" customFormat="false" ht="14.65" hidden="false" customHeight="false" outlineLevel="0" collapsed="false">
      <c r="P450" s="93"/>
    </row>
    <row r="451" customFormat="false" ht="14.65" hidden="false" customHeight="false" outlineLevel="0" collapsed="false">
      <c r="P451" s="93"/>
    </row>
    <row r="452" customFormat="false" ht="14.65" hidden="false" customHeight="false" outlineLevel="0" collapsed="false">
      <c r="P452" s="93"/>
    </row>
    <row r="453" customFormat="false" ht="14.65" hidden="false" customHeight="false" outlineLevel="0" collapsed="false">
      <c r="P453" s="93"/>
    </row>
    <row r="454" customFormat="false" ht="14.65" hidden="false" customHeight="false" outlineLevel="0" collapsed="false">
      <c r="P454" s="93"/>
    </row>
    <row r="455" customFormat="false" ht="14.65" hidden="false" customHeight="false" outlineLevel="0" collapsed="false">
      <c r="P455" s="93"/>
    </row>
    <row r="456" customFormat="false" ht="14.65" hidden="false" customHeight="false" outlineLevel="0" collapsed="false">
      <c r="P456" s="93"/>
    </row>
    <row r="457" customFormat="false" ht="14.65" hidden="false" customHeight="false" outlineLevel="0" collapsed="false">
      <c r="P457" s="93"/>
    </row>
    <row r="458" customFormat="false" ht="14.65" hidden="false" customHeight="false" outlineLevel="0" collapsed="false">
      <c r="P458" s="93"/>
    </row>
    <row r="459" customFormat="false" ht="14.65" hidden="false" customHeight="false" outlineLevel="0" collapsed="false">
      <c r="P459" s="93"/>
    </row>
    <row r="460" customFormat="false" ht="14.65" hidden="false" customHeight="false" outlineLevel="0" collapsed="false">
      <c r="P460" s="93"/>
    </row>
    <row r="461" customFormat="false" ht="14.65" hidden="false" customHeight="false" outlineLevel="0" collapsed="false">
      <c r="P461" s="93"/>
    </row>
    <row r="462" customFormat="false" ht="14.65" hidden="false" customHeight="false" outlineLevel="0" collapsed="false">
      <c r="P462" s="93"/>
    </row>
    <row r="463" customFormat="false" ht="14.65" hidden="false" customHeight="false" outlineLevel="0" collapsed="false">
      <c r="P463" s="93"/>
    </row>
    <row r="464" customFormat="false" ht="14.65" hidden="false" customHeight="false" outlineLevel="0" collapsed="false">
      <c r="P464" s="93"/>
    </row>
    <row r="465" customFormat="false" ht="14.65" hidden="false" customHeight="false" outlineLevel="0" collapsed="false">
      <c r="P465" s="93"/>
    </row>
    <row r="466" customFormat="false" ht="14.65" hidden="false" customHeight="false" outlineLevel="0" collapsed="false">
      <c r="P466" s="93"/>
    </row>
    <row r="467" customFormat="false" ht="14.65" hidden="false" customHeight="false" outlineLevel="0" collapsed="false">
      <c r="P467" s="93"/>
    </row>
    <row r="468" customFormat="false" ht="14.65" hidden="false" customHeight="false" outlineLevel="0" collapsed="false">
      <c r="P468" s="93"/>
    </row>
    <row r="469" customFormat="false" ht="14.65" hidden="false" customHeight="false" outlineLevel="0" collapsed="false">
      <c r="P469" s="93"/>
    </row>
    <row r="470" customFormat="false" ht="14.65" hidden="false" customHeight="false" outlineLevel="0" collapsed="false">
      <c r="P470" s="93"/>
    </row>
    <row r="471" customFormat="false" ht="14.65" hidden="false" customHeight="false" outlineLevel="0" collapsed="false">
      <c r="P471" s="93"/>
    </row>
    <row r="472" customFormat="false" ht="14.65" hidden="false" customHeight="false" outlineLevel="0" collapsed="false">
      <c r="P472" s="93"/>
    </row>
    <row r="473" customFormat="false" ht="14.65" hidden="false" customHeight="false" outlineLevel="0" collapsed="false">
      <c r="P473" s="93"/>
    </row>
    <row r="474" customFormat="false" ht="14.65" hidden="false" customHeight="false" outlineLevel="0" collapsed="false">
      <c r="P474" s="93"/>
    </row>
    <row r="475" customFormat="false" ht="14.65" hidden="false" customHeight="false" outlineLevel="0" collapsed="false">
      <c r="P475" s="93"/>
    </row>
    <row r="476" customFormat="false" ht="14.65" hidden="false" customHeight="false" outlineLevel="0" collapsed="false">
      <c r="P476" s="93"/>
    </row>
    <row r="477" customFormat="false" ht="14.65" hidden="false" customHeight="false" outlineLevel="0" collapsed="false">
      <c r="P477" s="93"/>
    </row>
    <row r="478" customFormat="false" ht="14.65" hidden="false" customHeight="false" outlineLevel="0" collapsed="false">
      <c r="P478" s="93"/>
    </row>
    <row r="479" customFormat="false" ht="14.65" hidden="false" customHeight="false" outlineLevel="0" collapsed="false">
      <c r="P479" s="93"/>
    </row>
    <row r="480" customFormat="false" ht="14.65" hidden="false" customHeight="false" outlineLevel="0" collapsed="false">
      <c r="P480" s="93"/>
    </row>
    <row r="481" customFormat="false" ht="14.65" hidden="false" customHeight="false" outlineLevel="0" collapsed="false">
      <c r="P481" s="93"/>
    </row>
    <row r="482" customFormat="false" ht="14.65" hidden="false" customHeight="false" outlineLevel="0" collapsed="false">
      <c r="P482" s="93"/>
    </row>
    <row r="483" customFormat="false" ht="14.65" hidden="false" customHeight="false" outlineLevel="0" collapsed="false">
      <c r="P483" s="93"/>
    </row>
    <row r="484" customFormat="false" ht="14.65" hidden="false" customHeight="false" outlineLevel="0" collapsed="false">
      <c r="P484" s="93"/>
    </row>
    <row r="485" customFormat="false" ht="14.65" hidden="false" customHeight="false" outlineLevel="0" collapsed="false">
      <c r="P485" s="93"/>
    </row>
    <row r="486" customFormat="false" ht="14.65" hidden="false" customHeight="false" outlineLevel="0" collapsed="false">
      <c r="P486" s="93"/>
    </row>
    <row r="487" customFormat="false" ht="14.65" hidden="false" customHeight="false" outlineLevel="0" collapsed="false">
      <c r="P487" s="93"/>
    </row>
    <row r="488" customFormat="false" ht="14.65" hidden="false" customHeight="false" outlineLevel="0" collapsed="false">
      <c r="P488" s="93"/>
    </row>
    <row r="489" customFormat="false" ht="14.65" hidden="false" customHeight="false" outlineLevel="0" collapsed="false">
      <c r="P489" s="93"/>
    </row>
    <row r="490" customFormat="false" ht="14.65" hidden="false" customHeight="false" outlineLevel="0" collapsed="false">
      <c r="P490" s="93"/>
    </row>
    <row r="491" customFormat="false" ht="14.65" hidden="false" customHeight="false" outlineLevel="0" collapsed="false">
      <c r="P491" s="93"/>
    </row>
    <row r="492" customFormat="false" ht="14.65" hidden="false" customHeight="false" outlineLevel="0" collapsed="false">
      <c r="P492" s="93"/>
    </row>
    <row r="493" customFormat="false" ht="14.65" hidden="false" customHeight="false" outlineLevel="0" collapsed="false">
      <c r="P493" s="93"/>
    </row>
    <row r="494" customFormat="false" ht="14.65" hidden="false" customHeight="false" outlineLevel="0" collapsed="false">
      <c r="P494" s="93"/>
    </row>
    <row r="495" customFormat="false" ht="14.65" hidden="false" customHeight="false" outlineLevel="0" collapsed="false">
      <c r="P495" s="93"/>
    </row>
    <row r="496" customFormat="false" ht="14.65" hidden="false" customHeight="false" outlineLevel="0" collapsed="false">
      <c r="P496" s="93"/>
    </row>
    <row r="497" customFormat="false" ht="14.65" hidden="false" customHeight="false" outlineLevel="0" collapsed="false">
      <c r="P497" s="93"/>
    </row>
    <row r="498" customFormat="false" ht="14.65" hidden="false" customHeight="false" outlineLevel="0" collapsed="false">
      <c r="P498" s="93"/>
    </row>
    <row r="499" customFormat="false" ht="14.65" hidden="false" customHeight="false" outlineLevel="0" collapsed="false">
      <c r="P499" s="93"/>
    </row>
    <row r="500" customFormat="false" ht="14.65" hidden="false" customHeight="false" outlineLevel="0" collapsed="false">
      <c r="P500" s="93"/>
    </row>
    <row r="501" customFormat="false" ht="14.65" hidden="false" customHeight="false" outlineLevel="0" collapsed="false">
      <c r="P501" s="93"/>
    </row>
    <row r="502" customFormat="false" ht="14.65" hidden="false" customHeight="false" outlineLevel="0" collapsed="false">
      <c r="P502" s="93"/>
    </row>
    <row r="503" customFormat="false" ht="14.65" hidden="false" customHeight="false" outlineLevel="0" collapsed="false">
      <c r="P503" s="93"/>
    </row>
    <row r="504" customFormat="false" ht="14.65" hidden="false" customHeight="false" outlineLevel="0" collapsed="false">
      <c r="P504" s="93"/>
    </row>
    <row r="505" customFormat="false" ht="14.65" hidden="false" customHeight="false" outlineLevel="0" collapsed="false">
      <c r="P505" s="93"/>
    </row>
    <row r="506" customFormat="false" ht="14.65" hidden="false" customHeight="false" outlineLevel="0" collapsed="false">
      <c r="P506" s="93"/>
    </row>
    <row r="507" customFormat="false" ht="14.65" hidden="false" customHeight="false" outlineLevel="0" collapsed="false">
      <c r="P507" s="93"/>
    </row>
    <row r="508" customFormat="false" ht="14.65" hidden="false" customHeight="false" outlineLevel="0" collapsed="false">
      <c r="P508" s="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4.65" customHeight="true" zeroHeight="false" outlineLevelRow="0" outlineLevelCol="0"/>
  <sheetData>
    <row r="1" customFormat="false" ht="24.05" hidden="false" customHeight="false" outlineLevel="0" collapsed="false"/>
    <row r="2" customFormat="false" ht="17" hidden="false" customHeight="false" outlineLevel="0" collapsed="false"/>
    <row r="3" customFormat="false" ht="17" hidden="false" customHeight="false" outlineLevel="0" collapsed="false"/>
    <row r="6" customFormat="false" ht="47.75" hidden="false" customHeight="false" outlineLevel="0" collapsed="false"/>
    <row r="7" customFormat="false" ht="17" hidden="false" customHeight="false" outlineLevel="0" collapsed="false"/>
    <row r="8" customFormat="false" ht="17" hidden="false" customHeight="false" outlineLevel="0" collapsed="false"/>
    <row r="11" customFormat="false" ht="24.0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