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501D Transfer" sheetId="1" state="visible" r:id="rId3"/>
    <sheet name="Dates" sheetId="2" state="visible" r:id="rId4"/>
  </sheets>
  <definedNames>
    <definedName function="false" hidden="false" localSheetId="0" name="_xlnm.Print_Area" vbProcedure="false">'New 501D Transfer'!$A$1:$K$53</definedName>
    <definedName function="false" hidden="false" name="Austin" vbProcedure="false">#REF!</definedName>
    <definedName function="false" hidden="false" name="Basis" vbProcedure="false">'New 501D Transfer'!$D$5</definedName>
    <definedName function="false" hidden="false" name="Change_Order" vbProcedure="false">#REF!</definedName>
    <definedName function="false" hidden="false" name="ESA" vbProcedure="false">#REF!</definedName>
    <definedName function="false" hidden="false" name="ESATurbine" vbProcedure="false">#REF!</definedName>
    <definedName function="false" hidden="false" name="Interest" vbProcedure="false">'New 501D Transfer'!$D$3</definedName>
    <definedName function="false" hidden="false" name="NewTurbine" vbProcedure="false">#REF!</definedName>
    <definedName function="false" hidden="false" name="Prepay" vbProcedure="false">#REF!</definedName>
    <definedName function="false" hidden="false" name="Turbine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Rebecca E. Walker:
</t>
        </r>
        <r>
          <rPr>
            <sz val="8"/>
            <color rgb="FF000000"/>
            <rFont val="Tahoma"/>
            <family val="0"/>
          </rPr>
          <t xml:space="preserve">CALME will charge ENA this payoff amount as of 1/29/01.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51</xdr:colOff>
                <xdr:row>41</xdr:row>
                <xdr:rowOff>7</xdr:rowOff>
              </xdr:from>
              <xdr:to>
                <xdr:col>9</xdr:col>
                <xdr:colOff>28</xdr:colOff>
                <xdr:row>45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<sst xmlns="http://schemas.openxmlformats.org/spreadsheetml/2006/main" count="77" uniqueCount="41">
  <si>
    <t xml:space="preserve">Transfer Price for 501D Turbines</t>
  </si>
  <si>
    <t xml:space="preserve">Prior to 1/1/01</t>
  </si>
  <si>
    <t xml:space="preserve">After 1/1/01</t>
  </si>
  <si>
    <t xml:space="preserve">Projected Interest Rate (Annual)</t>
  </si>
  <si>
    <t xml:space="preserve">As of</t>
  </si>
  <si>
    <t xml:space="preserve">Projected Interest Rate (Daily)</t>
  </si>
  <si>
    <r>
      <rPr>
        <b val="true"/>
        <sz val="10"/>
        <rFont val="Arial"/>
        <family val="2"/>
      </rPr>
      <t xml:space="preserve">Total Facility Amount</t>
    </r>
    <r>
      <rPr>
        <b val="true"/>
        <vertAlign val="superscript"/>
        <sz val="10"/>
        <rFont val="Arial"/>
        <family val="2"/>
      </rPr>
      <t xml:space="preserve"> </t>
    </r>
  </si>
  <si>
    <t xml:space="preserve">Basis</t>
  </si>
  <si>
    <t xml:space="preserve">Date</t>
  </si>
  <si>
    <t xml:space="preserve">Drawdown %</t>
  </si>
  <si>
    <t xml:space="preserve">Drawdown Amount</t>
  </si>
  <si>
    <t xml:space="preserve">Accrued Interest</t>
  </si>
  <si>
    <t xml:space="preserve">Balance</t>
  </si>
  <si>
    <t xml:space="preserve">Milestone Payment</t>
  </si>
  <si>
    <t xml:space="preserve">12/14/98 -12/28/99</t>
  </si>
  <si>
    <t xml:space="preserve">12/29/98 - 4/14/99</t>
  </si>
  <si>
    <t xml:space="preserve">4/15/99 - 5/13/99</t>
  </si>
  <si>
    <t xml:space="preserve">5/14/99 - 5/25/99</t>
  </si>
  <si>
    <t xml:space="preserve">5/26/99 - 7/15/99</t>
  </si>
  <si>
    <t xml:space="preserve">7/16/99 -8/13/99</t>
  </si>
  <si>
    <t xml:space="preserve">8/14/99 - 10/15/99</t>
  </si>
  <si>
    <t xml:space="preserve">10/16/99 - 11/18/99</t>
  </si>
  <si>
    <t xml:space="preserve">11/19/99 - 12/20/99</t>
  </si>
  <si>
    <t xml:space="preserve">12/21/99 - 12/23/99</t>
  </si>
  <si>
    <t xml:space="preserve">12/24/99 - 1/26/00</t>
  </si>
  <si>
    <t xml:space="preserve">1/27/00 - 3/02/00</t>
  </si>
  <si>
    <t xml:space="preserve">3/03/00 - 4/07/00</t>
  </si>
  <si>
    <t xml:space="preserve">4/08/00 - 6/16/00</t>
  </si>
  <si>
    <t xml:space="preserve">6/17/00 - 9/30/00</t>
  </si>
  <si>
    <t xml:space="preserve">10/1/00 - 12/31/00</t>
  </si>
  <si>
    <t xml:space="preserve">1/1/01 - 1/29/01</t>
  </si>
  <si>
    <t xml:space="preserve">1/30/01 - 6/30/01</t>
  </si>
  <si>
    <t xml:space="preserve">Column Totals</t>
  </si>
  <si>
    <t xml:space="preserve">Ending Balance</t>
  </si>
  <si>
    <t xml:space="preserve">Total per Turbine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</si>
  <si>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 Assume 6.5%/p.a. flat interest rate prior to 1/1/01 and 9.0%/p.a. flat interest rate after 1/1/01.</t>
    </r>
  </si>
  <si>
    <t xml:space="preserve">CALME Calculated Payoff Amount as of 1/29/01</t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</si>
  <si>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 Assume contract price includes $419,000 change order.</t>
    </r>
  </si>
  <si>
    <t xml:space="preserve">Transfer Price Model Payoff Amount as of 1/29/01</t>
  </si>
  <si>
    <t xml:space="preserve">Variance</t>
  </si>
  <si>
    <t xml:space="preserve">Dates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</si>
</sst>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%"/>
    <numFmt numFmtId="166" formatCode="0.00%"/>
    <numFmt numFmtId="167" formatCode="0%"/>
    <numFmt numFmtId="168" formatCode="[$-409]#,##0_);[RED]\(#,##0\)"/>
    <numFmt numFmtId="169" formatCode="_(* #,##0.00_);_(* \(#,##0.00\);_(* \-??_);_(@_)"/>
    <numFmt numFmtId="170" formatCode="mm/dd/yy"/>
    <numFmt numFmtId="171" formatCode="#,##0"/>
    <numFmt numFmtId="172" formatCode="_(* #,##0_);_(* \(#,##0\);_(* \-??_);_(@_)"/>
    <numFmt numFmtId="173" formatCode="[$-409]d\-mmm\-yy"/>
    <numFmt numFmtId="174" formatCode="_(\$* #,##0.00_);_(\$* \(#,##0.00\);_(\$* \-??_);_(@_)"/>
    <numFmt numFmtId="175" formatCode="[$-409]m/d/yyyy"/>
    <numFmt numFmtId="176" formatCode="dd\-mmm\-yy"/>
    <numFmt numFmtId="177" formatCode="[$-409]#,##0.00_);[RED]\(#,##0.00\)"/>
    <numFmt numFmtId="178" formatCode="[$-409]#,##0_);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6.99"/>
    <col collapsed="false" customWidth="true" hidden="false" outlineLevel="0" max="3" min="3" style="0" width="20.7"/>
    <col collapsed="false" customWidth="true" hidden="false" outlineLevel="0" max="5" min="4" style="0" width="14.85"/>
    <col collapsed="false" customWidth="true" hidden="false" outlineLevel="0" max="6" min="6" style="0" width="26.28"/>
    <col collapsed="false" customWidth="true" hidden="false" outlineLevel="0" max="7" min="7" style="0" width="15.41"/>
    <col collapsed="false" customWidth="true" hidden="false" outlineLevel="0" max="8" min="8" style="0" width="12.28"/>
    <col collapsed="false" customWidth="true" hidden="false" outlineLevel="0" max="10" min="10" style="0" width="10.13"/>
  </cols>
  <sheetData>
    <row r="1" customFormat="false" ht="12.75" hidden="false" customHeight="false" outlineLevel="0" collapsed="false">
      <c r="A1" s="1" t="s">
        <v>0</v>
      </c>
      <c r="D1" s="2" t="s">
        <v>1</v>
      </c>
      <c r="E1" s="2" t="s">
        <v>2</v>
      </c>
    </row>
    <row r="2" customFormat="false" ht="12.75" hidden="false" customHeight="false" outlineLevel="0" collapsed="false">
      <c r="B2" s="3"/>
      <c r="C2" s="4" t="s">
        <v>3</v>
      </c>
      <c r="D2" s="5" t="n">
        <v>0.065</v>
      </c>
      <c r="E2" s="6" t="n">
        <v>0.09</v>
      </c>
      <c r="F2" s="7"/>
    </row>
    <row r="3" customFormat="false" ht="12.75" hidden="false" customHeight="false" outlineLevel="0" collapsed="false">
      <c r="A3" s="1" t="s">
        <v>4</v>
      </c>
      <c r="B3" s="8"/>
      <c r="C3" s="9" t="s">
        <v>5</v>
      </c>
      <c r="D3" s="10" t="n">
        <f aca="false">+D2/Basis</f>
        <v>0.000178082191780822</v>
      </c>
      <c r="E3" s="11" t="n">
        <f aca="false">+E2/Basis</f>
        <v>0.000246575342465753</v>
      </c>
    </row>
    <row r="4" customFormat="false" ht="14.25" hidden="false" customHeight="false" outlineLevel="0" collapsed="false">
      <c r="A4" s="1"/>
      <c r="B4" s="12"/>
      <c r="C4" s="13" t="s">
        <v>6</v>
      </c>
      <c r="D4" s="14" t="n">
        <f aca="false">24087000+419000</f>
        <v>24506000</v>
      </c>
      <c r="E4" s="15"/>
    </row>
    <row r="5" customFormat="false" ht="12.75" hidden="false" customHeight="false" outlineLevel="0" collapsed="false">
      <c r="A5" s="16" t="n">
        <v>37072</v>
      </c>
      <c r="B5" s="17"/>
      <c r="C5" s="18" t="s">
        <v>7</v>
      </c>
      <c r="D5" s="19" t="n">
        <v>365</v>
      </c>
      <c r="E5" s="20"/>
    </row>
    <row r="6" customFormat="false" ht="12.75" hidden="false" customHeight="false" outlineLevel="0" collapsed="false">
      <c r="B6" s="21"/>
      <c r="C6" s="22"/>
      <c r="D6" s="23"/>
      <c r="E6" s="23"/>
      <c r="F6" s="23"/>
    </row>
    <row r="7" customFormat="false" ht="12.75" hidden="false" customHeight="false" outlineLevel="0" collapsed="false">
      <c r="D7" s="22"/>
      <c r="E7" s="22"/>
    </row>
    <row r="8" customFormat="false" ht="37.5" hidden="false" customHeight="true" outlineLevel="0" collapsed="false">
      <c r="A8" s="24"/>
      <c r="B8" s="24"/>
      <c r="C8" s="25" t="s">
        <v>8</v>
      </c>
      <c r="D8" s="26" t="s">
        <v>9</v>
      </c>
      <c r="E8" s="27" t="s">
        <v>10</v>
      </c>
      <c r="F8" s="25" t="s">
        <v>11</v>
      </c>
      <c r="G8" s="25" t="s">
        <v>12</v>
      </c>
    </row>
    <row r="9" customFormat="false" ht="15.75" hidden="false" customHeight="true" outlineLevel="0" collapsed="false">
      <c r="A9" s="28" t="s">
        <v>13</v>
      </c>
      <c r="B9" s="29"/>
      <c r="C9" s="30" t="n">
        <v>36143</v>
      </c>
      <c r="D9" s="31" t="n">
        <f aca="false">E9/$D$4</f>
        <v>0.0493324900024484</v>
      </c>
      <c r="E9" s="32" t="n">
        <v>1208942</v>
      </c>
      <c r="F9" s="33"/>
      <c r="G9" s="34" t="n">
        <f aca="false">+E9+F9</f>
        <v>1208942</v>
      </c>
    </row>
    <row r="10" customFormat="false" ht="15.75" hidden="false" customHeight="true" outlineLevel="0" collapsed="false">
      <c r="A10" s="35" t="s">
        <v>11</v>
      </c>
      <c r="B10" s="36" t="s">
        <v>14</v>
      </c>
      <c r="C10" s="37" t="n">
        <v>36522</v>
      </c>
      <c r="D10" s="38"/>
      <c r="E10" s="39"/>
      <c r="F10" s="40" t="n">
        <f aca="false">+G9*(Dates!A3-Dates!A2)*Interest</f>
        <v>3014.07457534247</v>
      </c>
      <c r="G10" s="14" t="n">
        <f aca="false">+G9+E10+F10</f>
        <v>1211956.07457534</v>
      </c>
    </row>
    <row r="11" customFormat="false" ht="12.75" hidden="false" customHeight="false" outlineLevel="0" collapsed="false">
      <c r="A11" s="12" t="s">
        <v>13</v>
      </c>
      <c r="B11" s="41"/>
      <c r="C11" s="37" t="n">
        <v>36522</v>
      </c>
      <c r="D11" s="38" t="n">
        <f aca="false">E11/$D$4</f>
        <v>5.41908104137762E-005</v>
      </c>
      <c r="E11" s="39" t="n">
        <v>1328</v>
      </c>
      <c r="F11" s="42"/>
      <c r="G11" s="14" t="n">
        <f aca="false">+G10+E11+F11</f>
        <v>1213284.07457534</v>
      </c>
    </row>
    <row r="12" customFormat="false" ht="12.75" hidden="false" customHeight="false" outlineLevel="0" collapsed="false">
      <c r="A12" s="12" t="s">
        <v>11</v>
      </c>
      <c r="B12" s="41" t="s">
        <v>15</v>
      </c>
      <c r="C12" s="37" t="n">
        <v>36264</v>
      </c>
      <c r="D12" s="38"/>
      <c r="E12" s="41"/>
      <c r="F12" s="42" t="n">
        <f aca="false">+G11*(Dates!A5-Dates!A4)*Interest</f>
        <v>22902.8144488332</v>
      </c>
      <c r="G12" s="14" t="n">
        <f aca="false">+G11+E12+F12</f>
        <v>1236186.88902418</v>
      </c>
    </row>
    <row r="13" customFormat="false" ht="12.75" hidden="false" customHeight="false" outlineLevel="0" collapsed="false">
      <c r="A13" s="35" t="s">
        <v>13</v>
      </c>
      <c r="B13" s="41"/>
      <c r="C13" s="43" t="n">
        <v>36264</v>
      </c>
      <c r="D13" s="38" t="n">
        <f aca="false">E13/$D$4</f>
        <v>0.0986717538561985</v>
      </c>
      <c r="E13" s="39" t="n">
        <v>2418050</v>
      </c>
      <c r="F13" s="42"/>
      <c r="G13" s="14" t="n">
        <f aca="false">+G12+E13+F13</f>
        <v>3654236.88902418</v>
      </c>
    </row>
    <row r="14" customFormat="false" ht="12.75" hidden="false" customHeight="false" outlineLevel="0" collapsed="false">
      <c r="A14" s="35" t="s">
        <v>13</v>
      </c>
      <c r="B14" s="36"/>
      <c r="C14" s="43" t="n">
        <v>36264</v>
      </c>
      <c r="D14" s="38" t="n">
        <f aca="false">E14/$D$4</f>
        <v>0.0982902146413123</v>
      </c>
      <c r="E14" s="39" t="n">
        <v>2408700</v>
      </c>
      <c r="F14" s="42"/>
      <c r="G14" s="14" t="n">
        <f aca="false">+G13+E14+F14</f>
        <v>6062936.88902418</v>
      </c>
    </row>
    <row r="15" customFormat="false" ht="12.75" hidden="false" customHeight="false" outlineLevel="0" collapsed="false">
      <c r="A15" s="35" t="s">
        <v>11</v>
      </c>
      <c r="B15" s="44" t="s">
        <v>16</v>
      </c>
      <c r="C15" s="45" t="n">
        <v>36293</v>
      </c>
      <c r="D15" s="38"/>
      <c r="E15" s="39"/>
      <c r="F15" s="42" t="n">
        <f aca="false">+G14*(Dates!A7-Dates!A6)*Interest</f>
        <v>30231.6305151342</v>
      </c>
      <c r="G15" s="14" t="n">
        <f aca="false">+G14+E15+F15</f>
        <v>6093168.51953931</v>
      </c>
    </row>
    <row r="16" customFormat="false" ht="12.75" hidden="false" customHeight="false" outlineLevel="0" collapsed="false">
      <c r="A16" s="35" t="s">
        <v>13</v>
      </c>
      <c r="B16" s="41"/>
      <c r="C16" s="45" t="n">
        <v>36293</v>
      </c>
      <c r="D16" s="38" t="n">
        <f aca="false">E16/$D$4</f>
        <v>0.0982902146413123</v>
      </c>
      <c r="E16" s="39" t="n">
        <v>2408700</v>
      </c>
      <c r="F16" s="42"/>
      <c r="G16" s="14" t="n">
        <f aca="false">+G15+E16+F16</f>
        <v>8501868.51953931</v>
      </c>
    </row>
    <row r="17" customFormat="false" ht="12.75" hidden="false" customHeight="false" outlineLevel="0" collapsed="false">
      <c r="A17" s="35" t="s">
        <v>11</v>
      </c>
      <c r="B17" s="44" t="s">
        <v>17</v>
      </c>
      <c r="C17" s="45" t="n">
        <v>36305</v>
      </c>
      <c r="D17" s="38"/>
      <c r="E17" s="39"/>
      <c r="F17" s="42" t="n">
        <f aca="false">+G16*(Dates!A9-Dates!A8)*Interest</f>
        <v>16654.3451821113</v>
      </c>
      <c r="G17" s="14" t="n">
        <f aca="false">+G16+E17+F17</f>
        <v>8518522.86472142</v>
      </c>
    </row>
    <row r="18" customFormat="false" ht="12.75" hidden="false" customHeight="false" outlineLevel="0" collapsed="false">
      <c r="A18" s="35" t="s">
        <v>13</v>
      </c>
      <c r="B18" s="41"/>
      <c r="C18" s="45" t="n">
        <v>36305</v>
      </c>
      <c r="D18" s="38" t="n">
        <f aca="false">E18/$D$4</f>
        <v>0.0982902146413123</v>
      </c>
      <c r="E18" s="39" t="n">
        <v>2408700</v>
      </c>
      <c r="F18" s="46"/>
      <c r="G18" s="14" t="n">
        <f aca="false">+G17+E18+F18</f>
        <v>10927222.8647214</v>
      </c>
    </row>
    <row r="19" customFormat="false" ht="12.75" hidden="false" customHeight="false" outlineLevel="0" collapsed="false">
      <c r="A19" s="35" t="s">
        <v>11</v>
      </c>
      <c r="B19" s="44" t="s">
        <v>18</v>
      </c>
      <c r="C19" s="45" t="n">
        <v>36356</v>
      </c>
      <c r="D19" s="38"/>
      <c r="E19" s="39"/>
      <c r="F19" s="46" t="n">
        <f aca="false">+G18*(Dates!A11-Dates!A10)*Interest</f>
        <v>97297.1898913551</v>
      </c>
      <c r="G19" s="14" t="n">
        <f aca="false">+G18+E19+F19</f>
        <v>11024520.0546128</v>
      </c>
    </row>
    <row r="20" customFormat="false" ht="12.75" hidden="false" customHeight="false" outlineLevel="0" collapsed="false">
      <c r="A20" s="35" t="s">
        <v>13</v>
      </c>
      <c r="B20" s="36"/>
      <c r="C20" s="45" t="n">
        <v>36356</v>
      </c>
      <c r="D20" s="38" t="n">
        <f aca="false">E20/$D$4</f>
        <v>0.0737176609809842</v>
      </c>
      <c r="E20" s="39" t="n">
        <v>1806525</v>
      </c>
      <c r="F20" s="42"/>
      <c r="G20" s="14" t="n">
        <f aca="false">+G19+E20+F20</f>
        <v>12831045.0546128</v>
      </c>
    </row>
    <row r="21" customFormat="false" ht="12.75" hidden="false" customHeight="false" outlineLevel="0" collapsed="false">
      <c r="A21" s="35" t="s">
        <v>11</v>
      </c>
      <c r="B21" s="36" t="s">
        <v>19</v>
      </c>
      <c r="C21" s="45" t="n">
        <v>36385</v>
      </c>
      <c r="D21" s="38"/>
      <c r="E21" s="39"/>
      <c r="F21" s="42" t="n">
        <f aca="false">+G20*(Dates!A13-Dates!A12)*Interest</f>
        <v>63979.4575325897</v>
      </c>
      <c r="G21" s="14" t="n">
        <f aca="false">+G20+E21+F21</f>
        <v>12895024.5121454</v>
      </c>
    </row>
    <row r="22" customFormat="false" ht="12.75" hidden="false" customHeight="false" outlineLevel="0" collapsed="false">
      <c r="A22" s="35" t="s">
        <v>13</v>
      </c>
      <c r="B22" s="41"/>
      <c r="C22" s="45" t="n">
        <v>36385</v>
      </c>
      <c r="D22" s="38" t="n">
        <f aca="false">E22/$D$4</f>
        <v>0.0737176609809842</v>
      </c>
      <c r="E22" s="39" t="n">
        <v>1806525</v>
      </c>
      <c r="F22" s="42"/>
      <c r="G22" s="14" t="n">
        <f aca="false">+G21+E22+F22</f>
        <v>14701549.5121454</v>
      </c>
      <c r="H22" s="47"/>
    </row>
    <row r="23" customFormat="false" ht="12.75" hidden="false" customHeight="false" outlineLevel="0" collapsed="false">
      <c r="A23" s="35" t="s">
        <v>13</v>
      </c>
      <c r="B23" s="36"/>
      <c r="C23" s="45" t="n">
        <v>36385</v>
      </c>
      <c r="D23" s="38" t="n">
        <f aca="false">E23/$D$4</f>
        <v>0.0491451073206562</v>
      </c>
      <c r="E23" s="39" t="n">
        <v>1204350</v>
      </c>
      <c r="F23" s="42"/>
      <c r="G23" s="14" t="n">
        <f aca="false">+G22+E23+F23</f>
        <v>15905899.5121454</v>
      </c>
      <c r="H23" s="47"/>
    </row>
    <row r="24" customFormat="false" ht="12.75" hidden="false" customHeight="false" outlineLevel="0" collapsed="false">
      <c r="A24" s="35" t="s">
        <v>11</v>
      </c>
      <c r="B24" s="36" t="s">
        <v>20</v>
      </c>
      <c r="C24" s="45" t="n">
        <v>36448</v>
      </c>
      <c r="D24" s="38"/>
      <c r="E24" s="39"/>
      <c r="F24" s="42" t="n">
        <f aca="false">+G23*(Dates!A15-Dates!A14)*Interest</f>
        <v>175618.561736838</v>
      </c>
      <c r="G24" s="14" t="n">
        <f aca="false">+G23+E24+F24</f>
        <v>16081518.0738822</v>
      </c>
    </row>
    <row r="25" customFormat="false" ht="12.75" hidden="false" customHeight="false" outlineLevel="0" collapsed="false">
      <c r="A25" s="35" t="s">
        <v>13</v>
      </c>
      <c r="B25" s="36"/>
      <c r="C25" s="45" t="n">
        <v>36448</v>
      </c>
      <c r="D25" s="38" t="n">
        <f aca="false">E25/$D$4</f>
        <v>0.0491451073206562</v>
      </c>
      <c r="E25" s="39" t="n">
        <v>1204350</v>
      </c>
      <c r="F25" s="42"/>
      <c r="G25" s="14" t="n">
        <f aca="false">+G24+E25+F25</f>
        <v>17285868.0738822</v>
      </c>
    </row>
    <row r="26" customFormat="false" ht="13.5" hidden="false" customHeight="true" outlineLevel="0" collapsed="false">
      <c r="A26" s="12" t="s">
        <v>13</v>
      </c>
      <c r="B26" s="41"/>
      <c r="C26" s="45" t="n">
        <v>36448</v>
      </c>
      <c r="D26" s="38" t="n">
        <f aca="false">E26/$D$4</f>
        <v>0.0491451073206562</v>
      </c>
      <c r="E26" s="39" t="n">
        <v>1204350</v>
      </c>
      <c r="F26" s="42"/>
      <c r="G26" s="14" t="n">
        <f aca="false">+G25+E26+F26</f>
        <v>18490218.0738822</v>
      </c>
    </row>
    <row r="27" customFormat="false" ht="13.5" hidden="false" customHeight="true" outlineLevel="0" collapsed="false">
      <c r="A27" s="12" t="s">
        <v>11</v>
      </c>
      <c r="B27" s="41" t="s">
        <v>21</v>
      </c>
      <c r="C27" s="45" t="n">
        <v>36482</v>
      </c>
      <c r="D27" s="38"/>
      <c r="E27" s="39"/>
      <c r="F27" s="42" t="n">
        <f aca="false">+G26*(Dates!A17-Dates!A16)*Interest</f>
        <v>108661.692516376</v>
      </c>
      <c r="G27" s="14" t="n">
        <f aca="false">+G26+E27+F27</f>
        <v>18598879.7663986</v>
      </c>
    </row>
    <row r="28" customFormat="false" ht="13.5" hidden="false" customHeight="true" outlineLevel="0" collapsed="false">
      <c r="A28" s="12" t="s">
        <v>13</v>
      </c>
      <c r="B28" s="41"/>
      <c r="C28" s="45" t="n">
        <v>36482</v>
      </c>
      <c r="D28" s="38" t="n">
        <f aca="false">E28/$D$4</f>
        <v>0.0245725536603281</v>
      </c>
      <c r="E28" s="39" t="n">
        <v>602175</v>
      </c>
      <c r="F28" s="40"/>
      <c r="G28" s="14" t="n">
        <f aca="false">+G27+E28+F28</f>
        <v>19201054.7663986</v>
      </c>
    </row>
    <row r="29" customFormat="false" ht="13.5" hidden="false" customHeight="true" outlineLevel="0" collapsed="false">
      <c r="A29" s="12" t="s">
        <v>11</v>
      </c>
      <c r="B29" s="41" t="s">
        <v>22</v>
      </c>
      <c r="C29" s="45" t="n">
        <v>36514</v>
      </c>
      <c r="D29" s="38"/>
      <c r="E29" s="39"/>
      <c r="F29" s="40" t="n">
        <f aca="false">+G28*(Dates!A19-Dates!A18)*Interest</f>
        <v>106000.34343642</v>
      </c>
      <c r="G29" s="14" t="n">
        <f aca="false">+G28+E29+F29</f>
        <v>19307055.109835</v>
      </c>
    </row>
    <row r="30" customFormat="false" ht="12.75" hidden="false" customHeight="false" outlineLevel="0" collapsed="false">
      <c r="A30" s="12" t="s">
        <v>13</v>
      </c>
      <c r="B30" s="41"/>
      <c r="C30" s="45" t="n">
        <v>36514</v>
      </c>
      <c r="D30" s="38" t="n">
        <f aca="false">E30/$D$4</f>
        <v>0.0245725536603281</v>
      </c>
      <c r="E30" s="39" t="n">
        <v>602175</v>
      </c>
      <c r="F30" s="40"/>
      <c r="G30" s="14" t="n">
        <f aca="false">+G29+E30+F30</f>
        <v>19909230.109835</v>
      </c>
    </row>
    <row r="31" customFormat="false" ht="12.75" hidden="false" customHeight="false" outlineLevel="0" collapsed="false">
      <c r="A31" s="12" t="s">
        <v>11</v>
      </c>
      <c r="B31" s="41" t="s">
        <v>23</v>
      </c>
      <c r="C31" s="45" t="n">
        <v>36517</v>
      </c>
      <c r="D31" s="38"/>
      <c r="E31" s="39"/>
      <c r="F31" s="40" t="n">
        <f aca="false">+G30*(Dates!A21-Dates!A20)*Interest</f>
        <v>7090.9586692563</v>
      </c>
      <c r="G31" s="14" t="n">
        <f aca="false">+G30+E31+F31</f>
        <v>19916321.0685043</v>
      </c>
    </row>
    <row r="32" customFormat="false" ht="12.75" hidden="false" customHeight="false" outlineLevel="0" collapsed="false">
      <c r="A32" s="12" t="s">
        <v>13</v>
      </c>
      <c r="B32" s="41"/>
      <c r="C32" s="45" t="n">
        <v>36517</v>
      </c>
      <c r="D32" s="38" t="n">
        <f aca="false">E32/$D$4</f>
        <v>0.0265997714845344</v>
      </c>
      <c r="E32" s="39" t="n">
        <v>651854</v>
      </c>
      <c r="F32" s="40"/>
      <c r="G32" s="14" t="n">
        <f aca="false">+G31+E32+F32</f>
        <v>20568175.0685043</v>
      </c>
    </row>
    <row r="33" customFormat="false" ht="12.75" hidden="false" customHeight="false" outlineLevel="0" collapsed="false">
      <c r="A33" s="12" t="s">
        <v>11</v>
      </c>
      <c r="B33" s="41" t="s">
        <v>24</v>
      </c>
      <c r="C33" s="45" t="n">
        <v>36551</v>
      </c>
      <c r="D33" s="38"/>
      <c r="E33" s="39"/>
      <c r="F33" s="40" t="n">
        <f aca="false">+G32*(Dates!A23-Dates!A22)*Interest</f>
        <v>120873.24800532</v>
      </c>
      <c r="G33" s="14" t="n">
        <f aca="false">+G32+E33+F33</f>
        <v>20689048.3165096</v>
      </c>
    </row>
    <row r="34" customFormat="false" ht="12.75" hidden="false" customHeight="false" outlineLevel="0" collapsed="false">
      <c r="A34" s="12" t="s">
        <v>13</v>
      </c>
      <c r="B34" s="41"/>
      <c r="C34" s="45" t="n">
        <v>36551</v>
      </c>
      <c r="D34" s="38" t="n">
        <f aca="false">E34/$D$4</f>
        <v>0.0245725536603281</v>
      </c>
      <c r="E34" s="39" t="n">
        <v>602175</v>
      </c>
      <c r="F34" s="40"/>
      <c r="G34" s="14" t="n">
        <f aca="false">+G33+E34+F34</f>
        <v>21291223.3165096</v>
      </c>
    </row>
    <row r="35" customFormat="false" ht="12.75" hidden="false" customHeight="false" outlineLevel="0" collapsed="false">
      <c r="A35" s="12" t="s">
        <v>11</v>
      </c>
      <c r="B35" s="41" t="s">
        <v>25</v>
      </c>
      <c r="C35" s="45" t="n">
        <v>36587</v>
      </c>
      <c r="D35" s="38"/>
      <c r="E35" s="39"/>
      <c r="F35" s="40" t="n">
        <f aca="false">+G34*(Dates!A25-Dates!A24)*Interest</f>
        <v>132705.569986464</v>
      </c>
      <c r="G35" s="14" t="n">
        <f aca="false">+G34+E35+F35</f>
        <v>21423928.886496</v>
      </c>
      <c r="H35" s="47"/>
    </row>
    <row r="36" customFormat="false" ht="12.75" hidden="false" customHeight="false" outlineLevel="0" collapsed="false">
      <c r="A36" s="12" t="s">
        <v>13</v>
      </c>
      <c r="B36" s="41"/>
      <c r="C36" s="45" t="n">
        <v>36587</v>
      </c>
      <c r="D36" s="38" t="n">
        <f aca="false">E36/$D$4</f>
        <v>0.0245725536603281</v>
      </c>
      <c r="E36" s="39" t="n">
        <v>602175</v>
      </c>
      <c r="F36" s="40"/>
      <c r="G36" s="14" t="n">
        <f aca="false">+G35+E36+F36</f>
        <v>22026103.886496</v>
      </c>
    </row>
    <row r="37" customFormat="false" ht="12.75" hidden="false" customHeight="false" outlineLevel="0" collapsed="false">
      <c r="A37" s="12" t="s">
        <v>11</v>
      </c>
      <c r="B37" s="41" t="s">
        <v>26</v>
      </c>
      <c r="C37" s="45" t="n">
        <v>36623</v>
      </c>
      <c r="D37" s="38"/>
      <c r="E37" s="39"/>
      <c r="F37" s="40" t="n">
        <f aca="false">+G36*(Dates!A27-Dates!A26)*Interest</f>
        <v>137285.989977475</v>
      </c>
      <c r="G37" s="14" t="n">
        <f aca="false">+G36+E37+F37</f>
        <v>22163389.8764735</v>
      </c>
    </row>
    <row r="38" customFormat="false" ht="12.75" hidden="false" customHeight="false" outlineLevel="0" collapsed="false">
      <c r="A38" s="12" t="s">
        <v>13</v>
      </c>
      <c r="B38" s="41"/>
      <c r="C38" s="45" t="n">
        <v>36623</v>
      </c>
      <c r="D38" s="38" t="n">
        <f aca="false">E38/$D$4</f>
        <v>0.0245725536603281</v>
      </c>
      <c r="E38" s="39" t="n">
        <v>602175</v>
      </c>
      <c r="F38" s="40"/>
      <c r="G38" s="14" t="n">
        <f aca="false">+G37+E38+F38</f>
        <v>22765564.8764735</v>
      </c>
    </row>
    <row r="39" customFormat="false" ht="12.75" hidden="false" customHeight="false" outlineLevel="0" collapsed="false">
      <c r="A39" s="12" t="s">
        <v>11</v>
      </c>
      <c r="B39" s="41" t="s">
        <v>27</v>
      </c>
      <c r="C39" s="45" t="n">
        <v>36693</v>
      </c>
      <c r="D39" s="38"/>
      <c r="E39" s="39"/>
      <c r="F39" s="40" t="n">
        <f aca="false">G38*(Dates!A29-Dates!A28)*Interest</f>
        <v>279735.776632832</v>
      </c>
      <c r="G39" s="14" t="n">
        <f aca="false">+G38+E39+F39</f>
        <v>23045300.6531063</v>
      </c>
    </row>
    <row r="40" customFormat="false" ht="12.75" hidden="false" customHeight="false" outlineLevel="0" collapsed="false">
      <c r="A40" s="12" t="s">
        <v>13</v>
      </c>
      <c r="B40" s="41"/>
      <c r="C40" s="45" t="n">
        <v>36693</v>
      </c>
      <c r="D40" s="38" t="n">
        <f aca="false">E40/$D$4</f>
        <v>0.0491451073206562</v>
      </c>
      <c r="E40" s="39" t="n">
        <v>1204350</v>
      </c>
      <c r="F40" s="40"/>
      <c r="G40" s="14" t="n">
        <f aca="false">+G39+E40+F40</f>
        <v>24249650.6531063</v>
      </c>
    </row>
    <row r="41" customFormat="false" ht="12.75" hidden="false" customHeight="false" outlineLevel="0" collapsed="false">
      <c r="A41" s="12" t="s">
        <v>11</v>
      </c>
      <c r="B41" s="41" t="s">
        <v>28</v>
      </c>
      <c r="C41" s="45" t="n">
        <v>36799</v>
      </c>
      <c r="D41" s="38"/>
      <c r="E41" s="39"/>
      <c r="F41" s="40" t="n">
        <f aca="false">G40*(Dates!A31-Dates!A30)*Interest</f>
        <v>453435.248513564</v>
      </c>
      <c r="G41" s="14" t="n">
        <f aca="false">+G40+E41+F41</f>
        <v>24703085.9016199</v>
      </c>
    </row>
    <row r="42" customFormat="false" ht="12.75" hidden="false" customHeight="false" outlineLevel="0" collapsed="false">
      <c r="A42" s="12" t="s">
        <v>11</v>
      </c>
      <c r="B42" s="41" t="s">
        <v>29</v>
      </c>
      <c r="C42" s="45" t="n">
        <v>36891</v>
      </c>
      <c r="D42" s="38"/>
      <c r="E42" s="39"/>
      <c r="F42" s="40" t="n">
        <v>299843.136255581</v>
      </c>
      <c r="G42" s="14" t="n">
        <f aca="false">+G41+E42+F42</f>
        <v>25002929.0378755</v>
      </c>
    </row>
    <row r="43" customFormat="false" ht="12.75" hidden="false" customHeight="false" outlineLevel="0" collapsed="false">
      <c r="A43" s="48" t="s">
        <v>11</v>
      </c>
      <c r="B43" s="29" t="s">
        <v>30</v>
      </c>
      <c r="C43" s="49" t="n">
        <v>36920</v>
      </c>
      <c r="D43" s="31"/>
      <c r="E43" s="32"/>
      <c r="F43" s="33" t="n">
        <f aca="false">G42*(Dates!A35-Dates!A34)*E3</f>
        <v>172622.96212451</v>
      </c>
      <c r="G43" s="34" t="n">
        <f aca="false">+G42+E43+F43</f>
        <v>25175552</v>
      </c>
      <c r="H43" s="50" t="n">
        <v>25175551.73205</v>
      </c>
    </row>
    <row r="44" customFormat="false" ht="12.75" hidden="false" customHeight="false" outlineLevel="0" collapsed="false">
      <c r="A44" s="12" t="s">
        <v>11</v>
      </c>
      <c r="B44" s="41" t="s">
        <v>31</v>
      </c>
      <c r="C44" s="45" t="n">
        <v>37072</v>
      </c>
      <c r="D44" s="38"/>
      <c r="E44" s="39"/>
      <c r="F44" s="40" t="n">
        <f aca="false">+G42*(Dates!A37-Dates!A36)*E3</f>
        <v>930930.974314323</v>
      </c>
      <c r="G44" s="14" t="n">
        <f aca="false">+G43+E44+F44</f>
        <v>26106482.9743143</v>
      </c>
    </row>
    <row r="45" customFormat="false" ht="12.75" hidden="false" customHeight="false" outlineLevel="0" collapsed="false">
      <c r="A45" s="51" t="s">
        <v>13</v>
      </c>
      <c r="B45" s="52"/>
      <c r="C45" s="53" t="n">
        <v>37072</v>
      </c>
      <c r="D45" s="54" t="n">
        <f aca="false">E45/$D$4</f>
        <v>0.0635926303762344</v>
      </c>
      <c r="E45" s="55" t="n">
        <f aca="false">D4-22947599</f>
        <v>1558401</v>
      </c>
      <c r="F45" s="56"/>
      <c r="G45" s="57" t="n">
        <f aca="false">+G44+E45+F45</f>
        <v>27664883.9743143</v>
      </c>
    </row>
    <row r="46" customFormat="false" ht="12.75" hidden="false" customHeight="false" outlineLevel="0" collapsed="false">
      <c r="A46" s="51" t="s">
        <v>32</v>
      </c>
      <c r="B46" s="52"/>
      <c r="C46" s="53"/>
      <c r="D46" s="54" t="n">
        <f aca="false">SUM(D9:D45)</f>
        <v>1</v>
      </c>
      <c r="E46" s="55" t="n">
        <f aca="false">SUM(E9:E45)</f>
        <v>24506000</v>
      </c>
      <c r="F46" s="55" t="n">
        <f aca="false">SUM(F9:F45)</f>
        <v>3158883.97431432</v>
      </c>
      <c r="G46" s="57"/>
    </row>
    <row r="47" customFormat="false" ht="12.75" hidden="false" customHeight="true" outlineLevel="0" collapsed="false">
      <c r="A47" s="48" t="s">
        <v>33</v>
      </c>
      <c r="B47" s="58"/>
      <c r="C47" s="49"/>
      <c r="D47" s="58"/>
      <c r="E47" s="58"/>
      <c r="F47" s="59"/>
      <c r="G47" s="60" t="n">
        <f aca="false">G45</f>
        <v>27664883.9743143</v>
      </c>
    </row>
    <row r="48" customFormat="false" ht="12.75" hidden="false" customHeight="false" outlineLevel="0" collapsed="false">
      <c r="A48" s="17" t="s">
        <v>34</v>
      </c>
      <c r="B48" s="61"/>
      <c r="C48" s="61"/>
      <c r="D48" s="61"/>
      <c r="E48" s="61"/>
      <c r="F48" s="61"/>
      <c r="G48" s="62" t="n">
        <f aca="false">+G47</f>
        <v>27664883.9743143</v>
      </c>
    </row>
    <row r="50" customFormat="false" ht="12.75" hidden="false" customHeight="false" outlineLevel="0" collapsed="false">
      <c r="E50" s="47"/>
    </row>
    <row r="51" customFormat="false" ht="14.25" hidden="false" customHeight="false" outlineLevel="0" collapsed="false">
      <c r="A51" s="63"/>
      <c r="F51" s="47"/>
      <c r="I51" s="22"/>
    </row>
    <row r="52" customFormat="false" ht="14.25" hidden="false" customHeight="false" outlineLevel="0" collapsed="false">
      <c r="A52" s="64" t="s">
        <v>35</v>
      </c>
      <c r="E52" s="65"/>
      <c r="F52" s="66" t="s">
        <v>36</v>
      </c>
      <c r="G52" s="67" t="n">
        <f aca="false">H43</f>
        <v>25175551.73205</v>
      </c>
    </row>
    <row r="53" customFormat="false" ht="14.25" hidden="false" customHeight="false" outlineLevel="0" collapsed="false">
      <c r="A53" s="64" t="s">
        <v>37</v>
      </c>
      <c r="E53" s="68"/>
      <c r="F53" s="69" t="s">
        <v>38</v>
      </c>
      <c r="G53" s="70" t="n">
        <f aca="false">G43</f>
        <v>25175552</v>
      </c>
    </row>
    <row r="54" customFormat="false" ht="14.25" hidden="false" customHeight="false" outlineLevel="0" collapsed="false">
      <c r="A54" s="63"/>
      <c r="E54" s="71"/>
      <c r="F54" s="72" t="s">
        <v>39</v>
      </c>
      <c r="G54" s="73" t="n">
        <f aca="false">G53-G52</f>
        <v>0.267949998378754</v>
      </c>
    </row>
    <row r="56" customFormat="false" ht="12.75" hidden="false" customHeight="false" outlineLevel="0" collapsed="false">
      <c r="F56" s="47"/>
    </row>
    <row r="57" customFormat="false" ht="12.75" hidden="false" customHeight="false" outlineLevel="0" collapsed="false">
      <c r="E57" s="74"/>
    </row>
    <row r="58" customFormat="false" ht="12.75" hidden="false" customHeight="false" outlineLevel="0" collapsed="false">
      <c r="F58" s="74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37" activeCellId="0" sqref="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1" customFormat="false" ht="12.75" hidden="false" customHeight="false" outlineLevel="0" collapsed="false">
      <c r="A1" s="75" t="s">
        <v>40</v>
      </c>
    </row>
    <row r="2" customFormat="false" ht="12.75" hidden="false" customHeight="false" outlineLevel="0" collapsed="false">
      <c r="A2" s="76" t="n">
        <v>36143</v>
      </c>
    </row>
    <row r="3" customFormat="false" ht="12.75" hidden="false" customHeight="false" outlineLevel="0" collapsed="false">
      <c r="A3" s="76" t="n">
        <v>36157</v>
      </c>
    </row>
    <row r="4" customFormat="false" ht="12.75" hidden="false" customHeight="false" outlineLevel="0" collapsed="false">
      <c r="A4" s="76" t="n">
        <v>36158</v>
      </c>
    </row>
    <row r="5" customFormat="false" ht="12.75" hidden="false" customHeight="false" outlineLevel="0" collapsed="false">
      <c r="A5" s="76" t="n">
        <v>36264</v>
      </c>
    </row>
    <row r="6" customFormat="false" ht="12.75" hidden="false" customHeight="false" outlineLevel="0" collapsed="false">
      <c r="A6" s="76" t="n">
        <v>36265</v>
      </c>
    </row>
    <row r="7" customFormat="false" ht="12.75" hidden="false" customHeight="false" outlineLevel="0" collapsed="false">
      <c r="A7" s="76" t="n">
        <v>36293</v>
      </c>
    </row>
    <row r="8" customFormat="false" ht="12.75" hidden="false" customHeight="false" outlineLevel="0" collapsed="false">
      <c r="A8" s="76" t="n">
        <v>36294</v>
      </c>
    </row>
    <row r="9" customFormat="false" ht="12.75" hidden="false" customHeight="false" outlineLevel="0" collapsed="false">
      <c r="A9" s="76" t="n">
        <v>36305</v>
      </c>
    </row>
    <row r="10" customFormat="false" ht="12.75" hidden="false" customHeight="false" outlineLevel="0" collapsed="false">
      <c r="A10" s="76" t="n">
        <v>36306</v>
      </c>
    </row>
    <row r="11" customFormat="false" ht="12.75" hidden="false" customHeight="false" outlineLevel="0" collapsed="false">
      <c r="A11" s="76" t="n">
        <v>36356</v>
      </c>
    </row>
    <row r="12" customFormat="false" ht="12.75" hidden="false" customHeight="false" outlineLevel="0" collapsed="false">
      <c r="A12" s="76" t="n">
        <v>36357</v>
      </c>
    </row>
    <row r="13" customFormat="false" ht="12.75" hidden="false" customHeight="false" outlineLevel="0" collapsed="false">
      <c r="A13" s="76" t="n">
        <v>36385</v>
      </c>
    </row>
    <row r="14" customFormat="false" ht="12.75" hidden="false" customHeight="false" outlineLevel="0" collapsed="false">
      <c r="A14" s="76" t="n">
        <v>36386</v>
      </c>
    </row>
    <row r="15" customFormat="false" ht="12.75" hidden="false" customHeight="false" outlineLevel="0" collapsed="false">
      <c r="A15" s="76" t="n">
        <v>36448</v>
      </c>
    </row>
    <row r="16" customFormat="false" ht="12.75" hidden="false" customHeight="false" outlineLevel="0" collapsed="false">
      <c r="A16" s="76" t="n">
        <v>36449</v>
      </c>
    </row>
    <row r="17" customFormat="false" ht="12.75" hidden="false" customHeight="false" outlineLevel="0" collapsed="false">
      <c r="A17" s="76" t="n">
        <v>36482</v>
      </c>
    </row>
    <row r="18" customFormat="false" ht="12.75" hidden="false" customHeight="false" outlineLevel="0" collapsed="false">
      <c r="A18" s="76" t="n">
        <v>36483</v>
      </c>
    </row>
    <row r="19" customFormat="false" ht="12.75" hidden="false" customHeight="false" outlineLevel="0" collapsed="false">
      <c r="A19" s="76" t="n">
        <v>36514</v>
      </c>
    </row>
    <row r="20" customFormat="false" ht="12.75" hidden="false" customHeight="false" outlineLevel="0" collapsed="false">
      <c r="A20" s="76" t="n">
        <v>36515</v>
      </c>
    </row>
    <row r="21" customFormat="false" ht="12.75" hidden="false" customHeight="false" outlineLevel="0" collapsed="false">
      <c r="A21" s="76" t="n">
        <v>36517</v>
      </c>
    </row>
    <row r="22" customFormat="false" ht="12.75" hidden="false" customHeight="false" outlineLevel="0" collapsed="false">
      <c r="A22" s="76" t="n">
        <v>36518</v>
      </c>
    </row>
    <row r="23" customFormat="false" ht="12.75" hidden="false" customHeight="false" outlineLevel="0" collapsed="false">
      <c r="A23" s="76" t="n">
        <v>36551</v>
      </c>
    </row>
    <row r="24" customFormat="false" ht="12.75" hidden="false" customHeight="false" outlineLevel="0" collapsed="false">
      <c r="A24" s="76" t="n">
        <v>36552</v>
      </c>
    </row>
    <row r="25" customFormat="false" ht="12.75" hidden="false" customHeight="false" outlineLevel="0" collapsed="false">
      <c r="A25" s="76" t="n">
        <v>36587</v>
      </c>
    </row>
    <row r="26" customFormat="false" ht="12.75" hidden="false" customHeight="false" outlineLevel="0" collapsed="false">
      <c r="A26" s="76" t="n">
        <v>36588</v>
      </c>
    </row>
    <row r="27" customFormat="false" ht="12.75" hidden="false" customHeight="false" outlineLevel="0" collapsed="false">
      <c r="A27" s="76" t="n">
        <v>36623</v>
      </c>
    </row>
    <row r="28" customFormat="false" ht="12.75" hidden="false" customHeight="false" outlineLevel="0" collapsed="false">
      <c r="A28" s="76" t="n">
        <v>36624</v>
      </c>
    </row>
    <row r="29" customFormat="false" ht="12.75" hidden="false" customHeight="false" outlineLevel="0" collapsed="false">
      <c r="A29" s="76" t="n">
        <v>36693</v>
      </c>
    </row>
    <row r="30" customFormat="false" ht="12.75" hidden="false" customHeight="false" outlineLevel="0" collapsed="false">
      <c r="A30" s="76" t="n">
        <v>36694</v>
      </c>
    </row>
    <row r="31" customFormat="false" ht="12.75" hidden="false" customHeight="false" outlineLevel="0" collapsed="false">
      <c r="A31" s="76" t="n">
        <v>36799</v>
      </c>
    </row>
    <row r="32" customFormat="false" ht="12.75" hidden="false" customHeight="false" outlineLevel="0" collapsed="false">
      <c r="A32" s="76" t="n">
        <v>36800</v>
      </c>
    </row>
    <row r="33" customFormat="false" ht="12.75" hidden="false" customHeight="false" outlineLevel="0" collapsed="false">
      <c r="A33" s="76" t="n">
        <v>36891</v>
      </c>
    </row>
    <row r="34" customFormat="false" ht="12.75" hidden="false" customHeight="false" outlineLevel="0" collapsed="false">
      <c r="A34" s="76" t="n">
        <v>36892</v>
      </c>
    </row>
    <row r="35" customFormat="false" ht="12.75" hidden="false" customHeight="false" outlineLevel="0" collapsed="false">
      <c r="A35" s="76" t="n">
        <v>36920</v>
      </c>
    </row>
    <row r="36" customFormat="false" ht="12.75" hidden="false" customHeight="false" outlineLevel="0" collapsed="false">
      <c r="A36" s="76" t="n">
        <v>36921</v>
      </c>
    </row>
    <row r="37" customFormat="false" ht="12.75" hidden="false" customHeight="false" outlineLevel="0" collapsed="false">
      <c r="A37" s="76" t="n">
        <v>37072</v>
      </c>
    </row>
    <row r="38" customFormat="false" ht="12.75" hidden="false" customHeight="false" outlineLevel="0" collapsed="false">
      <c r="A38" s="76"/>
    </row>
    <row r="39" customFormat="false" ht="12.75" hidden="false" customHeight="false" outlineLevel="0" collapsed="false">
      <c r="A39" s="76"/>
    </row>
    <row r="40" customFormat="false" ht="12.75" hidden="false" customHeight="false" outlineLevel="0" collapsed="false">
      <c r="A40" s="76"/>
    </row>
    <row r="41" customFormat="false" ht="12.75" hidden="false" customHeight="false" outlineLevel="0" collapsed="false">
      <c r="A41" s="76"/>
    </row>
    <row r="42" customFormat="false" ht="12.75" hidden="false" customHeight="false" outlineLevel="0" collapsed="false">
      <c r="A42" s="76"/>
    </row>
    <row r="43" customFormat="false" ht="12.75" hidden="false" customHeight="false" outlineLevel="0" collapsed="false">
      <c r="A43" s="76"/>
    </row>
    <row r="44" customFormat="false" ht="12.75" hidden="false" customHeight="false" outlineLevel="0" collapsed="false">
      <c r="A44" s="76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2000-08-03T18:38:44Z</dcterms:created>
  <dc:creator>kcarter4</dc:creator>
  <dc:description/>
  <dc:language>en-US</dc:language>
  <cp:lastModifiedBy>Rebecca E. Walker</cp:lastModifiedBy>
  <cp:lastPrinted>2001-01-16T20:52:18Z</cp:lastPrinted>
  <dcterms:modified xsi:type="dcterms:W3CDTF">2001-02-26T15:01:44Z</dcterms:modified>
  <cp:revision>0</cp:revision>
  <dc:subject/>
  <dc:title/>
</cp:coreProperties>
</file>