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Sheet1!$A$1:$N$112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<sst xmlns="http://schemas.openxmlformats.org/spreadsheetml/2006/main" count="108" uniqueCount="63">
  <si>
    <t xml:space="preserve">Third Party Storage Revenue</t>
  </si>
  <si>
    <t xml:space="preserve">Cannon Interest 1997:</t>
  </si>
  <si>
    <t xml:space="preserve">INCOME</t>
  </si>
  <si>
    <t xml:space="preserve">REVENUE</t>
  </si>
  <si>
    <t xml:space="preserve">1/98 - 3/98</t>
  </si>
  <si>
    <t xml:space="preserve">Per Month</t>
  </si>
  <si>
    <t xml:space="preserve">(Payment received in 1997)</t>
  </si>
  <si>
    <t xml:space="preserve">Cannon Interest 1998:</t>
  </si>
  <si>
    <t xml:space="preserve">Payment Received Jan.1998</t>
  </si>
  <si>
    <t xml:space="preserve">Payment Received Mar.1998</t>
  </si>
  <si>
    <t xml:space="preserve">Payment due December 1998</t>
  </si>
  <si>
    <t xml:space="preserve">4/98 - 3/99</t>
  </si>
  <si>
    <t xml:space="preserve">Due December 1998</t>
  </si>
  <si>
    <t xml:space="preserve">Cannon Interest 1999:</t>
  </si>
  <si>
    <t xml:space="preserve">Payment Due Oct.1998</t>
  </si>
  <si>
    <t xml:space="preserve">Payment Due Jan.1999</t>
  </si>
  <si>
    <t xml:space="preserve">Cannon Interest 2000:</t>
  </si>
  <si>
    <t xml:space="preserve">Payment Due November 19, 1999</t>
  </si>
  <si>
    <t xml:space="preserve">Sempra #1:</t>
  </si>
  <si>
    <t xml:space="preserve">Payment Received May1998</t>
  </si>
  <si>
    <t xml:space="preserve">Payment due February 1999</t>
  </si>
  <si>
    <t xml:space="preserve">5/98 - 12/98</t>
  </si>
  <si>
    <t xml:space="preserve">In December 1998</t>
  </si>
  <si>
    <t xml:space="preserve">In February 1999</t>
  </si>
  <si>
    <t xml:space="preserve">Sempra #2:</t>
  </si>
  <si>
    <t xml:space="preserve">Payment Received June1998</t>
  </si>
  <si>
    <t xml:space="preserve">Sempra #3:</t>
  </si>
  <si>
    <t xml:space="preserve">Payment Due May 28, 1999</t>
  </si>
  <si>
    <t xml:space="preserve">Sempra 12-79851-503:</t>
  </si>
  <si>
    <t xml:space="preserve">Payment Due December 1, 1999</t>
  </si>
  <si>
    <t xml:space="preserve">6/98 - 12/98</t>
  </si>
  <si>
    <t xml:space="preserve">AIG</t>
  </si>
  <si>
    <t xml:space="preserve">7/97 - 3/98</t>
  </si>
  <si>
    <t xml:space="preserve">CLECO</t>
  </si>
  <si>
    <t xml:space="preserve">Payment Received June 1998</t>
  </si>
  <si>
    <t xml:space="preserve">9/98 - 1/99</t>
  </si>
  <si>
    <t xml:space="preserve">CILCO</t>
  </si>
  <si>
    <t xml:space="preserve">DEMAND</t>
  </si>
  <si>
    <t xml:space="preserve">INJ/WD FEE</t>
  </si>
  <si>
    <t xml:space="preserve">TOTAL</t>
  </si>
  <si>
    <t xml:space="preserve">4/98 - 12/98</t>
  </si>
  <si>
    <t xml:space="preserve">1/99 - 12/99</t>
  </si>
  <si>
    <t xml:space="preserve">1/00 - 3/00</t>
  </si>
  <si>
    <t xml:space="preserve">Income Received in 1997:</t>
  </si>
  <si>
    <t xml:space="preserve">Income Received in 1998:</t>
  </si>
  <si>
    <t xml:space="preserve">(Includes $175,000.00 Due upon signing of the contract for the 1999 contract)</t>
  </si>
  <si>
    <t xml:space="preserve">Income Received in 1999:</t>
  </si>
  <si>
    <t xml:space="preserve">($987,000.00 Due 1/99 for Cannon 1999 and $700,000.00 Due 11/19/99 for Cannon 2000  plus Cilco $50,000/month)</t>
  </si>
  <si>
    <t xml:space="preserve">Income Received in 2000:</t>
  </si>
  <si>
    <t xml:space="preserve">Cilco $50,000/month</t>
  </si>
  <si>
    <t xml:space="preserve">Revenue by month:</t>
  </si>
  <si>
    <t xml:space="preserve">Cannon 97</t>
  </si>
  <si>
    <t xml:space="preserve">Cannon 98</t>
  </si>
  <si>
    <t xml:space="preserve">Sempra #1</t>
  </si>
  <si>
    <t xml:space="preserve">Sempra #2</t>
  </si>
  <si>
    <t xml:space="preserve">Additional 1998 Deals:</t>
  </si>
  <si>
    <t xml:space="preserve">Sempra 98</t>
  </si>
  <si>
    <t xml:space="preserve">Cannon 99</t>
  </si>
  <si>
    <t xml:space="preserve">Sempra #3</t>
  </si>
  <si>
    <t xml:space="preserve">Sempra 2/99</t>
  </si>
  <si>
    <t xml:space="preserve">Sempra 12/99</t>
  </si>
  <si>
    <t xml:space="preserve">Total 1999 Revenue:</t>
  </si>
  <si>
    <t xml:space="preserve">Cannon 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</si>
</sst>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[RED]&quot;($&quot;#,##0.00\)"/>
    <numFmt numFmtId="166" formatCode="[$-409]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double"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1.7"/>
    <col collapsed="false" customWidth="true" hidden="false" outlineLevel="0" max="3" min="3" style="0" width="13.99"/>
    <col collapsed="false" customWidth="true" hidden="false" outlineLevel="0" max="4" min="4" style="0" width="13.28"/>
    <col collapsed="false" customWidth="true" hidden="false" outlineLevel="0" max="8" min="5" style="0" width="11.7"/>
    <col collapsed="false" customWidth="true" hidden="false" outlineLevel="0" max="9" min="9" style="0" width="13.28"/>
    <col collapsed="false" customWidth="true" hidden="false" outlineLevel="0" max="13" min="10" style="0" width="11.7"/>
    <col collapsed="false" customWidth="true" hidden="false" outlineLevel="0" max="14" min="14" style="0" width="13.28"/>
    <col collapsed="false" customWidth="true" hidden="false" outlineLevel="0" max="16" min="16" style="0" width="13.28"/>
  </cols>
  <sheetData>
    <row r="1" customFormat="false" ht="23.2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C3" s="0" t="s">
        <v>2</v>
      </c>
      <c r="D3" s="0" t="s">
        <v>3</v>
      </c>
    </row>
    <row r="4" customFormat="false" ht="12.75" hidden="false" customHeight="false" outlineLevel="0" collapsed="false">
      <c r="A4" s="0" t="s">
        <v>4</v>
      </c>
      <c r="B4" s="2"/>
      <c r="C4" s="2"/>
      <c r="D4" s="2" t="n">
        <v>50000</v>
      </c>
      <c r="E4" s="2" t="s">
        <v>5</v>
      </c>
      <c r="F4" s="2" t="s">
        <v>6</v>
      </c>
      <c r="G4" s="2"/>
      <c r="H4" s="2"/>
      <c r="I4" s="2"/>
      <c r="J4" s="2"/>
      <c r="K4" s="2"/>
      <c r="L4" s="2"/>
      <c r="M4" s="2"/>
    </row>
    <row r="5" customFormat="false" ht="6" hidden="false" customHeight="tru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customFormat="false" ht="12.75" hidden="false" customHeight="false" outlineLevel="0" collapsed="false">
      <c r="A6" s="0" t="s">
        <v>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customFormat="false" ht="12.75" hidden="false" customHeight="false" outlineLevel="0" collapsed="false">
      <c r="B7" s="2"/>
      <c r="C7" s="2" t="n">
        <v>90000</v>
      </c>
      <c r="D7" s="2" t="s">
        <v>8</v>
      </c>
      <c r="E7" s="2"/>
      <c r="F7" s="2"/>
      <c r="G7" s="2"/>
      <c r="H7" s="2"/>
      <c r="I7" s="2"/>
      <c r="J7" s="2"/>
      <c r="K7" s="2"/>
      <c r="L7" s="2"/>
      <c r="M7" s="2"/>
    </row>
    <row r="8" customFormat="false" ht="12.75" hidden="false" customHeight="false" outlineLevel="0" collapsed="false">
      <c r="B8" s="2"/>
      <c r="C8" s="2" t="n">
        <v>160000</v>
      </c>
      <c r="D8" s="2" t="s">
        <v>8</v>
      </c>
      <c r="E8" s="2"/>
      <c r="F8" s="2"/>
      <c r="G8" s="2"/>
      <c r="H8" s="2"/>
      <c r="I8" s="2"/>
      <c r="J8" s="2"/>
      <c r="K8" s="2"/>
      <c r="L8" s="2"/>
      <c r="M8" s="2"/>
    </row>
    <row r="9" customFormat="false" ht="12.75" hidden="false" customHeight="false" outlineLevel="0" collapsed="false">
      <c r="B9" s="2"/>
      <c r="C9" s="2" t="n">
        <v>317000</v>
      </c>
      <c r="D9" s="2" t="s">
        <v>9</v>
      </c>
      <c r="E9" s="2"/>
      <c r="F9" s="2"/>
      <c r="G9" s="2"/>
      <c r="H9" s="2"/>
      <c r="I9" s="2"/>
      <c r="J9" s="2"/>
      <c r="K9" s="2"/>
      <c r="L9" s="2"/>
      <c r="M9" s="2"/>
    </row>
    <row r="10" customFormat="false" ht="12.75" hidden="false" customHeight="false" outlineLevel="0" collapsed="false">
      <c r="B10" s="2"/>
      <c r="C10" s="2" t="n">
        <v>1025000</v>
      </c>
      <c r="D10" s="2" t="s">
        <v>9</v>
      </c>
      <c r="E10" s="2"/>
      <c r="F10" s="2"/>
      <c r="G10" s="2"/>
      <c r="H10" s="2"/>
      <c r="I10" s="2"/>
      <c r="J10" s="2"/>
      <c r="K10" s="2"/>
      <c r="L10" s="2"/>
      <c r="M10" s="2"/>
    </row>
    <row r="11" customFormat="false" ht="12.75" hidden="false" customHeight="false" outlineLevel="0" collapsed="false">
      <c r="B11" s="2"/>
      <c r="C11" s="2" t="n">
        <v>208320</v>
      </c>
      <c r="D11" s="2" t="s">
        <v>10</v>
      </c>
      <c r="E11" s="2"/>
      <c r="F11" s="2"/>
      <c r="G11" s="2"/>
      <c r="H11" s="2"/>
      <c r="I11" s="2"/>
      <c r="J11" s="2"/>
      <c r="K11" s="2"/>
      <c r="L11" s="2"/>
      <c r="M11" s="2"/>
    </row>
    <row r="12" customFormat="false" ht="12.75" hidden="false" customHeight="false" outlineLevel="0" collapsed="false">
      <c r="B12" s="2"/>
      <c r="C12" s="2" t="n">
        <v>202026.8</v>
      </c>
      <c r="D12" s="2" t="s">
        <v>10</v>
      </c>
      <c r="E12" s="2"/>
      <c r="F12" s="2"/>
      <c r="G12" s="2"/>
      <c r="H12" s="2"/>
      <c r="I12" s="2"/>
      <c r="J12" s="2"/>
      <c r="K12" s="2"/>
      <c r="L12" s="2"/>
      <c r="M12" s="2"/>
    </row>
    <row r="13" customFormat="false" ht="12.75" hidden="false" customHeight="false" outlineLevel="0" collapsed="false">
      <c r="B13" s="2"/>
      <c r="C13" s="2" t="n">
        <v>100000</v>
      </c>
      <c r="D13" s="2" t="s">
        <v>10</v>
      </c>
      <c r="E13" s="2"/>
      <c r="F13" s="2"/>
      <c r="G13" s="2"/>
      <c r="H13" s="2"/>
      <c r="I13" s="2"/>
      <c r="J13" s="2"/>
      <c r="K13" s="2"/>
      <c r="L13" s="2"/>
      <c r="M13" s="2"/>
    </row>
    <row r="14" customFormat="false" ht="13.5" hidden="false" customHeight="false" outlineLevel="0" collapsed="false">
      <c r="B14" s="2"/>
      <c r="C14" s="3" t="n">
        <f aca="false">SUM(C7:C13)</f>
        <v>2102346.8</v>
      </c>
      <c r="D14" s="2"/>
      <c r="E14" s="2"/>
      <c r="F14" s="2"/>
      <c r="G14" s="2"/>
      <c r="H14" s="2"/>
      <c r="I14" s="2"/>
      <c r="J14" s="2"/>
      <c r="K14" s="2"/>
      <c r="L14" s="2"/>
      <c r="M14" s="2"/>
    </row>
    <row r="15" customFormat="false" ht="13.5" hidden="false" customHeight="false" outlineLevel="0" collapsed="false">
      <c r="A15" s="0" t="s">
        <v>11</v>
      </c>
      <c r="B15" s="2"/>
      <c r="C15" s="2"/>
      <c r="D15" s="2" t="n">
        <f aca="false">SUM(C7:C10)/12</f>
        <v>132666.666666667</v>
      </c>
      <c r="E15" s="2" t="s">
        <v>5</v>
      </c>
      <c r="F15" s="2"/>
      <c r="G15" s="2"/>
      <c r="H15" s="2"/>
      <c r="I15" s="2"/>
      <c r="J15" s="2"/>
      <c r="K15" s="2"/>
      <c r="L15" s="2"/>
      <c r="M15" s="2"/>
    </row>
    <row r="16" customFormat="false" ht="12.75" hidden="false" customHeight="false" outlineLevel="0" collapsed="false">
      <c r="B16" s="2"/>
      <c r="C16" s="2"/>
      <c r="D16" s="2" t="n">
        <f aca="false">SUM(C11:C13)</f>
        <v>510346.8</v>
      </c>
      <c r="E16" s="2" t="s">
        <v>12</v>
      </c>
      <c r="F16" s="2"/>
      <c r="G16" s="2"/>
      <c r="H16" s="2"/>
      <c r="I16" s="2"/>
      <c r="J16" s="2"/>
      <c r="K16" s="2"/>
      <c r="L16" s="2"/>
      <c r="M16" s="2"/>
    </row>
    <row r="17" customFormat="false" ht="6.75" hidden="false" customHeight="true" outlineLevel="0" collapsed="false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customFormat="false" ht="12.75" hidden="false" customHeight="false" outlineLevel="0" collapsed="false">
      <c r="A18" s="0" t="s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customFormat="false" ht="12.75" hidden="false" customHeight="false" outlineLevel="0" collapsed="false">
      <c r="A19" s="4"/>
      <c r="B19" s="2"/>
      <c r="C19" s="5" t="n">
        <v>175000</v>
      </c>
      <c r="D19" s="5" t="s">
        <v>14</v>
      </c>
      <c r="E19" s="5"/>
      <c r="F19" s="2"/>
      <c r="G19" s="2"/>
      <c r="H19" s="2"/>
      <c r="I19" s="2"/>
      <c r="J19" s="2"/>
      <c r="K19" s="2"/>
      <c r="L19" s="2"/>
      <c r="M19" s="2"/>
    </row>
    <row r="20" customFormat="false" ht="12.75" hidden="false" customHeight="false" outlineLevel="0" collapsed="false">
      <c r="A20" s="4"/>
      <c r="B20" s="2"/>
      <c r="C20" s="5" t="n">
        <v>987000</v>
      </c>
      <c r="D20" s="5" t="s">
        <v>15</v>
      </c>
      <c r="E20" s="5"/>
      <c r="F20" s="2"/>
      <c r="G20" s="2"/>
      <c r="H20" s="2"/>
      <c r="I20" s="2"/>
      <c r="J20" s="2"/>
      <c r="K20" s="2"/>
      <c r="L20" s="2"/>
      <c r="M20" s="2"/>
    </row>
    <row r="21" customFormat="false" ht="13.5" hidden="false" customHeight="false" outlineLevel="0" collapsed="false">
      <c r="B21" s="2"/>
      <c r="C21" s="6" t="n">
        <f aca="false">SUM(C19:C20)</f>
        <v>1162000</v>
      </c>
      <c r="D21" s="5"/>
      <c r="E21" s="5"/>
      <c r="F21" s="2"/>
      <c r="G21" s="2"/>
      <c r="H21" s="2"/>
      <c r="I21" s="2"/>
      <c r="J21" s="2"/>
      <c r="K21" s="2"/>
      <c r="L21" s="2"/>
      <c r="M21" s="2"/>
    </row>
    <row r="22" customFormat="false" ht="13.5" hidden="false" customHeight="false" outlineLevel="0" collapsed="false">
      <c r="B22" s="2"/>
      <c r="C22" s="7"/>
      <c r="D22" s="5"/>
      <c r="E22" s="5"/>
      <c r="F22" s="2"/>
      <c r="G22" s="2"/>
      <c r="H22" s="2"/>
      <c r="I22" s="2"/>
      <c r="J22" s="2"/>
      <c r="K22" s="2"/>
      <c r="L22" s="2"/>
      <c r="M22" s="2"/>
    </row>
    <row r="23" customFormat="false" ht="12.75" hidden="false" customHeight="false" outlineLevel="0" collapsed="false">
      <c r="A23" s="0" t="s">
        <v>16</v>
      </c>
      <c r="B23" s="2"/>
      <c r="C23" s="5" t="n">
        <v>700000</v>
      </c>
      <c r="D23" s="5" t="s">
        <v>17</v>
      </c>
      <c r="E23" s="5"/>
      <c r="F23" s="2"/>
      <c r="G23" s="2"/>
      <c r="H23" s="2"/>
      <c r="I23" s="2"/>
      <c r="J23" s="2"/>
      <c r="K23" s="2"/>
      <c r="L23" s="2"/>
      <c r="M23" s="2"/>
    </row>
    <row r="24" customFormat="false" ht="13.5" hidden="false" customHeight="false" outlineLevel="0" collapsed="false">
      <c r="B24" s="2"/>
      <c r="C24" s="8" t="n">
        <f aca="false">SUM(C23)</f>
        <v>700000</v>
      </c>
      <c r="D24" s="5"/>
      <c r="E24" s="5"/>
      <c r="F24" s="2"/>
      <c r="G24" s="2"/>
      <c r="H24" s="2"/>
      <c r="I24" s="2"/>
      <c r="J24" s="2"/>
      <c r="K24" s="2"/>
      <c r="L24" s="2"/>
      <c r="M24" s="2"/>
    </row>
    <row r="25" customFormat="false" ht="8.25" hidden="false" customHeight="true" outlineLevel="0" collapsed="false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customFormat="false" ht="12.75" hidden="false" customHeight="false" outlineLevel="0" collapsed="false">
      <c r="A26" s="0" t="s">
        <v>18</v>
      </c>
      <c r="B26" s="2"/>
      <c r="C26" s="2" t="n">
        <v>190000</v>
      </c>
      <c r="D26" s="2" t="s">
        <v>19</v>
      </c>
      <c r="E26" s="2"/>
      <c r="F26" s="2"/>
      <c r="G26" s="2"/>
      <c r="H26" s="2"/>
      <c r="I26" s="2"/>
      <c r="J26" s="2"/>
      <c r="K26" s="2"/>
      <c r="L26" s="2"/>
      <c r="M26" s="2"/>
    </row>
    <row r="27" customFormat="false" ht="12.75" hidden="false" customHeight="false" outlineLevel="0" collapsed="false">
      <c r="B27" s="2"/>
      <c r="C27" s="2" t="n">
        <v>35000</v>
      </c>
      <c r="D27" s="2" t="s">
        <v>10</v>
      </c>
      <c r="E27" s="2"/>
      <c r="F27" s="2"/>
      <c r="G27" s="2"/>
      <c r="H27" s="2"/>
      <c r="I27" s="2"/>
      <c r="J27" s="2"/>
      <c r="K27" s="2"/>
      <c r="L27" s="2"/>
      <c r="M27" s="2"/>
    </row>
    <row r="28" customFormat="false" ht="12.75" hidden="false" customHeight="false" outlineLevel="0" collapsed="false">
      <c r="B28" s="2"/>
      <c r="C28" s="2" t="n">
        <v>20000</v>
      </c>
      <c r="D28" s="2" t="s">
        <v>10</v>
      </c>
      <c r="E28" s="2"/>
      <c r="F28" s="2"/>
      <c r="G28" s="2"/>
      <c r="H28" s="2"/>
      <c r="I28" s="2"/>
      <c r="J28" s="2"/>
      <c r="K28" s="2"/>
      <c r="L28" s="2"/>
      <c r="M28" s="2"/>
    </row>
    <row r="29" customFormat="false" ht="12.75" hidden="false" customHeight="false" outlineLevel="0" collapsed="false">
      <c r="B29" s="2"/>
      <c r="C29" s="2" t="n">
        <v>110000</v>
      </c>
      <c r="D29" s="2" t="s">
        <v>20</v>
      </c>
      <c r="E29" s="2"/>
      <c r="F29" s="2"/>
      <c r="G29" s="2"/>
      <c r="H29" s="2"/>
      <c r="I29" s="2"/>
      <c r="J29" s="2"/>
      <c r="K29" s="2"/>
      <c r="L29" s="2"/>
      <c r="M29" s="2"/>
    </row>
    <row r="30" customFormat="false" ht="13.5" hidden="false" customHeight="false" outlineLevel="0" collapsed="false">
      <c r="B30" s="2"/>
      <c r="C30" s="3" t="n">
        <f aca="false">SUM(C26:C29)</f>
        <v>355000</v>
      </c>
      <c r="D30" s="2"/>
      <c r="E30" s="2"/>
      <c r="F30" s="2"/>
      <c r="G30" s="2"/>
      <c r="H30" s="2"/>
      <c r="I30" s="2"/>
      <c r="J30" s="2"/>
      <c r="K30" s="2"/>
      <c r="L30" s="2"/>
      <c r="M30" s="2"/>
    </row>
    <row r="31" customFormat="false" ht="13.5" hidden="false" customHeight="false" outlineLevel="0" collapsed="false">
      <c r="A31" s="0" t="s">
        <v>21</v>
      </c>
      <c r="B31" s="2"/>
      <c r="C31" s="2"/>
      <c r="D31" s="2" t="n">
        <f aca="false">C26/8</f>
        <v>23750</v>
      </c>
      <c r="E31" s="2" t="s">
        <v>5</v>
      </c>
      <c r="F31" s="2"/>
      <c r="G31" s="2"/>
      <c r="H31" s="2"/>
      <c r="I31" s="2"/>
      <c r="J31" s="2"/>
      <c r="K31" s="2"/>
      <c r="L31" s="2"/>
      <c r="M31" s="2"/>
    </row>
    <row r="32" customFormat="false" ht="12.75" hidden="false" customHeight="false" outlineLevel="0" collapsed="false">
      <c r="B32" s="2"/>
      <c r="C32" s="2"/>
      <c r="D32" s="2" t="n">
        <f aca="false">C27</f>
        <v>35000</v>
      </c>
      <c r="E32" s="2" t="s">
        <v>22</v>
      </c>
      <c r="F32" s="2"/>
      <c r="G32" s="2"/>
      <c r="H32" s="2"/>
      <c r="I32" s="2"/>
      <c r="J32" s="2"/>
      <c r="K32" s="2"/>
      <c r="L32" s="2"/>
      <c r="M32" s="2"/>
    </row>
    <row r="33" customFormat="false" ht="12.75" hidden="false" customHeight="false" outlineLevel="0" collapsed="false">
      <c r="B33" s="2"/>
      <c r="C33" s="2"/>
      <c r="D33" s="2" t="n">
        <f aca="false">C28</f>
        <v>20000</v>
      </c>
      <c r="E33" s="2" t="s">
        <v>22</v>
      </c>
      <c r="F33" s="2"/>
      <c r="G33" s="2"/>
      <c r="H33" s="2"/>
      <c r="I33" s="2"/>
      <c r="J33" s="2"/>
      <c r="K33" s="2"/>
      <c r="L33" s="2"/>
      <c r="M33" s="2"/>
    </row>
    <row r="34" customFormat="false" ht="12.75" hidden="false" customHeight="false" outlineLevel="0" collapsed="false">
      <c r="B34" s="2"/>
      <c r="C34" s="2"/>
      <c r="D34" s="2" t="n">
        <f aca="false">C29</f>
        <v>110000</v>
      </c>
      <c r="E34" s="2" t="s">
        <v>23</v>
      </c>
      <c r="F34" s="2"/>
      <c r="G34" s="2"/>
      <c r="H34" s="2"/>
      <c r="I34" s="2"/>
      <c r="J34" s="2"/>
      <c r="K34" s="2"/>
      <c r="L34" s="2"/>
      <c r="M34" s="2"/>
    </row>
    <row r="35" customFormat="false" ht="6.75" hidden="false" customHeight="true" outlineLevel="0" collapsed="false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customFormat="false" ht="12.75" hidden="false" customHeight="false" outlineLevel="0" collapsed="false">
      <c r="A36" s="0" t="s">
        <v>24</v>
      </c>
      <c r="B36" s="2"/>
      <c r="C36" s="2" t="n">
        <v>220000</v>
      </c>
      <c r="D36" s="2" t="s">
        <v>25</v>
      </c>
      <c r="E36" s="2"/>
      <c r="F36" s="2"/>
      <c r="G36" s="2"/>
      <c r="H36" s="2"/>
      <c r="I36" s="2"/>
      <c r="J36" s="2"/>
      <c r="K36" s="2"/>
      <c r="L36" s="2"/>
      <c r="M36" s="2"/>
    </row>
    <row r="37" customFormat="false" ht="12.75" hidden="false" customHeight="false" outlineLevel="0" collapsed="false">
      <c r="A37" s="0" t="s">
        <v>26</v>
      </c>
      <c r="B37" s="2"/>
      <c r="C37" s="2" t="n">
        <v>185000</v>
      </c>
      <c r="D37" s="2" t="s">
        <v>27</v>
      </c>
      <c r="E37" s="2"/>
      <c r="F37" s="2"/>
      <c r="G37" s="2"/>
      <c r="H37" s="2"/>
      <c r="I37" s="2"/>
      <c r="J37" s="2"/>
      <c r="K37" s="2"/>
      <c r="L37" s="2"/>
      <c r="M37" s="2"/>
    </row>
    <row r="38" customFormat="false" ht="12.75" hidden="false" customHeight="false" outlineLevel="0" collapsed="false">
      <c r="A38" s="0" t="s">
        <v>28</v>
      </c>
      <c r="B38" s="2"/>
      <c r="C38" s="2" t="n">
        <v>36500</v>
      </c>
      <c r="D38" s="2" t="s">
        <v>29</v>
      </c>
      <c r="E38" s="2"/>
      <c r="F38" s="2"/>
      <c r="G38" s="2"/>
      <c r="H38" s="2"/>
      <c r="I38" s="2"/>
      <c r="J38" s="2"/>
      <c r="K38" s="2"/>
      <c r="L38" s="2"/>
      <c r="M38" s="2"/>
    </row>
    <row r="39" customFormat="false" ht="13.5" hidden="false" customHeight="false" outlineLevel="0" collapsed="false">
      <c r="B39" s="2"/>
      <c r="C39" s="3" t="n">
        <f aca="false">SUM(C36:C38)</f>
        <v>441500</v>
      </c>
      <c r="D39" s="2"/>
      <c r="E39" s="2"/>
      <c r="F39" s="2"/>
      <c r="G39" s="2"/>
      <c r="H39" s="2"/>
      <c r="I39" s="2"/>
      <c r="J39" s="2"/>
      <c r="K39" s="2"/>
      <c r="L39" s="2"/>
      <c r="M39" s="2"/>
    </row>
    <row r="40" customFormat="false" ht="13.5" hidden="false" customHeight="false" outlineLevel="0" collapsed="false">
      <c r="A40" s="0" t="s">
        <v>30</v>
      </c>
      <c r="B40" s="2"/>
      <c r="C40" s="2"/>
      <c r="D40" s="2" t="n">
        <f aca="false">C36/7</f>
        <v>31428.5714285714</v>
      </c>
      <c r="E40" s="2" t="s">
        <v>5</v>
      </c>
      <c r="F40" s="2"/>
      <c r="G40" s="2"/>
      <c r="H40" s="2"/>
      <c r="I40" s="2"/>
      <c r="J40" s="2"/>
      <c r="K40" s="2"/>
      <c r="L40" s="2"/>
      <c r="M40" s="2"/>
    </row>
    <row r="41" customFormat="false" ht="13.5" hidden="false" customHeight="true" outlineLevel="0" collapsed="false">
      <c r="B41" s="2"/>
      <c r="C41" s="2"/>
      <c r="D41" s="2" t="n">
        <f aca="false">C37/7</f>
        <v>26428.5714285714</v>
      </c>
      <c r="E41" s="2" t="s">
        <v>5</v>
      </c>
      <c r="F41" s="2"/>
      <c r="G41" s="2"/>
      <c r="H41" s="2"/>
      <c r="I41" s="2"/>
      <c r="J41" s="2"/>
      <c r="K41" s="2"/>
      <c r="L41" s="2"/>
      <c r="M41" s="2"/>
    </row>
    <row r="42" customFormat="false" ht="12.75" hidden="false" customHeight="false" outlineLevel="0" collapsed="false">
      <c r="A42" s="0" t="s">
        <v>31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customFormat="false" ht="12.75" hidden="true" customHeight="false" outlineLevel="0" collapsed="false">
      <c r="B43" s="2"/>
      <c r="C43" s="2" t="n">
        <v>130000</v>
      </c>
      <c r="D43" s="2"/>
      <c r="E43" s="2"/>
      <c r="F43" s="2"/>
      <c r="G43" s="2"/>
      <c r="H43" s="2"/>
      <c r="I43" s="2"/>
      <c r="J43" s="2"/>
      <c r="K43" s="2"/>
      <c r="L43" s="2"/>
      <c r="M43" s="2"/>
    </row>
    <row r="44" customFormat="false" ht="13.5" hidden="true" customHeight="false" outlineLevel="0" collapsed="false">
      <c r="B44" s="2"/>
      <c r="C44" s="3" t="n">
        <f aca="false">SUM(C43)</f>
        <v>130000</v>
      </c>
      <c r="D44" s="2"/>
      <c r="E44" s="2"/>
      <c r="F44" s="2"/>
      <c r="G44" s="2"/>
      <c r="H44" s="2"/>
      <c r="I44" s="2"/>
      <c r="J44" s="2"/>
      <c r="K44" s="2"/>
      <c r="L44" s="2"/>
      <c r="M44" s="2"/>
    </row>
    <row r="45" customFormat="false" ht="12.75" hidden="false" customHeight="false" outlineLevel="0" collapsed="false">
      <c r="A45" s="0" t="s">
        <v>32</v>
      </c>
      <c r="B45" s="2"/>
      <c r="C45" s="2"/>
      <c r="D45" s="2" t="n">
        <f aca="false">C44/9</f>
        <v>14444.4444444444</v>
      </c>
      <c r="E45" s="2" t="s">
        <v>5</v>
      </c>
      <c r="F45" s="2" t="s">
        <v>6</v>
      </c>
      <c r="G45" s="2"/>
      <c r="H45" s="2"/>
      <c r="I45" s="2"/>
      <c r="J45" s="2"/>
      <c r="K45" s="2"/>
      <c r="L45" s="2"/>
      <c r="M45" s="2"/>
    </row>
    <row r="46" customFormat="false" ht="6" hidden="false" customHeight="true" outlineLevel="0" collapsed="false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customFormat="false" ht="12.75" hidden="false" customHeight="false" outlineLevel="0" collapsed="false">
      <c r="A47" s="0" t="s">
        <v>33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customFormat="false" ht="12.75" hidden="false" customHeight="false" outlineLevel="0" collapsed="false">
      <c r="B48" s="2"/>
      <c r="C48" s="2" t="n">
        <v>75000</v>
      </c>
      <c r="D48" s="2" t="s">
        <v>34</v>
      </c>
      <c r="E48" s="2"/>
      <c r="F48" s="2"/>
      <c r="G48" s="2"/>
      <c r="H48" s="2"/>
      <c r="I48" s="2"/>
      <c r="J48" s="2"/>
      <c r="K48" s="2"/>
      <c r="L48" s="2"/>
      <c r="M48" s="2"/>
    </row>
    <row r="49" customFormat="false" ht="13.5" hidden="false" customHeight="false" outlineLevel="0" collapsed="false">
      <c r="B49" s="2"/>
      <c r="C49" s="3" t="n">
        <f aca="false">SUM(C48)</f>
        <v>75000</v>
      </c>
      <c r="D49" s="2"/>
      <c r="E49" s="2"/>
      <c r="F49" s="2"/>
      <c r="G49" s="2"/>
      <c r="H49" s="2"/>
      <c r="I49" s="2"/>
      <c r="J49" s="2"/>
      <c r="K49" s="2"/>
      <c r="L49" s="2"/>
      <c r="M49" s="2"/>
    </row>
    <row r="50" customFormat="false" ht="13.5" hidden="false" customHeight="false" outlineLevel="0" collapsed="false">
      <c r="A50" s="0" t="s">
        <v>35</v>
      </c>
      <c r="B50" s="2"/>
      <c r="C50" s="2"/>
      <c r="D50" s="2" t="n">
        <f aca="false">C49/5</f>
        <v>15000</v>
      </c>
      <c r="E50" s="2" t="s">
        <v>5</v>
      </c>
      <c r="F50" s="2"/>
      <c r="G50" s="2"/>
      <c r="H50" s="2"/>
      <c r="I50" s="2"/>
      <c r="J50" s="2"/>
      <c r="K50" s="2"/>
      <c r="L50" s="2"/>
      <c r="M50" s="2"/>
    </row>
    <row r="51" customFormat="false" ht="6" hidden="false" customHeight="true" outlineLevel="0" collapsed="false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customFormat="false" ht="12.75" hidden="false" customHeight="false" outlineLevel="0" collapsed="false">
      <c r="A52" s="0" t="s">
        <v>36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customFormat="false" ht="12.75" hidden="false" customHeight="false" outlineLevel="0" collapsed="false">
      <c r="B53" s="2" t="s">
        <v>37</v>
      </c>
      <c r="C53" s="2" t="s">
        <v>38</v>
      </c>
      <c r="D53" s="2" t="s">
        <v>39</v>
      </c>
      <c r="E53" s="2"/>
      <c r="F53" s="2"/>
      <c r="G53" s="2"/>
      <c r="H53" s="2"/>
      <c r="I53" s="2"/>
      <c r="J53" s="2"/>
      <c r="K53" s="2"/>
      <c r="L53" s="2"/>
      <c r="M53" s="2"/>
    </row>
    <row r="54" customFormat="false" ht="12.75" hidden="false" customHeight="false" outlineLevel="0" collapsed="false">
      <c r="A54" s="4" t="n">
        <v>35796</v>
      </c>
      <c r="B54" s="2" t="n">
        <v>100000</v>
      </c>
      <c r="C54" s="2" t="n">
        <f aca="false">811396*0.015</f>
        <v>12170.94</v>
      </c>
      <c r="D54" s="2" t="n">
        <f aca="false">SUM(B54:C54)</f>
        <v>112170.94</v>
      </c>
      <c r="E54" s="2" t="s">
        <v>5</v>
      </c>
      <c r="F54" s="2"/>
      <c r="G54" s="2"/>
      <c r="H54" s="2"/>
      <c r="I54" s="2"/>
      <c r="J54" s="2"/>
      <c r="K54" s="2"/>
      <c r="L54" s="2"/>
      <c r="M54" s="2"/>
    </row>
    <row r="55" customFormat="false" ht="12.75" hidden="false" customHeight="false" outlineLevel="0" collapsed="false">
      <c r="A55" s="4" t="n">
        <v>35827</v>
      </c>
      <c r="B55" s="2" t="n">
        <v>100000</v>
      </c>
      <c r="C55" s="2" t="n">
        <f aca="false">382000*0.015</f>
        <v>5730</v>
      </c>
      <c r="D55" s="2" t="n">
        <f aca="false">SUM(B55:C55)</f>
        <v>105730</v>
      </c>
      <c r="E55" s="2" t="s">
        <v>5</v>
      </c>
      <c r="F55" s="2"/>
      <c r="G55" s="2"/>
      <c r="H55" s="2"/>
      <c r="I55" s="2"/>
      <c r="J55" s="2"/>
      <c r="K55" s="2"/>
      <c r="L55" s="2"/>
      <c r="M55" s="2"/>
    </row>
    <row r="56" customFormat="false" ht="12.75" hidden="false" customHeight="false" outlineLevel="0" collapsed="false">
      <c r="A56" s="4" t="n">
        <v>35855</v>
      </c>
      <c r="B56" s="2" t="n">
        <v>100000</v>
      </c>
      <c r="C56" s="2" t="n">
        <f aca="false">258873*0.015</f>
        <v>3883.095</v>
      </c>
      <c r="D56" s="2" t="n">
        <f aca="false">SUM(B56:C56)</f>
        <v>103883.095</v>
      </c>
      <c r="E56" s="2" t="s">
        <v>5</v>
      </c>
      <c r="F56" s="2"/>
      <c r="G56" s="2"/>
      <c r="H56" s="2"/>
      <c r="I56" s="2"/>
      <c r="J56" s="2"/>
      <c r="K56" s="2"/>
      <c r="L56" s="2"/>
      <c r="M56" s="2"/>
    </row>
    <row r="57" customFormat="false" ht="12.75" hidden="false" customHeight="false" outlineLevel="0" collapsed="false">
      <c r="A57" s="0" t="s">
        <v>40</v>
      </c>
      <c r="B57" s="2"/>
      <c r="C57" s="2"/>
      <c r="D57" s="2" t="n">
        <v>50000</v>
      </c>
      <c r="E57" s="2" t="s">
        <v>5</v>
      </c>
      <c r="F57" s="2"/>
      <c r="G57" s="2"/>
      <c r="H57" s="2"/>
      <c r="I57" s="2"/>
      <c r="J57" s="2"/>
      <c r="K57" s="2"/>
      <c r="L57" s="2"/>
      <c r="M57" s="2"/>
    </row>
    <row r="58" customFormat="false" ht="12.75" hidden="false" customHeight="false" outlineLevel="0" collapsed="false">
      <c r="A58" s="0" t="s">
        <v>41</v>
      </c>
      <c r="B58" s="2"/>
      <c r="C58" s="2"/>
      <c r="D58" s="2" t="n">
        <v>50000</v>
      </c>
      <c r="E58" s="2" t="s">
        <v>5</v>
      </c>
      <c r="F58" s="2"/>
      <c r="G58" s="2"/>
      <c r="H58" s="2"/>
      <c r="I58" s="2"/>
      <c r="J58" s="2"/>
      <c r="K58" s="2"/>
      <c r="L58" s="2"/>
      <c r="M58" s="2"/>
    </row>
    <row r="59" customFormat="false" ht="12.75" hidden="false" customHeight="false" outlineLevel="0" collapsed="false">
      <c r="A59" s="0" t="s">
        <v>42</v>
      </c>
      <c r="B59" s="2"/>
      <c r="C59" s="2"/>
      <c r="D59" s="2" t="n">
        <v>50000</v>
      </c>
      <c r="E59" s="2" t="s">
        <v>5</v>
      </c>
      <c r="F59" s="2"/>
      <c r="G59" s="2"/>
      <c r="H59" s="2"/>
      <c r="I59" s="2"/>
      <c r="J59" s="2"/>
      <c r="K59" s="2"/>
      <c r="L59" s="2"/>
      <c r="M59" s="2"/>
    </row>
    <row r="60" customFormat="false" ht="6.75" hidden="false" customHeight="true" outlineLevel="0" collapsed="false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customFormat="false" ht="12.75" hidden="false" customHeight="false" outlineLevel="0" collapsed="false">
      <c r="A61" s="0" t="s">
        <v>43</v>
      </c>
      <c r="B61" s="2"/>
      <c r="C61" s="2" t="n">
        <f aca="false">SUM(B68:D72)</f>
        <v>193333.333333333</v>
      </c>
      <c r="D61" s="2"/>
      <c r="E61" s="2"/>
      <c r="F61" s="2"/>
      <c r="G61" s="2"/>
      <c r="H61" s="2"/>
      <c r="I61" s="2"/>
      <c r="J61" s="2"/>
      <c r="K61" s="2"/>
      <c r="L61" s="2"/>
      <c r="M61" s="2"/>
    </row>
    <row r="62" customFormat="false" ht="12.75" hidden="false" customHeight="false" outlineLevel="0" collapsed="false">
      <c r="A62" s="0" t="s">
        <v>44</v>
      </c>
      <c r="C62" s="2" t="n">
        <f aca="false">SUM(D54:D56)+(D57*9)+C49+C39+C30+C14+C19</f>
        <v>3920630.835</v>
      </c>
      <c r="D62" s="5" t="s">
        <v>45</v>
      </c>
      <c r="E62" s="5"/>
      <c r="F62" s="5"/>
      <c r="G62" s="5"/>
      <c r="H62" s="5"/>
      <c r="I62" s="5"/>
      <c r="J62" s="5"/>
      <c r="K62" s="5"/>
      <c r="L62" s="2"/>
      <c r="M62" s="2"/>
    </row>
    <row r="63" customFormat="false" ht="12.75" hidden="false" customHeight="false" outlineLevel="0" collapsed="false">
      <c r="A63" s="0" t="s">
        <v>46</v>
      </c>
      <c r="B63" s="2"/>
      <c r="C63" s="2" t="n">
        <f aca="false">$C$20+(D58*12)+C23</f>
        <v>2287000</v>
      </c>
      <c r="D63" s="5" t="s">
        <v>47</v>
      </c>
      <c r="E63" s="5"/>
      <c r="F63" s="5"/>
      <c r="G63" s="5"/>
      <c r="H63" s="5"/>
      <c r="I63" s="5"/>
      <c r="J63" s="5"/>
      <c r="K63" s="5"/>
      <c r="L63" s="2"/>
      <c r="M63" s="2"/>
    </row>
    <row r="64" customFormat="false" ht="13.5" hidden="false" customHeight="false" outlineLevel="0" collapsed="false">
      <c r="A64" s="0" t="s">
        <v>48</v>
      </c>
      <c r="B64" s="2"/>
      <c r="C64" s="2" t="n">
        <f aca="false">(D59*3)</f>
        <v>150000</v>
      </c>
      <c r="D64" s="5" t="s">
        <v>49</v>
      </c>
      <c r="E64" s="5"/>
      <c r="F64" s="5"/>
      <c r="G64" s="5"/>
      <c r="H64" s="5"/>
      <c r="I64" s="5"/>
      <c r="J64" s="5"/>
      <c r="K64" s="5"/>
      <c r="L64" s="2"/>
      <c r="M64" s="2"/>
    </row>
    <row r="65" customFormat="false" ht="14.25" hidden="false" customHeight="false" outlineLevel="0" collapsed="false">
      <c r="B65" s="2"/>
      <c r="C65" s="9" t="n">
        <f aca="false">SUM(C61:C64)</f>
        <v>6550964.16833333</v>
      </c>
      <c r="D65" s="2"/>
      <c r="E65" s="2"/>
      <c r="F65" s="2"/>
      <c r="G65" s="2"/>
      <c r="H65" s="2"/>
      <c r="I65" s="2"/>
      <c r="J65" s="2"/>
      <c r="K65" s="2"/>
      <c r="L65" s="2"/>
      <c r="M65" s="2"/>
    </row>
    <row r="66" customFormat="false" ht="13.5" hidden="false" customHeight="false" outlineLevel="0" collapsed="false">
      <c r="A66" s="0" t="s">
        <v>50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customFormat="false" ht="12.75" hidden="false" customHeight="false" outlineLevel="0" collapsed="false">
      <c r="B67" s="4" t="n">
        <v>35796</v>
      </c>
      <c r="C67" s="4" t="n">
        <v>35827</v>
      </c>
      <c r="D67" s="4" t="n">
        <v>35855</v>
      </c>
      <c r="E67" s="4" t="n">
        <v>35886</v>
      </c>
      <c r="F67" s="4" t="n">
        <v>35916</v>
      </c>
      <c r="G67" s="4" t="n">
        <v>35947</v>
      </c>
      <c r="H67" s="4" t="n">
        <v>35977</v>
      </c>
      <c r="I67" s="4" t="n">
        <v>36008</v>
      </c>
      <c r="J67" s="4" t="n">
        <v>36039</v>
      </c>
      <c r="K67" s="4" t="n">
        <v>36069</v>
      </c>
      <c r="L67" s="4" t="n">
        <v>36100</v>
      </c>
      <c r="M67" s="4" t="n">
        <v>36130</v>
      </c>
      <c r="N67" s="10" t="s">
        <v>39</v>
      </c>
    </row>
    <row r="68" customFormat="false" ht="12.75" hidden="false" customHeight="false" outlineLevel="0" collapsed="false">
      <c r="A68" s="0" t="s">
        <v>51</v>
      </c>
      <c r="B68" s="2" t="n">
        <f aca="false">$D$4</f>
        <v>50000</v>
      </c>
      <c r="C68" s="2" t="n">
        <f aca="false">$D$4</f>
        <v>50000</v>
      </c>
      <c r="D68" s="2" t="n">
        <f aca="false">$D$4</f>
        <v>50000</v>
      </c>
      <c r="E68" s="2"/>
      <c r="F68" s="2"/>
      <c r="G68" s="2"/>
      <c r="H68" s="2"/>
      <c r="I68" s="2"/>
      <c r="J68" s="2"/>
      <c r="K68" s="2"/>
      <c r="L68" s="2"/>
      <c r="M68" s="2"/>
      <c r="N68" s="2" t="n">
        <f aca="false">SUM(B68:M68)</f>
        <v>150000</v>
      </c>
    </row>
    <row r="69" customFormat="false" ht="12.75" hidden="false" customHeight="false" outlineLevel="0" collapsed="false">
      <c r="A69" s="0" t="s">
        <v>52</v>
      </c>
      <c r="B69" s="2"/>
      <c r="C69" s="2"/>
      <c r="D69" s="2"/>
      <c r="E69" s="2" t="n">
        <f aca="false">$D$15</f>
        <v>132666.666666667</v>
      </c>
      <c r="F69" s="2" t="n">
        <f aca="false">$D$15</f>
        <v>132666.666666667</v>
      </c>
      <c r="G69" s="2" t="n">
        <f aca="false">$D$15</f>
        <v>132666.666666667</v>
      </c>
      <c r="H69" s="2" t="n">
        <f aca="false">$D$15</f>
        <v>132666.666666667</v>
      </c>
      <c r="I69" s="2" t="n">
        <f aca="false">$D$15</f>
        <v>132666.666666667</v>
      </c>
      <c r="J69" s="2" t="n">
        <f aca="false">$D$15</f>
        <v>132666.666666667</v>
      </c>
      <c r="K69" s="2" t="n">
        <f aca="false">$D$15</f>
        <v>132666.666666667</v>
      </c>
      <c r="L69" s="2" t="n">
        <f aca="false">$D$15</f>
        <v>132666.666666667</v>
      </c>
      <c r="M69" s="2" t="n">
        <f aca="false">$D$15</f>
        <v>132666.666666667</v>
      </c>
      <c r="N69" s="2" t="n">
        <f aca="false">SUM(B69:M69)</f>
        <v>1194000</v>
      </c>
    </row>
    <row r="70" customFormat="false" ht="12.75" hidden="false" customHeight="false" outlineLevel="0" collapsed="false">
      <c r="A70" s="0" t="s">
        <v>53</v>
      </c>
      <c r="B70" s="2"/>
      <c r="C70" s="2"/>
      <c r="D70" s="2"/>
      <c r="E70" s="2"/>
      <c r="F70" s="2" t="n">
        <f aca="false">$D$31</f>
        <v>23750</v>
      </c>
      <c r="G70" s="2" t="n">
        <f aca="false">$D$31</f>
        <v>23750</v>
      </c>
      <c r="H70" s="2" t="n">
        <f aca="false">$D$31</f>
        <v>23750</v>
      </c>
      <c r="I70" s="2" t="n">
        <f aca="false">$D$31</f>
        <v>23750</v>
      </c>
      <c r="J70" s="2" t="n">
        <f aca="false">$D$31</f>
        <v>23750</v>
      </c>
      <c r="K70" s="2" t="n">
        <f aca="false">$D$31</f>
        <v>23750</v>
      </c>
      <c r="L70" s="2" t="n">
        <f aca="false">$D$31</f>
        <v>23750</v>
      </c>
      <c r="M70" s="2" t="n">
        <f aca="false">$D$31</f>
        <v>23750</v>
      </c>
      <c r="N70" s="2" t="n">
        <f aca="false">SUM(B70:M70)</f>
        <v>190000</v>
      </c>
    </row>
    <row r="71" customFormat="false" ht="12.75" hidden="false" customHeight="false" outlineLevel="0" collapsed="false">
      <c r="A71" s="0" t="s">
        <v>54</v>
      </c>
      <c r="B71" s="2"/>
      <c r="C71" s="2"/>
      <c r="D71" s="2"/>
      <c r="E71" s="2"/>
      <c r="F71" s="2"/>
      <c r="G71" s="2" t="n">
        <f aca="false">$D$40</f>
        <v>31428.5714285714</v>
      </c>
      <c r="H71" s="2" t="n">
        <f aca="false">$D$40</f>
        <v>31428.5714285714</v>
      </c>
      <c r="I71" s="2" t="n">
        <f aca="false">$D$40</f>
        <v>31428.5714285714</v>
      </c>
      <c r="J71" s="2" t="n">
        <f aca="false">$D$40</f>
        <v>31428.5714285714</v>
      </c>
      <c r="K71" s="2" t="n">
        <f aca="false">$D$40</f>
        <v>31428.5714285714</v>
      </c>
      <c r="L71" s="2" t="n">
        <f aca="false">$D$40</f>
        <v>31428.5714285714</v>
      </c>
      <c r="M71" s="2" t="n">
        <f aca="false">$D$40</f>
        <v>31428.5714285714</v>
      </c>
      <c r="N71" s="2" t="n">
        <f aca="false">SUM(B71:M71)</f>
        <v>220000</v>
      </c>
    </row>
    <row r="72" customFormat="false" ht="12.75" hidden="false" customHeight="false" outlineLevel="0" collapsed="false">
      <c r="A72" s="0" t="s">
        <v>31</v>
      </c>
      <c r="B72" s="2" t="n">
        <f aca="false">$D$45</f>
        <v>14444.4444444444</v>
      </c>
      <c r="C72" s="2" t="n">
        <f aca="false">$D$45</f>
        <v>14444.4444444444</v>
      </c>
      <c r="D72" s="2" t="n">
        <f aca="false">$D$45</f>
        <v>14444.4444444444</v>
      </c>
      <c r="E72" s="2"/>
      <c r="F72" s="2"/>
      <c r="G72" s="2"/>
      <c r="H72" s="2"/>
      <c r="I72" s="2"/>
      <c r="J72" s="2"/>
      <c r="K72" s="2"/>
      <c r="L72" s="2"/>
      <c r="M72" s="2"/>
      <c r="N72" s="2" t="n">
        <f aca="false">SUM(B72:M72)</f>
        <v>43333.3333333333</v>
      </c>
    </row>
    <row r="73" customFormat="false" ht="12.75" hidden="false" customHeight="false" outlineLevel="0" collapsed="false">
      <c r="A73" s="0" t="s">
        <v>33</v>
      </c>
      <c r="B73" s="2"/>
      <c r="C73" s="2"/>
      <c r="D73" s="2"/>
      <c r="E73" s="2"/>
      <c r="F73" s="2"/>
      <c r="G73" s="2"/>
      <c r="H73" s="2"/>
      <c r="I73" s="2"/>
      <c r="J73" s="2" t="n">
        <f aca="false">$D$50</f>
        <v>15000</v>
      </c>
      <c r="K73" s="2" t="n">
        <f aca="false">$D$50</f>
        <v>15000</v>
      </c>
      <c r="L73" s="2" t="n">
        <f aca="false">$D$50</f>
        <v>15000</v>
      </c>
      <c r="M73" s="2" t="n">
        <f aca="false">$D$50</f>
        <v>15000</v>
      </c>
      <c r="N73" s="2" t="n">
        <f aca="false">SUM(B73:M73)</f>
        <v>60000</v>
      </c>
    </row>
    <row r="74" customFormat="false" ht="12.75" hidden="false" customHeight="false" outlineLevel="0" collapsed="false">
      <c r="A74" s="0" t="s">
        <v>36</v>
      </c>
      <c r="B74" s="2" t="n">
        <f aca="false">D54</f>
        <v>112170.94</v>
      </c>
      <c r="C74" s="2" t="n">
        <f aca="false">D55</f>
        <v>105730</v>
      </c>
      <c r="D74" s="2" t="n">
        <f aca="false">D56</f>
        <v>103883.095</v>
      </c>
      <c r="E74" s="2" t="n">
        <f aca="false">$D$57</f>
        <v>50000</v>
      </c>
      <c r="F74" s="2" t="n">
        <f aca="false">$D$57</f>
        <v>50000</v>
      </c>
      <c r="G74" s="2" t="n">
        <f aca="false">$D$57</f>
        <v>50000</v>
      </c>
      <c r="H74" s="2" t="n">
        <f aca="false">$D$57</f>
        <v>50000</v>
      </c>
      <c r="I74" s="2" t="n">
        <f aca="false">$D$57</f>
        <v>50000</v>
      </c>
      <c r="J74" s="2" t="n">
        <f aca="false">$D$57</f>
        <v>50000</v>
      </c>
      <c r="K74" s="2" t="n">
        <f aca="false">$D$57</f>
        <v>50000</v>
      </c>
      <c r="L74" s="2" t="n">
        <f aca="false">$D$57</f>
        <v>50000</v>
      </c>
      <c r="M74" s="2" t="n">
        <f aca="false">$D$57</f>
        <v>50000</v>
      </c>
      <c r="N74" s="2" t="n">
        <f aca="false">SUM(B74:M74)</f>
        <v>771784.035</v>
      </c>
    </row>
    <row r="75" customFormat="false" ht="13.5" hidden="false" customHeight="false" outlineLevel="0" collapsed="false">
      <c r="B75" s="3" t="n">
        <f aca="false">SUM(B68:B74)</f>
        <v>176615.384444444</v>
      </c>
      <c r="C75" s="3" t="n">
        <f aca="false">SUM(C68:C74)</f>
        <v>170174.444444444</v>
      </c>
      <c r="D75" s="3" t="n">
        <f aca="false">SUM(D68:D74)</f>
        <v>168327.539444444</v>
      </c>
      <c r="E75" s="3" t="n">
        <f aca="false">SUM(E68:E74)</f>
        <v>182666.666666667</v>
      </c>
      <c r="F75" s="3" t="n">
        <f aca="false">SUM(F68:F74)</f>
        <v>206416.666666667</v>
      </c>
      <c r="G75" s="3" t="n">
        <f aca="false">SUM(G68:G74)</f>
        <v>237845.238095238</v>
      </c>
      <c r="H75" s="3" t="n">
        <f aca="false">SUM(H68:H74)</f>
        <v>237845.238095238</v>
      </c>
      <c r="I75" s="3" t="n">
        <f aca="false">SUM(I68:I74)</f>
        <v>237845.238095238</v>
      </c>
      <c r="J75" s="3" t="n">
        <f aca="false">SUM(J68:J74)</f>
        <v>252845.238095238</v>
      </c>
      <c r="K75" s="3" t="n">
        <f aca="false">SUM(K68:K74)</f>
        <v>252845.238095238</v>
      </c>
      <c r="L75" s="3" t="n">
        <f aca="false">SUM(L68:L74)</f>
        <v>252845.238095238</v>
      </c>
      <c r="M75" s="3" t="n">
        <f aca="false">SUM(M68:M74)</f>
        <v>252845.238095238</v>
      </c>
      <c r="N75" s="3" t="n">
        <f aca="false">SUM(N68:N74)</f>
        <v>2629117.36833333</v>
      </c>
    </row>
    <row r="76" customFormat="false" ht="13.5" hidden="false" customHeight="false" outlineLevel="0" collapsed="false">
      <c r="A76" s="0" t="s">
        <v>55</v>
      </c>
      <c r="C76" s="0" t="s">
        <v>52</v>
      </c>
      <c r="K76" s="2"/>
      <c r="M76" s="2" t="n">
        <f aca="false">C11</f>
        <v>208320</v>
      </c>
    </row>
    <row r="77" customFormat="false" ht="12.75" hidden="false" customHeight="false" outlineLevel="0" collapsed="false">
      <c r="C77" s="0" t="s">
        <v>52</v>
      </c>
      <c r="M77" s="2" t="n">
        <f aca="false">C12</f>
        <v>202026.8</v>
      </c>
    </row>
    <row r="78" customFormat="false" ht="12.75" hidden="false" customHeight="false" outlineLevel="0" collapsed="false">
      <c r="C78" s="0" t="s">
        <v>52</v>
      </c>
      <c r="M78" s="2" t="n">
        <f aca="false">C13</f>
        <v>100000</v>
      </c>
    </row>
    <row r="79" customFormat="false" ht="12.75" hidden="false" customHeight="false" outlineLevel="0" collapsed="false">
      <c r="C79" s="0" t="s">
        <v>56</v>
      </c>
      <c r="M79" s="2" t="n">
        <f aca="false">C27</f>
        <v>35000</v>
      </c>
    </row>
    <row r="80" customFormat="false" ht="12.75" hidden="false" customHeight="false" outlineLevel="0" collapsed="false">
      <c r="C80" s="0" t="s">
        <v>56</v>
      </c>
      <c r="M80" s="2" t="n">
        <f aca="false">C28</f>
        <v>20000</v>
      </c>
    </row>
    <row r="81" customFormat="false" ht="13.5" hidden="false" customHeight="false" outlineLevel="0" collapsed="false">
      <c r="N81" s="3" t="n">
        <f aca="false">SUM(B76:M80)+N75</f>
        <v>3194464.16833333</v>
      </c>
    </row>
    <row r="82" customFormat="false" ht="7.5" hidden="false" customHeight="true" outlineLevel="0" collapsed="false"/>
    <row r="83" customFormat="false" ht="12.75" hidden="false" customHeight="false" outlineLevel="0" collapsed="false">
      <c r="A83" s="0" t="s">
        <v>50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customFormat="false" ht="12.75" hidden="false" customHeight="false" outlineLevel="0" collapsed="false">
      <c r="B84" s="4" t="n">
        <v>36161</v>
      </c>
      <c r="C84" s="4" t="n">
        <v>36192</v>
      </c>
      <c r="D84" s="4" t="n">
        <v>36220</v>
      </c>
      <c r="E84" s="4" t="n">
        <v>36251</v>
      </c>
      <c r="F84" s="4" t="n">
        <v>36281</v>
      </c>
      <c r="G84" s="4" t="n">
        <v>36312</v>
      </c>
      <c r="H84" s="4" t="n">
        <v>36342</v>
      </c>
      <c r="I84" s="4" t="n">
        <v>36373</v>
      </c>
      <c r="J84" s="4" t="n">
        <v>36404</v>
      </c>
      <c r="K84" s="4" t="n">
        <v>36434</v>
      </c>
      <c r="L84" s="4" t="n">
        <v>36465</v>
      </c>
      <c r="M84" s="4" t="n">
        <v>36495</v>
      </c>
      <c r="N84" s="10" t="s">
        <v>39</v>
      </c>
    </row>
    <row r="85" customFormat="false" ht="12.75" hidden="false" customHeight="false" outlineLevel="0" collapsed="false">
      <c r="A85" s="0" t="s">
        <v>57</v>
      </c>
      <c r="B85" s="2"/>
      <c r="C85" s="2"/>
      <c r="D85" s="2"/>
      <c r="E85" s="2" t="n">
        <f aca="false">$C$21/12</f>
        <v>96833.3333333333</v>
      </c>
      <c r="F85" s="2" t="n">
        <f aca="false">$C$21/12</f>
        <v>96833.3333333333</v>
      </c>
      <c r="G85" s="2" t="n">
        <f aca="false">$C$21/12</f>
        <v>96833.3333333333</v>
      </c>
      <c r="H85" s="2" t="n">
        <f aca="false">$C$21/12</f>
        <v>96833.3333333333</v>
      </c>
      <c r="I85" s="2" t="n">
        <f aca="false">$C$21/12</f>
        <v>96833.3333333333</v>
      </c>
      <c r="J85" s="2" t="n">
        <f aca="false">$C$21/12</f>
        <v>96833.3333333333</v>
      </c>
      <c r="K85" s="2" t="n">
        <f aca="false">$C$21/12</f>
        <v>96833.3333333333</v>
      </c>
      <c r="L85" s="2" t="n">
        <f aca="false">$C$21/12</f>
        <v>96833.3333333333</v>
      </c>
      <c r="M85" s="2" t="n">
        <f aca="false">$C$21/12</f>
        <v>96833.3333333333</v>
      </c>
      <c r="N85" s="2" t="n">
        <f aca="false">SUM(B85:M85)</f>
        <v>871500</v>
      </c>
    </row>
    <row r="86" customFormat="false" ht="12.75" hidden="false" customHeight="false" outlineLevel="0" collapsed="false">
      <c r="A86" s="0" t="s">
        <v>52</v>
      </c>
      <c r="B86" s="2" t="n">
        <f aca="false">$D$15</f>
        <v>132666.666666667</v>
      </c>
      <c r="C86" s="2" t="n">
        <f aca="false">$D$15</f>
        <v>132666.666666667</v>
      </c>
      <c r="D86" s="2" t="n">
        <f aca="false">$D$15</f>
        <v>132666.666666667</v>
      </c>
      <c r="E86" s="2"/>
      <c r="F86" s="2"/>
      <c r="G86" s="2"/>
      <c r="H86" s="2"/>
      <c r="I86" s="2"/>
      <c r="J86" s="2"/>
      <c r="K86" s="2"/>
      <c r="L86" s="2"/>
      <c r="M86" s="2"/>
      <c r="N86" s="2" t="n">
        <f aca="false">SUM(B86:M86)</f>
        <v>398000</v>
      </c>
    </row>
    <row r="87" customFormat="false" ht="12.75" hidden="false" customHeight="false" outlineLevel="0" collapsed="false">
      <c r="A87" s="0" t="s">
        <v>53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 t="n">
        <f aca="false">SUM(B87:M87)</f>
        <v>0</v>
      </c>
    </row>
    <row r="88" customFormat="false" ht="12.75" hidden="false" customHeight="false" outlineLevel="0" collapsed="false">
      <c r="A88" s="0" t="s">
        <v>54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 t="n">
        <f aca="false">SUM(B88:M88)</f>
        <v>0</v>
      </c>
    </row>
    <row r="89" customFormat="false" ht="12.75" hidden="false" customHeight="false" outlineLevel="0" collapsed="false">
      <c r="A89" s="0" t="s">
        <v>58</v>
      </c>
      <c r="B89" s="2"/>
      <c r="C89" s="2"/>
      <c r="D89" s="2"/>
      <c r="E89" s="2"/>
      <c r="F89" s="2"/>
      <c r="G89" s="2" t="n">
        <f aca="false">$D$41</f>
        <v>26428.5714285714</v>
      </c>
      <c r="H89" s="2" t="n">
        <f aca="false">$D$41</f>
        <v>26428.5714285714</v>
      </c>
      <c r="I89" s="2" t="n">
        <f aca="false">$D$41</f>
        <v>26428.5714285714</v>
      </c>
      <c r="J89" s="2" t="n">
        <f aca="false">$D$41</f>
        <v>26428.5714285714</v>
      </c>
      <c r="K89" s="2" t="n">
        <f aca="false">$D$41</f>
        <v>26428.5714285714</v>
      </c>
      <c r="L89" s="2" t="n">
        <f aca="false">$D$41</f>
        <v>26428.5714285714</v>
      </c>
      <c r="M89" s="2" t="n">
        <f aca="false">$D$41</f>
        <v>26428.5714285714</v>
      </c>
      <c r="N89" s="2" t="n">
        <f aca="false">SUM(G89:M89)</f>
        <v>185000</v>
      </c>
    </row>
    <row r="90" customFormat="false" ht="12.75" hidden="false" customHeight="false" outlineLevel="0" collapsed="false">
      <c r="A90" s="0" t="s">
        <v>31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 t="n">
        <f aca="false">SUM(B90:M90)</f>
        <v>0</v>
      </c>
    </row>
    <row r="91" customFormat="false" ht="12.75" hidden="false" customHeight="false" outlineLevel="0" collapsed="false">
      <c r="A91" s="0" t="s">
        <v>33</v>
      </c>
      <c r="B91" s="2" t="n">
        <f aca="false">$D$50</f>
        <v>15000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 t="n">
        <f aca="false">SUM(B91:M91)</f>
        <v>15000</v>
      </c>
    </row>
    <row r="92" customFormat="false" ht="12.75" hidden="false" customHeight="false" outlineLevel="0" collapsed="false">
      <c r="A92" s="0" t="s">
        <v>36</v>
      </c>
      <c r="B92" s="2" t="n">
        <f aca="false">$D$58</f>
        <v>50000</v>
      </c>
      <c r="C92" s="2" t="n">
        <f aca="false">$D$58</f>
        <v>50000</v>
      </c>
      <c r="D92" s="2" t="n">
        <f aca="false">$D$58</f>
        <v>50000</v>
      </c>
      <c r="E92" s="2" t="n">
        <f aca="false">$D$58</f>
        <v>50000</v>
      </c>
      <c r="F92" s="2" t="n">
        <f aca="false">$D$58</f>
        <v>50000</v>
      </c>
      <c r="G92" s="2" t="n">
        <f aca="false">$D$58</f>
        <v>50000</v>
      </c>
      <c r="H92" s="2" t="n">
        <f aca="false">$D$58</f>
        <v>50000</v>
      </c>
      <c r="I92" s="2" t="n">
        <f aca="false">$D$58</f>
        <v>50000</v>
      </c>
      <c r="J92" s="2" t="n">
        <f aca="false">$D$58</f>
        <v>50000</v>
      </c>
      <c r="K92" s="2" t="n">
        <f aca="false">$D$58</f>
        <v>50000</v>
      </c>
      <c r="L92" s="2" t="n">
        <f aca="false">$D$58</f>
        <v>50000</v>
      </c>
      <c r="M92" s="2" t="n">
        <f aca="false">$D$58</f>
        <v>50000</v>
      </c>
      <c r="N92" s="2" t="n">
        <f aca="false">SUM(B92:M92)</f>
        <v>600000</v>
      </c>
    </row>
    <row r="93" customFormat="false" ht="13.5" hidden="false" customHeight="false" outlineLevel="0" collapsed="false">
      <c r="B93" s="3" t="n">
        <f aca="false">SUM(B85:B92)</f>
        <v>197666.666666667</v>
      </c>
      <c r="C93" s="3" t="n">
        <f aca="false">SUM(C85:C92)</f>
        <v>182666.666666667</v>
      </c>
      <c r="D93" s="3" t="n">
        <f aca="false">SUM(D85:D92)</f>
        <v>182666.666666667</v>
      </c>
      <c r="E93" s="3" t="n">
        <f aca="false">SUM(E85:E92)</f>
        <v>146833.333333333</v>
      </c>
      <c r="F93" s="3" t="n">
        <f aca="false">SUM(F85:F92)</f>
        <v>146833.333333333</v>
      </c>
      <c r="G93" s="3" t="n">
        <f aca="false">SUM(G85:G92)</f>
        <v>173261.904761905</v>
      </c>
      <c r="H93" s="3" t="n">
        <f aca="false">SUM(H85:H92)</f>
        <v>173261.904761905</v>
      </c>
      <c r="I93" s="3" t="n">
        <f aca="false">SUM(I85:I92)</f>
        <v>173261.904761905</v>
      </c>
      <c r="J93" s="3" t="n">
        <f aca="false">SUM(J85:J92)</f>
        <v>173261.904761905</v>
      </c>
      <c r="K93" s="3" t="n">
        <f aca="false">SUM(K85:K92)</f>
        <v>173261.904761905</v>
      </c>
      <c r="L93" s="3" t="n">
        <f aca="false">SUM(L85:L92)</f>
        <v>173261.904761905</v>
      </c>
      <c r="M93" s="3" t="n">
        <f aca="false">SUM(M85:M92)</f>
        <v>173261.904761905</v>
      </c>
      <c r="N93" s="3" t="n">
        <f aca="false">SUM(B93:M93)</f>
        <v>2069500</v>
      </c>
    </row>
    <row r="94" customFormat="false" ht="13.5" hidden="false" customHeight="false" outlineLevel="0" collapsed="false">
      <c r="A94" s="0" t="s">
        <v>55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customFormat="false" ht="12.75" hidden="false" customHeight="false" outlineLevel="0" collapsed="false">
      <c r="B95" s="11" t="s">
        <v>59</v>
      </c>
      <c r="C95" s="11" t="n">
        <v>110000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2" t="n">
        <f aca="false">C95</f>
        <v>110000</v>
      </c>
    </row>
    <row r="96" customFormat="false" ht="12.75" hidden="false" customHeight="false" outlineLevel="0" collapsed="false">
      <c r="B96" s="11" t="s">
        <v>60</v>
      </c>
      <c r="C96" s="11" t="n">
        <v>36500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2" t="n">
        <f aca="false">C96</f>
        <v>36500</v>
      </c>
    </row>
    <row r="97" customFormat="false" ht="13.5" hidden="false" customHeight="false" outlineLevel="0" collapsed="false">
      <c r="A97" s="0" t="s">
        <v>61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3" t="n">
        <f aca="false">SUM(N93:N96)</f>
        <v>2216000</v>
      </c>
    </row>
    <row r="98" customFormat="false" ht="11.25" hidden="false" customHeight="true" outlineLevel="0" collapsed="false">
      <c r="K98" s="2"/>
      <c r="M98" s="2"/>
    </row>
    <row r="99" customFormat="false" ht="12.75" hidden="false" customHeight="false" outlineLevel="0" collapsed="false">
      <c r="A99" s="0" t="s">
        <v>50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customFormat="false" ht="12.75" hidden="false" customHeight="false" outlineLevel="0" collapsed="false">
      <c r="B100" s="4" t="n">
        <v>36526</v>
      </c>
      <c r="C100" s="4" t="n">
        <v>36557</v>
      </c>
      <c r="D100" s="4" t="n">
        <v>36586</v>
      </c>
      <c r="E100" s="4" t="n">
        <v>36617</v>
      </c>
      <c r="F100" s="4" t="n">
        <v>36647</v>
      </c>
      <c r="G100" s="4" t="n">
        <v>36678</v>
      </c>
      <c r="H100" s="4" t="n">
        <v>36708</v>
      </c>
      <c r="I100" s="4" t="n">
        <v>36739</v>
      </c>
      <c r="J100" s="4" t="n">
        <v>36770</v>
      </c>
      <c r="K100" s="4" t="n">
        <v>36800</v>
      </c>
      <c r="L100" s="4" t="n">
        <v>36831</v>
      </c>
      <c r="M100" s="4" t="n">
        <v>36861</v>
      </c>
      <c r="N100" s="10" t="s">
        <v>39</v>
      </c>
    </row>
    <row r="101" customFormat="false" ht="12.75" hidden="false" customHeight="false" outlineLevel="0" collapsed="false">
      <c r="A101" s="0" t="s">
        <v>57</v>
      </c>
      <c r="B101" s="2" t="n">
        <f aca="false">$C$21/12</f>
        <v>96833.3333333333</v>
      </c>
      <c r="C101" s="2" t="n">
        <f aca="false">$C$21/12</f>
        <v>96833.3333333333</v>
      </c>
      <c r="D101" s="2" t="n">
        <f aca="false">$C$21/12</f>
        <v>96833.3333333333</v>
      </c>
      <c r="E101" s="2"/>
      <c r="F101" s="2"/>
      <c r="G101" s="2"/>
      <c r="H101" s="2"/>
      <c r="I101" s="2"/>
      <c r="J101" s="2"/>
      <c r="K101" s="2"/>
      <c r="L101" s="2"/>
      <c r="M101" s="2"/>
      <c r="N101" s="2" t="n">
        <f aca="false">SUM(B101:M101)</f>
        <v>290500</v>
      </c>
    </row>
    <row r="102" customFormat="false" ht="12.75" hidden="false" customHeight="false" outlineLevel="0" collapsed="false">
      <c r="A102" s="0" t="s">
        <v>62</v>
      </c>
      <c r="B102" s="2"/>
      <c r="C102" s="2" t="n">
        <f aca="false">$C$23/13</f>
        <v>53846.1538461538</v>
      </c>
      <c r="D102" s="2" t="n">
        <f aca="false">$C$23/13</f>
        <v>53846.1538461538</v>
      </c>
      <c r="E102" s="2" t="n">
        <f aca="false">$C$23/13</f>
        <v>53846.1538461538</v>
      </c>
      <c r="F102" s="2" t="n">
        <f aca="false">$C$23/13</f>
        <v>53846.1538461538</v>
      </c>
      <c r="G102" s="2" t="n">
        <f aca="false">$C$23/13</f>
        <v>53846.1538461538</v>
      </c>
      <c r="H102" s="2" t="n">
        <f aca="false">$C$23/13</f>
        <v>53846.1538461538</v>
      </c>
      <c r="I102" s="2" t="n">
        <f aca="false">$C$23/13</f>
        <v>53846.1538461538</v>
      </c>
      <c r="J102" s="2" t="n">
        <f aca="false">$C$23/13</f>
        <v>53846.1538461538</v>
      </c>
      <c r="K102" s="2" t="n">
        <f aca="false">$C$23/13</f>
        <v>53846.1538461538</v>
      </c>
      <c r="L102" s="2" t="n">
        <f aca="false">$C$23/13</f>
        <v>53846.1538461538</v>
      </c>
      <c r="M102" s="2" t="n">
        <f aca="false">$C$23/13</f>
        <v>53846.1538461538</v>
      </c>
      <c r="N102" s="2" t="n">
        <f aca="false">SUM(B102:M102)</f>
        <v>592307.692307692</v>
      </c>
    </row>
    <row r="103" customFormat="false" ht="12.75" hidden="false" customHeight="false" outlineLevel="0" collapsed="false">
      <c r="A103" s="0" t="s">
        <v>36</v>
      </c>
      <c r="B103" s="2" t="n">
        <f aca="false">$D$58</f>
        <v>50000</v>
      </c>
      <c r="C103" s="2" t="n">
        <f aca="false">$D$58</f>
        <v>50000</v>
      </c>
      <c r="D103" s="2" t="n">
        <f aca="false">$D$58</f>
        <v>50000</v>
      </c>
      <c r="E103" s="2"/>
      <c r="F103" s="2"/>
      <c r="G103" s="2"/>
      <c r="H103" s="2"/>
      <c r="I103" s="2"/>
      <c r="J103" s="2"/>
      <c r="K103" s="2"/>
      <c r="L103" s="2"/>
      <c r="M103" s="2"/>
      <c r="N103" s="2" t="n">
        <f aca="false">SUM(B103:M103)</f>
        <v>150000</v>
      </c>
      <c r="P103" s="2"/>
    </row>
    <row r="104" customFormat="false" ht="13.5" hidden="false" customHeight="false" outlineLevel="0" collapsed="false">
      <c r="B104" s="3" t="n">
        <f aca="false">SUM(B101:B103)</f>
        <v>146833.333333333</v>
      </c>
      <c r="C104" s="3" t="n">
        <f aca="false">SUM(C101:C103)</f>
        <v>200679.487179487</v>
      </c>
      <c r="D104" s="3" t="n">
        <f aca="false">SUM(D101:D103)</f>
        <v>200679.487179487</v>
      </c>
      <c r="E104" s="3" t="n">
        <f aca="false">SUM(E101:E103)</f>
        <v>53846.1538461538</v>
      </c>
      <c r="F104" s="3" t="n">
        <f aca="false">SUM(F101:F103)</f>
        <v>53846.1538461538</v>
      </c>
      <c r="G104" s="3" t="n">
        <f aca="false">SUM(G101:G103)</f>
        <v>53846.1538461538</v>
      </c>
      <c r="H104" s="3" t="n">
        <f aca="false">SUM(H101:H103)</f>
        <v>53846.1538461538</v>
      </c>
      <c r="I104" s="3" t="n">
        <f aca="false">SUM(I101:I103)</f>
        <v>53846.1538461538</v>
      </c>
      <c r="J104" s="3" t="n">
        <f aca="false">SUM(J101:J103)</f>
        <v>53846.1538461538</v>
      </c>
      <c r="K104" s="3" t="n">
        <f aca="false">SUM(K101:K103)</f>
        <v>53846.1538461538</v>
      </c>
      <c r="L104" s="3" t="n">
        <f aca="false">SUM(L101:L103)</f>
        <v>53846.1538461538</v>
      </c>
      <c r="M104" s="3" t="n">
        <f aca="false">SUM(M101:M103)</f>
        <v>53846.1538461538</v>
      </c>
      <c r="N104" s="3" t="n">
        <f aca="false">SUM(B104:M104)</f>
        <v>1032807.69230769</v>
      </c>
      <c r="P104" s="2"/>
    </row>
    <row r="105" customFormat="false" ht="13.5" hidden="false" customHeight="false" outlineLevel="0" collapsed="false">
      <c r="P105" s="2"/>
    </row>
    <row r="106" customFormat="false" ht="12.75" hidden="false" customHeight="false" outlineLevel="0" collapsed="false">
      <c r="A106" s="0" t="s">
        <v>50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customFormat="false" ht="12.75" hidden="false" customHeight="false" outlineLevel="0" collapsed="false">
      <c r="B107" s="4" t="n">
        <v>36526</v>
      </c>
      <c r="C107" s="4" t="n">
        <v>36557</v>
      </c>
      <c r="D107" s="4" t="n">
        <v>36586</v>
      </c>
      <c r="E107" s="4" t="n">
        <v>36617</v>
      </c>
      <c r="F107" s="4" t="n">
        <v>36647</v>
      </c>
      <c r="G107" s="4" t="n">
        <v>36678</v>
      </c>
      <c r="H107" s="4" t="n">
        <v>36708</v>
      </c>
      <c r="I107" s="4" t="n">
        <v>36739</v>
      </c>
      <c r="J107" s="4" t="n">
        <v>36770</v>
      </c>
      <c r="K107" s="4" t="n">
        <v>36800</v>
      </c>
      <c r="L107" s="4" t="n">
        <v>36831</v>
      </c>
      <c r="M107" s="4" t="n">
        <v>36861</v>
      </c>
      <c r="N107" s="10" t="s">
        <v>39</v>
      </c>
    </row>
    <row r="108" customFormat="false" ht="12.75" hidden="false" customHeight="false" outlineLevel="0" collapsed="false">
      <c r="A108" s="0" t="s">
        <v>57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 t="n">
        <f aca="false">SUM(B108:M108)</f>
        <v>0</v>
      </c>
    </row>
    <row r="109" customFormat="false" ht="12.75" hidden="false" customHeight="false" outlineLevel="0" collapsed="false">
      <c r="A109" s="0" t="s">
        <v>62</v>
      </c>
      <c r="B109" s="2" t="n">
        <f aca="false">$C$23/13</f>
        <v>53846.1538461538</v>
      </c>
      <c r="C109" s="2" t="n">
        <f aca="false">$C$23/13</f>
        <v>53846.1538461538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 t="n">
        <f aca="false">SUM(B109:M109)</f>
        <v>107692.307692308</v>
      </c>
    </row>
    <row r="110" customFormat="false" ht="13.5" hidden="false" customHeight="false" outlineLevel="0" collapsed="false">
      <c r="B110" s="3" t="n">
        <f aca="false">SUM(B108:B109)</f>
        <v>53846.1538461538</v>
      </c>
      <c r="C110" s="3" t="n">
        <f aca="false">SUM(C108:C109)</f>
        <v>53846.1538461538</v>
      </c>
      <c r="D110" s="3" t="n">
        <f aca="false">SUM(D108:D109)</f>
        <v>0</v>
      </c>
      <c r="E110" s="3" t="n">
        <f aca="false">SUM(E108:E109)</f>
        <v>0</v>
      </c>
      <c r="F110" s="3" t="n">
        <f aca="false">SUM(F108:F109)</f>
        <v>0</v>
      </c>
      <c r="G110" s="3" t="n">
        <f aca="false">SUM(G108:G109)</f>
        <v>0</v>
      </c>
      <c r="H110" s="3" t="n">
        <f aca="false">SUM(H108:H109)</f>
        <v>0</v>
      </c>
      <c r="I110" s="3" t="n">
        <f aca="false">SUM(I108:I109)</f>
        <v>0</v>
      </c>
      <c r="J110" s="3" t="n">
        <f aca="false">SUM(J108:J109)</f>
        <v>0</v>
      </c>
      <c r="K110" s="3" t="n">
        <f aca="false">SUM(K108:K109)</f>
        <v>0</v>
      </c>
      <c r="L110" s="3" t="n">
        <f aca="false">SUM(L108:L109)</f>
        <v>0</v>
      </c>
      <c r="M110" s="3" t="n">
        <f aca="false">SUM(M108:M109)</f>
        <v>0</v>
      </c>
      <c r="N110" s="3" t="n">
        <f aca="false">SUM(B110:M110)</f>
        <v>107692.307692308</v>
      </c>
    </row>
    <row r="111" customFormat="false" ht="14.25" hidden="false" customHeight="false" outlineLevel="0" collapsed="false"/>
    <row r="112" customFormat="false" ht="14.25" hidden="false" customHeight="false" outlineLevel="0" collapsed="false">
      <c r="N112" s="12" t="n">
        <f aca="false">SUM(N81,N97,N104,N110)</f>
        <v>6550964.16833333</v>
      </c>
    </row>
    <row r="113" customFormat="false" ht="13.5" hidden="false" customHeight="false" outlineLevel="0" collapsed="false"/>
  </sheetData>
  <printOptions headings="false" gridLines="false" gridLinesSet="true" horizontalCentered="false" verticalCentered="false"/>
  <pageMargins left="0.209722222222222" right="0.229861111111111" top="0.329861111111111" bottom="0.35" header="0.170138888888889" footer="0.190277777777778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 &amp;T</oddHeader>
    <oddFooter>&amp;LFile Name:   &amp;F</oddFooter>
  </headerFooter>
  <rowBreaks count="1" manualBreakCount="1">
    <brk id="6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1998-10-19T15:43:32Z</dcterms:created>
  <dc:creator>ECT</dc:creator>
  <dc:description/>
  <dc:language>en-US</dc:language>
  <cp:lastModifiedBy>ECT</cp:lastModifiedBy>
  <cp:lastPrinted>1999-11-12T19:10:44Z</cp:lastPrinted>
  <cp:revision>0</cp:revision>
  <dc:subject/>
  <dc:title/>
</cp:coreProperties>
</file>