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rader" sheetId="1" state="visible" r:id="rId3"/>
    <sheet name="Daily Roll" sheetId="2" state="visible" r:id="rId4"/>
    <sheet name="Schedule C" sheetId="3" state="visible" r:id="rId5"/>
    <sheet name="Prudency Detail" sheetId="4" state="visible" r:id="rId6"/>
    <sheet name="Forecast" sheetId="5" state="visible" r:id="rId7"/>
    <sheet name="Prudency" sheetId="6" state="visible" r:id="rId8"/>
    <sheet name="Prudency (2)" sheetId="7" state="visible" r:id="rId9"/>
    <sheet name="Sheet3" sheetId="8" state="visible" r:id="rId10"/>
  </sheets>
  <definedNames>
    <definedName function="false" hidden="false" localSheetId="0" name="_xlnm.Print_Area" vbProcedure="false">'By Trader'!$1:$65536</definedName>
    <definedName function="false" hidden="false" localSheetId="4" name="_xlnm.Print_Area" vbProcedure="false">Forecast!$1:$65536</definedName>
    <definedName function="false" hidden="false" localSheetId="2" name="_xlnm.Print_Area" vbProcedure="false">'Schedule C'!$A$1:$N$69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<sst xmlns="http://schemas.openxmlformats.org/spreadsheetml/2006/main" count="487" uniqueCount="287">
  <si>
    <t xml:space="preserve">Schedule C by Trader</t>
  </si>
  <si>
    <t xml:space="preserve">Existing @</t>
  </si>
  <si>
    <t xml:space="preserve">Total by</t>
  </si>
  <si>
    <t xml:space="preserve">Gas</t>
  </si>
  <si>
    <t xml:space="preserve">Trader</t>
  </si>
  <si>
    <t xml:space="preserve">Phillip Allen</t>
  </si>
  <si>
    <t xml:space="preserve">Keith Holst</t>
  </si>
  <si>
    <t xml:space="preserve">Mike Grigsby</t>
  </si>
  <si>
    <t xml:space="preserve">Mark Whitt</t>
  </si>
  <si>
    <t xml:space="preserve">Tom Martin (Entex)</t>
  </si>
  <si>
    <t xml:space="preserve">John McKay (Tolls)</t>
  </si>
  <si>
    <t xml:space="preserve">John Arnold</t>
  </si>
  <si>
    <t xml:space="preserve">Jean Mrha</t>
  </si>
  <si>
    <t xml:space="preserve">Redmond/Lydecker(AEP)</t>
  </si>
  <si>
    <t xml:space="preserve">Lavorato/Whalley</t>
  </si>
  <si>
    <t xml:space="preserve">Less than $0.5MM</t>
  </si>
  <si>
    <t xml:space="preserve">Total - Gas</t>
  </si>
  <si>
    <t xml:space="preserve">Canada Gas</t>
  </si>
  <si>
    <t xml:space="preserve">Jon McKay</t>
  </si>
  <si>
    <t xml:space="preserve">Total - Canada Gas</t>
  </si>
  <si>
    <t xml:space="preserve">West Power</t>
  </si>
  <si>
    <t xml:space="preserve">Tim Belden</t>
  </si>
  <si>
    <t xml:space="preserve">Matt Motley</t>
  </si>
  <si>
    <t xml:space="preserve">Jeff Richter</t>
  </si>
  <si>
    <t xml:space="preserve">Brad Richter</t>
  </si>
  <si>
    <t xml:space="preserve">Mike Swerzbin</t>
  </si>
  <si>
    <t xml:space="preserve"> </t>
  </si>
  <si>
    <t xml:space="preserve">Sean Crandell</t>
  </si>
  <si>
    <t xml:space="preserve">Lavorato - ENA Cal</t>
  </si>
  <si>
    <t xml:space="preserve">Lavorato</t>
  </si>
  <si>
    <t xml:space="preserve">Total - West Power</t>
  </si>
  <si>
    <t xml:space="preserve">East Power</t>
  </si>
  <si>
    <t xml:space="preserve">Rogers Herndon</t>
  </si>
  <si>
    <t xml:space="preserve">John Zufferli</t>
  </si>
  <si>
    <t xml:space="preserve">Doug Gilbert Smith</t>
  </si>
  <si>
    <t xml:space="preserve">Kevin Presto</t>
  </si>
  <si>
    <t xml:space="preserve">Exec - East Power</t>
  </si>
  <si>
    <t xml:space="preserve">Exec </t>
  </si>
  <si>
    <t xml:space="preserve">Total - East Power</t>
  </si>
  <si>
    <t xml:space="preserve">Prudency Report</t>
  </si>
  <si>
    <t xml:space="preserve">As of:</t>
  </si>
  <si>
    <t xml:space="preserve">Schedule C:</t>
  </si>
  <si>
    <t xml:space="preserve">As of 6/30</t>
  </si>
  <si>
    <t xml:space="preserve">Total</t>
  </si>
  <si>
    <t xml:space="preserve">Required</t>
  </si>
  <si>
    <t xml:space="preserve">Excess</t>
  </si>
  <si>
    <t xml:space="preserve">JM Huber</t>
  </si>
  <si>
    <t xml:space="preserve">Whitt</t>
  </si>
  <si>
    <t xml:space="preserve">Kieth Holst</t>
  </si>
  <si>
    <t xml:space="preserve">North Central Oil</t>
  </si>
  <si>
    <t xml:space="preserve">Credit Release</t>
  </si>
  <si>
    <t xml:space="preserve">Executive</t>
  </si>
  <si>
    <t xml:space="preserve">Mgmt West</t>
  </si>
  <si>
    <t xml:space="preserve">Gas Daily</t>
  </si>
  <si>
    <t xml:space="preserve">Socal counterparties</t>
  </si>
  <si>
    <t xml:space="preserve">FT West</t>
  </si>
  <si>
    <t xml:space="preserve">PGT Transport (toll risk)</t>
  </si>
  <si>
    <t xml:space="preserve">Pan Nat / Duke</t>
  </si>
  <si>
    <t xml:space="preserve">Chicago index risk</t>
  </si>
  <si>
    <t xml:space="preserve">TBG - LILCO electricity tariff risk</t>
  </si>
  <si>
    <t xml:space="preserve">Bammel Storage</t>
  </si>
  <si>
    <t xml:space="preserve">Gas Transport Book</t>
  </si>
  <si>
    <t xml:space="preserve">Entex - volumetric exposure</t>
  </si>
  <si>
    <t xml:space="preserve">Texas</t>
  </si>
  <si>
    <t xml:space="preserve">Tom Martin</t>
  </si>
  <si>
    <t xml:space="preserve">APEA Prepay Reserve</t>
  </si>
  <si>
    <t xml:space="preserve">Prepay</t>
  </si>
  <si>
    <t xml:space="preserve">Greg Whalley</t>
  </si>
  <si>
    <t xml:space="preserve">Entex - swap fixed price for index</t>
  </si>
  <si>
    <t xml:space="preserve">Changes in Canada Toll Rates</t>
  </si>
  <si>
    <t xml:space="preserve">Canada</t>
  </si>
  <si>
    <t xml:space="preserve">Six items less than $0.5MM</t>
  </si>
  <si>
    <t xml:space="preserve">Originations</t>
  </si>
  <si>
    <t xml:space="preserve">East Power Accrual</t>
  </si>
  <si>
    <t xml:space="preserve">Merrill Lynch</t>
  </si>
  <si>
    <t xml:space="preserve">Unmarked NPS transaction</t>
  </si>
  <si>
    <t xml:space="preserve">Cinergy Hedges</t>
  </si>
  <si>
    <t xml:space="preserve">EE&amp;CC Construction Fee</t>
  </si>
  <si>
    <t xml:space="preserve">FP&amp;L / JEA Hedge Gain</t>
  </si>
  <si>
    <t xml:space="preserve">UI Reserve</t>
  </si>
  <si>
    <t xml:space="preserve">Engage Energy</t>
  </si>
  <si>
    <t xml:space="preserve">Release credit - Sept. 1</t>
  </si>
  <si>
    <t xml:space="preserve">ERCOT Transmission</t>
  </si>
  <si>
    <t xml:space="preserve">Political Risk  (Wednesday)</t>
  </si>
  <si>
    <t xml:space="preserve">FERC Refund Reserve</t>
  </si>
  <si>
    <t xml:space="preserve">BPA - litigation</t>
  </si>
  <si>
    <t xml:space="preserve">Colorado Springs</t>
  </si>
  <si>
    <t xml:space="preserve">Silver Peak - litigation</t>
  </si>
  <si>
    <t xml:space="preserve">Welded Tube - MTM value over swaptions</t>
  </si>
  <si>
    <t xml:space="preserve">General Prudency</t>
  </si>
  <si>
    <t xml:space="preserve">Total Schedule C</t>
  </si>
  <si>
    <t xml:space="preserve">Other Items:</t>
  </si>
  <si>
    <t xml:space="preserve">Expected Bonus Accrual - YTD 3Q</t>
  </si>
  <si>
    <t xml:space="preserve">6Bs</t>
  </si>
  <si>
    <t xml:space="preserve">HPL Reserves</t>
  </si>
  <si>
    <t xml:space="preserve">ICAP Curves</t>
  </si>
  <si>
    <t xml:space="preserve">Credit Reserve</t>
  </si>
  <si>
    <t xml:space="preserve">Total Other Items</t>
  </si>
  <si>
    <t xml:space="preserve">Total Reserves</t>
  </si>
  <si>
    <t xml:space="preserve">Daily Rollforward:</t>
  </si>
  <si>
    <t xml:space="preserve">Prior Day Reserves</t>
  </si>
  <si>
    <t xml:space="preserve">Current Reserves</t>
  </si>
  <si>
    <t xml:space="preserve">Deals Booked:</t>
  </si>
  <si>
    <t xml:space="preserve">Gas Assets</t>
  </si>
  <si>
    <t xml:space="preserve">Doyle</t>
  </si>
  <si>
    <t xml:space="preserve">Enron North America and EES Wholesale</t>
  </si>
  <si>
    <t xml:space="preserve">Schedule C</t>
  </si>
  <si>
    <t xml:space="preserve">2Q00-3Q01</t>
  </si>
  <si>
    <t xml:space="preserve">Item:</t>
  </si>
  <si>
    <t xml:space="preserve">2Q00</t>
  </si>
  <si>
    <t xml:space="preserve">3Q00</t>
  </si>
  <si>
    <t xml:space="preserve">4Q00</t>
  </si>
  <si>
    <t xml:space="preserve">1Q01</t>
  </si>
  <si>
    <t xml:space="preserve">2Q01</t>
  </si>
  <si>
    <t xml:space="preserve">3Q01</t>
  </si>
  <si>
    <t xml:space="preserve">Gas &amp; Power Valuation Adjustment</t>
  </si>
  <si>
    <t xml:space="preserve">Credit Reserve (Gas &amp; Power)</t>
  </si>
  <si>
    <t xml:space="preserve">Reserve For PGE US Financial Claim</t>
  </si>
  <si>
    <t xml:space="preserve">EES PX Credits</t>
  </si>
  <si>
    <t xml:space="preserve">CAL ISO and PX reserve</t>
  </si>
  <si>
    <t xml:space="preserve">EEX PX reserve for 1/19 forward</t>
  </si>
  <si>
    <t xml:space="preserve">EES PX Credit Reserve on HP</t>
  </si>
  <si>
    <t xml:space="preserve">EES FTA</t>
  </si>
  <si>
    <t xml:space="preserve">EES Deal Specific Reserves</t>
  </si>
  <si>
    <t xml:space="preserve">EES ISO bill</t>
  </si>
  <si>
    <t xml:space="preserve">EES Consumption Premium</t>
  </si>
  <si>
    <t xml:space="preserve">EES Positive CTC</t>
  </si>
  <si>
    <t xml:space="preserve">EES Tariff</t>
  </si>
  <si>
    <t xml:space="preserve">EES Tariff-fuel adjustment</t>
  </si>
  <si>
    <t xml:space="preserve">Reserve For Potential Sithe Exposure</t>
  </si>
  <si>
    <t xml:space="preserve">Raptor Losses</t>
  </si>
  <si>
    <t xml:space="preserve">Unwind Bammel Accrual Position Reserve</t>
  </si>
  <si>
    <t xml:space="preserve">CATS Litigation</t>
  </si>
  <si>
    <t xml:space="preserve">Pan Nat/Duke</t>
  </si>
  <si>
    <t xml:space="preserve">Entex-Volumetric Exposure</t>
  </si>
  <si>
    <t xml:space="preserve">Napoleonville Pad Gas</t>
  </si>
  <si>
    <t xml:space="preserve">AEP holdback of new HPL Originations</t>
  </si>
  <si>
    <t xml:space="preserve">APEA Prepay</t>
  </si>
  <si>
    <t xml:space="preserve">Entex-Swap fixed/index</t>
  </si>
  <si>
    <t xml:space="preserve">Canada Toll Rates</t>
  </si>
  <si>
    <t xml:space="preserve">Neumin (NG Price)</t>
  </si>
  <si>
    <t xml:space="preserve">UA4 Hedge</t>
  </si>
  <si>
    <t xml:space="preserve">Items Less than $.5MM</t>
  </si>
  <si>
    <t xml:space="preserve">Gas Books</t>
  </si>
  <si>
    <t xml:space="preserve">TVA</t>
  </si>
  <si>
    <t xml:space="preserve">East Power Accrual II</t>
  </si>
  <si>
    <t xml:space="preserve">FP&amp;L/JEA</t>
  </si>
  <si>
    <t xml:space="preserve">California Political Risk</t>
  </si>
  <si>
    <t xml:space="preserve">PG&amp;E Claim Valuation</t>
  </si>
  <si>
    <t xml:space="preserve">BPA Renegotiation</t>
  </si>
  <si>
    <t xml:space="preserve">OPPD</t>
  </si>
  <si>
    <t xml:space="preserve">VEPCO</t>
  </si>
  <si>
    <t xml:space="preserve">MJMUC</t>
  </si>
  <si>
    <t xml:space="preserve">Green Mountain</t>
  </si>
  <si>
    <t xml:space="preserve">Metro Water District</t>
  </si>
  <si>
    <t xml:space="preserve">Welded Tube</t>
  </si>
  <si>
    <t xml:space="preserve">Canfibre</t>
  </si>
  <si>
    <t xml:space="preserve">Reedy Creek</t>
  </si>
  <si>
    <t xml:space="preserve">BPA Delivery Risk</t>
  </si>
  <si>
    <t xml:space="preserve">Modesto Option</t>
  </si>
  <si>
    <t xml:space="preserve">Other under 1MM</t>
  </si>
  <si>
    <t xml:space="preserve">Power Books</t>
  </si>
  <si>
    <t xml:space="preserve">COF Adjustment</t>
  </si>
  <si>
    <t xml:space="preserve">Other</t>
  </si>
  <si>
    <t xml:space="preserve">Schedule C by Day &amp; Desk</t>
  </si>
  <si>
    <t xml:space="preserve">Gas Schedule C Adjustments</t>
  </si>
  <si>
    <t xml:space="preserve">By Day &amp; Desk</t>
  </si>
  <si>
    <t xml:space="preserve">Date</t>
  </si>
  <si>
    <t xml:space="preserve">Executive Desk</t>
  </si>
  <si>
    <t xml:space="preserve">FT - West</t>
  </si>
  <si>
    <t xml:space="preserve">Mgmt - West</t>
  </si>
  <si>
    <t xml:space="preserve">Daily Gas</t>
  </si>
  <si>
    <t xml:space="preserve">Grand</t>
  </si>
  <si>
    <t xml:space="preserve">PGT Tolls</t>
  </si>
  <si>
    <t xml:space="preserve">Bammel</t>
  </si>
  <si>
    <t xml:space="preserve">TBG-Lilco</t>
  </si>
  <si>
    <t xml:space="preserve">PanNat/Duke</t>
  </si>
  <si>
    <t xml:space="preserve">Chicago Index</t>
  </si>
  <si>
    <t xml:space="preserve">Socal</t>
  </si>
  <si>
    <t xml:space="preserve">Beginning Balance: Entex ($4.1), APEA ($1.1), Canada Toll Rates ($0.5), 6 items &lt; $0.5 ($0.9)</t>
  </si>
  <si>
    <t xml:space="preserve">West Power Schedule C Adjustments</t>
  </si>
  <si>
    <t xml:space="preserve">East Power Schedule C</t>
  </si>
  <si>
    <t xml:space="preserve">No Additions in Quarter other Than Peakers (TVA)</t>
  </si>
  <si>
    <t xml:space="preserve">@ 6/30</t>
  </si>
  <si>
    <t xml:space="preserve">Current</t>
  </si>
  <si>
    <t xml:space="preserve">East Power Accrual (Peakers)</t>
  </si>
  <si>
    <t xml:space="preserve">BPA</t>
  </si>
  <si>
    <t xml:space="preserve">FERC Refund</t>
  </si>
  <si>
    <t xml:space="preserve">Political Risk</t>
  </si>
  <si>
    <t xml:space="preserve">Release</t>
  </si>
  <si>
    <t xml:space="preserve">FP&amp;L/JEA Hedge Gain</t>
  </si>
  <si>
    <t xml:space="preserve">Balance @ 6/30: Colorado Springs ($17.2), Silver Peak ($10.0), Welded Tube ($0.6)</t>
  </si>
  <si>
    <t xml:space="preserve">Manitoba Hydro</t>
  </si>
  <si>
    <t xml:space="preserve">Earnings Forecast</t>
  </si>
  <si>
    <t xml:space="preserve">Third Quarter 2000</t>
  </si>
  <si>
    <t xml:space="preserve">Comments</t>
  </si>
  <si>
    <t xml:space="preserve">DPR/MPR</t>
  </si>
  <si>
    <t xml:space="preserve">Bonus Accrual:</t>
  </si>
  <si>
    <t xml:space="preserve">Actual</t>
  </si>
  <si>
    <t xml:space="preserve">Plan</t>
  </si>
  <si>
    <t xml:space="preserve">Actuals</t>
  </si>
  <si>
    <t xml:space="preserve">Hot List</t>
  </si>
  <si>
    <t xml:space="preserve">Forecast</t>
  </si>
  <si>
    <t xml:space="preserve">Variance</t>
  </si>
  <si>
    <t xml:space="preserve">   1st Quarter</t>
  </si>
  <si>
    <t xml:space="preserve">   2nd Quarter</t>
  </si>
  <si>
    <t xml:space="preserve">Gas Trading</t>
  </si>
  <si>
    <t xml:space="preserve">   YTD Accrual</t>
  </si>
  <si>
    <t xml:space="preserve">Power Trading</t>
  </si>
  <si>
    <t xml:space="preserve">   3rd Quarter</t>
  </si>
  <si>
    <t xml:space="preserve">Other Trading</t>
  </si>
  <si>
    <t xml:space="preserve">   4th Quarter</t>
  </si>
  <si>
    <t xml:space="preserve">Drift</t>
  </si>
  <si>
    <t xml:space="preserve">   2000 Total</t>
  </si>
  <si>
    <t xml:space="preserve">Total Trading</t>
  </si>
  <si>
    <t xml:space="preserve">East Origination</t>
  </si>
  <si>
    <t xml:space="preserve">Potential Deal Earnings:</t>
  </si>
  <si>
    <t xml:space="preserve">West Origination</t>
  </si>
  <si>
    <t xml:space="preserve">   Wind Deal</t>
  </si>
  <si>
    <t xml:space="preserve">Industrial</t>
  </si>
  <si>
    <t xml:space="preserve">   Garden State</t>
  </si>
  <si>
    <t xml:space="preserve">Generation Invest</t>
  </si>
  <si>
    <t xml:space="preserve">   GE Reval</t>
  </si>
  <si>
    <t xml:space="preserve">Mexico</t>
  </si>
  <si>
    <t xml:space="preserve">   Total Potential Deal Earnings</t>
  </si>
  <si>
    <t xml:space="preserve">Principal Investing</t>
  </si>
  <si>
    <t xml:space="preserve">ECR</t>
  </si>
  <si>
    <t xml:space="preserve">Upstream Origination</t>
  </si>
  <si>
    <t xml:space="preserve">Potential Reserves/Accruals:</t>
  </si>
  <si>
    <t xml:space="preserve">HPL/LRC</t>
  </si>
  <si>
    <t xml:space="preserve">   LTIP Accrual (New Plan)</t>
  </si>
  <si>
    <t xml:space="preserve">   Buildout Writedown</t>
  </si>
  <si>
    <t xml:space="preserve">Portfolio Management</t>
  </si>
  <si>
    <t xml:space="preserve">   Turbine Impairment</t>
  </si>
  <si>
    <t xml:space="preserve">??</t>
  </si>
  <si>
    <t xml:space="preserve">Total Origination</t>
  </si>
  <si>
    <t xml:space="preserve">   CES Strategic Value</t>
  </si>
  <si>
    <t xml:space="preserve">   Asset Reserves (HPL)</t>
  </si>
  <si>
    <t xml:space="preserve">MPR</t>
  </si>
  <si>
    <t xml:space="preserve">   Total Potential Reserves/Accruals:</t>
  </si>
  <si>
    <t xml:space="preserve">MPR Changes</t>
  </si>
  <si>
    <t xml:space="preserve">Total Investing</t>
  </si>
  <si>
    <t xml:space="preserve">Office of the Chair</t>
  </si>
  <si>
    <t xml:space="preserve">Interest Related Charges</t>
  </si>
  <si>
    <t xml:space="preserve">Total Other</t>
  </si>
  <si>
    <t xml:space="preserve">Total Margin</t>
  </si>
  <si>
    <t xml:space="preserve">Expenses</t>
  </si>
  <si>
    <t xml:space="preserve">EBIT</t>
  </si>
  <si>
    <t xml:space="preserve">Credit Reserve - August 25</t>
  </si>
  <si>
    <t xml:space="preserve">Credit Reserve - August 28</t>
  </si>
  <si>
    <t xml:space="preserve">Credit Reserve - Socal counterparties</t>
  </si>
  <si>
    <t xml:space="preserve">West Gas</t>
  </si>
  <si>
    <t xml:space="preserve">Socal counterparties - Thursday</t>
  </si>
  <si>
    <t xml:space="preserve">Colorado Springs - firm sale backed by non-firm purchase</t>
  </si>
  <si>
    <t xml:space="preserve">Exposures:</t>
  </si>
  <si>
    <t xml:space="preserve">Sithe</t>
  </si>
  <si>
    <t xml:space="preserve">Onandaga</t>
  </si>
  <si>
    <t xml:space="preserve">Badak ($9M A/R, $2M settler - credit)</t>
  </si>
  <si>
    <t xml:space="preserve">Citrus (future amortization)</t>
  </si>
  <si>
    <t xml:space="preserve">Oxy (Btu swap - 14 months)</t>
  </si>
  <si>
    <t xml:space="preserve">North American Energy Conservation (NAEC)</t>
  </si>
  <si>
    <t xml:space="preserve">Merit</t>
  </si>
  <si>
    <t xml:space="preserve">Triad</t>
  </si>
  <si>
    <t xml:space="preserve">Pan Canadian (amortization - transport)</t>
  </si>
  <si>
    <t xml:space="preserve">Total Exposures</t>
  </si>
  <si>
    <t xml:space="preserve">General Gas (Transport book)</t>
  </si>
  <si>
    <t xml:space="preserve">Release Credit - Sept 1</t>
  </si>
  <si>
    <t xml:space="preserve">Cinergy hedges of 2000 peakers</t>
  </si>
  <si>
    <t xml:space="preserve">Less: Reserves Committed to Corporate</t>
  </si>
  <si>
    <t xml:space="preserve">Net Reserves</t>
  </si>
  <si>
    <t xml:space="preserve">Enron North America</t>
  </si>
  <si>
    <t xml:space="preserve">Third Quarter Earnings Summary</t>
  </si>
  <si>
    <t xml:space="preserve">vs. Plan</t>
  </si>
  <si>
    <t xml:space="preserve">Hard Look</t>
  </si>
  <si>
    <t xml:space="preserve">Expected Deal Flow (3rd Quarter)</t>
  </si>
  <si>
    <t xml:space="preserve">Current Estimate</t>
  </si>
  <si>
    <t xml:space="preserve">Expected Overperformance to Plan (ENA)</t>
  </si>
  <si>
    <t xml:space="preserve">Uses:</t>
  </si>
  <si>
    <t xml:space="preserve">Corporate Overview</t>
  </si>
  <si>
    <t xml:space="preserve">ETOL (EEL)</t>
  </si>
  <si>
    <t xml:space="preserve">Restricted Stock Plan</t>
  </si>
  <si>
    <t xml:space="preserve">Special Pays</t>
  </si>
  <si>
    <t xml:space="preserve">Tax</t>
  </si>
  <si>
    <t xml:space="preserve">Corporate Bonus Accrual</t>
  </si>
  <si>
    <t xml:space="preserve">Total Corporate Uses</t>
  </si>
  <si>
    <t xml:space="preserve">Net Overperformance (ENE)</t>
  </si>
  <si>
    <t xml:space="preserve">EPS Effect (¢ per share)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</si>
</sst>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d\-mmm"/>
    <numFmt numFmtId="167" formatCode="_(* #,##0.00_);_(* \(#,##0.00\);_(* \-??_);_(@_)"/>
    <numFmt numFmtId="168" formatCode="_(* #,##0.0_);_(* \(#,##0.0\);_(* \-??_);_(@_)"/>
    <numFmt numFmtId="169" formatCode="[$-409]m/d/yyyy"/>
    <numFmt numFmtId="170" formatCode="_(\$* #,##0.00_);_(\$* \(#,##0.00\);_(\$* \-??_);_(@_)"/>
    <numFmt numFmtId="171" formatCode="_(\$* #,##0.0_);_(\$* \(#,##0.0\);_(\$* \-??_);_(@_)"/>
    <numFmt numFmtId="172" formatCode="_(* #,##0_);_(* \(#,##0\);_(* \-??_);_(@_)"/>
    <numFmt numFmtId="173" formatCode="_(\$* #,##0_);_(\$* \(#,##0\);_(\$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i val="true"/>
      <sz val="8"/>
      <name val="Arial Narrow"/>
      <family val="2"/>
    </font>
    <font>
      <b val="true"/>
      <i val="true"/>
      <sz val="10"/>
      <name val="Arial Narrow"/>
      <family val="2"/>
    </font>
    <font>
      <b val="true"/>
      <i val="true"/>
      <sz val="12"/>
      <name val="Arial Narrow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sz val="8"/>
      <name val="Wingdings"/>
      <family val="0"/>
      <charset val="2"/>
    </font>
    <font>
      <b val="true"/>
      <u val="single"/>
      <sz val="10"/>
      <name val="Arial Narrow"/>
      <family val="2"/>
    </font>
    <font>
      <b val="true"/>
      <i val="true"/>
      <sz val="14"/>
      <name val="Arial Narrow"/>
      <family val="2"/>
    </font>
    <font>
      <b val="true"/>
      <sz val="16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2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21</xdr:row>
      <xdr:rowOff>152640</xdr:rowOff>
    </xdr:from>
    <xdr:to>
      <xdr:col>0</xdr:col>
      <xdr:colOff>1138320</xdr:colOff>
      <xdr:row>21</xdr:row>
      <xdr:rowOff>342720</xdr:rowOff>
    </xdr:to>
    <xdr:sp>
      <xdr:nvSpPr>
        <xdr:cNvPr id="0" name="Oval 6"/>
        <xdr:cNvSpPr/>
      </xdr:nvSpPr>
      <xdr:spPr>
        <a:xfrm>
          <a:off x="321840" y="4310640"/>
          <a:ext cx="816480" cy="190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Silver Peak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784800</xdr:colOff>
      <xdr:row>21</xdr:row>
      <xdr:rowOff>342720</xdr:rowOff>
    </xdr:from>
    <xdr:to>
      <xdr:col>1</xdr:col>
      <xdr:colOff>242280</xdr:colOff>
      <xdr:row>24</xdr:row>
      <xdr:rowOff>86040</xdr:rowOff>
    </xdr:to>
    <xdr:sp>
      <xdr:nvSpPr>
        <xdr:cNvPr id="1" name="Line 7"/>
        <xdr:cNvSpPr/>
      </xdr:nvSpPr>
      <xdr:spPr>
        <a:xfrm>
          <a:off x="784800" y="4500720"/>
          <a:ext cx="1258920" cy="574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210960</xdr:colOff>
      <xdr:row>33</xdr:row>
      <xdr:rowOff>181440</xdr:rowOff>
    </xdr:from>
    <xdr:to>
      <xdr:col>1</xdr:col>
      <xdr:colOff>252000</xdr:colOff>
      <xdr:row>33</xdr:row>
      <xdr:rowOff>380520</xdr:rowOff>
    </xdr:to>
    <xdr:sp>
      <xdr:nvSpPr>
        <xdr:cNvPr id="2" name="Oval 10"/>
        <xdr:cNvSpPr/>
      </xdr:nvSpPr>
      <xdr:spPr>
        <a:xfrm>
          <a:off x="210960" y="6627960"/>
          <a:ext cx="1842480" cy="199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Colorado Springs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965880</xdr:colOff>
      <xdr:row>25</xdr:row>
      <xdr:rowOff>95400</xdr:rowOff>
    </xdr:from>
    <xdr:to>
      <xdr:col>1</xdr:col>
      <xdr:colOff>272520</xdr:colOff>
      <xdr:row>33</xdr:row>
      <xdr:rowOff>171720</xdr:rowOff>
    </xdr:to>
    <xdr:sp>
      <xdr:nvSpPr>
        <xdr:cNvPr id="3" name="Line 11"/>
        <xdr:cNvSpPr/>
      </xdr:nvSpPr>
      <xdr:spPr>
        <a:xfrm flipV="1">
          <a:off x="965880" y="5246640"/>
          <a:ext cx="1108080" cy="13716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56"/>
    <col collapsed="false" customWidth="true" hidden="false" outlineLevel="0" max="2" min="2" style="1" width="8.28"/>
    <col collapsed="false" customWidth="true" hidden="false" outlineLevel="0" max="14" min="3" style="1" width="9.56"/>
    <col collapsed="false" customWidth="true" hidden="false" outlineLevel="0" max="15" min="15" style="2" width="10.41"/>
    <col collapsed="false" customWidth="true" hidden="false" outlineLevel="0" max="68" min="16" style="0" width="9.06"/>
    <col collapsed="false" customWidth="false" hidden="false" outlineLevel="0" max="257" min="69" style="1" width="9.14"/>
  </cols>
  <sheetData>
    <row r="1" customFormat="false" ht="18" hidden="false" customHeight="false" outlineLevel="0" collapsed="false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39.95" hidden="false" customHeight="true" outlineLevel="0" collapsed="false"/>
    <row r="3" customFormat="false" ht="12.75" hidden="false" customHeight="false" outlineLevel="0" collapsed="false">
      <c r="A3" s="5"/>
      <c r="B3" s="6" t="s">
        <v>1</v>
      </c>
      <c r="C3" s="6"/>
      <c r="D3" s="6"/>
      <c r="E3" s="6" t="n">
        <v>2001</v>
      </c>
      <c r="F3" s="6" t="n">
        <v>2001</v>
      </c>
      <c r="G3" s="6"/>
      <c r="H3" s="6"/>
      <c r="I3" s="6" t="n">
        <v>2001</v>
      </c>
      <c r="J3" s="6" t="n">
        <v>2001</v>
      </c>
      <c r="K3" s="6" t="n">
        <v>2001</v>
      </c>
      <c r="L3" s="6" t="n">
        <v>2001</v>
      </c>
      <c r="M3" s="6" t="n">
        <v>2001</v>
      </c>
      <c r="N3" s="6" t="n">
        <v>2001</v>
      </c>
      <c r="O3" s="6" t="s">
        <v>2</v>
      </c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7" t="s">
        <v>3</v>
      </c>
      <c r="B4" s="8" t="n">
        <v>36889</v>
      </c>
      <c r="C4" s="9"/>
      <c r="D4" s="9"/>
      <c r="E4" s="9" t="n">
        <v>36907</v>
      </c>
      <c r="F4" s="9" t="n">
        <v>36908</v>
      </c>
      <c r="G4" s="9"/>
      <c r="H4" s="9"/>
      <c r="I4" s="9" t="n">
        <v>36945</v>
      </c>
      <c r="J4" s="9" t="n">
        <v>36948</v>
      </c>
      <c r="K4" s="9" t="n">
        <v>36955</v>
      </c>
      <c r="L4" s="9" t="n">
        <v>36971</v>
      </c>
      <c r="M4" s="9" t="n">
        <v>36978</v>
      </c>
      <c r="N4" s="9" t="n">
        <v>36980</v>
      </c>
      <c r="O4" s="9" t="s">
        <v>4</v>
      </c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2.75" hidden="false" customHeight="false" outlineLevel="0" collapsed="false">
      <c r="A5" s="11" t="s">
        <v>5</v>
      </c>
      <c r="B5" s="12" t="n">
        <v>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n">
        <f aca="false">SUM(B5:N5)</f>
        <v>0</v>
      </c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15" t="s">
        <v>6</v>
      </c>
      <c r="B6" s="13" t="n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n">
        <f aca="false">SUM(B6:N6)</f>
        <v>0</v>
      </c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15" t="s">
        <v>7</v>
      </c>
      <c r="B7" s="13" t="n">
        <v>55</v>
      </c>
      <c r="C7" s="13"/>
      <c r="D7" s="13"/>
      <c r="E7" s="13" t="n">
        <v>-55</v>
      </c>
      <c r="F7" s="13"/>
      <c r="G7" s="13"/>
      <c r="H7" s="13"/>
      <c r="I7" s="13" t="n">
        <v>100</v>
      </c>
      <c r="J7" s="13" t="n">
        <v>-100</v>
      </c>
      <c r="K7" s="13"/>
      <c r="L7" s="13"/>
      <c r="M7" s="13" t="n">
        <v>75</v>
      </c>
      <c r="N7" s="13" t="n">
        <v>75</v>
      </c>
      <c r="O7" s="14" t="n">
        <f aca="false">SUM(B7:N7)</f>
        <v>150</v>
      </c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15" t="s">
        <v>8</v>
      </c>
      <c r="B8" s="13" t="n">
        <v>6.2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 t="n">
        <f aca="false">SUM(B8:N8)</f>
        <v>6.2</v>
      </c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15" t="s">
        <v>9</v>
      </c>
      <c r="B9" s="13" t="n">
        <v>3.4</v>
      </c>
      <c r="C9" s="13"/>
      <c r="D9" s="13"/>
      <c r="E9" s="13"/>
      <c r="F9" s="13"/>
      <c r="G9" s="13"/>
      <c r="H9" s="13"/>
      <c r="I9" s="13"/>
      <c r="J9" s="13"/>
      <c r="K9" s="13" t="n">
        <v>-0.9</v>
      </c>
      <c r="L9" s="13"/>
      <c r="M9" s="13"/>
      <c r="N9" s="13"/>
      <c r="O9" s="14" t="n">
        <f aca="false">SUM(B9:N9)</f>
        <v>2.5</v>
      </c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15" t="s">
        <v>10</v>
      </c>
      <c r="B10" s="13" t="n">
        <v>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 t="n">
        <f aca="false">SUM(B10:N10)</f>
        <v>2</v>
      </c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15" t="s">
        <v>11</v>
      </c>
      <c r="B11" s="13" t="n"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 t="n">
        <f aca="false">SUM(B11:N11)</f>
        <v>0</v>
      </c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15" t="s">
        <v>12</v>
      </c>
      <c r="B12" s="13" t="n">
        <v>0</v>
      </c>
      <c r="C12" s="13"/>
      <c r="D12" s="13"/>
      <c r="E12" s="13"/>
      <c r="F12" s="13" t="n">
        <v>1.6</v>
      </c>
      <c r="G12" s="13"/>
      <c r="H12" s="13"/>
      <c r="I12" s="13"/>
      <c r="J12" s="13"/>
      <c r="K12" s="13"/>
      <c r="L12" s="13"/>
      <c r="M12" s="13"/>
      <c r="N12" s="13"/>
      <c r="O12" s="14" t="n">
        <f aca="false">SUM(B12:N12)</f>
        <v>1.6</v>
      </c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2.75" hidden="false" customHeight="false" outlineLevel="0" collapsed="false">
      <c r="A13" s="15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 t="n">
        <v>3.6</v>
      </c>
      <c r="O13" s="14" t="n">
        <f aca="false">SUM(B13:N13)</f>
        <v>3.6</v>
      </c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2.75" hidden="false" customHeight="false" outlineLevel="0" collapsed="false">
      <c r="A14" s="15" t="s">
        <v>14</v>
      </c>
      <c r="B14" s="13" t="n">
        <v>405.1</v>
      </c>
      <c r="C14" s="13"/>
      <c r="D14" s="13"/>
      <c r="E14" s="13"/>
      <c r="F14" s="13"/>
      <c r="G14" s="13"/>
      <c r="H14" s="13"/>
      <c r="I14" s="13"/>
      <c r="J14" s="13"/>
      <c r="K14" s="13"/>
      <c r="L14" s="13" t="n">
        <v>40</v>
      </c>
      <c r="M14" s="13"/>
      <c r="N14" s="13" t="n">
        <v>-1.9</v>
      </c>
      <c r="O14" s="14" t="n">
        <f aca="false">SUM(B14:N14)</f>
        <v>443.2</v>
      </c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</row>
    <row r="15" customFormat="false" ht="12.75" hidden="false" customHeight="false" outlineLevel="0" collapsed="false">
      <c r="A15" s="16" t="s">
        <v>15</v>
      </c>
      <c r="B15" s="17" t="n">
        <v>1.1</v>
      </c>
      <c r="C15" s="13"/>
      <c r="D15" s="13"/>
      <c r="E15" s="13"/>
      <c r="F15" s="13"/>
      <c r="G15" s="13"/>
      <c r="H15" s="13"/>
      <c r="I15" s="13"/>
      <c r="J15" s="13"/>
      <c r="K15" s="13" t="n">
        <v>-1.1</v>
      </c>
      <c r="L15" s="13"/>
      <c r="M15" s="13"/>
      <c r="N15" s="13"/>
      <c r="O15" s="14" t="n">
        <f aca="false">SUM(B15:N15)</f>
        <v>0</v>
      </c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</row>
    <row r="16" customFormat="false" ht="12.75" hidden="false" customHeight="false" outlineLevel="0" collapsed="false">
      <c r="A16" s="18" t="s">
        <v>16</v>
      </c>
      <c r="B16" s="19" t="n">
        <f aca="false">SUM(B5:B15)</f>
        <v>472.8</v>
      </c>
      <c r="C16" s="19"/>
      <c r="D16" s="19"/>
      <c r="E16" s="19" t="n">
        <f aca="false">SUM(E5:E15)</f>
        <v>-55</v>
      </c>
      <c r="F16" s="19" t="n">
        <f aca="false">SUM(F5:F15)</f>
        <v>1.6</v>
      </c>
      <c r="G16" s="19"/>
      <c r="H16" s="19"/>
      <c r="I16" s="19" t="n">
        <f aca="false">SUM(I5:I15)</f>
        <v>100</v>
      </c>
      <c r="J16" s="19" t="n">
        <f aca="false">SUM(J5:J15)</f>
        <v>-100</v>
      </c>
      <c r="K16" s="19" t="n">
        <f aca="false">SUM(K5:K15)</f>
        <v>-2</v>
      </c>
      <c r="L16" s="19" t="n">
        <f aca="false">SUM(L5:L15)</f>
        <v>40</v>
      </c>
      <c r="M16" s="19" t="n">
        <f aca="false">SUM(M5:M15)</f>
        <v>75</v>
      </c>
      <c r="N16" s="19" t="n">
        <f aca="false">SUM(N5:N15)</f>
        <v>76.7</v>
      </c>
      <c r="O16" s="20" t="n">
        <f aca="false">SUM(O5:O15)</f>
        <v>609.1</v>
      </c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39.95" hidden="false" customHeight="true" outlineLevel="0" collapsed="false"/>
    <row r="18" customFormat="false" ht="12.75" hidden="false" customHeight="false" outlineLevel="0" collapsed="false">
      <c r="A18" s="5"/>
      <c r="B18" s="6" t="s">
        <v>1</v>
      </c>
      <c r="C18" s="6"/>
      <c r="D18" s="6"/>
      <c r="E18" s="6"/>
      <c r="F18" s="6" t="n">
        <v>2001</v>
      </c>
      <c r="G18" s="6"/>
      <c r="H18" s="6"/>
      <c r="I18" s="6"/>
      <c r="J18" s="6"/>
      <c r="K18" s="6" t="n">
        <v>2001</v>
      </c>
      <c r="L18" s="6"/>
      <c r="M18" s="6" t="n">
        <f aca="false">M3</f>
        <v>2001</v>
      </c>
      <c r="N18" s="6" t="n">
        <f aca="false">N3</f>
        <v>2001</v>
      </c>
      <c r="O18" s="6" t="s">
        <v>2</v>
      </c>
    </row>
    <row r="19" customFormat="false" ht="12.75" hidden="false" customHeight="false" outlineLevel="0" collapsed="false">
      <c r="A19" s="22" t="s">
        <v>17</v>
      </c>
      <c r="B19" s="8" t="n">
        <v>36889</v>
      </c>
      <c r="C19" s="9"/>
      <c r="D19" s="9"/>
      <c r="E19" s="9"/>
      <c r="F19" s="9" t="n">
        <v>36908</v>
      </c>
      <c r="G19" s="9"/>
      <c r="H19" s="9"/>
      <c r="I19" s="9"/>
      <c r="J19" s="9"/>
      <c r="K19" s="9" t="n">
        <v>36955</v>
      </c>
      <c r="L19" s="9"/>
      <c r="M19" s="9" t="n">
        <f aca="false">M4</f>
        <v>36978</v>
      </c>
      <c r="N19" s="9" t="n">
        <f aca="false">N4</f>
        <v>36980</v>
      </c>
      <c r="O19" s="23" t="s">
        <v>4</v>
      </c>
    </row>
    <row r="20" customFormat="false" ht="12.75" hidden="false" customHeight="false" outlineLevel="0" collapsed="false">
      <c r="A20" s="11" t="s">
        <v>18</v>
      </c>
      <c r="B20" s="12" t="n">
        <v>0</v>
      </c>
      <c r="C20" s="12"/>
      <c r="D20" s="12"/>
      <c r="E20" s="13"/>
      <c r="F20" s="13" t="n">
        <v>9.4</v>
      </c>
      <c r="G20" s="13"/>
      <c r="H20" s="13"/>
      <c r="I20" s="13"/>
      <c r="J20" s="13"/>
      <c r="K20" s="13" t="n">
        <v>0.3</v>
      </c>
      <c r="L20" s="13"/>
      <c r="M20" s="13"/>
      <c r="N20" s="13"/>
      <c r="O20" s="14" t="n">
        <f aca="false">SUM(B20:N20)</f>
        <v>9.7</v>
      </c>
    </row>
    <row r="21" customFormat="false" ht="12.75" hidden="false" customHeight="false" outlineLevel="0" collapsed="false">
      <c r="A21" s="18" t="s">
        <v>19</v>
      </c>
      <c r="B21" s="19" t="n">
        <f aca="false">+B20</f>
        <v>0</v>
      </c>
      <c r="C21" s="19" t="n">
        <f aca="false">+C20</f>
        <v>0</v>
      </c>
      <c r="D21" s="19" t="n">
        <f aca="false">+D20</f>
        <v>0</v>
      </c>
      <c r="E21" s="19"/>
      <c r="F21" s="19" t="n">
        <f aca="false">+F20</f>
        <v>9.4</v>
      </c>
      <c r="G21" s="19"/>
      <c r="H21" s="19"/>
      <c r="I21" s="19"/>
      <c r="J21" s="19"/>
      <c r="K21" s="19" t="n">
        <f aca="false">+K20</f>
        <v>0.3</v>
      </c>
      <c r="L21" s="19"/>
      <c r="M21" s="19" t="n">
        <f aca="false">SUM(M20)</f>
        <v>0</v>
      </c>
      <c r="N21" s="19" t="n">
        <f aca="false">SUM(N20)</f>
        <v>0</v>
      </c>
      <c r="O21" s="24" t="n">
        <f aca="false">+O20</f>
        <v>9.7</v>
      </c>
    </row>
    <row r="22" customFormat="false" ht="39.95" hidden="false" customHeight="true" outlineLevel="0" collapsed="false"/>
    <row r="23" customFormat="false" ht="12.75" hidden="false" customHeight="false" outlineLevel="0" collapsed="false">
      <c r="A23" s="5"/>
      <c r="B23" s="6" t="s">
        <v>1</v>
      </c>
      <c r="C23" s="6"/>
      <c r="D23" s="6"/>
      <c r="E23" s="6"/>
      <c r="F23" s="6"/>
      <c r="G23" s="6" t="n">
        <v>2001</v>
      </c>
      <c r="H23" s="6" t="n">
        <v>2001</v>
      </c>
      <c r="I23" s="6"/>
      <c r="J23" s="6"/>
      <c r="K23" s="6" t="n">
        <v>2001</v>
      </c>
      <c r="L23" s="6"/>
      <c r="M23" s="6" t="n">
        <f aca="false">M18</f>
        <v>2001</v>
      </c>
      <c r="N23" s="6" t="n">
        <f aca="false">N18</f>
        <v>2001</v>
      </c>
      <c r="O23" s="6" t="s">
        <v>2</v>
      </c>
    </row>
    <row r="24" customFormat="false" ht="12.75" hidden="false" customHeight="false" outlineLevel="0" collapsed="false">
      <c r="A24" s="7" t="s">
        <v>20</v>
      </c>
      <c r="B24" s="8" t="n">
        <v>36889</v>
      </c>
      <c r="C24" s="9"/>
      <c r="D24" s="9"/>
      <c r="E24" s="9"/>
      <c r="F24" s="9"/>
      <c r="G24" s="9" t="n">
        <v>36922</v>
      </c>
      <c r="H24" s="9" t="n">
        <v>36923</v>
      </c>
      <c r="I24" s="9"/>
      <c r="J24" s="9"/>
      <c r="K24" s="9" t="n">
        <v>36955</v>
      </c>
      <c r="L24" s="9"/>
      <c r="M24" s="9" t="n">
        <f aca="false">M19</f>
        <v>36978</v>
      </c>
      <c r="N24" s="9" t="n">
        <f aca="false">N19</f>
        <v>36980</v>
      </c>
      <c r="O24" s="9" t="s">
        <v>4</v>
      </c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2.75" hidden="false" customHeight="false" outlineLevel="0" collapsed="false">
      <c r="A25" s="11" t="s">
        <v>21</v>
      </c>
      <c r="B25" s="12" t="n">
        <v>10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 t="n">
        <f aca="false">SUM(B25:N25)</f>
        <v>10</v>
      </c>
    </row>
    <row r="26" customFormat="false" ht="12.75" hidden="false" customHeight="false" outlineLevel="0" collapsed="false">
      <c r="A26" s="15" t="s">
        <v>22</v>
      </c>
      <c r="B26" s="13" t="n">
        <v>17.2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 t="n">
        <f aca="false">SUM(B26:N26)</f>
        <v>17.2</v>
      </c>
    </row>
    <row r="27" customFormat="false" ht="12.75" hidden="false" customHeight="false" outlineLevel="0" collapsed="false">
      <c r="A27" s="15" t="s">
        <v>23</v>
      </c>
      <c r="B27" s="13" t="n">
        <v>15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 t="n">
        <f aca="false">SUM(B27:N27)</f>
        <v>15</v>
      </c>
    </row>
    <row r="28" customFormat="false" ht="12.75" hidden="false" customHeight="false" outlineLevel="0" collapsed="false">
      <c r="A28" s="15" t="s">
        <v>24</v>
      </c>
      <c r="B28" s="13" t="n">
        <v>10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 t="n">
        <f aca="false">SUM(B28:N28)</f>
        <v>10</v>
      </c>
    </row>
    <row r="29" customFormat="false" ht="12.75" hidden="false" customHeight="false" outlineLevel="0" collapsed="false">
      <c r="A29" s="15" t="s">
        <v>25</v>
      </c>
      <c r="B29" s="13" t="n">
        <v>38.5</v>
      </c>
      <c r="C29" s="13" t="s">
        <v>26</v>
      </c>
      <c r="D29" s="13"/>
      <c r="E29" s="13"/>
      <c r="F29" s="13"/>
      <c r="G29" s="13" t="s">
        <v>26</v>
      </c>
      <c r="H29" s="13" t="n">
        <v>11.4</v>
      </c>
      <c r="I29" s="13"/>
      <c r="J29" s="13"/>
      <c r="K29" s="13"/>
      <c r="L29" s="13"/>
      <c r="M29" s="13"/>
      <c r="N29" s="13"/>
      <c r="O29" s="14" t="n">
        <f aca="false">SUM(B29:N29)</f>
        <v>49.9</v>
      </c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2.75" hidden="false" customHeight="false" outlineLevel="0" collapsed="false">
      <c r="A30" s="15" t="s">
        <v>27</v>
      </c>
      <c r="B30" s="13" t="n">
        <v>0.9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 t="n">
        <f aca="false">SUM(B30:N30)</f>
        <v>0.9</v>
      </c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2.75" hidden="false" customHeight="false" outlineLevel="0" collapsed="false">
      <c r="A31" s="15" t="s">
        <v>28</v>
      </c>
      <c r="B31" s="13" t="n">
        <v>0</v>
      </c>
      <c r="C31" s="13"/>
      <c r="D31" s="13"/>
      <c r="E31" s="13"/>
      <c r="F31" s="13"/>
      <c r="G31" s="13" t="n">
        <v>20</v>
      </c>
      <c r="H31" s="13"/>
      <c r="I31" s="13"/>
      <c r="J31" s="13"/>
      <c r="K31" s="13" t="n">
        <v>-20</v>
      </c>
      <c r="L31" s="13"/>
      <c r="M31" s="13"/>
      <c r="N31" s="13"/>
      <c r="O31" s="14" t="n">
        <f aca="false">SUM(B31:N31)</f>
        <v>0</v>
      </c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2.75" hidden="false" customHeight="false" outlineLevel="0" collapsed="false">
      <c r="A32" s="15" t="s">
        <v>29</v>
      </c>
      <c r="B32" s="13" t="n">
        <v>132.6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 t="n">
        <f aca="false">SUM(B32:N32)</f>
        <v>132.6</v>
      </c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2.75" hidden="false" customHeight="false" outlineLevel="0" collapsed="false">
      <c r="A33" s="18" t="s">
        <v>30</v>
      </c>
      <c r="B33" s="19" t="n">
        <f aca="false">SUM(B25:B32)</f>
        <v>224.2</v>
      </c>
      <c r="C33" s="19" t="n">
        <f aca="false">SUM(C25:C32)</f>
        <v>0</v>
      </c>
      <c r="D33" s="19" t="n">
        <f aca="false">SUM(D25:D32)</f>
        <v>0</v>
      </c>
      <c r="E33" s="19"/>
      <c r="F33" s="19"/>
      <c r="G33" s="19" t="n">
        <f aca="false">SUM(G25:G32)</f>
        <v>20</v>
      </c>
      <c r="H33" s="19" t="n">
        <f aca="false">SUM(H25:H32)</f>
        <v>11.4</v>
      </c>
      <c r="I33" s="19"/>
      <c r="J33" s="19"/>
      <c r="K33" s="19" t="n">
        <f aca="false">SUM(K25:K32)</f>
        <v>-20</v>
      </c>
      <c r="L33" s="19"/>
      <c r="M33" s="19" t="n">
        <f aca="false">SUM(M25:M32)</f>
        <v>0</v>
      </c>
      <c r="N33" s="19" t="n">
        <f aca="false">SUM(N25:N32)</f>
        <v>0</v>
      </c>
      <c r="O33" s="24" t="n">
        <f aca="false">SUM(O25:O32)</f>
        <v>235.6</v>
      </c>
    </row>
    <row r="34" customFormat="false" ht="39.75" hidden="false" customHeight="true" outlineLevel="0" collapsed="false"/>
    <row r="35" customFormat="false" ht="12.75" hidden="false" customHeight="false" outlineLevel="0" collapsed="false">
      <c r="A35" s="5"/>
      <c r="B35" s="6" t="s">
        <v>1</v>
      </c>
      <c r="C35" s="6"/>
      <c r="D35" s="6"/>
      <c r="E35" s="6"/>
      <c r="F35" s="6"/>
      <c r="G35" s="6"/>
      <c r="H35" s="6"/>
      <c r="I35" s="6"/>
      <c r="J35" s="6"/>
      <c r="K35" s="6" t="n">
        <v>2001</v>
      </c>
      <c r="L35" s="6"/>
      <c r="M35" s="6" t="n">
        <f aca="false">M23</f>
        <v>2001</v>
      </c>
      <c r="N35" s="6" t="n">
        <f aca="false">N23</f>
        <v>2001</v>
      </c>
      <c r="O35" s="6" t="s">
        <v>2</v>
      </c>
    </row>
    <row r="36" customFormat="false" ht="12.75" hidden="false" customHeight="false" outlineLevel="0" collapsed="false">
      <c r="A36" s="22" t="s">
        <v>31</v>
      </c>
      <c r="B36" s="8" t="n">
        <v>36889</v>
      </c>
      <c r="C36" s="8"/>
      <c r="D36" s="8"/>
      <c r="E36" s="8"/>
      <c r="F36" s="9"/>
      <c r="G36" s="9"/>
      <c r="H36" s="9"/>
      <c r="I36" s="9"/>
      <c r="J36" s="9"/>
      <c r="K36" s="9" t="n">
        <v>36955</v>
      </c>
      <c r="L36" s="9"/>
      <c r="M36" s="9" t="n">
        <f aca="false">M24</f>
        <v>36978</v>
      </c>
      <c r="N36" s="9" t="n">
        <f aca="false">N24</f>
        <v>36980</v>
      </c>
      <c r="O36" s="23" t="s">
        <v>4</v>
      </c>
    </row>
    <row r="37" customFormat="false" ht="12.75" hidden="false" customHeight="false" outlineLevel="0" collapsed="false">
      <c r="A37" s="11" t="s">
        <v>32</v>
      </c>
      <c r="B37" s="12" t="n">
        <v>2.1</v>
      </c>
      <c r="C37" s="12"/>
      <c r="D37" s="12"/>
      <c r="E37" s="12"/>
      <c r="F37" s="13"/>
      <c r="G37" s="13"/>
      <c r="H37" s="13"/>
      <c r="I37" s="13"/>
      <c r="J37" s="13"/>
      <c r="K37" s="13" t="n">
        <f aca="false">1+2.7</f>
        <v>3.7</v>
      </c>
      <c r="L37" s="13"/>
      <c r="M37" s="13"/>
      <c r="N37" s="13"/>
      <c r="O37" s="14" t="n">
        <f aca="false">SUM(B37:N37)</f>
        <v>5.8</v>
      </c>
    </row>
    <row r="38" customFormat="false" ht="12.75" hidden="false" customHeight="false" outlineLevel="0" collapsed="false">
      <c r="A38" s="15" t="s">
        <v>33</v>
      </c>
      <c r="B38" s="13" t="n">
        <v>-0.7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 t="n">
        <f aca="false">SUM(B38:N38)</f>
        <v>-0.7</v>
      </c>
    </row>
    <row r="39" customFormat="false" ht="12.75" hidden="false" customHeight="false" outlineLevel="0" collapsed="false">
      <c r="A39" s="15" t="s">
        <v>34</v>
      </c>
      <c r="B39" s="13" t="n">
        <v>2.9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 t="n">
        <f aca="false">SUM(B39:N39)</f>
        <v>2.9</v>
      </c>
    </row>
    <row r="40" customFormat="false" ht="12.75" hidden="false" customHeight="false" outlineLevel="0" collapsed="false">
      <c r="A40" s="15" t="s">
        <v>35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 t="n">
        <v>26</v>
      </c>
      <c r="N40" s="13"/>
      <c r="O40" s="14" t="n">
        <f aca="false">SUM(B40:N40)</f>
        <v>26</v>
      </c>
    </row>
    <row r="41" customFormat="false" ht="12.75" hidden="false" customHeight="false" outlineLevel="0" collapsed="false">
      <c r="A41" s="15" t="s">
        <v>36</v>
      </c>
      <c r="B41" s="13" t="n">
        <v>90.9</v>
      </c>
      <c r="C41" s="13"/>
      <c r="D41" s="13"/>
      <c r="E41" s="13"/>
      <c r="F41" s="13"/>
      <c r="G41" s="13"/>
      <c r="H41" s="13"/>
      <c r="I41" s="13"/>
      <c r="J41" s="13"/>
      <c r="K41" s="13" t="n">
        <v>-1</v>
      </c>
      <c r="L41" s="13"/>
      <c r="M41" s="13"/>
      <c r="N41" s="13"/>
      <c r="O41" s="14" t="n">
        <f aca="false">SUM(B41:N41)</f>
        <v>89.9</v>
      </c>
    </row>
    <row r="42" customFormat="false" ht="12.75" hidden="false" customHeight="false" outlineLevel="0" collapsed="false">
      <c r="A42" s="15" t="s">
        <v>37</v>
      </c>
      <c r="B42" s="13" t="n">
        <v>1.4</v>
      </c>
      <c r="C42" s="17"/>
      <c r="D42" s="17"/>
      <c r="E42" s="17"/>
      <c r="F42" s="17"/>
      <c r="G42" s="17"/>
      <c r="H42" s="17"/>
      <c r="I42" s="17"/>
      <c r="J42" s="17"/>
      <c r="K42" s="17" t="n">
        <v>-0.7</v>
      </c>
      <c r="L42" s="17"/>
      <c r="M42" s="17"/>
      <c r="N42" s="17"/>
      <c r="O42" s="14" t="n">
        <f aca="false">SUM(B42:N42)</f>
        <v>0.7</v>
      </c>
    </row>
    <row r="43" customFormat="false" ht="12.75" hidden="false" customHeight="false" outlineLevel="0" collapsed="false">
      <c r="A43" s="18" t="s">
        <v>38</v>
      </c>
      <c r="B43" s="19" t="n">
        <f aca="false">SUM(B37:B42)</f>
        <v>96.6</v>
      </c>
      <c r="C43" s="27"/>
      <c r="D43" s="27"/>
      <c r="E43" s="27"/>
      <c r="F43" s="27"/>
      <c r="G43" s="27"/>
      <c r="H43" s="27"/>
      <c r="I43" s="27"/>
      <c r="J43" s="27"/>
      <c r="K43" s="19" t="n">
        <f aca="false">SUM(K37:K42)</f>
        <v>2</v>
      </c>
      <c r="L43" s="27"/>
      <c r="M43" s="27"/>
      <c r="N43" s="27"/>
      <c r="O43" s="28" t="n">
        <f aca="false">SUM(O37:O42)</f>
        <v>124.6</v>
      </c>
    </row>
    <row r="44" customFormat="false" ht="30" hidden="false" customHeight="true" outlineLevel="0" collapsed="false"/>
    <row r="45" customFormat="false" ht="15.75" hidden="false" customHeight="false" outlineLevel="0" collapsed="false">
      <c r="A45" s="29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2" t="n">
        <f aca="false">+O43+O33+O21+O16</f>
        <v>979</v>
      </c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G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30.7"/>
    <col collapsed="false" customWidth="true" hidden="false" outlineLevel="0" max="2" min="2" style="34" width="11.7"/>
    <col collapsed="false" customWidth="true" hidden="false" outlineLevel="0" max="3" min="3" style="34" width="10.71"/>
    <col collapsed="false" customWidth="true" hidden="false" outlineLevel="0" max="7" min="4" style="34" width="11.7"/>
    <col collapsed="false" customWidth="true" hidden="true" outlineLevel="0" max="8" min="8" style="34" width="12.28"/>
    <col collapsed="false" customWidth="false" hidden="false" outlineLevel="0" max="257" min="9" style="34" width="9.14"/>
  </cols>
  <sheetData>
    <row r="1" customFormat="false" ht="18" hidden="false" customHeight="false" outlineLevel="0" collapsed="false">
      <c r="A1" s="35" t="s">
        <v>39</v>
      </c>
      <c r="B1" s="35"/>
      <c r="C1" s="35"/>
      <c r="D1" s="35"/>
      <c r="E1" s="35" t="s">
        <v>40</v>
      </c>
      <c r="F1" s="36" t="n">
        <f aca="false">+Forecast!T1</f>
        <v>45926</v>
      </c>
      <c r="G1" s="36"/>
      <c r="H1" s="37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9.75" hidden="false" customHeight="true" outlineLevel="0" collapsed="false"/>
    <row r="3" customFormat="false" ht="15.75" hidden="false" customHeight="false" outlineLevel="0" collapsed="false">
      <c r="A3" s="38" t="s">
        <v>41</v>
      </c>
      <c r="B3" s="39" t="s">
        <v>42</v>
      </c>
      <c r="C3" s="38"/>
      <c r="D3" s="40"/>
      <c r="E3" s="41" t="s">
        <v>43</v>
      </c>
      <c r="F3" s="41" t="s">
        <v>44</v>
      </c>
      <c r="G3" s="41" t="s">
        <v>45</v>
      </c>
    </row>
    <row r="4" customFormat="false" ht="12" hidden="false" customHeight="true" outlineLevel="0" collapsed="false">
      <c r="A4" s="42" t="s">
        <v>46</v>
      </c>
      <c r="B4" s="43"/>
      <c r="C4" s="44" t="n">
        <v>36798</v>
      </c>
      <c r="D4" s="43" t="s">
        <v>47</v>
      </c>
      <c r="E4" s="12" t="n">
        <v>5.5</v>
      </c>
      <c r="F4" s="12" t="n">
        <v>5.5</v>
      </c>
      <c r="G4" s="45" t="n">
        <f aca="false">+E4-F4</f>
        <v>0</v>
      </c>
      <c r="H4" s="34" t="s">
        <v>48</v>
      </c>
    </row>
    <row r="5" customFormat="false" ht="12" hidden="false" customHeight="true" outlineLevel="0" collapsed="false">
      <c r="A5" s="46" t="s">
        <v>49</v>
      </c>
      <c r="C5" s="47" t="n">
        <v>36798</v>
      </c>
      <c r="D5" s="34" t="s">
        <v>47</v>
      </c>
      <c r="E5" s="13" t="n">
        <v>1.2</v>
      </c>
      <c r="F5" s="13" t="n">
        <v>1.2</v>
      </c>
      <c r="G5" s="48" t="n">
        <f aca="false">+E5-F5</f>
        <v>0</v>
      </c>
    </row>
    <row r="6" customFormat="false" ht="12" hidden="false" customHeight="true" outlineLevel="0" collapsed="false">
      <c r="A6" s="46" t="s">
        <v>50</v>
      </c>
      <c r="C6" s="47" t="n">
        <v>36798</v>
      </c>
      <c r="D6" s="34" t="s">
        <v>51</v>
      </c>
      <c r="E6" s="13" t="n">
        <v>-75</v>
      </c>
      <c r="F6" s="13"/>
      <c r="G6" s="48" t="n">
        <f aca="false">+E6-F6</f>
        <v>-75</v>
      </c>
    </row>
    <row r="7" customFormat="false" ht="12" hidden="false" customHeight="true" outlineLevel="0" collapsed="false">
      <c r="A7" s="46" t="s">
        <v>50</v>
      </c>
      <c r="C7" s="47" t="n">
        <v>36798</v>
      </c>
      <c r="D7" s="34" t="s">
        <v>52</v>
      </c>
      <c r="E7" s="13" t="n">
        <v>-38</v>
      </c>
      <c r="F7" s="13"/>
      <c r="G7" s="48" t="n">
        <f aca="false">+E7-F7</f>
        <v>-38</v>
      </c>
    </row>
    <row r="8" customFormat="false" ht="12" hidden="false" customHeight="true" outlineLevel="0" collapsed="false">
      <c r="A8" s="46" t="s">
        <v>50</v>
      </c>
      <c r="C8" s="47" t="n">
        <v>36795</v>
      </c>
      <c r="D8" s="34" t="s">
        <v>53</v>
      </c>
      <c r="E8" s="13" t="n">
        <v>-34.2</v>
      </c>
      <c r="F8" s="13"/>
      <c r="G8" s="48" t="n">
        <f aca="false">+E8-F8</f>
        <v>-34.2</v>
      </c>
    </row>
    <row r="9" customFormat="false" ht="12" hidden="false" customHeight="true" outlineLevel="0" collapsed="false">
      <c r="A9" s="46" t="s">
        <v>54</v>
      </c>
      <c r="C9" s="47" t="n">
        <v>36774</v>
      </c>
      <c r="D9" s="34" t="s">
        <v>55</v>
      </c>
      <c r="E9" s="13" t="n">
        <v>-45</v>
      </c>
      <c r="F9" s="13"/>
      <c r="G9" s="48" t="n">
        <f aca="false">+E9-F9</f>
        <v>-45</v>
      </c>
      <c r="H9" s="34" t="s">
        <v>48</v>
      </c>
    </row>
    <row r="10" customFormat="false" ht="12" hidden="false" customHeight="true" outlineLevel="0" collapsed="false">
      <c r="A10" s="46" t="s">
        <v>54</v>
      </c>
      <c r="C10" s="47" t="n">
        <v>36774</v>
      </c>
      <c r="D10" s="34" t="s">
        <v>52</v>
      </c>
      <c r="E10" s="13" t="n">
        <v>-15</v>
      </c>
      <c r="F10" s="13"/>
      <c r="G10" s="48" t="n">
        <f aca="false">+E10-F10</f>
        <v>-15</v>
      </c>
      <c r="H10" s="34" t="s">
        <v>5</v>
      </c>
    </row>
    <row r="11" customFormat="false" ht="12" hidden="false" customHeight="true" outlineLevel="0" collapsed="false">
      <c r="A11" s="46" t="s">
        <v>54</v>
      </c>
      <c r="C11" s="47" t="n">
        <v>36770</v>
      </c>
      <c r="D11" s="34" t="s">
        <v>52</v>
      </c>
      <c r="E11" s="13" t="n">
        <v>-15</v>
      </c>
      <c r="F11" s="13"/>
      <c r="G11" s="48" t="n">
        <f aca="false">+E11-F11</f>
        <v>-15</v>
      </c>
      <c r="H11" s="34" t="s">
        <v>5</v>
      </c>
    </row>
    <row r="12" customFormat="false" ht="12" hidden="false" customHeight="true" outlineLevel="0" collapsed="false">
      <c r="A12" s="46" t="s">
        <v>54</v>
      </c>
      <c r="C12" s="47" t="n">
        <v>36768</v>
      </c>
      <c r="D12" s="34" t="s">
        <v>55</v>
      </c>
      <c r="E12" s="13" t="n">
        <v>-40</v>
      </c>
      <c r="F12" s="13"/>
      <c r="G12" s="48" t="n">
        <f aca="false">+E12-F12</f>
        <v>-40</v>
      </c>
      <c r="H12" s="34" t="s">
        <v>48</v>
      </c>
    </row>
    <row r="13" customFormat="false" ht="12" hidden="false" customHeight="true" outlineLevel="0" collapsed="false">
      <c r="A13" s="46" t="s">
        <v>54</v>
      </c>
      <c r="C13" s="47" t="n">
        <v>36768</v>
      </c>
      <c r="D13" s="34" t="s">
        <v>52</v>
      </c>
      <c r="E13" s="13" t="n">
        <v>40</v>
      </c>
      <c r="F13" s="13"/>
      <c r="G13" s="48" t="n">
        <f aca="false">+E13-F13</f>
        <v>40</v>
      </c>
      <c r="H13" s="34" t="s">
        <v>5</v>
      </c>
    </row>
    <row r="14" customFormat="false" ht="12" hidden="false" customHeight="true" outlineLevel="0" collapsed="false">
      <c r="A14" s="46" t="s">
        <v>54</v>
      </c>
      <c r="C14" s="47" t="n">
        <v>36766</v>
      </c>
      <c r="D14" s="34" t="s">
        <v>55</v>
      </c>
      <c r="E14" s="13" t="n">
        <v>25</v>
      </c>
      <c r="F14" s="13"/>
      <c r="G14" s="48" t="n">
        <f aca="false">+E14-F14</f>
        <v>25</v>
      </c>
      <c r="H14" s="34" t="s">
        <v>48</v>
      </c>
    </row>
    <row r="15" customFormat="false" ht="12" hidden="false" customHeight="true" outlineLevel="0" collapsed="false">
      <c r="A15" s="46" t="s">
        <v>54</v>
      </c>
      <c r="C15" s="47" t="n">
        <v>36763</v>
      </c>
      <c r="D15" s="34" t="s">
        <v>53</v>
      </c>
      <c r="E15" s="13" t="n">
        <v>50</v>
      </c>
      <c r="F15" s="13"/>
      <c r="G15" s="48" t="n">
        <f aca="false">+E15-F15</f>
        <v>50</v>
      </c>
      <c r="H15" s="34" t="s">
        <v>7</v>
      </c>
    </row>
    <row r="16" customFormat="false" ht="12" hidden="false" customHeight="true" outlineLevel="0" collapsed="false">
      <c r="A16" s="46" t="s">
        <v>54</v>
      </c>
      <c r="C16" s="47" t="n">
        <v>36763</v>
      </c>
      <c r="D16" s="34" t="s">
        <v>55</v>
      </c>
      <c r="E16" s="13" t="n">
        <v>25</v>
      </c>
      <c r="F16" s="13"/>
      <c r="G16" s="48" t="n">
        <f aca="false">+E16-+F16</f>
        <v>25</v>
      </c>
      <c r="H16" s="34" t="s">
        <v>48</v>
      </c>
    </row>
    <row r="17" customFormat="false" ht="12" hidden="false" customHeight="true" outlineLevel="0" collapsed="false">
      <c r="A17" s="46" t="s">
        <v>54</v>
      </c>
      <c r="C17" s="47" t="n">
        <v>36763</v>
      </c>
      <c r="D17" s="34" t="s">
        <v>52</v>
      </c>
      <c r="E17" s="13" t="n">
        <v>25</v>
      </c>
      <c r="F17" s="13"/>
      <c r="G17" s="48" t="n">
        <f aca="false">+E17-F17</f>
        <v>25</v>
      </c>
      <c r="H17" s="34" t="s">
        <v>5</v>
      </c>
    </row>
    <row r="18" customFormat="false" ht="12" hidden="false" customHeight="true" outlineLevel="0" collapsed="false">
      <c r="A18" s="46" t="s">
        <v>54</v>
      </c>
      <c r="C18" s="47" t="n">
        <v>36762</v>
      </c>
      <c r="D18" s="34" t="s">
        <v>53</v>
      </c>
      <c r="E18" s="13" t="n">
        <v>35</v>
      </c>
      <c r="F18" s="13"/>
      <c r="G18" s="48" t="n">
        <f aca="false">+E18-+F18</f>
        <v>35</v>
      </c>
      <c r="H18" s="34" t="s">
        <v>7</v>
      </c>
    </row>
    <row r="19" customFormat="false" ht="12" hidden="false" customHeight="true" outlineLevel="0" collapsed="false">
      <c r="A19" s="46" t="s">
        <v>54</v>
      </c>
      <c r="C19" s="47" t="n">
        <v>36761</v>
      </c>
      <c r="D19" s="34" t="s">
        <v>55</v>
      </c>
      <c r="E19" s="13" t="n">
        <v>35</v>
      </c>
      <c r="F19" s="13"/>
      <c r="G19" s="48" t="n">
        <f aca="false">+E19-+F19</f>
        <v>35</v>
      </c>
      <c r="H19" s="34" t="s">
        <v>48</v>
      </c>
    </row>
    <row r="20" customFormat="false" ht="12" hidden="false" customHeight="true" outlineLevel="0" collapsed="false">
      <c r="A20" s="46" t="s">
        <v>56</v>
      </c>
      <c r="C20" s="47" t="n">
        <v>36759</v>
      </c>
      <c r="D20" s="34" t="s">
        <v>51</v>
      </c>
      <c r="E20" s="13" t="n">
        <v>15</v>
      </c>
      <c r="F20" s="13"/>
      <c r="G20" s="48" t="n">
        <f aca="false">+E20-+F20</f>
        <v>15</v>
      </c>
    </row>
    <row r="21" customFormat="false" ht="12" hidden="false" customHeight="true" outlineLevel="0" collapsed="false">
      <c r="A21" s="46" t="s">
        <v>57</v>
      </c>
      <c r="C21" s="47" t="n">
        <v>36759</v>
      </c>
      <c r="D21" s="34" t="s">
        <v>51</v>
      </c>
      <c r="E21" s="13" t="n">
        <v>15</v>
      </c>
      <c r="F21" s="13" t="n">
        <v>20</v>
      </c>
      <c r="G21" s="48" t="n">
        <f aca="false">+E21-F21</f>
        <v>-5</v>
      </c>
    </row>
    <row r="22" customFormat="false" ht="12" hidden="false" customHeight="true" outlineLevel="0" collapsed="false">
      <c r="A22" s="46" t="s">
        <v>58</v>
      </c>
      <c r="C22" s="47" t="n">
        <v>36759</v>
      </c>
      <c r="D22" s="34" t="s">
        <v>51</v>
      </c>
      <c r="E22" s="13" t="n">
        <v>15</v>
      </c>
      <c r="F22" s="13"/>
      <c r="G22" s="48" t="n">
        <f aca="false">+E22-F22</f>
        <v>15</v>
      </c>
    </row>
    <row r="23" customFormat="false" ht="12" hidden="false" customHeight="true" outlineLevel="0" collapsed="false">
      <c r="A23" s="46" t="s">
        <v>54</v>
      </c>
      <c r="C23" s="47" t="n">
        <v>36759</v>
      </c>
      <c r="D23" s="34" t="s">
        <v>52</v>
      </c>
      <c r="E23" s="13" t="n">
        <v>50</v>
      </c>
      <c r="F23" s="13"/>
      <c r="G23" s="48" t="n">
        <f aca="false">+E23-+F23</f>
        <v>50</v>
      </c>
      <c r="H23" s="34" t="s">
        <v>5</v>
      </c>
    </row>
    <row r="24" customFormat="false" ht="12" hidden="false" customHeight="true" outlineLevel="0" collapsed="false">
      <c r="A24" s="46" t="s">
        <v>59</v>
      </c>
      <c r="C24" s="47" t="n">
        <v>36749</v>
      </c>
      <c r="D24" s="34" t="s">
        <v>51</v>
      </c>
      <c r="E24" s="13" t="n">
        <v>10</v>
      </c>
      <c r="F24" s="13" t="n">
        <v>10</v>
      </c>
      <c r="G24" s="48" t="n">
        <f aca="false">+E24-F24</f>
        <v>0</v>
      </c>
    </row>
    <row r="25" customFormat="false" ht="12" hidden="false" customHeight="true" outlineLevel="0" collapsed="false">
      <c r="A25" s="46" t="s">
        <v>60</v>
      </c>
      <c r="C25" s="47" t="n">
        <v>36746</v>
      </c>
      <c r="D25" s="34" t="s">
        <v>51</v>
      </c>
      <c r="E25" s="13" t="n">
        <v>10</v>
      </c>
      <c r="F25" s="13"/>
      <c r="G25" s="48" t="n">
        <f aca="false">+E25-F25</f>
        <v>10</v>
      </c>
    </row>
    <row r="26" customFormat="false" ht="12" hidden="false" customHeight="true" outlineLevel="0" collapsed="false">
      <c r="A26" s="46" t="s">
        <v>56</v>
      </c>
      <c r="C26" s="47" t="n">
        <v>36745</v>
      </c>
      <c r="D26" s="34" t="s">
        <v>51</v>
      </c>
      <c r="E26" s="13" t="n">
        <v>10</v>
      </c>
      <c r="F26" s="13"/>
      <c r="G26" s="48" t="n">
        <f aca="false">+E26-+F26</f>
        <v>10</v>
      </c>
    </row>
    <row r="27" customFormat="false" ht="12" hidden="false" customHeight="true" outlineLevel="0" collapsed="false">
      <c r="A27" s="46" t="s">
        <v>61</v>
      </c>
      <c r="E27" s="13"/>
      <c r="F27" s="13" t="n">
        <v>20</v>
      </c>
      <c r="G27" s="48" t="n">
        <f aca="false">+E27-+F27</f>
        <v>-20</v>
      </c>
    </row>
    <row r="28" customFormat="false" ht="12" hidden="false" customHeight="true" outlineLevel="0" collapsed="false">
      <c r="A28" s="46" t="s">
        <v>62</v>
      </c>
      <c r="B28" s="13" t="n">
        <f aca="false">+E28</f>
        <v>3.2</v>
      </c>
      <c r="C28" s="47"/>
      <c r="D28" s="34" t="s">
        <v>63</v>
      </c>
      <c r="E28" s="13" t="n">
        <v>3.2</v>
      </c>
      <c r="F28" s="13" t="n">
        <v>3.2</v>
      </c>
      <c r="G28" s="48" t="n">
        <f aca="false">+E28-F28</f>
        <v>0</v>
      </c>
      <c r="H28" s="34" t="s">
        <v>64</v>
      </c>
    </row>
    <row r="29" customFormat="false" ht="12" hidden="false" customHeight="true" outlineLevel="0" collapsed="false">
      <c r="A29" s="46" t="s">
        <v>65</v>
      </c>
      <c r="B29" s="13" t="n">
        <f aca="false">+E29</f>
        <v>1.1</v>
      </c>
      <c r="C29" s="47"/>
      <c r="D29" s="34" t="s">
        <v>66</v>
      </c>
      <c r="E29" s="13" t="n">
        <v>1.1</v>
      </c>
      <c r="F29" s="13" t="n">
        <v>1.1</v>
      </c>
      <c r="G29" s="48" t="n">
        <f aca="false">+E29-F29</f>
        <v>0</v>
      </c>
      <c r="H29" s="34" t="s">
        <v>67</v>
      </c>
    </row>
    <row r="30" customFormat="false" ht="12" hidden="false" customHeight="true" outlineLevel="0" collapsed="false">
      <c r="A30" s="46" t="s">
        <v>68</v>
      </c>
      <c r="B30" s="13" t="n">
        <f aca="false">+E30</f>
        <v>0.2</v>
      </c>
      <c r="C30" s="47"/>
      <c r="D30" s="34" t="s">
        <v>63</v>
      </c>
      <c r="E30" s="13" t="n">
        <v>0.2</v>
      </c>
      <c r="F30" s="13" t="n">
        <v>0.9</v>
      </c>
      <c r="G30" s="48" t="n">
        <f aca="false">+E30-F30</f>
        <v>-0.7</v>
      </c>
      <c r="H30" s="34" t="s">
        <v>64</v>
      </c>
    </row>
    <row r="31" customFormat="false" ht="12" hidden="false" customHeight="true" outlineLevel="0" collapsed="false">
      <c r="A31" s="46" t="s">
        <v>69</v>
      </c>
      <c r="B31" s="13"/>
      <c r="C31" s="47"/>
      <c r="D31" s="34" t="s">
        <v>70</v>
      </c>
      <c r="E31" s="13" t="n">
        <v>0.5</v>
      </c>
      <c r="F31" s="13" t="n">
        <v>0.5</v>
      </c>
      <c r="G31" s="48" t="n">
        <f aca="false">+E31-F31</f>
        <v>0</v>
      </c>
    </row>
    <row r="32" customFormat="false" ht="12" hidden="false" customHeight="true" outlineLevel="0" collapsed="false">
      <c r="A32" s="46" t="s">
        <v>71</v>
      </c>
      <c r="B32" s="13" t="n">
        <v>0.7</v>
      </c>
      <c r="C32" s="47"/>
      <c r="D32" s="34" t="s">
        <v>72</v>
      </c>
      <c r="E32" s="13" t="n">
        <v>1.2</v>
      </c>
      <c r="F32" s="13" t="n">
        <v>0.9</v>
      </c>
      <c r="G32" s="48" t="n">
        <f aca="false">+E32-F32</f>
        <v>0.3</v>
      </c>
    </row>
    <row r="33" customFormat="false" ht="12.75" hidden="false" customHeight="false" outlineLevel="0" collapsed="false">
      <c r="A33" s="49" t="s">
        <v>16</v>
      </c>
      <c r="B33" s="50" t="n">
        <f aca="false">SUM(B4:B32)</f>
        <v>5.2</v>
      </c>
      <c r="C33" s="51"/>
      <c r="D33" s="51"/>
      <c r="E33" s="50" t="n">
        <f aca="false">SUM(E4:E32)</f>
        <v>110.7</v>
      </c>
      <c r="F33" s="50" t="n">
        <f aca="false">SUM(F4:F32)</f>
        <v>63.3</v>
      </c>
      <c r="G33" s="52" t="n">
        <f aca="false">SUM(G4:G32)</f>
        <v>47.4</v>
      </c>
    </row>
    <row r="34" customFormat="false" ht="12" hidden="false" customHeight="true" outlineLevel="0" collapsed="false">
      <c r="A34" s="42" t="s">
        <v>73</v>
      </c>
      <c r="B34" s="12" t="n">
        <v>10.6</v>
      </c>
      <c r="C34" s="43"/>
      <c r="D34" s="43"/>
      <c r="E34" s="12" t="n">
        <v>90.9</v>
      </c>
      <c r="F34" s="12" t="n">
        <v>90.9</v>
      </c>
      <c r="G34" s="45" t="n">
        <f aca="false">+E34-+F34</f>
        <v>0</v>
      </c>
    </row>
    <row r="35" customFormat="false" ht="12" hidden="false" customHeight="true" outlineLevel="0" collapsed="false">
      <c r="A35" s="46" t="s">
        <v>74</v>
      </c>
      <c r="B35" s="13" t="n">
        <v>8.5</v>
      </c>
      <c r="E35" s="13"/>
      <c r="F35" s="13"/>
      <c r="G35" s="48" t="n">
        <f aca="false">+E35-F35</f>
        <v>0</v>
      </c>
    </row>
    <row r="36" customFormat="false" ht="12" hidden="false" customHeight="true" outlineLevel="0" collapsed="false">
      <c r="A36" s="46" t="s">
        <v>75</v>
      </c>
      <c r="B36" s="13" t="n">
        <v>2.2</v>
      </c>
      <c r="E36" s="13"/>
      <c r="F36" s="13"/>
      <c r="G36" s="48" t="n">
        <f aca="false">+E36-F36</f>
        <v>0</v>
      </c>
    </row>
    <row r="37" customFormat="false" ht="12" hidden="false" customHeight="true" outlineLevel="0" collapsed="false">
      <c r="A37" s="46" t="s">
        <v>76</v>
      </c>
      <c r="B37" s="13"/>
      <c r="E37" s="13"/>
      <c r="F37" s="13"/>
      <c r="G37" s="48" t="n">
        <f aca="false">+E37-F37</f>
        <v>0</v>
      </c>
    </row>
    <row r="38" customFormat="false" ht="12" hidden="false" customHeight="true" outlineLevel="0" collapsed="false">
      <c r="A38" s="46" t="s">
        <v>77</v>
      </c>
      <c r="B38" s="13"/>
      <c r="E38" s="13"/>
      <c r="F38" s="13" t="n">
        <v>9</v>
      </c>
      <c r="G38" s="48" t="n">
        <f aca="false">+E38-F38</f>
        <v>-9</v>
      </c>
    </row>
    <row r="39" customFormat="false" ht="12" hidden="false" customHeight="true" outlineLevel="0" collapsed="false">
      <c r="A39" s="46" t="s">
        <v>78</v>
      </c>
      <c r="B39" s="13" t="n">
        <f aca="false">+E39</f>
        <v>2.1</v>
      </c>
      <c r="E39" s="13" t="n">
        <v>2.1</v>
      </c>
      <c r="F39" s="13" t="n">
        <v>2.1</v>
      </c>
      <c r="G39" s="48" t="n">
        <f aca="false">+E39-F39</f>
        <v>0</v>
      </c>
      <c r="H39" s="34" t="s">
        <v>32</v>
      </c>
    </row>
    <row r="40" customFormat="false" ht="12" hidden="false" customHeight="true" outlineLevel="0" collapsed="false">
      <c r="A40" s="46" t="s">
        <v>79</v>
      </c>
      <c r="B40" s="13" t="n">
        <v>1.4</v>
      </c>
      <c r="E40" s="13"/>
      <c r="F40" s="13"/>
      <c r="G40" s="48" t="n">
        <f aca="false">+E40-F40</f>
        <v>0</v>
      </c>
    </row>
    <row r="41" customFormat="false" ht="12" hidden="false" customHeight="true" outlineLevel="0" collapsed="false">
      <c r="A41" s="46" t="s">
        <v>80</v>
      </c>
      <c r="B41" s="13" t="n">
        <f aca="false">+E41</f>
        <v>0.7</v>
      </c>
      <c r="E41" s="13" t="n">
        <v>0.7</v>
      </c>
      <c r="F41" s="13" t="n">
        <v>0.7</v>
      </c>
      <c r="G41" s="48" t="n">
        <f aca="false">+E41-F41</f>
        <v>0</v>
      </c>
    </row>
    <row r="42" customFormat="false" ht="12.75" hidden="false" customHeight="false" outlineLevel="0" collapsed="false">
      <c r="A42" s="49" t="s">
        <v>38</v>
      </c>
      <c r="B42" s="50" t="n">
        <f aca="false">SUM(B34:B41)</f>
        <v>25.5</v>
      </c>
      <c r="C42" s="51"/>
      <c r="D42" s="51"/>
      <c r="E42" s="50" t="n">
        <f aca="false">SUM(E34:E41)</f>
        <v>93.7</v>
      </c>
      <c r="F42" s="50" t="n">
        <f aca="false">SUM(F34:F41)</f>
        <v>102.7</v>
      </c>
      <c r="G42" s="52" t="n">
        <f aca="false">SUM(G34:G41)</f>
        <v>-9</v>
      </c>
    </row>
    <row r="43" customFormat="false" ht="12" hidden="false" customHeight="true" outlineLevel="0" collapsed="false">
      <c r="A43" s="46" t="s">
        <v>81</v>
      </c>
      <c r="B43" s="13"/>
      <c r="C43" s="47" t="n">
        <v>36770</v>
      </c>
      <c r="E43" s="13" t="n">
        <v>-50</v>
      </c>
      <c r="F43" s="13"/>
      <c r="G43" s="48" t="n">
        <f aca="false">+E43-F43</f>
        <v>-50</v>
      </c>
    </row>
    <row r="44" customFormat="false" ht="12" hidden="false" customHeight="true" outlineLevel="0" collapsed="false">
      <c r="A44" s="46" t="s">
        <v>82</v>
      </c>
      <c r="B44" s="13"/>
      <c r="C44" s="47" t="n">
        <v>36796</v>
      </c>
      <c r="E44" s="13" t="n">
        <v>2.9</v>
      </c>
      <c r="F44" s="13"/>
      <c r="G44" s="48" t="n">
        <f aca="false">+E44-F44</f>
        <v>2.9</v>
      </c>
    </row>
    <row r="45" customFormat="false" ht="12" hidden="false" customHeight="true" outlineLevel="0" collapsed="false">
      <c r="A45" s="46" t="s">
        <v>83</v>
      </c>
      <c r="B45" s="13"/>
      <c r="C45" s="47" t="n">
        <v>36761</v>
      </c>
      <c r="E45" s="13" t="n">
        <v>25</v>
      </c>
      <c r="F45" s="13"/>
      <c r="G45" s="48" t="n">
        <f aca="false">+E45-F45</f>
        <v>25</v>
      </c>
    </row>
    <row r="46" customFormat="false" ht="12" hidden="false" customHeight="true" outlineLevel="0" collapsed="false">
      <c r="A46" s="46" t="s">
        <v>84</v>
      </c>
      <c r="B46" s="13"/>
      <c r="C46" s="47" t="n">
        <v>36760</v>
      </c>
      <c r="E46" s="13" t="n">
        <v>35</v>
      </c>
      <c r="F46" s="13"/>
      <c r="G46" s="48" t="n">
        <f aca="false">+E46-F46</f>
        <v>35</v>
      </c>
    </row>
    <row r="47" customFormat="false" ht="12" hidden="false" customHeight="true" outlineLevel="0" collapsed="false">
      <c r="A47" s="46" t="s">
        <v>85</v>
      </c>
      <c r="B47" s="13"/>
      <c r="C47" s="47" t="n">
        <v>36759</v>
      </c>
      <c r="E47" s="13" t="n">
        <v>60</v>
      </c>
      <c r="F47" s="13"/>
      <c r="G47" s="48" t="n">
        <f aca="false">+E47-+F47</f>
        <v>60</v>
      </c>
    </row>
    <row r="48" customFormat="false" ht="12" hidden="false" customHeight="true" outlineLevel="0" collapsed="false">
      <c r="A48" s="46" t="s">
        <v>86</v>
      </c>
      <c r="B48" s="13" t="n">
        <f aca="false">+E48</f>
        <v>17.2</v>
      </c>
      <c r="E48" s="13" t="n">
        <v>17.2</v>
      </c>
      <c r="F48" s="13"/>
      <c r="G48" s="48" t="n">
        <f aca="false">+E48-F48</f>
        <v>17.2</v>
      </c>
      <c r="H48" s="34" t="s">
        <v>22</v>
      </c>
    </row>
    <row r="49" customFormat="false" ht="12" hidden="false" customHeight="true" outlineLevel="0" collapsed="false">
      <c r="A49" s="46" t="s">
        <v>87</v>
      </c>
      <c r="B49" s="13" t="n">
        <f aca="false">+E49</f>
        <v>10</v>
      </c>
      <c r="D49" s="53"/>
      <c r="E49" s="13" t="n">
        <v>10</v>
      </c>
      <c r="F49" s="13" t="n">
        <v>2</v>
      </c>
      <c r="G49" s="48" t="n">
        <f aca="false">+E49-F49</f>
        <v>8</v>
      </c>
      <c r="H49" s="34" t="s">
        <v>21</v>
      </c>
    </row>
    <row r="50" customFormat="false" ht="12" hidden="false" customHeight="true" outlineLevel="0" collapsed="false">
      <c r="A50" s="46" t="s">
        <v>88</v>
      </c>
      <c r="B50" s="13" t="n">
        <f aca="false">+E50</f>
        <v>0.6</v>
      </c>
      <c r="E50" s="13" t="n">
        <v>0.6</v>
      </c>
      <c r="F50" s="13" t="n">
        <v>0.6</v>
      </c>
      <c r="G50" s="54" t="n">
        <f aca="false">+E50-F50</f>
        <v>0</v>
      </c>
      <c r="H50" s="34" t="s">
        <v>25</v>
      </c>
    </row>
    <row r="51" customFormat="false" ht="12.75" hidden="false" customHeight="false" outlineLevel="0" collapsed="false">
      <c r="A51" s="49" t="s">
        <v>30</v>
      </c>
      <c r="B51" s="50" t="n">
        <f aca="false">SUM(B43:B50)</f>
        <v>27.8</v>
      </c>
      <c r="C51" s="51"/>
      <c r="D51" s="51"/>
      <c r="E51" s="50" t="n">
        <f aca="false">SUM(E43:E50)</f>
        <v>100.7</v>
      </c>
      <c r="F51" s="50" t="n">
        <f aca="false">SUM(F43:F50)</f>
        <v>2.6</v>
      </c>
      <c r="G51" s="52" t="n">
        <f aca="false">SUM(G43:G50)</f>
        <v>98.1</v>
      </c>
    </row>
    <row r="52" customFormat="false" ht="12" hidden="false" customHeight="true" outlineLevel="0" collapsed="false">
      <c r="A52" s="46" t="s">
        <v>89</v>
      </c>
      <c r="B52" s="13" t="n">
        <f aca="false">+E52</f>
        <v>56</v>
      </c>
      <c r="E52" s="13" t="n">
        <v>56</v>
      </c>
      <c r="F52" s="13" t="n">
        <v>56</v>
      </c>
      <c r="G52" s="48" t="n">
        <f aca="false">+E52-F52</f>
        <v>0</v>
      </c>
    </row>
    <row r="53" customFormat="false" ht="15.75" hidden="false" customHeight="false" outlineLevel="0" collapsed="false">
      <c r="A53" s="55" t="s">
        <v>90</v>
      </c>
      <c r="B53" s="56" t="n">
        <f aca="false">+B52+B51+B42+B33</f>
        <v>114.5</v>
      </c>
      <c r="C53" s="57"/>
      <c r="D53" s="57"/>
      <c r="E53" s="56" t="n">
        <f aca="false">+E52+E51+E42+E33</f>
        <v>361.1</v>
      </c>
      <c r="F53" s="56" t="n">
        <f aca="false">+F52+F51+F42+F33</f>
        <v>224.6</v>
      </c>
      <c r="G53" s="58" t="n">
        <f aca="false">+G52+G51+G42+G33</f>
        <v>136.5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  <c r="IT53" s="40"/>
      <c r="IU53" s="40"/>
      <c r="IV53" s="40"/>
      <c r="IW53" s="40"/>
    </row>
    <row r="54" customFormat="false" ht="9.75" hidden="false" customHeight="true" outlineLevel="0" collapsed="false">
      <c r="E54" s="13"/>
      <c r="F54" s="13"/>
      <c r="G54" s="13"/>
    </row>
    <row r="55" customFormat="false" ht="15.75" hidden="false" customHeight="false" outlineLevel="0" collapsed="false">
      <c r="A55" s="38" t="s">
        <v>91</v>
      </c>
      <c r="B55" s="38"/>
      <c r="C55" s="38"/>
      <c r="E55" s="13"/>
      <c r="F55" s="13"/>
      <c r="G55" s="13"/>
    </row>
    <row r="56" customFormat="false" ht="12" hidden="false" customHeight="true" outlineLevel="0" collapsed="false">
      <c r="A56" s="42" t="s">
        <v>92</v>
      </c>
      <c r="B56" s="12" t="n">
        <v>63</v>
      </c>
      <c r="C56" s="43"/>
      <c r="D56" s="43"/>
      <c r="E56" s="12" t="n">
        <v>103</v>
      </c>
      <c r="F56" s="12" t="n">
        <v>103</v>
      </c>
      <c r="G56" s="45" t="n">
        <f aca="false">+E56-F56</f>
        <v>0</v>
      </c>
    </row>
    <row r="57" customFormat="false" ht="12" hidden="false" customHeight="true" outlineLevel="0" collapsed="false">
      <c r="A57" s="46" t="s">
        <v>93</v>
      </c>
      <c r="B57" s="13"/>
      <c r="E57" s="13" t="n">
        <v>7</v>
      </c>
      <c r="F57" s="13"/>
      <c r="G57" s="48" t="n">
        <f aca="false">+E57-F57</f>
        <v>7</v>
      </c>
    </row>
    <row r="58" customFormat="false" ht="12" hidden="false" customHeight="true" outlineLevel="0" collapsed="false">
      <c r="A58" s="46" t="s">
        <v>94</v>
      </c>
      <c r="B58" s="13"/>
      <c r="E58" s="13" t="n">
        <v>20.7</v>
      </c>
      <c r="F58" s="13"/>
      <c r="G58" s="48" t="n">
        <f aca="false">+E58-F58</f>
        <v>20.7</v>
      </c>
    </row>
    <row r="59" customFormat="false" ht="12" hidden="false" customHeight="true" outlineLevel="0" collapsed="false">
      <c r="A59" s="46" t="s">
        <v>95</v>
      </c>
      <c r="B59" s="13" t="n">
        <v>45</v>
      </c>
      <c r="E59" s="13" t="n">
        <v>45</v>
      </c>
      <c r="F59" s="13" t="n">
        <v>15</v>
      </c>
      <c r="G59" s="48" t="n">
        <f aca="false">+E59-F59</f>
        <v>30</v>
      </c>
    </row>
    <row r="60" customFormat="false" ht="12" hidden="false" customHeight="true" outlineLevel="0" collapsed="false">
      <c r="A60" s="59" t="s">
        <v>96</v>
      </c>
      <c r="B60" s="17" t="n">
        <v>13.3</v>
      </c>
      <c r="C60" s="60"/>
      <c r="D60" s="60"/>
      <c r="E60" s="17" t="n">
        <v>13.3</v>
      </c>
      <c r="F60" s="17"/>
      <c r="G60" s="54" t="n">
        <f aca="false">+E60-F60</f>
        <v>13.3</v>
      </c>
    </row>
    <row r="61" customFormat="false" ht="15.75" hidden="false" customHeight="false" outlineLevel="0" collapsed="false">
      <c r="A61" s="55" t="s">
        <v>97</v>
      </c>
      <c r="B61" s="56" t="n">
        <f aca="false">SUM(B56:B60)</f>
        <v>121.3</v>
      </c>
      <c r="C61" s="57"/>
      <c r="D61" s="57"/>
      <c r="E61" s="56" t="n">
        <f aca="false">SUM(E56:E60)</f>
        <v>189</v>
      </c>
      <c r="F61" s="56" t="n">
        <f aca="false">SUM(F56:F60)</f>
        <v>118</v>
      </c>
      <c r="G61" s="58" t="n">
        <f aca="false">SUM(G56:G60)</f>
        <v>71</v>
      </c>
    </row>
    <row r="62" customFormat="false" ht="9.75" hidden="false" customHeight="true" outlineLevel="0" collapsed="false">
      <c r="E62" s="13"/>
      <c r="F62" s="13"/>
      <c r="G62" s="13"/>
    </row>
    <row r="63" customFormat="false" ht="18" hidden="false" customHeight="false" outlineLevel="0" collapsed="false">
      <c r="A63" s="55" t="s">
        <v>98</v>
      </c>
      <c r="B63" s="56" t="n">
        <f aca="false">+B61+B53</f>
        <v>235.8</v>
      </c>
      <c r="C63" s="57"/>
      <c r="D63" s="57"/>
      <c r="E63" s="56" t="n">
        <f aca="false">+E61+E53</f>
        <v>550.1</v>
      </c>
      <c r="F63" s="56" t="n">
        <f aca="false">+F61+F53</f>
        <v>342.6</v>
      </c>
      <c r="G63" s="58" t="n">
        <f aca="false">+G61+G53</f>
        <v>207.5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</row>
    <row r="64" customFormat="false" ht="9.75" hidden="false" customHeight="true" outlineLevel="0" collapsed="false">
      <c r="A64" s="40"/>
      <c r="B64" s="40"/>
      <c r="C64" s="40"/>
      <c r="D64" s="40"/>
      <c r="E64" s="61"/>
      <c r="F64" s="61"/>
      <c r="G64" s="61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  <c r="IW64" s="40"/>
    </row>
    <row r="65" customFormat="false" ht="15.75" hidden="false" customHeight="false" outlineLevel="0" collapsed="false">
      <c r="A65" s="38" t="s">
        <v>99</v>
      </c>
      <c r="B65" s="38"/>
      <c r="C65" s="38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</row>
    <row r="66" customFormat="false" ht="12.75" hidden="false" customHeight="false" outlineLevel="0" collapsed="false">
      <c r="A66" s="49" t="s">
        <v>100</v>
      </c>
      <c r="B66" s="51"/>
      <c r="C66" s="51"/>
      <c r="D66" s="51"/>
      <c r="E66" s="62" t="n">
        <f aca="false">+E69-SUM(E67:E68)</f>
        <v>543.4</v>
      </c>
      <c r="F66" s="62" t="n">
        <f aca="false">+F69-SUM(F67:F68)</f>
        <v>335.9</v>
      </c>
      <c r="G66" s="62" t="n">
        <f aca="false">+G69-SUM(G67:G68)</f>
        <v>207.5</v>
      </c>
    </row>
    <row r="67" customFormat="false" ht="12" hidden="false" customHeight="true" outlineLevel="0" collapsed="false">
      <c r="A67" s="46" t="s">
        <v>46</v>
      </c>
      <c r="B67" s="43"/>
      <c r="C67" s="43"/>
      <c r="D67" s="43"/>
      <c r="E67" s="12" t="n">
        <v>5.5</v>
      </c>
      <c r="F67" s="12" t="n">
        <v>5.5</v>
      </c>
      <c r="G67" s="48" t="n">
        <f aca="false">+E67-F67</f>
        <v>0</v>
      </c>
    </row>
    <row r="68" customFormat="false" ht="12" hidden="false" customHeight="true" outlineLevel="0" collapsed="false">
      <c r="A68" s="46" t="s">
        <v>49</v>
      </c>
      <c r="E68" s="13" t="n">
        <v>1.2</v>
      </c>
      <c r="F68" s="13" t="n">
        <v>1.2</v>
      </c>
      <c r="G68" s="48" t="n">
        <f aca="false">+E68-F68</f>
        <v>0</v>
      </c>
    </row>
    <row r="69" customFormat="false" ht="12.75" hidden="false" customHeight="false" outlineLevel="0" collapsed="false">
      <c r="A69" s="49" t="s">
        <v>101</v>
      </c>
      <c r="B69" s="51"/>
      <c r="C69" s="51"/>
      <c r="D69" s="51"/>
      <c r="E69" s="62" t="n">
        <f aca="false">+E63</f>
        <v>550.1</v>
      </c>
      <c r="F69" s="62" t="n">
        <f aca="false">+F63</f>
        <v>342.6</v>
      </c>
      <c r="G69" s="63" t="n">
        <f aca="false">+G63</f>
        <v>207.5</v>
      </c>
    </row>
    <row r="70" customFormat="false" ht="9.75" hidden="false" customHeight="true" outlineLevel="0" collapsed="false"/>
    <row r="71" customFormat="false" ht="15.75" hidden="false" customHeight="false" outlineLevel="0" collapsed="false">
      <c r="A71" s="38" t="s">
        <v>102</v>
      </c>
    </row>
    <row r="72" customFormat="false" ht="12" hidden="false" customHeight="true" outlineLevel="0" collapsed="false">
      <c r="A72" s="42" t="s">
        <v>103</v>
      </c>
      <c r="B72" s="43"/>
      <c r="C72" s="43"/>
      <c r="D72" s="43"/>
      <c r="E72" s="12"/>
      <c r="F72" s="12"/>
      <c r="G72" s="45" t="n">
        <v>20.7</v>
      </c>
    </row>
    <row r="73" customFormat="false" ht="12" hidden="false" customHeight="true" outlineLevel="0" collapsed="false">
      <c r="A73" s="46" t="s">
        <v>93</v>
      </c>
      <c r="E73" s="13"/>
      <c r="F73" s="13"/>
      <c r="G73" s="48" t="n">
        <v>9.5</v>
      </c>
    </row>
    <row r="74" customFormat="false" ht="12" hidden="false" customHeight="true" outlineLevel="0" collapsed="false">
      <c r="A74" s="59" t="s">
        <v>104</v>
      </c>
      <c r="B74" s="60"/>
      <c r="C74" s="60"/>
      <c r="D74" s="60"/>
      <c r="E74" s="17"/>
      <c r="F74" s="17"/>
      <c r="G74" s="54" t="n">
        <v>4</v>
      </c>
    </row>
    <row r="75" customFormat="false" ht="15.75" hidden="false" customHeight="false" outlineLevel="0" collapsed="false">
      <c r="A75" s="55" t="s">
        <v>43</v>
      </c>
      <c r="B75" s="57"/>
      <c r="C75" s="57"/>
      <c r="D75" s="57"/>
      <c r="E75" s="56"/>
      <c r="F75" s="56"/>
      <c r="G75" s="58" t="n">
        <f aca="false">SUM(G72:G74)</f>
        <v>34.2</v>
      </c>
    </row>
  </sheetData>
  <mergeCells count="1">
    <mergeCell ref="F1:G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H7" activePane="bottomRight" state="frozen"/>
      <selection pane="topLeft" activeCell="A1" activeCellId="0" sqref="A1"/>
      <selection pane="topRight" activeCell="H1" activeCellId="0" sqref="H1"/>
      <selection pane="bottomLeft" activeCell="A7" activeCellId="0" sqref="A7"/>
      <selection pane="bottomRight" activeCell="H44" activeCellId="0" sqref="H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7"/>
    <col collapsed="false" customWidth="true" hidden="false" outlineLevel="0" max="2" min="2" style="0" width="3.7"/>
    <col collapsed="false" customWidth="true" hidden="false" outlineLevel="0" max="3" min="3" style="64" width="14.7"/>
    <col collapsed="false" customWidth="true" hidden="false" outlineLevel="0" max="4" min="4" style="0" width="6.41"/>
    <col collapsed="false" customWidth="true" hidden="false" outlineLevel="0" max="5" min="5" style="0" width="14.85"/>
    <col collapsed="false" customWidth="true" hidden="false" outlineLevel="0" max="6" min="6" style="0" width="6.41"/>
    <col collapsed="false" customWidth="true" hidden="false" outlineLevel="0" max="7" min="7" style="0" width="14.85"/>
    <col collapsed="false" customWidth="true" hidden="false" outlineLevel="0" max="8" min="8" style="0" width="6.41"/>
    <col collapsed="false" customWidth="true" hidden="false" outlineLevel="0" max="9" min="9" style="0" width="14.85"/>
    <col collapsed="false" customWidth="true" hidden="false" outlineLevel="0" max="10" min="10" style="0" width="6.41"/>
    <col collapsed="false" customWidth="true" hidden="false" outlineLevel="0" max="11" min="11" style="0" width="14.85"/>
    <col collapsed="false" customWidth="true" hidden="false" outlineLevel="0" max="12" min="12" style="0" width="6.41"/>
    <col collapsed="false" customWidth="true" hidden="false" outlineLevel="0" max="13" min="13" style="0" width="14.85"/>
  </cols>
  <sheetData>
    <row r="1" customFormat="false" ht="23.25" hidden="false" customHeight="false" outlineLevel="0" collapsed="false">
      <c r="A1" s="65" t="s">
        <v>105</v>
      </c>
    </row>
    <row r="2" customFormat="false" ht="23.25" hidden="false" customHeight="false" outlineLevel="0" collapsed="false">
      <c r="A2" s="65" t="s">
        <v>106</v>
      </c>
      <c r="B2" s="65"/>
      <c r="C2" s="66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customFormat="false" ht="23.25" hidden="false" customHeight="false" outlineLevel="0" collapsed="false">
      <c r="A3" s="65" t="s">
        <v>107</v>
      </c>
      <c r="B3" s="65"/>
      <c r="C3" s="66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customFormat="false" ht="40.5" hidden="false" customHeight="true" outlineLevel="0" collapsed="false"/>
    <row r="5" customFormat="false" ht="15.75" hidden="false" customHeight="false" outlineLevel="0" collapsed="false">
      <c r="B5" s="67"/>
      <c r="C5" s="67"/>
    </row>
    <row r="6" customFormat="false" ht="15.75" hidden="false" customHeight="false" outlineLevel="0" collapsed="false">
      <c r="A6" s="68" t="s">
        <v>108</v>
      </c>
      <c r="B6" s="68"/>
      <c r="C6" s="69" t="s">
        <v>109</v>
      </c>
      <c r="D6" s="70"/>
      <c r="E6" s="69" t="s">
        <v>110</v>
      </c>
      <c r="F6" s="70"/>
      <c r="G6" s="69" t="s">
        <v>111</v>
      </c>
      <c r="H6" s="70"/>
      <c r="I6" s="69" t="s">
        <v>112</v>
      </c>
      <c r="J6" s="70"/>
      <c r="K6" s="69" t="s">
        <v>113</v>
      </c>
      <c r="L6" s="70"/>
      <c r="M6" s="69" t="s">
        <v>114</v>
      </c>
    </row>
    <row r="7" customFormat="false" ht="12.75" hidden="false" customHeight="false" outlineLevel="0" collapsed="false">
      <c r="A7" s="71"/>
      <c r="B7" s="72"/>
      <c r="C7" s="73"/>
      <c r="E7" s="73"/>
      <c r="G7" s="73"/>
      <c r="I7" s="73"/>
      <c r="K7" s="73"/>
      <c r="M7" s="73"/>
    </row>
    <row r="8" customFormat="false" ht="12.75" hidden="false" customHeight="false" outlineLevel="0" collapsed="false">
      <c r="A8" s="71" t="s">
        <v>115</v>
      </c>
      <c r="B8" s="72"/>
      <c r="C8" s="74"/>
      <c r="E8" s="74" t="n">
        <v>0</v>
      </c>
      <c r="G8" s="74" t="n">
        <v>345.1</v>
      </c>
      <c r="I8" s="74" t="n">
        <v>264.6</v>
      </c>
      <c r="K8" s="74" t="n">
        <v>242.1</v>
      </c>
      <c r="M8" s="74" t="n">
        <v>89</v>
      </c>
    </row>
    <row r="9" customFormat="false" ht="12.75" hidden="false" customHeight="false" outlineLevel="0" collapsed="false">
      <c r="A9" s="71" t="s">
        <v>116</v>
      </c>
      <c r="B9" s="72"/>
      <c r="C9" s="74"/>
      <c r="E9" s="74" t="n">
        <v>0</v>
      </c>
      <c r="G9" s="74" t="n">
        <v>67</v>
      </c>
      <c r="I9" s="74" t="n">
        <v>67</v>
      </c>
      <c r="K9" s="74" t="n">
        <v>67</v>
      </c>
      <c r="M9" s="74" t="n">
        <v>180.1</v>
      </c>
    </row>
    <row r="10" customFormat="false" ht="12.75" hidden="false" customHeight="false" outlineLevel="0" collapsed="false">
      <c r="A10" s="71" t="s">
        <v>117</v>
      </c>
      <c r="B10" s="72"/>
      <c r="C10" s="74"/>
      <c r="E10" s="74" t="n">
        <v>0</v>
      </c>
      <c r="G10" s="74" t="n">
        <v>0</v>
      </c>
      <c r="I10" s="74" t="n">
        <v>0</v>
      </c>
      <c r="K10" s="74" t="n">
        <v>60</v>
      </c>
      <c r="M10" s="74" t="n">
        <v>24</v>
      </c>
    </row>
    <row r="11" customFormat="false" ht="12.75" hidden="false" customHeight="false" outlineLevel="0" collapsed="false">
      <c r="A11" s="71" t="s">
        <v>118</v>
      </c>
      <c r="B11" s="72"/>
      <c r="C11" s="74"/>
      <c r="E11" s="74" t="n">
        <v>0</v>
      </c>
      <c r="G11" s="74" t="n">
        <v>80</v>
      </c>
      <c r="I11" s="74" t="n">
        <v>314</v>
      </c>
      <c r="K11" s="74" t="n">
        <v>314</v>
      </c>
      <c r="M11" s="74" t="n">
        <v>309</v>
      </c>
    </row>
    <row r="12" customFormat="false" ht="12.75" hidden="false" customHeight="false" outlineLevel="0" collapsed="false">
      <c r="A12" s="71" t="s">
        <v>119</v>
      </c>
      <c r="B12" s="72"/>
      <c r="C12" s="74"/>
      <c r="E12" s="74" t="n">
        <v>0</v>
      </c>
      <c r="G12" s="74" t="n">
        <v>0</v>
      </c>
      <c r="I12" s="74" t="n">
        <v>40</v>
      </c>
      <c r="K12" s="74" t="n">
        <v>40</v>
      </c>
      <c r="M12" s="74" t="n">
        <v>22</v>
      </c>
    </row>
    <row r="13" customFormat="false" ht="12.75" hidden="false" customHeight="false" outlineLevel="0" collapsed="false">
      <c r="A13" s="71" t="s">
        <v>120</v>
      </c>
      <c r="B13" s="72"/>
      <c r="C13" s="74"/>
      <c r="E13" s="74" t="n">
        <v>0</v>
      </c>
      <c r="G13" s="74" t="n">
        <v>0</v>
      </c>
      <c r="I13" s="74" t="n">
        <v>100</v>
      </c>
      <c r="K13" s="74" t="n">
        <v>117</v>
      </c>
      <c r="M13" s="74" t="n">
        <v>0</v>
      </c>
    </row>
    <row r="14" customFormat="false" ht="12.75" hidden="false" customHeight="false" outlineLevel="0" collapsed="false">
      <c r="A14" s="71" t="s">
        <v>121</v>
      </c>
      <c r="B14" s="72"/>
      <c r="C14" s="74"/>
      <c r="E14" s="74" t="n">
        <v>0</v>
      </c>
      <c r="G14" s="74" t="n">
        <v>0</v>
      </c>
      <c r="I14" s="74" t="n">
        <v>0</v>
      </c>
      <c r="K14" s="74" t="n">
        <v>40</v>
      </c>
      <c r="M14" s="74" t="n">
        <v>0</v>
      </c>
    </row>
    <row r="15" customFormat="false" ht="12.75" hidden="false" customHeight="false" outlineLevel="0" collapsed="false">
      <c r="A15" s="71" t="s">
        <v>122</v>
      </c>
      <c r="B15" s="72"/>
      <c r="C15" s="74"/>
      <c r="E15" s="74" t="n">
        <v>0</v>
      </c>
      <c r="G15" s="74" t="n">
        <v>0</v>
      </c>
      <c r="I15" s="74" t="n">
        <v>0</v>
      </c>
      <c r="K15" s="74" t="n">
        <v>123</v>
      </c>
      <c r="M15" s="74" t="n">
        <v>199</v>
      </c>
    </row>
    <row r="16" customFormat="false" ht="12.75" hidden="false" customHeight="false" outlineLevel="0" collapsed="false">
      <c r="A16" s="71" t="s">
        <v>123</v>
      </c>
      <c r="B16" s="72"/>
      <c r="C16" s="74"/>
      <c r="E16" s="74" t="n">
        <v>0</v>
      </c>
      <c r="G16" s="74" t="n">
        <v>0</v>
      </c>
      <c r="I16" s="74" t="n">
        <v>0</v>
      </c>
      <c r="K16" s="74" t="n">
        <v>131</v>
      </c>
      <c r="M16" s="74" t="n">
        <v>109</v>
      </c>
    </row>
    <row r="17" customFormat="false" ht="12.75" hidden="false" customHeight="false" outlineLevel="0" collapsed="false">
      <c r="A17" s="71" t="s">
        <v>124</v>
      </c>
      <c r="B17" s="72"/>
      <c r="C17" s="74"/>
      <c r="E17" s="74" t="n">
        <v>0</v>
      </c>
      <c r="G17" s="74" t="n">
        <v>0</v>
      </c>
      <c r="I17" s="74" t="n">
        <v>0</v>
      </c>
      <c r="K17" s="74" t="n">
        <v>0</v>
      </c>
      <c r="M17" s="74" t="n">
        <v>43</v>
      </c>
    </row>
    <row r="18" customFormat="false" ht="12.75" hidden="false" customHeight="false" outlineLevel="0" collapsed="false">
      <c r="A18" s="71" t="s">
        <v>125</v>
      </c>
      <c r="B18" s="72"/>
      <c r="C18" s="74"/>
      <c r="E18" s="74" t="n">
        <v>0</v>
      </c>
      <c r="G18" s="74" t="n">
        <v>0</v>
      </c>
      <c r="I18" s="74" t="n">
        <v>0</v>
      </c>
      <c r="K18" s="74" t="n">
        <v>0</v>
      </c>
      <c r="M18" s="74" t="n">
        <v>43.9</v>
      </c>
    </row>
    <row r="19" customFormat="false" ht="12.75" hidden="false" customHeight="false" outlineLevel="0" collapsed="false">
      <c r="A19" s="71" t="s">
        <v>126</v>
      </c>
      <c r="B19" s="72"/>
      <c r="C19" s="74"/>
      <c r="E19" s="74" t="n">
        <v>0</v>
      </c>
      <c r="G19" s="74" t="n">
        <v>0</v>
      </c>
      <c r="I19" s="74" t="n">
        <v>0</v>
      </c>
      <c r="K19" s="74" t="n">
        <v>0</v>
      </c>
      <c r="M19" s="74" t="n">
        <v>20</v>
      </c>
    </row>
    <row r="20" customFormat="false" ht="12.75" hidden="false" customHeight="false" outlineLevel="0" collapsed="false">
      <c r="A20" s="71" t="s">
        <v>127</v>
      </c>
      <c r="B20" s="72"/>
      <c r="C20" s="74"/>
      <c r="E20" s="74" t="n">
        <v>0</v>
      </c>
      <c r="G20" s="74" t="n">
        <v>0</v>
      </c>
      <c r="I20" s="74" t="n">
        <v>240</v>
      </c>
      <c r="K20" s="74" t="n">
        <v>0</v>
      </c>
      <c r="M20" s="74" t="n">
        <v>0</v>
      </c>
    </row>
    <row r="21" customFormat="false" ht="12.75" hidden="false" customHeight="false" outlineLevel="0" collapsed="false">
      <c r="A21" s="71" t="s">
        <v>128</v>
      </c>
      <c r="B21" s="72"/>
      <c r="C21" s="74"/>
      <c r="E21" s="74" t="n">
        <v>0</v>
      </c>
      <c r="G21" s="74" t="n">
        <v>0</v>
      </c>
      <c r="I21" s="74" t="n">
        <v>79</v>
      </c>
      <c r="K21" s="74" t="n">
        <v>0</v>
      </c>
      <c r="M21" s="74" t="n">
        <v>0</v>
      </c>
    </row>
    <row r="22" customFormat="false" ht="12.75" hidden="false" customHeight="false" outlineLevel="0" collapsed="false">
      <c r="A22" s="71" t="s">
        <v>129</v>
      </c>
      <c r="B22" s="72"/>
      <c r="C22" s="74" t="n">
        <v>0</v>
      </c>
      <c r="E22" s="74" t="n">
        <v>0</v>
      </c>
      <c r="G22" s="74" t="n">
        <v>0</v>
      </c>
      <c r="I22" s="74" t="n">
        <v>0</v>
      </c>
      <c r="K22" s="74" t="n">
        <v>22.7</v>
      </c>
      <c r="M22" s="74" t="n">
        <v>10.7</v>
      </c>
    </row>
    <row r="23" customFormat="false" ht="12.75" hidden="false" customHeight="false" outlineLevel="0" collapsed="false">
      <c r="A23" s="71" t="s">
        <v>130</v>
      </c>
      <c r="B23" s="72"/>
      <c r="C23" s="74"/>
      <c r="E23" s="74" t="n">
        <v>0</v>
      </c>
      <c r="G23" s="74" t="n">
        <v>0</v>
      </c>
      <c r="I23" s="74" t="n">
        <v>36.6</v>
      </c>
      <c r="K23" s="74" t="n">
        <v>30</v>
      </c>
      <c r="M23" s="74" t="n">
        <v>0</v>
      </c>
    </row>
    <row r="24" customFormat="false" ht="12.75" hidden="false" customHeight="false" outlineLevel="0" collapsed="false">
      <c r="A24" s="71" t="s">
        <v>131</v>
      </c>
      <c r="B24" s="72"/>
      <c r="C24" s="74"/>
      <c r="E24" s="74" t="n">
        <v>0</v>
      </c>
      <c r="G24" s="74" t="n">
        <v>0</v>
      </c>
      <c r="I24" s="74" t="n">
        <v>0</v>
      </c>
      <c r="K24" s="74" t="n">
        <v>2</v>
      </c>
      <c r="M24" s="74" t="n">
        <v>0</v>
      </c>
    </row>
    <row r="25" customFormat="false" ht="12.75" hidden="false" customHeight="false" outlineLevel="0" collapsed="false">
      <c r="A25" s="71" t="s">
        <v>132</v>
      </c>
      <c r="B25" s="72"/>
      <c r="C25" s="74"/>
      <c r="E25" s="74" t="n">
        <v>0</v>
      </c>
      <c r="G25" s="74" t="n">
        <v>0</v>
      </c>
      <c r="I25" s="74" t="n">
        <v>33.6</v>
      </c>
      <c r="K25" s="74" t="n">
        <v>0</v>
      </c>
      <c r="M25" s="74" t="n">
        <v>0</v>
      </c>
    </row>
    <row r="26" customFormat="false" ht="12.75" hidden="false" customHeight="false" outlineLevel="0" collapsed="false">
      <c r="A26" s="71" t="s">
        <v>133</v>
      </c>
      <c r="B26" s="72"/>
      <c r="C26" s="74"/>
      <c r="E26" s="74" t="n">
        <v>20</v>
      </c>
      <c r="G26" s="74" t="n">
        <v>0</v>
      </c>
      <c r="I26" s="74" t="n">
        <v>0</v>
      </c>
      <c r="K26" s="74" t="n">
        <v>0</v>
      </c>
      <c r="M26" s="74" t="n">
        <v>0</v>
      </c>
    </row>
    <row r="27" customFormat="false" ht="12.75" hidden="false" customHeight="false" outlineLevel="0" collapsed="false">
      <c r="A27" s="71" t="s">
        <v>46</v>
      </c>
      <c r="B27" s="72"/>
      <c r="C27" s="74"/>
      <c r="E27" s="74" t="n">
        <v>5.5</v>
      </c>
      <c r="G27" s="74" t="n">
        <v>6.2</v>
      </c>
      <c r="I27" s="74" t="n">
        <v>6.2</v>
      </c>
      <c r="K27" s="74" t="n">
        <v>0</v>
      </c>
      <c r="M27" s="74" t="n">
        <v>0</v>
      </c>
    </row>
    <row r="28" customFormat="false" ht="12.75" hidden="false" customHeight="false" outlineLevel="0" collapsed="false">
      <c r="A28" s="71" t="s">
        <v>134</v>
      </c>
      <c r="B28" s="72"/>
      <c r="C28" s="74"/>
      <c r="E28" s="74" t="n">
        <v>3.2</v>
      </c>
      <c r="G28" s="74" t="n">
        <v>3.2</v>
      </c>
      <c r="I28" s="74" t="n">
        <v>3.2</v>
      </c>
      <c r="K28" s="74" t="n">
        <v>0</v>
      </c>
      <c r="M28" s="74" t="n">
        <v>0</v>
      </c>
    </row>
    <row r="29" customFormat="false" ht="12.75" hidden="false" customHeight="false" outlineLevel="0" collapsed="false">
      <c r="A29" s="71" t="s">
        <v>135</v>
      </c>
      <c r="B29" s="72"/>
      <c r="C29" s="74"/>
      <c r="E29" s="74" t="n">
        <v>0</v>
      </c>
      <c r="G29" s="74" t="n">
        <v>0</v>
      </c>
      <c r="I29" s="74" t="n">
        <v>1.6</v>
      </c>
      <c r="K29" s="74" t="n">
        <v>1.6</v>
      </c>
      <c r="M29" s="74" t="n">
        <v>1.6</v>
      </c>
    </row>
    <row r="30" customFormat="false" ht="12.75" hidden="false" customHeight="false" outlineLevel="0" collapsed="false">
      <c r="A30" s="71" t="s">
        <v>136</v>
      </c>
      <c r="B30" s="72"/>
      <c r="C30" s="74"/>
      <c r="E30" s="74" t="n">
        <v>0</v>
      </c>
      <c r="G30" s="74" t="n">
        <v>0</v>
      </c>
      <c r="I30" s="74" t="n">
        <v>3.6</v>
      </c>
      <c r="K30" s="74" t="n">
        <v>0</v>
      </c>
      <c r="M30" s="74" t="n">
        <v>0</v>
      </c>
    </row>
    <row r="31" customFormat="false" ht="12.75" hidden="false" customHeight="false" outlineLevel="0" collapsed="false">
      <c r="A31" s="71" t="s">
        <v>49</v>
      </c>
      <c r="C31" s="74"/>
      <c r="E31" s="74" t="n">
        <v>1.2</v>
      </c>
      <c r="G31" s="74" t="n">
        <v>0</v>
      </c>
      <c r="I31" s="74" t="n">
        <v>0</v>
      </c>
      <c r="K31" s="74" t="n">
        <v>0</v>
      </c>
      <c r="M31" s="74" t="n">
        <v>0</v>
      </c>
    </row>
    <row r="32" customFormat="false" ht="12.75" hidden="false" customHeight="false" outlineLevel="0" collapsed="false">
      <c r="A32" s="71" t="s">
        <v>137</v>
      </c>
      <c r="B32" s="72"/>
      <c r="C32" s="74"/>
      <c r="E32" s="74" t="n">
        <v>1.1</v>
      </c>
      <c r="G32" s="74" t="n">
        <v>1.1</v>
      </c>
      <c r="I32" s="74" t="n">
        <v>1.1</v>
      </c>
      <c r="K32" s="74" t="n">
        <v>1.1</v>
      </c>
      <c r="M32" s="74" t="n">
        <v>1.1</v>
      </c>
    </row>
    <row r="33" customFormat="false" ht="12.75" hidden="false" customHeight="false" outlineLevel="0" collapsed="false">
      <c r="A33" s="71" t="s">
        <v>138</v>
      </c>
      <c r="B33" s="72"/>
      <c r="C33" s="74"/>
      <c r="E33" s="74" t="n">
        <v>0.9</v>
      </c>
      <c r="G33" s="74" t="n">
        <v>0.9</v>
      </c>
      <c r="I33" s="74" t="n">
        <v>0</v>
      </c>
      <c r="K33" s="74" t="n">
        <v>0</v>
      </c>
      <c r="M33" s="74" t="n">
        <v>0</v>
      </c>
    </row>
    <row r="34" customFormat="false" ht="12.75" hidden="false" customHeight="false" outlineLevel="0" collapsed="false">
      <c r="A34" s="71" t="s">
        <v>139</v>
      </c>
      <c r="B34" s="72"/>
      <c r="C34" s="74"/>
      <c r="E34" s="74" t="n">
        <v>0.5</v>
      </c>
      <c r="G34" s="74" t="n">
        <v>2</v>
      </c>
      <c r="I34" s="74" t="n">
        <v>2</v>
      </c>
      <c r="K34" s="74" t="n">
        <v>2</v>
      </c>
      <c r="M34" s="74" t="n">
        <v>1</v>
      </c>
    </row>
    <row r="35" customFormat="false" ht="12.75" hidden="false" customHeight="false" outlineLevel="0" collapsed="false">
      <c r="A35" s="71" t="s">
        <v>140</v>
      </c>
      <c r="B35" s="72"/>
      <c r="C35" s="74"/>
      <c r="E35" s="74" t="n">
        <v>2.3</v>
      </c>
      <c r="G35" s="74" t="n">
        <v>0</v>
      </c>
      <c r="I35" s="74" t="n">
        <v>0</v>
      </c>
      <c r="K35" s="74" t="n">
        <v>0</v>
      </c>
      <c r="M35" s="74" t="n">
        <v>0</v>
      </c>
    </row>
    <row r="36" customFormat="false" ht="12.75" hidden="false" customHeight="false" outlineLevel="0" collapsed="false">
      <c r="A36" s="71" t="s">
        <v>141</v>
      </c>
      <c r="B36" s="72"/>
      <c r="C36" s="74"/>
      <c r="E36" s="74" t="n">
        <v>0</v>
      </c>
      <c r="G36" s="74" t="n">
        <v>-4.5</v>
      </c>
      <c r="I36" s="74" t="n">
        <v>-8.6</v>
      </c>
      <c r="K36" s="74" t="n">
        <v>0</v>
      </c>
      <c r="M36" s="74" t="n">
        <v>0</v>
      </c>
    </row>
    <row r="37" customFormat="false" ht="12.75" hidden="false" customHeight="false" outlineLevel="0" collapsed="false">
      <c r="A37" s="71" t="s">
        <v>142</v>
      </c>
      <c r="B37" s="72"/>
      <c r="C37" s="74"/>
      <c r="E37" s="74" t="n">
        <v>1.3</v>
      </c>
      <c r="G37" s="74" t="n">
        <v>1.2</v>
      </c>
      <c r="I37" s="74" t="n">
        <v>0.1</v>
      </c>
      <c r="K37" s="74" t="n">
        <v>0</v>
      </c>
      <c r="M37" s="74" t="n">
        <v>0</v>
      </c>
    </row>
    <row r="38" customFormat="false" ht="12.75" hidden="false" customHeight="false" outlineLevel="0" collapsed="false">
      <c r="A38" s="75"/>
      <c r="C38" s="76"/>
      <c r="E38" s="76"/>
      <c r="G38" s="76"/>
      <c r="I38" s="76"/>
      <c r="K38" s="76"/>
      <c r="M38" s="76" t="n">
        <v>0</v>
      </c>
    </row>
    <row r="39" customFormat="false" ht="15.75" hidden="false" customHeight="false" outlineLevel="0" collapsed="false">
      <c r="A39" s="77" t="s">
        <v>143</v>
      </c>
      <c r="B39" s="78"/>
      <c r="C39" s="79" t="n">
        <f aca="false">SUM(C7:C38)</f>
        <v>0</v>
      </c>
      <c r="D39" s="70"/>
      <c r="E39" s="79" t="n">
        <f aca="false">SUM(E7:E38)</f>
        <v>36</v>
      </c>
      <c r="F39" s="70"/>
      <c r="G39" s="79" t="n">
        <f aca="false">SUM(G8:G38)</f>
        <v>502.2</v>
      </c>
      <c r="H39" s="70"/>
      <c r="I39" s="79" t="n">
        <f aca="false">SUM(I7:I38)</f>
        <v>1184</v>
      </c>
      <c r="J39" s="70"/>
      <c r="K39" s="79" t="n">
        <f aca="false">SUM(K8:K37)</f>
        <v>1193.5</v>
      </c>
      <c r="L39" s="70"/>
      <c r="M39" s="79" t="n">
        <f aca="false">SUM(M7:M38)</f>
        <v>1053.4</v>
      </c>
    </row>
    <row r="40" customFormat="false" ht="12.75" hidden="false" customHeight="false" outlineLevel="0" collapsed="false">
      <c r="A40" s="80"/>
      <c r="B40" s="81"/>
      <c r="C40" s="73"/>
      <c r="E40" s="73"/>
      <c r="G40" s="73"/>
      <c r="I40" s="73"/>
      <c r="K40" s="73"/>
      <c r="M40" s="73"/>
    </row>
    <row r="41" customFormat="false" ht="12.75" hidden="false" customHeight="false" outlineLevel="0" collapsed="false">
      <c r="A41" s="71" t="s">
        <v>144</v>
      </c>
      <c r="B41" s="72"/>
      <c r="C41" s="74"/>
      <c r="E41" s="74" t="n">
        <v>0</v>
      </c>
      <c r="G41" s="74" t="n">
        <v>198</v>
      </c>
      <c r="I41" s="74" t="n">
        <v>0</v>
      </c>
      <c r="K41" s="74" t="n">
        <v>0</v>
      </c>
      <c r="M41" s="74" t="n">
        <v>0</v>
      </c>
    </row>
    <row r="42" customFormat="false" ht="12.75" hidden="false" customHeight="false" outlineLevel="0" collapsed="false">
      <c r="A42" s="71" t="s">
        <v>73</v>
      </c>
      <c r="B42" s="72"/>
      <c r="C42" s="74"/>
      <c r="E42" s="74" t="n">
        <v>90.9</v>
      </c>
      <c r="G42" s="74" t="n">
        <v>0</v>
      </c>
      <c r="I42" s="74" t="n">
        <v>0</v>
      </c>
      <c r="K42" s="74" t="n">
        <v>0</v>
      </c>
      <c r="M42" s="74" t="n">
        <v>0</v>
      </c>
    </row>
    <row r="43" customFormat="false" ht="12.75" hidden="false" customHeight="false" outlineLevel="0" collapsed="false">
      <c r="A43" s="71" t="s">
        <v>145</v>
      </c>
      <c r="B43" s="72"/>
      <c r="C43" s="74"/>
      <c r="E43" s="74" t="n">
        <v>90</v>
      </c>
      <c r="G43" s="74" t="n">
        <v>0</v>
      </c>
      <c r="I43" s="74" t="n">
        <v>0</v>
      </c>
      <c r="K43" s="74" t="n">
        <v>0</v>
      </c>
      <c r="M43" s="74" t="n">
        <v>0</v>
      </c>
    </row>
    <row r="44" customFormat="false" ht="12.75" hidden="false" customHeight="false" outlineLevel="0" collapsed="false">
      <c r="A44" s="71" t="s">
        <v>86</v>
      </c>
      <c r="B44" s="72"/>
      <c r="C44" s="74"/>
      <c r="E44" s="74" t="n">
        <v>17.2</v>
      </c>
      <c r="G44" s="74" t="n">
        <v>17.2</v>
      </c>
      <c r="I44" s="74" t="n">
        <v>17.2</v>
      </c>
      <c r="K44" s="74" t="n">
        <v>17.2</v>
      </c>
      <c r="M44" s="74" t="n">
        <v>17.2</v>
      </c>
    </row>
    <row r="45" customFormat="false" ht="12.75" hidden="false" customHeight="false" outlineLevel="0" collapsed="false">
      <c r="A45" s="71" t="s">
        <v>82</v>
      </c>
      <c r="B45" s="72"/>
      <c r="C45" s="74"/>
      <c r="E45" s="74" t="n">
        <v>2.9</v>
      </c>
      <c r="G45" s="74" t="n">
        <v>2.9</v>
      </c>
      <c r="I45" s="74" t="n">
        <v>2.9</v>
      </c>
      <c r="K45" s="74" t="n">
        <v>2.9</v>
      </c>
      <c r="M45" s="74" t="n">
        <v>2.9</v>
      </c>
    </row>
    <row r="46" customFormat="false" ht="12.75" hidden="false" customHeight="false" outlineLevel="0" collapsed="false">
      <c r="A46" s="71" t="s">
        <v>146</v>
      </c>
      <c r="B46" s="72"/>
      <c r="C46" s="74"/>
      <c r="E46" s="74" t="n">
        <v>12.1</v>
      </c>
      <c r="G46" s="74" t="n">
        <v>12.1</v>
      </c>
      <c r="I46" s="74" t="n">
        <v>14.8</v>
      </c>
      <c r="K46" s="74" t="n">
        <v>10.3</v>
      </c>
      <c r="M46" s="74" t="n">
        <v>10.3</v>
      </c>
    </row>
    <row r="47" customFormat="false" ht="12.75" hidden="false" customHeight="false" outlineLevel="0" collapsed="false">
      <c r="A47" s="71" t="s">
        <v>147</v>
      </c>
      <c r="B47" s="72"/>
      <c r="C47" s="74"/>
      <c r="E47" s="74" t="n">
        <v>47</v>
      </c>
      <c r="G47" s="74" t="n">
        <v>47</v>
      </c>
      <c r="I47" s="74" t="n">
        <v>47</v>
      </c>
      <c r="K47" s="74" t="n">
        <v>47</v>
      </c>
      <c r="M47" s="74" t="n">
        <v>21.4</v>
      </c>
    </row>
    <row r="48" customFormat="false" ht="12.75" hidden="false" customHeight="false" outlineLevel="0" collapsed="false">
      <c r="A48" s="71" t="s">
        <v>148</v>
      </c>
      <c r="B48" s="72"/>
      <c r="C48" s="74"/>
      <c r="E48" s="74" t="n">
        <v>0</v>
      </c>
      <c r="G48" s="74" t="n">
        <v>0</v>
      </c>
      <c r="I48" s="74" t="n">
        <v>0</v>
      </c>
      <c r="K48" s="74" t="n">
        <v>51.5</v>
      </c>
      <c r="M48" s="74" t="n">
        <v>26</v>
      </c>
    </row>
    <row r="49" customFormat="false" ht="12.75" hidden="false" customHeight="false" outlineLevel="0" collapsed="false">
      <c r="A49" s="71" t="s">
        <v>149</v>
      </c>
      <c r="B49" s="72"/>
      <c r="C49" s="74"/>
      <c r="E49" s="74" t="n">
        <v>0</v>
      </c>
      <c r="G49" s="74" t="n">
        <v>0</v>
      </c>
      <c r="I49" s="74" t="n">
        <v>0</v>
      </c>
      <c r="K49" s="74" t="n">
        <v>0</v>
      </c>
      <c r="M49" s="74" t="n">
        <v>22.8</v>
      </c>
    </row>
    <row r="50" customFormat="false" ht="12.75" hidden="false" customHeight="false" outlineLevel="0" collapsed="false">
      <c r="A50" s="71" t="s">
        <v>150</v>
      </c>
      <c r="B50" s="72"/>
      <c r="C50" s="74"/>
      <c r="E50" s="74" t="n">
        <v>5</v>
      </c>
      <c r="G50" s="74" t="n">
        <v>5</v>
      </c>
      <c r="I50" s="74" t="n">
        <v>5</v>
      </c>
      <c r="K50" s="74" t="n">
        <v>5</v>
      </c>
      <c r="M50" s="74" t="n">
        <v>5</v>
      </c>
    </row>
    <row r="51" customFormat="false" ht="12.75" hidden="false" customHeight="false" outlineLevel="0" collapsed="false">
      <c r="A51" s="71" t="s">
        <v>151</v>
      </c>
      <c r="B51" s="72"/>
      <c r="C51" s="74"/>
      <c r="E51" s="74" t="n">
        <v>3</v>
      </c>
      <c r="G51" s="74" t="n">
        <v>3</v>
      </c>
      <c r="I51" s="74" t="n">
        <v>3</v>
      </c>
      <c r="K51" s="74" t="n">
        <v>3</v>
      </c>
      <c r="M51" s="74" t="n">
        <v>3</v>
      </c>
    </row>
    <row r="52" customFormat="false" ht="12.75" hidden="false" customHeight="false" outlineLevel="0" collapsed="false">
      <c r="A52" s="71" t="s">
        <v>152</v>
      </c>
      <c r="B52" s="72"/>
      <c r="C52" s="74"/>
      <c r="E52" s="74" t="n">
        <v>2</v>
      </c>
      <c r="G52" s="74" t="n">
        <v>2</v>
      </c>
      <c r="I52" s="74" t="n">
        <v>2</v>
      </c>
      <c r="K52" s="74" t="n">
        <v>2</v>
      </c>
      <c r="M52" s="74" t="n">
        <v>2</v>
      </c>
    </row>
    <row r="53" customFormat="false" ht="12.75" hidden="false" customHeight="false" outlineLevel="0" collapsed="false">
      <c r="A53" s="71" t="s">
        <v>80</v>
      </c>
      <c r="B53" s="72"/>
      <c r="C53" s="74"/>
      <c r="E53" s="74" t="n">
        <v>0.7</v>
      </c>
      <c r="G53" s="74" t="n">
        <v>0.7</v>
      </c>
      <c r="I53" s="74" t="n">
        <v>0</v>
      </c>
      <c r="K53" s="74" t="n">
        <v>0</v>
      </c>
      <c r="M53" s="74" t="n">
        <v>0</v>
      </c>
    </row>
    <row r="54" customFormat="false" ht="12.75" hidden="false" customHeight="false" outlineLevel="0" collapsed="false">
      <c r="A54" s="71" t="s">
        <v>153</v>
      </c>
      <c r="B54" s="72"/>
      <c r="C54" s="74"/>
      <c r="E54" s="74" t="n">
        <v>0</v>
      </c>
      <c r="G54" s="74" t="n">
        <v>0</v>
      </c>
      <c r="I54" s="74" t="n">
        <v>0</v>
      </c>
      <c r="K54" s="74" t="n">
        <v>1.7</v>
      </c>
      <c r="M54" s="74" t="n">
        <v>2.1</v>
      </c>
    </row>
    <row r="55" customFormat="false" ht="12.75" hidden="false" customHeight="false" outlineLevel="0" collapsed="false">
      <c r="A55" s="71" t="s">
        <v>154</v>
      </c>
      <c r="B55" s="72"/>
      <c r="C55" s="74"/>
      <c r="E55" s="74" t="n">
        <v>0</v>
      </c>
      <c r="G55" s="74" t="n">
        <v>0</v>
      </c>
      <c r="I55" s="74" t="n">
        <v>0</v>
      </c>
      <c r="K55" s="74" t="n">
        <v>2.3</v>
      </c>
      <c r="M55" s="74" t="n">
        <v>0</v>
      </c>
    </row>
    <row r="56" customFormat="false" ht="12.75" hidden="false" customHeight="false" outlineLevel="0" collapsed="false">
      <c r="A56" s="71" t="s">
        <v>155</v>
      </c>
      <c r="B56" s="72"/>
      <c r="C56" s="74"/>
      <c r="E56" s="74" t="n">
        <v>0.6</v>
      </c>
      <c r="G56" s="74" t="n">
        <v>0.6</v>
      </c>
      <c r="I56" s="74" t="n">
        <v>0.6</v>
      </c>
      <c r="K56" s="74" t="n">
        <v>0.6</v>
      </c>
      <c r="M56" s="74" t="n">
        <v>0.6</v>
      </c>
    </row>
    <row r="57" customFormat="false" ht="12.75" hidden="false" customHeight="false" outlineLevel="0" collapsed="false">
      <c r="A57" s="71" t="s">
        <v>156</v>
      </c>
      <c r="B57" s="72"/>
      <c r="C57" s="74"/>
      <c r="E57" s="74" t="n">
        <v>0</v>
      </c>
      <c r="G57" s="74" t="n">
        <v>2.9</v>
      </c>
      <c r="I57" s="74" t="n">
        <v>2.9</v>
      </c>
      <c r="K57" s="74" t="n">
        <v>2.9</v>
      </c>
      <c r="M57" s="74" t="n">
        <v>2.9</v>
      </c>
    </row>
    <row r="58" customFormat="false" ht="12.75" hidden="false" customHeight="false" outlineLevel="0" collapsed="false">
      <c r="A58" s="71" t="s">
        <v>157</v>
      </c>
      <c r="B58" s="72"/>
      <c r="C58" s="74"/>
      <c r="E58" s="74" t="n">
        <v>0</v>
      </c>
      <c r="G58" s="74" t="n">
        <v>0</v>
      </c>
      <c r="I58" s="74" t="n">
        <v>1</v>
      </c>
      <c r="K58" s="74" t="n">
        <v>1</v>
      </c>
      <c r="M58" s="74" t="n">
        <v>0</v>
      </c>
    </row>
    <row r="59" customFormat="false" ht="12.75" hidden="false" customHeight="false" outlineLevel="0" collapsed="false">
      <c r="A59" s="71" t="s">
        <v>158</v>
      </c>
      <c r="B59" s="72"/>
      <c r="C59" s="74"/>
      <c r="E59" s="74" t="n">
        <v>0</v>
      </c>
      <c r="G59" s="74" t="n">
        <v>0</v>
      </c>
      <c r="I59" s="74" t="n">
        <v>11.4</v>
      </c>
      <c r="K59" s="74" t="n">
        <v>11.4</v>
      </c>
      <c r="M59" s="74" t="n">
        <v>0</v>
      </c>
    </row>
    <row r="60" customFormat="false" ht="12.75" hidden="false" customHeight="false" outlineLevel="0" collapsed="false">
      <c r="A60" s="71" t="s">
        <v>159</v>
      </c>
      <c r="B60" s="72"/>
      <c r="C60" s="74"/>
      <c r="E60" s="74" t="n">
        <v>0</v>
      </c>
      <c r="G60" s="74" t="n">
        <v>0</v>
      </c>
      <c r="I60" s="74" t="n">
        <v>26</v>
      </c>
      <c r="K60" s="74" t="n">
        <v>0</v>
      </c>
      <c r="M60" s="74" t="n">
        <v>0</v>
      </c>
    </row>
    <row r="61" customFormat="false" ht="12.75" hidden="false" customHeight="false" outlineLevel="0" collapsed="false">
      <c r="A61" s="71" t="s">
        <v>160</v>
      </c>
      <c r="B61" s="72"/>
      <c r="C61" s="74"/>
      <c r="E61" s="74" t="n">
        <v>0</v>
      </c>
      <c r="G61" s="74" t="n">
        <v>0</v>
      </c>
      <c r="I61" s="74" t="n">
        <v>0</v>
      </c>
      <c r="K61" s="74" t="n">
        <v>0.9</v>
      </c>
      <c r="M61" s="74" t="n">
        <v>0.9</v>
      </c>
    </row>
    <row r="62" customFormat="false" ht="12.75" hidden="false" customHeight="false" outlineLevel="0" collapsed="false">
      <c r="A62" s="71"/>
      <c r="B62" s="72"/>
      <c r="C62" s="74"/>
      <c r="E62" s="74"/>
      <c r="G62" s="74"/>
      <c r="I62" s="74"/>
      <c r="K62" s="74"/>
      <c r="M62" s="74"/>
    </row>
    <row r="63" customFormat="false" ht="15.75" hidden="false" customHeight="false" outlineLevel="0" collapsed="false">
      <c r="A63" s="77" t="s">
        <v>161</v>
      </c>
      <c r="B63" s="78"/>
      <c r="C63" s="79" t="n">
        <f aca="false">SUM(C40:C62)</f>
        <v>0</v>
      </c>
      <c r="D63" s="70"/>
      <c r="E63" s="79" t="n">
        <f aca="false">SUM(E40:E62)</f>
        <v>271.4</v>
      </c>
      <c r="F63" s="70"/>
      <c r="G63" s="79" t="n">
        <f aca="false">SUM(G41:G62)</f>
        <v>291.4</v>
      </c>
      <c r="H63" s="70"/>
      <c r="I63" s="79" t="n">
        <f aca="false">SUM(I40:I62)</f>
        <v>133.8</v>
      </c>
      <c r="J63" s="70"/>
      <c r="K63" s="79" t="n">
        <f aca="false">SUM(K41:K61)</f>
        <v>159.7</v>
      </c>
      <c r="L63" s="70"/>
      <c r="M63" s="79" t="n">
        <f aca="false">SUM(M41:M62)</f>
        <v>117.1</v>
      </c>
    </row>
    <row r="64" customFormat="false" ht="15" hidden="false" customHeight="false" outlineLevel="0" collapsed="false">
      <c r="A64" s="82" t="s">
        <v>144</v>
      </c>
      <c r="B64" s="83"/>
      <c r="C64" s="84" t="n">
        <v>56</v>
      </c>
      <c r="D64" s="70"/>
      <c r="E64" s="84" t="n">
        <v>56</v>
      </c>
      <c r="F64" s="70"/>
      <c r="G64" s="84" t="n">
        <v>56</v>
      </c>
      <c r="H64" s="70"/>
      <c r="I64" s="84" t="n">
        <v>0</v>
      </c>
      <c r="J64" s="70"/>
      <c r="K64" s="84" t="n">
        <v>0</v>
      </c>
      <c r="L64" s="70"/>
      <c r="M64" s="84" t="n">
        <v>0</v>
      </c>
    </row>
    <row r="65" customFormat="false" ht="15" hidden="false" customHeight="false" outlineLevel="0" collapsed="false">
      <c r="A65" s="85" t="s">
        <v>162</v>
      </c>
      <c r="B65" s="86"/>
      <c r="C65" s="87" t="n">
        <v>0</v>
      </c>
      <c r="D65" s="70"/>
      <c r="E65" s="87" t="n">
        <v>0</v>
      </c>
      <c r="F65" s="70"/>
      <c r="G65" s="87" t="n">
        <v>23.4</v>
      </c>
      <c r="H65" s="70"/>
      <c r="I65" s="87" t="n">
        <v>36.2</v>
      </c>
      <c r="J65" s="70"/>
      <c r="K65" s="87" t="n">
        <v>0</v>
      </c>
      <c r="L65" s="70"/>
      <c r="M65" s="87" t="n">
        <v>0</v>
      </c>
    </row>
    <row r="66" customFormat="false" ht="15" hidden="false" customHeight="false" outlineLevel="0" collapsed="false">
      <c r="A66" s="85" t="s">
        <v>163</v>
      </c>
      <c r="B66" s="86"/>
      <c r="C66" s="87" t="n">
        <v>58.5</v>
      </c>
      <c r="D66" s="70"/>
      <c r="E66" s="87" t="n">
        <v>0</v>
      </c>
      <c r="F66" s="70"/>
      <c r="G66" s="87" t="n">
        <v>0</v>
      </c>
      <c r="H66" s="70"/>
      <c r="I66" s="87" t="n">
        <v>0</v>
      </c>
      <c r="J66" s="70"/>
      <c r="K66" s="87" t="n">
        <v>0</v>
      </c>
      <c r="L66" s="70"/>
      <c r="M66" s="87" t="n">
        <v>0</v>
      </c>
    </row>
    <row r="67" customFormat="false" ht="16.5" hidden="false" customHeight="false" outlineLevel="0" collapsed="false">
      <c r="A67" s="88" t="s">
        <v>90</v>
      </c>
      <c r="B67" s="89"/>
      <c r="C67" s="90" t="n">
        <f aca="false">+C64+C63+C39+C66</f>
        <v>114.5</v>
      </c>
      <c r="D67" s="70"/>
      <c r="E67" s="90" t="n">
        <f aca="false">+E64+E63+E39+E66</f>
        <v>363.4</v>
      </c>
      <c r="F67" s="70"/>
      <c r="G67" s="90" t="n">
        <f aca="false">G39+G63+G64+G65</f>
        <v>873</v>
      </c>
      <c r="H67" s="70"/>
      <c r="I67" s="90" t="n">
        <f aca="false">I39+I63+I64+I65+I66</f>
        <v>1354</v>
      </c>
      <c r="J67" s="70"/>
      <c r="K67" s="90" t="n">
        <f aca="false">+K64+K63+K39+K66</f>
        <v>1353.2</v>
      </c>
      <c r="L67" s="70"/>
      <c r="M67" s="90" t="n">
        <f aca="false">M39+M63</f>
        <v>1170.5</v>
      </c>
    </row>
    <row r="68" customFormat="false" ht="13.5" hidden="false" customHeight="false" outlineLevel="0" collapsed="false"/>
  </sheetData>
  <mergeCells count="1">
    <mergeCell ref="B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:Q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1" width="9.14"/>
    <col collapsed="false" customWidth="true" hidden="false" outlineLevel="0" max="2" min="2" style="91" width="3.7"/>
    <col collapsed="false" customWidth="true" hidden="false" outlineLevel="0" max="8" min="3" style="91" width="9.7"/>
    <col collapsed="false" customWidth="true" hidden="false" outlineLevel="0" max="10" min="9" style="91" width="2.28"/>
    <col collapsed="false" customWidth="true" hidden="false" outlineLevel="0" max="11" min="11" style="91" width="9.7"/>
    <col collapsed="false" customWidth="true" hidden="false" outlineLevel="0" max="12" min="12" style="91" width="3.7"/>
    <col collapsed="false" customWidth="true" hidden="false" outlineLevel="0" max="13" min="13" style="91" width="9.7"/>
    <col collapsed="false" customWidth="true" hidden="false" outlineLevel="0" max="14" min="14" style="91" width="3.7"/>
    <col collapsed="false" customWidth="true" hidden="false" outlineLevel="0" max="15" min="15" style="91" width="9.7"/>
    <col collapsed="false" customWidth="true" hidden="false" outlineLevel="0" max="16" min="16" style="91" width="3.7"/>
    <col collapsed="false" customWidth="true" hidden="false" outlineLevel="0" max="17" min="17" style="91" width="9.7"/>
    <col collapsed="false" customWidth="true" hidden="false" outlineLevel="0" max="18" min="18" style="91" width="3.7"/>
    <col collapsed="false" customWidth="false" hidden="false" outlineLevel="0" max="257" min="19" style="91" width="9.14"/>
  </cols>
  <sheetData>
    <row r="1" customFormat="false" ht="18" hidden="false" customHeight="false" outlineLevel="0" collapsed="false">
      <c r="A1" s="92" t="s">
        <v>164</v>
      </c>
    </row>
    <row r="2" customFormat="false" ht="13.5" hidden="false" customHeight="false" outlineLevel="0" collapsed="false"/>
    <row r="3" customFormat="false" ht="15.75" hidden="false" customHeight="false" outlineLevel="0" collapsed="false">
      <c r="A3" s="93" t="s">
        <v>165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 t="n">
        <f aca="false">+Prudency!D1</f>
        <v>45926</v>
      </c>
      <c r="P3" s="95"/>
      <c r="Q3" s="95"/>
    </row>
    <row r="4" customFormat="false" ht="15.75" hidden="false" customHeight="false" outlineLevel="0" collapsed="false">
      <c r="A4" s="96" t="s">
        <v>166</v>
      </c>
      <c r="Q4" s="97"/>
    </row>
    <row r="5" customFormat="false" ht="12.75" hidden="false" customHeight="false" outlineLevel="0" collapsed="false">
      <c r="A5" s="98"/>
      <c r="Q5" s="97"/>
    </row>
    <row r="6" customFormat="false" ht="12.75" hidden="false" customHeight="false" outlineLevel="0" collapsed="false">
      <c r="A6" s="99" t="s">
        <v>167</v>
      </c>
      <c r="C6" s="100" t="s">
        <v>168</v>
      </c>
      <c r="D6" s="100"/>
      <c r="E6" s="100"/>
      <c r="F6" s="100"/>
      <c r="G6" s="100"/>
      <c r="H6" s="100"/>
      <c r="I6" s="101"/>
      <c r="K6" s="100" t="s">
        <v>169</v>
      </c>
      <c r="M6" s="100" t="s">
        <v>170</v>
      </c>
      <c r="O6" s="100" t="s">
        <v>171</v>
      </c>
      <c r="Q6" s="102" t="s">
        <v>172</v>
      </c>
    </row>
    <row r="7" customFormat="false" ht="12.75" hidden="false" customHeight="false" outlineLevel="0" collapsed="false">
      <c r="A7" s="98"/>
      <c r="C7" s="103" t="s">
        <v>173</v>
      </c>
      <c r="D7" s="103" t="s">
        <v>174</v>
      </c>
      <c r="E7" s="103" t="s">
        <v>175</v>
      </c>
      <c r="F7" s="103" t="s">
        <v>176</v>
      </c>
      <c r="G7" s="103" t="s">
        <v>177</v>
      </c>
      <c r="H7" s="103" t="s">
        <v>43</v>
      </c>
      <c r="I7" s="104"/>
      <c r="K7" s="103" t="s">
        <v>178</v>
      </c>
      <c r="M7" s="103" t="s">
        <v>178</v>
      </c>
      <c r="O7" s="103" t="s">
        <v>178</v>
      </c>
      <c r="Q7" s="105" t="s">
        <v>43</v>
      </c>
    </row>
    <row r="8" customFormat="false" ht="12.75" hidden="false" customHeight="false" outlineLevel="0" collapsed="false">
      <c r="A8" s="106" t="s">
        <v>179</v>
      </c>
      <c r="C8" s="104"/>
      <c r="D8" s="104"/>
      <c r="E8" s="104"/>
      <c r="F8" s="104"/>
      <c r="G8" s="104"/>
      <c r="H8" s="104"/>
      <c r="I8" s="104"/>
      <c r="K8" s="104"/>
      <c r="M8" s="104"/>
      <c r="O8" s="104"/>
      <c r="Q8" s="107" t="n">
        <v>6.6</v>
      </c>
    </row>
    <row r="9" customFormat="false" ht="12.75" hidden="false" customHeight="false" outlineLevel="0" collapsed="false">
      <c r="A9" s="108" t="n">
        <v>36745</v>
      </c>
      <c r="C9" s="109" t="n">
        <v>10</v>
      </c>
      <c r="D9" s="109"/>
      <c r="E9" s="109"/>
      <c r="F9" s="109"/>
      <c r="G9" s="109"/>
      <c r="H9" s="109" t="n">
        <f aca="false">SUM(C9:G9)</f>
        <v>10</v>
      </c>
      <c r="I9" s="109"/>
      <c r="J9" s="109"/>
      <c r="K9" s="109"/>
      <c r="L9" s="109"/>
      <c r="M9" s="109"/>
      <c r="N9" s="109"/>
      <c r="O9" s="109"/>
      <c r="P9" s="109"/>
      <c r="Q9" s="97" t="n">
        <f aca="false">O9+M9+K9+H9</f>
        <v>10</v>
      </c>
    </row>
    <row r="10" customFormat="false" ht="12.75" hidden="false" customHeight="false" outlineLevel="0" collapsed="false">
      <c r="A10" s="108" t="n">
        <v>36746</v>
      </c>
      <c r="D10" s="91" t="n">
        <v>10</v>
      </c>
      <c r="H10" s="91" t="n">
        <f aca="false">SUM(C10:G10)</f>
        <v>10</v>
      </c>
      <c r="Q10" s="97" t="n">
        <f aca="false">O10+M10+K10+H10</f>
        <v>10</v>
      </c>
    </row>
    <row r="11" customFormat="false" ht="12.75" hidden="false" customHeight="false" outlineLevel="0" collapsed="false">
      <c r="A11" s="108" t="n">
        <v>36749</v>
      </c>
      <c r="E11" s="91" t="n">
        <v>10</v>
      </c>
      <c r="H11" s="91" t="n">
        <f aca="false">SUM(C11:G11)</f>
        <v>10</v>
      </c>
      <c r="Q11" s="97" t="n">
        <f aca="false">O11+M11+K11+H11</f>
        <v>10</v>
      </c>
    </row>
    <row r="12" customFormat="false" ht="12.75" hidden="false" customHeight="false" outlineLevel="0" collapsed="false">
      <c r="A12" s="108" t="n">
        <v>36759</v>
      </c>
      <c r="C12" s="91" t="n">
        <v>15</v>
      </c>
      <c r="F12" s="91" t="n">
        <v>15</v>
      </c>
      <c r="G12" s="91" t="n">
        <v>15</v>
      </c>
      <c r="H12" s="91" t="n">
        <f aca="false">SUM(C12:G12)</f>
        <v>45</v>
      </c>
      <c r="M12" s="91" t="n">
        <v>50</v>
      </c>
      <c r="Q12" s="97" t="n">
        <f aca="false">O12+M12+K12+H12</f>
        <v>95</v>
      </c>
    </row>
    <row r="13" customFormat="false" ht="12.75" hidden="false" customHeight="false" outlineLevel="0" collapsed="false">
      <c r="A13" s="108" t="n">
        <f aca="false">+A12+2</f>
        <v>36761</v>
      </c>
      <c r="K13" s="91" t="n">
        <v>35</v>
      </c>
      <c r="Q13" s="97" t="n">
        <f aca="false">O13+M13+K13+H13</f>
        <v>35</v>
      </c>
    </row>
    <row r="14" customFormat="false" ht="12.75" hidden="false" customHeight="false" outlineLevel="0" collapsed="false">
      <c r="A14" s="108" t="n">
        <v>36762</v>
      </c>
      <c r="H14" s="91" t="n">
        <f aca="false">SUM(C14:G14)</f>
        <v>0</v>
      </c>
      <c r="O14" s="91" t="n">
        <v>35</v>
      </c>
      <c r="Q14" s="97" t="n">
        <f aca="false">O14+M14+K14+H14</f>
        <v>35</v>
      </c>
    </row>
    <row r="15" customFormat="false" ht="12.75" hidden="false" customHeight="false" outlineLevel="0" collapsed="false">
      <c r="A15" s="108" t="n">
        <v>36763</v>
      </c>
      <c r="H15" s="91" t="n">
        <f aca="false">SUM(C15:G15)</f>
        <v>0</v>
      </c>
      <c r="K15" s="91" t="n">
        <v>25</v>
      </c>
      <c r="M15" s="91" t="n">
        <v>25</v>
      </c>
      <c r="O15" s="91" t="n">
        <v>50</v>
      </c>
      <c r="Q15" s="97" t="n">
        <f aca="false">O15+M15+K15+H15</f>
        <v>100</v>
      </c>
    </row>
    <row r="16" customFormat="false" ht="12.75" hidden="false" customHeight="false" outlineLevel="0" collapsed="false">
      <c r="A16" s="108" t="n">
        <f aca="false">+A15+3</f>
        <v>36766</v>
      </c>
      <c r="K16" s="91" t="n">
        <v>25</v>
      </c>
      <c r="Q16" s="97" t="n">
        <f aca="false">O16+M16+K16+H16</f>
        <v>25</v>
      </c>
    </row>
    <row r="17" customFormat="false" ht="12.75" hidden="false" customHeight="false" outlineLevel="0" collapsed="false">
      <c r="A17" s="108" t="n">
        <v>36768</v>
      </c>
      <c r="H17" s="91" t="n">
        <f aca="false">SUM(C17:G17)</f>
        <v>0</v>
      </c>
      <c r="K17" s="91" t="n">
        <v>-40</v>
      </c>
      <c r="M17" s="91" t="n">
        <v>40</v>
      </c>
      <c r="Q17" s="97" t="n">
        <f aca="false">O17+M17+K17+H17</f>
        <v>0</v>
      </c>
    </row>
    <row r="18" customFormat="false" ht="12.75" hidden="false" customHeight="false" outlineLevel="0" collapsed="false">
      <c r="A18" s="108" t="n">
        <v>36770</v>
      </c>
      <c r="H18" s="91" t="n">
        <f aca="false">SUM(C18:G18)</f>
        <v>0</v>
      </c>
      <c r="M18" s="91" t="n">
        <v>-15</v>
      </c>
      <c r="Q18" s="97" t="n">
        <f aca="false">O18+M18+K18+H18</f>
        <v>-15</v>
      </c>
    </row>
    <row r="19" customFormat="false" ht="12.75" hidden="false" customHeight="false" outlineLevel="0" collapsed="false">
      <c r="A19" s="108" t="n">
        <f aca="false">+A18+4</f>
        <v>36774</v>
      </c>
      <c r="K19" s="91" t="n">
        <v>-45</v>
      </c>
      <c r="M19" s="91" t="n">
        <v>-10</v>
      </c>
      <c r="Q19" s="97" t="n">
        <f aca="false">O19+M19+K19+H19</f>
        <v>-55</v>
      </c>
    </row>
    <row r="20" customFormat="false" ht="16.5" hidden="false" customHeight="false" outlineLevel="0" collapsed="false">
      <c r="A20" s="98"/>
      <c r="C20" s="110" t="n">
        <f aca="false">SUM(C9:C19)</f>
        <v>25</v>
      </c>
      <c r="D20" s="110" t="n">
        <f aca="false">SUM(D9:D19)</f>
        <v>10</v>
      </c>
      <c r="E20" s="110" t="n">
        <f aca="false">SUM(E9:E19)</f>
        <v>10</v>
      </c>
      <c r="F20" s="110" t="n">
        <f aca="false">SUM(F9:F19)</f>
        <v>15</v>
      </c>
      <c r="G20" s="110" t="n">
        <f aca="false">SUM(G9:G19)</f>
        <v>15</v>
      </c>
      <c r="H20" s="110" t="n">
        <f aca="false">SUM(H9:H19)</f>
        <v>75</v>
      </c>
      <c r="I20" s="111"/>
      <c r="K20" s="110" t="n">
        <f aca="false">SUM(K9:K19)</f>
        <v>0</v>
      </c>
      <c r="M20" s="110" t="n">
        <f aca="false">SUM(M9:M19)</f>
        <v>90</v>
      </c>
      <c r="O20" s="110" t="n">
        <f aca="false">SUM(O9:O19)</f>
        <v>85</v>
      </c>
      <c r="Q20" s="112" t="n">
        <f aca="false">SUM(Q8:Q19)</f>
        <v>256.6</v>
      </c>
      <c r="R20" s="113"/>
    </row>
    <row r="21" customFormat="false" ht="9.95" hidden="false" customHeight="true" outlineLevel="0" collapsed="false">
      <c r="A21" s="114"/>
      <c r="B21" s="115"/>
      <c r="C21" s="116"/>
      <c r="D21" s="116"/>
      <c r="E21" s="116"/>
      <c r="F21" s="116"/>
      <c r="G21" s="116"/>
      <c r="H21" s="116"/>
      <c r="I21" s="116"/>
      <c r="J21" s="115"/>
      <c r="K21" s="116"/>
      <c r="L21" s="115"/>
      <c r="M21" s="116"/>
      <c r="N21" s="115"/>
      <c r="O21" s="116"/>
      <c r="P21" s="115"/>
      <c r="Q21" s="117"/>
      <c r="R21" s="113"/>
    </row>
    <row r="22" customFormat="false" ht="20.1" hidden="false" customHeight="true" outlineLevel="0" collapsed="false"/>
    <row r="23" customFormat="false" ht="15.75" hidden="false" customHeight="false" outlineLevel="0" collapsed="false">
      <c r="A23" s="93" t="s">
        <v>180</v>
      </c>
      <c r="B23" s="94"/>
      <c r="C23" s="94"/>
      <c r="D23" s="94"/>
      <c r="E23" s="94"/>
      <c r="F23" s="94"/>
      <c r="G23" s="94"/>
      <c r="H23" s="94"/>
      <c r="I23" s="118"/>
      <c r="J23" s="119"/>
      <c r="K23" s="120" t="s">
        <v>181</v>
      </c>
      <c r="L23" s="94"/>
      <c r="M23" s="94"/>
      <c r="N23" s="94"/>
      <c r="O23" s="94"/>
      <c r="P23" s="94"/>
      <c r="Q23" s="118"/>
    </row>
    <row r="24" customFormat="false" ht="15.75" hidden="false" customHeight="false" outlineLevel="0" collapsed="false">
      <c r="A24" s="96" t="s">
        <v>166</v>
      </c>
      <c r="I24" s="97"/>
      <c r="J24" s="98"/>
      <c r="K24" s="121" t="s">
        <v>182</v>
      </c>
      <c r="Q24" s="97"/>
    </row>
    <row r="25" customFormat="false" ht="16.5" hidden="false" customHeight="false" outlineLevel="0" collapsed="false">
      <c r="A25" s="96"/>
      <c r="I25" s="97"/>
      <c r="J25" s="98"/>
      <c r="O25" s="122" t="s">
        <v>183</v>
      </c>
      <c r="P25" s="101"/>
      <c r="Q25" s="123" t="s">
        <v>184</v>
      </c>
    </row>
    <row r="26" customFormat="false" ht="12.75" hidden="false" customHeight="false" outlineLevel="0" collapsed="false">
      <c r="A26" s="98"/>
      <c r="C26" s="100" t="s">
        <v>20</v>
      </c>
      <c r="D26" s="100"/>
      <c r="E26" s="100"/>
      <c r="F26" s="100"/>
      <c r="G26" s="100"/>
      <c r="H26" s="100"/>
      <c r="I26" s="124"/>
      <c r="J26" s="98"/>
      <c r="K26" s="91" t="s">
        <v>185</v>
      </c>
      <c r="O26" s="109" t="n">
        <v>10.6</v>
      </c>
      <c r="Q26" s="125" t="n">
        <v>90.9</v>
      </c>
    </row>
    <row r="27" customFormat="false" ht="12.75" hidden="false" customHeight="false" outlineLevel="0" collapsed="false">
      <c r="A27" s="99" t="s">
        <v>167</v>
      </c>
      <c r="C27" s="103" t="s">
        <v>186</v>
      </c>
      <c r="D27" s="103" t="s">
        <v>187</v>
      </c>
      <c r="E27" s="103" t="s">
        <v>188</v>
      </c>
      <c r="F27" s="103" t="s">
        <v>189</v>
      </c>
      <c r="G27" s="103"/>
      <c r="H27" s="103" t="s">
        <v>43</v>
      </c>
      <c r="I27" s="126"/>
      <c r="J27" s="98"/>
      <c r="K27" s="91" t="s">
        <v>190</v>
      </c>
      <c r="O27" s="91" t="n">
        <v>2.1</v>
      </c>
      <c r="Q27" s="97" t="n">
        <v>2.1</v>
      </c>
    </row>
    <row r="28" customFormat="false" ht="12.75" hidden="false" customHeight="false" outlineLevel="0" collapsed="false">
      <c r="A28" s="98" t="s">
        <v>191</v>
      </c>
      <c r="H28" s="111" t="n">
        <v>27.8</v>
      </c>
      <c r="I28" s="97"/>
      <c r="J28" s="98"/>
      <c r="K28" s="91" t="s">
        <v>192</v>
      </c>
      <c r="O28" s="91" t="n">
        <v>1.5</v>
      </c>
      <c r="Q28" s="97" t="n">
        <v>1.2</v>
      </c>
    </row>
    <row r="29" customFormat="false" ht="12.75" hidden="false" customHeight="false" outlineLevel="0" collapsed="false">
      <c r="A29" s="108" t="n">
        <v>36759</v>
      </c>
      <c r="C29" s="109" t="n">
        <v>60</v>
      </c>
      <c r="H29" s="127" t="n">
        <f aca="false">SUM(C29:G29)</f>
        <v>60</v>
      </c>
      <c r="I29" s="128"/>
      <c r="J29" s="98"/>
      <c r="K29" s="91" t="s">
        <v>80</v>
      </c>
      <c r="O29" s="91" t="n">
        <v>0.7</v>
      </c>
      <c r="Q29" s="97" t="n">
        <v>0.7</v>
      </c>
    </row>
    <row r="30" customFormat="false" ht="12.75" hidden="false" customHeight="false" outlineLevel="0" collapsed="false">
      <c r="A30" s="108" t="n">
        <v>36760</v>
      </c>
      <c r="D30" s="91" t="n">
        <v>35</v>
      </c>
      <c r="H30" s="127" t="n">
        <f aca="false">SUM(C30:G30)</f>
        <v>35</v>
      </c>
      <c r="I30" s="128"/>
      <c r="J30" s="98"/>
      <c r="Q30" s="97"/>
    </row>
    <row r="31" customFormat="false" ht="12.75" hidden="false" customHeight="false" outlineLevel="0" collapsed="false">
      <c r="A31" s="108" t="n">
        <v>36761</v>
      </c>
      <c r="E31" s="91" t="n">
        <v>25</v>
      </c>
      <c r="H31" s="127" t="n">
        <f aca="false">SUM(C31:G31)</f>
        <v>25</v>
      </c>
      <c r="I31" s="128"/>
      <c r="J31" s="98"/>
      <c r="Q31" s="97"/>
    </row>
    <row r="32" customFormat="false" ht="12.75" hidden="false" customHeight="false" outlineLevel="0" collapsed="false">
      <c r="A32" s="108" t="n">
        <v>36770</v>
      </c>
      <c r="F32" s="91" t="n">
        <v>-50</v>
      </c>
      <c r="H32" s="127" t="n">
        <f aca="false">SUM(C32:G32)</f>
        <v>-50</v>
      </c>
      <c r="I32" s="128"/>
      <c r="J32" s="98"/>
      <c r="Q32" s="97"/>
    </row>
    <row r="33" customFormat="false" ht="16.5" hidden="false" customHeight="false" outlineLevel="0" collapsed="false">
      <c r="A33" s="108"/>
      <c r="C33" s="110" t="n">
        <f aca="false">SUM(C29:C32)</f>
        <v>60</v>
      </c>
      <c r="D33" s="110" t="n">
        <f aca="false">SUM(D29:D32)</f>
        <v>35</v>
      </c>
      <c r="E33" s="110" t="n">
        <f aca="false">SUM(E29:E32)</f>
        <v>25</v>
      </c>
      <c r="F33" s="110" t="n">
        <f aca="false">SUM(F29:F32)</f>
        <v>-50</v>
      </c>
      <c r="G33" s="110" t="n">
        <f aca="false">SUM(G29:G32)</f>
        <v>0</v>
      </c>
      <c r="H33" s="129" t="n">
        <f aca="false">SUM(H28:H32)</f>
        <v>97.8</v>
      </c>
      <c r="I33" s="130"/>
      <c r="J33" s="131"/>
      <c r="Q33" s="112" t="n">
        <f aca="false">SUM(Q26:Q29)</f>
        <v>94.9</v>
      </c>
    </row>
    <row r="34" customFormat="false" ht="14.25" hidden="false" customHeight="false" outlineLevel="0" collapsed="false">
      <c r="A34" s="132"/>
      <c r="B34" s="115"/>
      <c r="C34" s="115"/>
      <c r="D34" s="115"/>
      <c r="E34" s="115"/>
      <c r="F34" s="115"/>
      <c r="G34" s="115"/>
      <c r="H34" s="115"/>
      <c r="I34" s="133"/>
      <c r="J34" s="114"/>
      <c r="K34" s="115"/>
      <c r="L34" s="115"/>
      <c r="M34" s="115"/>
      <c r="N34" s="115"/>
      <c r="O34" s="115"/>
      <c r="P34" s="115"/>
      <c r="Q34" s="133"/>
    </row>
    <row r="35" customFormat="false" ht="13.5" hidden="false" customHeight="false" outlineLevel="0" collapsed="false"/>
    <row r="36" customFormat="false" ht="16.5" hidden="false" customHeight="false" outlineLevel="0" collapsed="false">
      <c r="A36" s="134" t="s">
        <v>89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 t="n">
        <v>56</v>
      </c>
    </row>
    <row r="38" customFormat="false" ht="13.5" hidden="false" customHeight="false" outlineLevel="0" collapsed="false"/>
    <row r="39" customFormat="false" ht="18.75" hidden="false" customHeight="false" outlineLevel="0" collapsed="false">
      <c r="K39" s="137" t="s">
        <v>90</v>
      </c>
      <c r="L39" s="138"/>
      <c r="M39" s="138"/>
      <c r="N39" s="138"/>
      <c r="O39" s="138"/>
      <c r="P39" s="138"/>
      <c r="Q39" s="139" t="n">
        <f aca="false">+Q36+Q33+H33+Q20</f>
        <v>505.3</v>
      </c>
    </row>
  </sheetData>
  <mergeCells count="3">
    <mergeCell ref="O3:Q3"/>
    <mergeCell ref="C6:H6"/>
    <mergeCell ref="C26:H26"/>
  </mergeCells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33" activeCellId="0" sqref="L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3" min="2" style="1" width="3.28"/>
    <col collapsed="false" customWidth="true" hidden="false" outlineLevel="0" max="4" min="4" style="1" width="10.71"/>
    <col collapsed="false" customWidth="true" hidden="false" outlineLevel="0" max="5" min="5" style="1" width="5.71"/>
    <col collapsed="false" customWidth="true" hidden="false" outlineLevel="0" max="6" min="6" style="1" width="10.71"/>
    <col collapsed="false" customWidth="true" hidden="false" outlineLevel="0" max="8" min="7" style="1" width="3.28"/>
    <col collapsed="false" customWidth="true" hidden="false" outlineLevel="0" max="9" min="9" style="1" width="10.71"/>
    <col collapsed="false" customWidth="true" hidden="false" outlineLevel="0" max="11" min="10" style="1" width="3.28"/>
    <col collapsed="false" customWidth="true" hidden="false" outlineLevel="0" max="12" min="12" style="1" width="10.71"/>
    <col collapsed="false" customWidth="true" hidden="false" outlineLevel="0" max="13" min="13" style="1" width="5.71"/>
    <col collapsed="false" customWidth="true" hidden="false" outlineLevel="0" max="14" min="14" style="1" width="10.71"/>
    <col collapsed="false" customWidth="true" hidden="false" outlineLevel="0" max="16" min="15" style="1" width="5.71"/>
    <col collapsed="false" customWidth="false" hidden="false" outlineLevel="0" max="18" min="17" style="1" width="9.14"/>
    <col collapsed="false" customWidth="true" hidden="false" outlineLevel="0" max="19" min="19" style="1" width="5.71"/>
    <col collapsed="false" customWidth="true" hidden="false" outlineLevel="0" max="21" min="20" style="1" width="10.71"/>
    <col collapsed="false" customWidth="false" hidden="false" outlineLevel="0" max="257" min="22" style="1" width="9.14"/>
  </cols>
  <sheetData>
    <row r="1" customFormat="false" ht="18" hidden="false" customHeight="false" outlineLevel="0" collapsed="false">
      <c r="A1" s="3" t="s">
        <v>193</v>
      </c>
      <c r="R1" s="3" t="s">
        <v>40</v>
      </c>
      <c r="T1" s="140" t="n">
        <f aca="true">TODAY()</f>
        <v>45926</v>
      </c>
      <c r="U1" s="140"/>
    </row>
    <row r="2" customFormat="false" ht="18" hidden="false" customHeight="false" outlineLevel="0" collapsed="false">
      <c r="A2" s="3" t="s">
        <v>194</v>
      </c>
    </row>
    <row r="4" customFormat="false" ht="16.5" hidden="false" customHeight="false" outlineLevel="0" collapsed="false">
      <c r="C4" s="141" t="s">
        <v>193</v>
      </c>
      <c r="D4" s="141"/>
      <c r="E4" s="141"/>
      <c r="F4" s="141"/>
      <c r="G4" s="141"/>
      <c r="H4" s="141"/>
      <c r="I4" s="141"/>
      <c r="J4" s="141"/>
      <c r="Q4" s="141" t="s">
        <v>195</v>
      </c>
      <c r="R4" s="141"/>
      <c r="S4" s="141"/>
      <c r="T4" s="141"/>
      <c r="U4" s="141"/>
    </row>
    <row r="5" customFormat="false" ht="12.75" hidden="false" customHeight="false" outlineLevel="0" collapsed="false">
      <c r="C5" s="142"/>
      <c r="D5" s="143"/>
      <c r="E5" s="143"/>
      <c r="F5" s="143"/>
      <c r="G5" s="143"/>
      <c r="H5" s="143"/>
      <c r="I5" s="143"/>
      <c r="J5" s="144"/>
      <c r="Q5" s="142"/>
      <c r="R5" s="143"/>
      <c r="S5" s="143"/>
      <c r="T5" s="143"/>
      <c r="U5" s="144"/>
    </row>
    <row r="6" customFormat="false" ht="12.75" hidden="false" customHeight="false" outlineLevel="0" collapsed="false">
      <c r="C6" s="145"/>
      <c r="D6" s="146" t="s">
        <v>196</v>
      </c>
      <c r="E6" s="26"/>
      <c r="F6" s="26"/>
      <c r="G6" s="26"/>
      <c r="H6" s="26"/>
      <c r="I6" s="146" t="s">
        <v>43</v>
      </c>
      <c r="J6" s="147"/>
      <c r="Q6" s="148" t="s">
        <v>197</v>
      </c>
      <c r="R6" s="26"/>
      <c r="S6" s="26"/>
      <c r="T6" s="149" t="s">
        <v>198</v>
      </c>
      <c r="U6" s="150" t="s">
        <v>199</v>
      </c>
    </row>
    <row r="7" customFormat="false" ht="13.5" hidden="false" customHeight="false" outlineLevel="0" collapsed="false">
      <c r="C7" s="145"/>
      <c r="D7" s="151" t="s">
        <v>200</v>
      </c>
      <c r="E7" s="146"/>
      <c r="F7" s="151" t="s">
        <v>201</v>
      </c>
      <c r="G7" s="146"/>
      <c r="H7" s="146"/>
      <c r="I7" s="151" t="s">
        <v>202</v>
      </c>
      <c r="J7" s="147"/>
      <c r="L7" s="151" t="s">
        <v>199</v>
      </c>
      <c r="N7" s="151" t="s">
        <v>203</v>
      </c>
      <c r="Q7" s="152" t="s">
        <v>204</v>
      </c>
      <c r="R7" s="153"/>
      <c r="S7" s="153"/>
      <c r="T7" s="154" t="n">
        <v>23</v>
      </c>
      <c r="U7" s="155" t="n">
        <v>0</v>
      </c>
    </row>
    <row r="8" customFormat="false" ht="12.75" hidden="false" customHeight="false" outlineLevel="0" collapsed="false">
      <c r="C8" s="145"/>
      <c r="D8" s="26"/>
      <c r="E8" s="26"/>
      <c r="F8" s="26"/>
      <c r="G8" s="26"/>
      <c r="H8" s="26"/>
      <c r="I8" s="26"/>
      <c r="J8" s="156"/>
      <c r="Q8" s="157" t="s">
        <v>205</v>
      </c>
      <c r="R8" s="60"/>
      <c r="S8" s="60"/>
      <c r="T8" s="17" t="n">
        <v>40</v>
      </c>
      <c r="U8" s="158" t="n">
        <v>10</v>
      </c>
    </row>
    <row r="9" customFormat="false" ht="12.75" hidden="false" customHeight="false" outlineLevel="0" collapsed="false">
      <c r="A9" s="1" t="s">
        <v>206</v>
      </c>
      <c r="C9" s="145"/>
      <c r="D9" s="154" t="n">
        <f aca="false">296.9+78.2</f>
        <v>375.1</v>
      </c>
      <c r="E9" s="26"/>
      <c r="F9" s="26"/>
      <c r="G9" s="26"/>
      <c r="H9" s="26"/>
      <c r="I9" s="159" t="n">
        <f aca="false">SUM(D9:F9)</f>
        <v>375.1</v>
      </c>
      <c r="J9" s="160"/>
      <c r="Q9" s="161" t="s">
        <v>207</v>
      </c>
      <c r="R9" s="162"/>
      <c r="S9" s="162"/>
      <c r="T9" s="163" t="n">
        <f aca="false">SUM(T7:T8)</f>
        <v>63</v>
      </c>
      <c r="U9" s="164" t="n">
        <f aca="false">SUM(U7:U8)</f>
        <v>10</v>
      </c>
    </row>
    <row r="10" customFormat="false" ht="12.75" hidden="false" customHeight="false" outlineLevel="0" collapsed="false">
      <c r="A10" s="1" t="s">
        <v>208</v>
      </c>
      <c r="C10" s="145"/>
      <c r="D10" s="13" t="n">
        <f aca="false">162.5+11.3</f>
        <v>173.8</v>
      </c>
      <c r="E10" s="26"/>
      <c r="F10" s="26"/>
      <c r="G10" s="26"/>
      <c r="H10" s="26"/>
      <c r="I10" s="165" t="n">
        <f aca="false">SUM(D10:F10)</f>
        <v>173.8</v>
      </c>
      <c r="J10" s="166"/>
      <c r="Q10" s="167" t="s">
        <v>209</v>
      </c>
      <c r="R10" s="34"/>
      <c r="S10" s="34"/>
      <c r="T10" s="13" t="n">
        <v>40</v>
      </c>
      <c r="U10" s="168" t="n">
        <v>10</v>
      </c>
    </row>
    <row r="11" customFormat="false" ht="12.75" hidden="false" customHeight="false" outlineLevel="0" collapsed="false">
      <c r="A11" s="1" t="s">
        <v>210</v>
      </c>
      <c r="C11" s="145"/>
      <c r="D11" s="13" t="n">
        <v>-3.3</v>
      </c>
      <c r="E11" s="26"/>
      <c r="F11" s="26"/>
      <c r="G11" s="26"/>
      <c r="H11" s="26"/>
      <c r="I11" s="165" t="n">
        <f aca="false">SUM(D11:F11)</f>
        <v>-3.3</v>
      </c>
      <c r="J11" s="166"/>
      <c r="Q11" s="157" t="s">
        <v>211</v>
      </c>
      <c r="R11" s="60"/>
      <c r="S11" s="60"/>
      <c r="T11" s="17"/>
      <c r="U11" s="158" t="n">
        <v>50</v>
      </c>
    </row>
    <row r="12" customFormat="false" ht="13.5" hidden="false" customHeight="false" outlineLevel="0" collapsed="false">
      <c r="A12" s="1" t="s">
        <v>212</v>
      </c>
      <c r="C12" s="145"/>
      <c r="D12" s="17" t="n">
        <f aca="false">15.9+0.3</f>
        <v>16.2</v>
      </c>
      <c r="E12" s="26"/>
      <c r="F12" s="26"/>
      <c r="G12" s="26"/>
      <c r="H12" s="26"/>
      <c r="I12" s="169" t="n">
        <f aca="false">SUM(D12:F12)</f>
        <v>16.2</v>
      </c>
      <c r="J12" s="166"/>
      <c r="Q12" s="170" t="s">
        <v>213</v>
      </c>
      <c r="R12" s="171"/>
      <c r="S12" s="171"/>
      <c r="T12" s="172" t="n">
        <f aca="false">SUM(T9:T11)</f>
        <v>103</v>
      </c>
      <c r="U12" s="173" t="n">
        <f aca="false">SUM(U9:U11)</f>
        <v>70</v>
      </c>
    </row>
    <row r="13" customFormat="false" ht="13.5" hidden="false" customHeight="false" outlineLevel="0" collapsed="false">
      <c r="A13" s="21" t="s">
        <v>214</v>
      </c>
      <c r="B13" s="21"/>
      <c r="C13" s="174"/>
      <c r="D13" s="163" t="n">
        <f aca="false">SUM(D9:D12)</f>
        <v>561.8</v>
      </c>
      <c r="E13" s="175"/>
      <c r="F13" s="175"/>
      <c r="G13" s="175"/>
      <c r="H13" s="175"/>
      <c r="I13" s="163" t="n">
        <f aca="false">SUM(I9:I12)</f>
        <v>561.8</v>
      </c>
      <c r="J13" s="164"/>
      <c r="K13" s="21"/>
      <c r="L13" s="176" t="n">
        <v>165.9</v>
      </c>
      <c r="M13" s="21"/>
      <c r="N13" s="176" t="n">
        <f aca="false">+I13-L13</f>
        <v>395.9</v>
      </c>
      <c r="O13" s="21"/>
      <c r="P13" s="21"/>
      <c r="Q13" s="174"/>
      <c r="R13" s="175"/>
      <c r="S13" s="175"/>
      <c r="T13" s="177"/>
      <c r="U13" s="178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2.75" hidden="false" customHeight="false" outlineLevel="0" collapsed="false">
      <c r="A14" s="21"/>
      <c r="B14" s="21"/>
      <c r="C14" s="174"/>
      <c r="D14" s="175"/>
      <c r="E14" s="175"/>
      <c r="F14" s="175"/>
      <c r="G14" s="175"/>
      <c r="H14" s="175"/>
      <c r="I14" s="175"/>
      <c r="J14" s="179"/>
      <c r="K14" s="21"/>
      <c r="L14" s="163"/>
      <c r="M14" s="21"/>
      <c r="N14" s="21"/>
      <c r="O14" s="21"/>
      <c r="P14" s="21"/>
      <c r="Q14" s="174"/>
      <c r="R14" s="175"/>
      <c r="S14" s="175"/>
      <c r="T14" s="177"/>
      <c r="U14" s="178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2.75" hidden="false" customHeight="false" outlineLevel="0" collapsed="false">
      <c r="A15" s="1" t="s">
        <v>215</v>
      </c>
      <c r="C15" s="145"/>
      <c r="D15" s="13" t="n">
        <v>0.4</v>
      </c>
      <c r="E15" s="26"/>
      <c r="F15" s="13" t="n">
        <v>20</v>
      </c>
      <c r="G15" s="13"/>
      <c r="H15" s="26"/>
      <c r="I15" s="165" t="n">
        <f aca="false">SUM(D15:F15)</f>
        <v>20.4</v>
      </c>
      <c r="J15" s="166"/>
      <c r="L15" s="13"/>
      <c r="Q15" s="148" t="s">
        <v>216</v>
      </c>
      <c r="R15" s="26"/>
      <c r="S15" s="26"/>
      <c r="T15" s="159"/>
      <c r="U15" s="160"/>
    </row>
    <row r="16" customFormat="false" ht="12.75" hidden="false" customHeight="false" outlineLevel="0" collapsed="false">
      <c r="A16" s="1" t="s">
        <v>217</v>
      </c>
      <c r="C16" s="145"/>
      <c r="D16" s="13" t="n">
        <v>9.3</v>
      </c>
      <c r="E16" s="26"/>
      <c r="F16" s="13" t="n">
        <v>3</v>
      </c>
      <c r="G16" s="13"/>
      <c r="H16" s="26"/>
      <c r="I16" s="165" t="n">
        <f aca="false">SUM(D16:F16)</f>
        <v>12.3</v>
      </c>
      <c r="J16" s="166"/>
      <c r="L16" s="13"/>
      <c r="Q16" s="145" t="s">
        <v>218</v>
      </c>
      <c r="R16" s="26"/>
      <c r="S16" s="26"/>
      <c r="T16" s="159"/>
      <c r="U16" s="155" t="n">
        <v>10</v>
      </c>
    </row>
    <row r="17" customFormat="false" ht="12.75" hidden="false" customHeight="false" outlineLevel="0" collapsed="false">
      <c r="A17" s="1" t="s">
        <v>219</v>
      </c>
      <c r="C17" s="145"/>
      <c r="D17" s="13" t="n">
        <v>6.5</v>
      </c>
      <c r="E17" s="26"/>
      <c r="F17" s="13" t="n">
        <v>18</v>
      </c>
      <c r="G17" s="13"/>
      <c r="H17" s="26"/>
      <c r="I17" s="165" t="n">
        <f aca="false">SUM(D17:F17)</f>
        <v>24.5</v>
      </c>
      <c r="J17" s="166"/>
      <c r="L17" s="13"/>
      <c r="Q17" s="145" t="s">
        <v>220</v>
      </c>
      <c r="R17" s="26"/>
      <c r="S17" s="26"/>
      <c r="T17" s="159"/>
      <c r="U17" s="168" t="n">
        <v>14</v>
      </c>
    </row>
    <row r="18" customFormat="false" ht="12.75" hidden="false" customHeight="false" outlineLevel="0" collapsed="false">
      <c r="A18" s="1" t="s">
        <v>221</v>
      </c>
      <c r="C18" s="145"/>
      <c r="D18" s="13"/>
      <c r="E18" s="26"/>
      <c r="F18" s="13"/>
      <c r="G18" s="13"/>
      <c r="H18" s="26"/>
      <c r="I18" s="165" t="n">
        <f aca="false">SUM(D18:F18)</f>
        <v>0</v>
      </c>
      <c r="J18" s="166"/>
      <c r="L18" s="13"/>
      <c r="Q18" s="145" t="s">
        <v>222</v>
      </c>
      <c r="R18" s="26"/>
      <c r="S18" s="26"/>
      <c r="T18" s="159"/>
      <c r="U18" s="168" t="n">
        <v>10</v>
      </c>
    </row>
    <row r="19" customFormat="false" ht="13.5" hidden="false" customHeight="false" outlineLevel="0" collapsed="false">
      <c r="A19" s="1" t="s">
        <v>223</v>
      </c>
      <c r="C19" s="145"/>
      <c r="D19" s="13" t="n">
        <v>0.1</v>
      </c>
      <c r="E19" s="26"/>
      <c r="F19" s="13"/>
      <c r="G19" s="13"/>
      <c r="H19" s="26"/>
      <c r="I19" s="165" t="n">
        <f aca="false">SUM(D19:F19)</f>
        <v>0.1</v>
      </c>
      <c r="J19" s="166"/>
      <c r="L19" s="13"/>
      <c r="Q19" s="180" t="s">
        <v>224</v>
      </c>
      <c r="R19" s="181"/>
      <c r="S19" s="181"/>
      <c r="T19" s="182"/>
      <c r="U19" s="183" t="n">
        <f aca="false">SUM(U16:U18)</f>
        <v>34</v>
      </c>
    </row>
    <row r="20" customFormat="false" ht="13.5" hidden="false" customHeight="false" outlineLevel="0" collapsed="false">
      <c r="A20" s="1" t="s">
        <v>225</v>
      </c>
      <c r="C20" s="145"/>
      <c r="D20" s="13"/>
      <c r="E20" s="26"/>
      <c r="F20" s="13"/>
      <c r="G20" s="13"/>
      <c r="H20" s="26"/>
      <c r="I20" s="165" t="n">
        <f aca="false">SUM(D20:F20)</f>
        <v>0</v>
      </c>
      <c r="J20" s="166"/>
      <c r="L20" s="13"/>
      <c r="Q20" s="145"/>
      <c r="R20" s="26"/>
      <c r="S20" s="26"/>
      <c r="T20" s="159"/>
      <c r="U20" s="160"/>
    </row>
    <row r="21" customFormat="false" ht="12.75" hidden="false" customHeight="false" outlineLevel="0" collapsed="false">
      <c r="A21" s="1" t="s">
        <v>226</v>
      </c>
      <c r="C21" s="145"/>
      <c r="D21" s="13"/>
      <c r="E21" s="26"/>
      <c r="F21" s="13"/>
      <c r="G21" s="13"/>
      <c r="H21" s="26"/>
      <c r="I21" s="165" t="n">
        <f aca="false">SUM(D21:F21)</f>
        <v>0</v>
      </c>
      <c r="J21" s="166"/>
      <c r="L21" s="13"/>
      <c r="Q21" s="145"/>
      <c r="R21" s="26"/>
      <c r="S21" s="26"/>
      <c r="T21" s="159"/>
      <c r="U21" s="160"/>
    </row>
    <row r="22" customFormat="false" ht="12.75" hidden="false" customHeight="false" outlineLevel="0" collapsed="false">
      <c r="A22" s="1" t="s">
        <v>227</v>
      </c>
      <c r="C22" s="145"/>
      <c r="D22" s="13" t="n">
        <v>14.3</v>
      </c>
      <c r="E22" s="26"/>
      <c r="F22" s="13" t="n">
        <v>70</v>
      </c>
      <c r="G22" s="13"/>
      <c r="H22" s="26"/>
      <c r="I22" s="165" t="n">
        <f aca="false">SUM(D22:F22)</f>
        <v>84.3</v>
      </c>
      <c r="J22" s="166"/>
      <c r="L22" s="13"/>
      <c r="Q22" s="148" t="s">
        <v>228</v>
      </c>
      <c r="R22" s="26"/>
      <c r="S22" s="26"/>
      <c r="T22" s="159"/>
      <c r="U22" s="160"/>
    </row>
    <row r="23" customFormat="false" ht="12.75" hidden="false" customHeight="false" outlineLevel="0" collapsed="false">
      <c r="A23" s="1" t="s">
        <v>229</v>
      </c>
      <c r="C23" s="145"/>
      <c r="D23" s="13" t="n">
        <v>14.9</v>
      </c>
      <c r="E23" s="26"/>
      <c r="F23" s="13" t="n">
        <v>3</v>
      </c>
      <c r="G23" s="13"/>
      <c r="H23" s="26"/>
      <c r="I23" s="165" t="n">
        <f aca="false">SUM(D23:F23)</f>
        <v>17.9</v>
      </c>
      <c r="J23" s="166"/>
      <c r="L23" s="13"/>
      <c r="Q23" s="145" t="s">
        <v>230</v>
      </c>
      <c r="R23" s="26"/>
      <c r="S23" s="26"/>
      <c r="T23" s="159"/>
      <c r="U23" s="184" t="n">
        <v>30</v>
      </c>
    </row>
    <row r="24" customFormat="false" ht="12.75" hidden="false" customHeight="false" outlineLevel="0" collapsed="false">
      <c r="A24" s="1" t="s">
        <v>70</v>
      </c>
      <c r="C24" s="145"/>
      <c r="D24" s="13" t="n">
        <v>0</v>
      </c>
      <c r="E24" s="26"/>
      <c r="F24" s="13" t="n">
        <v>10</v>
      </c>
      <c r="G24" s="13"/>
      <c r="H24" s="26"/>
      <c r="I24" s="165" t="n">
        <f aca="false">SUM(D24:F24)</f>
        <v>10</v>
      </c>
      <c r="J24" s="166"/>
      <c r="L24" s="13"/>
      <c r="Q24" s="145" t="s">
        <v>231</v>
      </c>
      <c r="R24" s="26"/>
      <c r="S24" s="26"/>
      <c r="T24" s="159"/>
      <c r="U24" s="168" t="n">
        <v>30</v>
      </c>
    </row>
    <row r="25" customFormat="false" ht="12.75" hidden="false" customHeight="false" outlineLevel="0" collapsed="false">
      <c r="A25" s="1" t="s">
        <v>232</v>
      </c>
      <c r="C25" s="145"/>
      <c r="D25" s="17" t="n">
        <v>1.2</v>
      </c>
      <c r="E25" s="26"/>
      <c r="F25" s="17"/>
      <c r="G25" s="13"/>
      <c r="H25" s="26"/>
      <c r="I25" s="169" t="n">
        <f aca="false">SUM(D25:F25)</f>
        <v>1.2</v>
      </c>
      <c r="J25" s="166"/>
      <c r="L25" s="13"/>
      <c r="Q25" s="145" t="s">
        <v>233</v>
      </c>
      <c r="R25" s="26"/>
      <c r="S25" s="26"/>
      <c r="T25" s="159"/>
      <c r="U25" s="185" t="s">
        <v>234</v>
      </c>
    </row>
    <row r="26" customFormat="false" ht="12.75" hidden="false" customHeight="false" outlineLevel="0" collapsed="false">
      <c r="A26" s="21" t="s">
        <v>235</v>
      </c>
      <c r="B26" s="21"/>
      <c r="C26" s="174"/>
      <c r="D26" s="186" t="n">
        <f aca="false">SUM(D15:D25)</f>
        <v>46.7</v>
      </c>
      <c r="E26" s="175"/>
      <c r="F26" s="186" t="n">
        <f aca="false">SUM(F15:F25)</f>
        <v>124</v>
      </c>
      <c r="G26" s="186"/>
      <c r="H26" s="175"/>
      <c r="I26" s="186" t="n">
        <f aca="false">SUM(I15:I25)</f>
        <v>170.7</v>
      </c>
      <c r="J26" s="187"/>
      <c r="K26" s="21"/>
      <c r="L26" s="163" t="n">
        <v>131.5</v>
      </c>
      <c r="M26" s="21"/>
      <c r="N26" s="163" t="n">
        <f aca="false">+I26-L26</f>
        <v>39.2</v>
      </c>
      <c r="O26" s="21"/>
      <c r="P26" s="21"/>
      <c r="Q26" s="145" t="s">
        <v>236</v>
      </c>
      <c r="R26" s="175"/>
      <c r="S26" s="175"/>
      <c r="T26" s="177"/>
      <c r="U26" s="168" t="n">
        <v>11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C27" s="145"/>
      <c r="D27" s="26"/>
      <c r="E27" s="26"/>
      <c r="F27" s="26"/>
      <c r="G27" s="26"/>
      <c r="H27" s="26"/>
      <c r="I27" s="26"/>
      <c r="J27" s="156"/>
      <c r="L27" s="13"/>
      <c r="Q27" s="145" t="s">
        <v>237</v>
      </c>
      <c r="R27" s="26"/>
      <c r="S27" s="26"/>
      <c r="T27" s="159"/>
      <c r="U27" s="168" t="n">
        <v>10</v>
      </c>
    </row>
    <row r="28" customFormat="false" ht="13.5" hidden="false" customHeight="false" outlineLevel="0" collapsed="false">
      <c r="A28" s="1" t="s">
        <v>238</v>
      </c>
      <c r="C28" s="145"/>
      <c r="D28" s="13" t="n">
        <v>40.9</v>
      </c>
      <c r="E28" s="13"/>
      <c r="F28" s="13"/>
      <c r="G28" s="13"/>
      <c r="H28" s="13"/>
      <c r="I28" s="13" t="n">
        <f aca="false">SUM(D28:F28)</f>
        <v>40.9</v>
      </c>
      <c r="J28" s="166"/>
      <c r="L28" s="13"/>
      <c r="Q28" s="180" t="s">
        <v>239</v>
      </c>
      <c r="R28" s="181"/>
      <c r="S28" s="181"/>
      <c r="T28" s="182"/>
      <c r="U28" s="183" t="n">
        <f aca="false">SUM(U23:U27)</f>
        <v>81</v>
      </c>
    </row>
    <row r="29" customFormat="false" ht="13.5" hidden="false" customHeight="false" outlineLevel="0" collapsed="false">
      <c r="A29" s="1" t="s">
        <v>240</v>
      </c>
      <c r="C29" s="145"/>
      <c r="D29" s="17" t="n">
        <v>0</v>
      </c>
      <c r="E29" s="13"/>
      <c r="F29" s="13"/>
      <c r="G29" s="13"/>
      <c r="H29" s="13"/>
      <c r="I29" s="17" t="n">
        <f aca="false">SUM(D29:F29)</f>
        <v>0</v>
      </c>
      <c r="J29" s="166"/>
      <c r="L29" s="13"/>
      <c r="Q29" s="145"/>
      <c r="R29" s="26"/>
      <c r="S29" s="26"/>
      <c r="T29" s="26"/>
      <c r="U29" s="188"/>
    </row>
    <row r="30" customFormat="false" ht="12.75" hidden="false" customHeight="false" outlineLevel="0" collapsed="false">
      <c r="A30" s="21" t="s">
        <v>241</v>
      </c>
      <c r="B30" s="21"/>
      <c r="C30" s="174"/>
      <c r="D30" s="163" t="n">
        <f aca="false">SUM(D28:D29)</f>
        <v>40.9</v>
      </c>
      <c r="E30" s="163"/>
      <c r="F30" s="163"/>
      <c r="G30" s="163"/>
      <c r="H30" s="163"/>
      <c r="I30" s="163" t="n">
        <f aca="false">SUM(I28:I29)</f>
        <v>40.9</v>
      </c>
      <c r="J30" s="179"/>
      <c r="K30" s="21"/>
      <c r="L30" s="163" t="n">
        <v>34.3</v>
      </c>
      <c r="M30" s="21"/>
      <c r="N30" s="163" t="n">
        <f aca="false">+I30-L30</f>
        <v>6.6</v>
      </c>
      <c r="O30" s="21"/>
      <c r="P30" s="21"/>
      <c r="Q30" s="174"/>
      <c r="R30" s="175"/>
      <c r="S30" s="175"/>
      <c r="T30" s="175"/>
      <c r="U30" s="179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C31" s="145"/>
      <c r="D31" s="26"/>
      <c r="E31" s="26"/>
      <c r="F31" s="26"/>
      <c r="G31" s="26"/>
      <c r="H31" s="26"/>
      <c r="I31" s="26"/>
      <c r="J31" s="156"/>
      <c r="L31" s="13"/>
      <c r="Q31" s="145"/>
      <c r="R31" s="26"/>
      <c r="S31" s="26"/>
      <c r="T31" s="26"/>
      <c r="U31" s="156"/>
    </row>
    <row r="32" customFormat="false" ht="12.75" hidden="false" customHeight="false" outlineLevel="0" collapsed="false">
      <c r="A32" s="1" t="s">
        <v>242</v>
      </c>
      <c r="C32" s="145"/>
      <c r="D32" s="13" t="n">
        <v>0</v>
      </c>
      <c r="E32" s="26"/>
      <c r="F32" s="26"/>
      <c r="G32" s="26"/>
      <c r="H32" s="26"/>
      <c r="I32" s="13" t="n">
        <f aca="false">SUM(D32:F32)</f>
        <v>0</v>
      </c>
      <c r="J32" s="168"/>
      <c r="L32" s="13"/>
      <c r="Q32" s="145"/>
      <c r="R32" s="26"/>
      <c r="S32" s="26"/>
      <c r="T32" s="26"/>
      <c r="U32" s="156"/>
    </row>
    <row r="33" customFormat="false" ht="12.75" hidden="false" customHeight="false" outlineLevel="0" collapsed="false">
      <c r="A33" s="1" t="s">
        <v>243</v>
      </c>
      <c r="C33" s="145"/>
      <c r="D33" s="17" t="n">
        <v>-13</v>
      </c>
      <c r="E33" s="26"/>
      <c r="F33" s="26"/>
      <c r="G33" s="26"/>
      <c r="H33" s="26"/>
      <c r="I33" s="17" t="n">
        <f aca="false">SUM(D33:F33)</f>
        <v>-13</v>
      </c>
      <c r="J33" s="168"/>
      <c r="L33" s="13"/>
      <c r="Q33" s="145"/>
      <c r="R33" s="26"/>
      <c r="S33" s="26"/>
      <c r="T33" s="26"/>
      <c r="U33" s="156"/>
    </row>
    <row r="34" customFormat="false" ht="12.75" hidden="false" customHeight="false" outlineLevel="0" collapsed="false">
      <c r="A34" s="21" t="s">
        <v>244</v>
      </c>
      <c r="B34" s="21"/>
      <c r="C34" s="174"/>
      <c r="D34" s="163" t="n">
        <f aca="false">SUM(D32:D33)</f>
        <v>-13</v>
      </c>
      <c r="E34" s="175"/>
      <c r="F34" s="175"/>
      <c r="G34" s="175"/>
      <c r="H34" s="175"/>
      <c r="I34" s="163" t="n">
        <f aca="false">SUM(I32:I33)</f>
        <v>-13</v>
      </c>
      <c r="J34" s="164"/>
      <c r="K34" s="21"/>
      <c r="L34" s="163" t="n">
        <v>28.1</v>
      </c>
      <c r="M34" s="21"/>
      <c r="N34" s="163" t="n">
        <f aca="false">+I34-L34</f>
        <v>-41.1</v>
      </c>
      <c r="O34" s="21"/>
      <c r="P34" s="21"/>
      <c r="Q34" s="174"/>
      <c r="R34" s="175"/>
      <c r="S34" s="175"/>
      <c r="T34" s="175"/>
      <c r="U34" s="17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customFormat="false" ht="12.75" hidden="false" customHeight="false" outlineLevel="0" collapsed="false">
      <c r="C35" s="145"/>
      <c r="D35" s="26"/>
      <c r="E35" s="26"/>
      <c r="F35" s="26"/>
      <c r="G35" s="26"/>
      <c r="H35" s="26"/>
      <c r="I35" s="26"/>
      <c r="J35" s="156"/>
      <c r="Q35" s="145"/>
      <c r="R35" s="26"/>
      <c r="S35" s="26"/>
      <c r="T35" s="26"/>
      <c r="U35" s="156"/>
    </row>
    <row r="36" customFormat="false" ht="12.75" hidden="false" customHeight="false" outlineLevel="0" collapsed="false">
      <c r="A36" s="21" t="s">
        <v>245</v>
      </c>
      <c r="B36" s="21"/>
      <c r="C36" s="174"/>
      <c r="D36" s="163" t="n">
        <f aca="false">+D34+D30+D26+D13</f>
        <v>636.4</v>
      </c>
      <c r="E36" s="175"/>
      <c r="F36" s="163" t="n">
        <f aca="false">+F34+F30+F26+F13</f>
        <v>124</v>
      </c>
      <c r="G36" s="163"/>
      <c r="H36" s="175"/>
      <c r="I36" s="163" t="n">
        <f aca="false">+I34+I30+I26+I13</f>
        <v>760.4</v>
      </c>
      <c r="J36" s="164"/>
      <c r="K36" s="21"/>
      <c r="L36" s="163" t="n">
        <f aca="false">+L34+L30+L26+L13</f>
        <v>359.8</v>
      </c>
      <c r="M36" s="21"/>
      <c r="N36" s="163" t="n">
        <f aca="false">+I36-L36</f>
        <v>400.6</v>
      </c>
      <c r="O36" s="21"/>
      <c r="P36" s="21"/>
      <c r="Q36" s="174"/>
      <c r="R36" s="175"/>
      <c r="S36" s="175"/>
      <c r="T36" s="175"/>
      <c r="U36" s="17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</row>
    <row r="37" customFormat="false" ht="12.75" hidden="false" customHeight="false" outlineLevel="0" collapsed="false">
      <c r="A37" s="1" t="s">
        <v>246</v>
      </c>
      <c r="C37" s="145"/>
      <c r="D37" s="26"/>
      <c r="E37" s="26"/>
      <c r="F37" s="26"/>
      <c r="G37" s="26"/>
      <c r="H37" s="26"/>
      <c r="I37" s="17" t="n">
        <v>-216.3</v>
      </c>
      <c r="J37" s="168"/>
      <c r="L37" s="13" t="n">
        <v>-181.9</v>
      </c>
      <c r="N37" s="13" t="n">
        <f aca="false">+I37-L37</f>
        <v>-34.4</v>
      </c>
      <c r="Q37" s="145"/>
      <c r="R37" s="26"/>
      <c r="S37" s="26"/>
      <c r="T37" s="26"/>
      <c r="U37" s="156"/>
    </row>
    <row r="38" customFormat="false" ht="16.5" hidden="false" customHeight="false" outlineLevel="0" collapsed="false">
      <c r="A38" s="189" t="s">
        <v>247</v>
      </c>
      <c r="B38" s="189"/>
      <c r="C38" s="190"/>
      <c r="D38" s="191"/>
      <c r="E38" s="192"/>
      <c r="F38" s="192"/>
      <c r="G38" s="192"/>
      <c r="H38" s="192"/>
      <c r="I38" s="129" t="n">
        <f aca="false">SUM(I36:I37)</f>
        <v>544.1</v>
      </c>
      <c r="J38" s="193"/>
      <c r="K38" s="194"/>
      <c r="L38" s="129" t="n">
        <f aca="false">SUM(L36:L37)</f>
        <v>177.9</v>
      </c>
      <c r="M38" s="194"/>
      <c r="N38" s="129" t="n">
        <f aca="false">SUM(N36:N37)</f>
        <v>366.2</v>
      </c>
      <c r="O38" s="195"/>
      <c r="P38" s="195"/>
      <c r="Q38" s="196"/>
      <c r="R38" s="197"/>
      <c r="S38" s="197"/>
      <c r="T38" s="197"/>
      <c r="U38" s="198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  <c r="CR38" s="195"/>
      <c r="CS38" s="195"/>
      <c r="CT38" s="195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195"/>
      <c r="DG38" s="195"/>
      <c r="DH38" s="195"/>
      <c r="DI38" s="195"/>
      <c r="DJ38" s="195"/>
      <c r="DK38" s="195"/>
      <c r="DL38" s="195"/>
      <c r="DM38" s="195"/>
      <c r="DN38" s="195"/>
      <c r="DO38" s="195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5"/>
      <c r="FP38" s="195"/>
      <c r="FQ38" s="195"/>
      <c r="FR38" s="195"/>
      <c r="FS38" s="195"/>
      <c r="FT38" s="195"/>
      <c r="FU38" s="195"/>
      <c r="FV38" s="195"/>
      <c r="FW38" s="195"/>
      <c r="FX38" s="195"/>
      <c r="FY38" s="195"/>
      <c r="FZ38" s="195"/>
      <c r="GA38" s="195"/>
      <c r="GB38" s="195"/>
      <c r="GC38" s="195"/>
      <c r="GD38" s="195"/>
      <c r="GE38" s="195"/>
      <c r="GF38" s="195"/>
      <c r="GG38" s="195"/>
      <c r="GH38" s="195"/>
      <c r="GI38" s="195"/>
      <c r="GJ38" s="195"/>
      <c r="GK38" s="195"/>
      <c r="GL38" s="195"/>
      <c r="GM38" s="195"/>
      <c r="GN38" s="195"/>
      <c r="GO38" s="195"/>
      <c r="GP38" s="195"/>
      <c r="GQ38" s="195"/>
      <c r="GR38" s="195"/>
      <c r="GS38" s="195"/>
      <c r="GT38" s="195"/>
      <c r="GU38" s="195"/>
      <c r="GV38" s="195"/>
      <c r="GW38" s="195"/>
      <c r="GX38" s="195"/>
      <c r="GY38" s="195"/>
      <c r="GZ38" s="195"/>
      <c r="HA38" s="195"/>
      <c r="HB38" s="195"/>
      <c r="HC38" s="195"/>
      <c r="HD38" s="195"/>
      <c r="HE38" s="195"/>
      <c r="HF38" s="195"/>
      <c r="HG38" s="195"/>
      <c r="HH38" s="195"/>
      <c r="HI38" s="195"/>
      <c r="HJ38" s="195"/>
      <c r="HK38" s="195"/>
      <c r="HL38" s="195"/>
      <c r="HM38" s="195"/>
      <c r="HN38" s="195"/>
      <c r="HO38" s="195"/>
      <c r="HP38" s="195"/>
      <c r="HQ38" s="195"/>
      <c r="HR38" s="195"/>
      <c r="HS38" s="195"/>
      <c r="HT38" s="195"/>
      <c r="HU38" s="195"/>
      <c r="HV38" s="195"/>
      <c r="HW38" s="195"/>
      <c r="HX38" s="195"/>
      <c r="HY38" s="195"/>
      <c r="HZ38" s="195"/>
      <c r="IA38" s="195"/>
      <c r="IB38" s="195"/>
      <c r="IC38" s="195"/>
      <c r="ID38" s="195"/>
      <c r="IE38" s="195"/>
      <c r="IF38" s="195"/>
      <c r="IG38" s="195"/>
      <c r="IH38" s="195"/>
      <c r="II38" s="195"/>
      <c r="IJ38" s="195"/>
      <c r="IK38" s="195"/>
      <c r="IL38" s="195"/>
      <c r="IM38" s="195"/>
      <c r="IN38" s="195"/>
      <c r="IO38" s="195"/>
      <c r="IP38" s="195"/>
      <c r="IQ38" s="195"/>
      <c r="IR38" s="195"/>
      <c r="IS38" s="195"/>
      <c r="IT38" s="195"/>
      <c r="IU38" s="195"/>
      <c r="IV38" s="195"/>
      <c r="IW38" s="195"/>
    </row>
    <row r="39" customFormat="false" ht="14.25" hidden="false" customHeight="false" outlineLevel="0" collapsed="false">
      <c r="C39" s="199"/>
      <c r="D39" s="200"/>
      <c r="E39" s="200"/>
      <c r="F39" s="200"/>
      <c r="G39" s="200"/>
      <c r="H39" s="200"/>
      <c r="I39" s="200"/>
      <c r="J39" s="201"/>
    </row>
  </sheetData>
  <mergeCells count="3">
    <mergeCell ref="T1:U1"/>
    <mergeCell ref="C4:J4"/>
    <mergeCell ref="Q4:U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37.41"/>
    <col collapsed="false" customWidth="true" hidden="false" outlineLevel="0" max="5" min="2" style="34" width="11.7"/>
    <col collapsed="false" customWidth="false" hidden="false" outlineLevel="0" max="257" min="6" style="34" width="9.14"/>
  </cols>
  <sheetData>
    <row r="1" customFormat="false" ht="18" hidden="false" customHeight="false" outlineLevel="0" collapsed="false">
      <c r="A1" s="35" t="s">
        <v>39</v>
      </c>
      <c r="B1" s="35"/>
      <c r="C1" s="35" t="s">
        <v>40</v>
      </c>
      <c r="D1" s="36" t="n">
        <f aca="false">+Forecast!T1</f>
        <v>45926</v>
      </c>
      <c r="E1" s="36"/>
      <c r="F1" s="37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17.25" hidden="false" customHeight="true" outlineLevel="0" collapsed="false"/>
    <row r="3" customFormat="false" ht="18" hidden="false" customHeight="false" outlineLevel="0" collapsed="false">
      <c r="A3" s="35" t="s">
        <v>41</v>
      </c>
      <c r="C3" s="202" t="s">
        <v>43</v>
      </c>
      <c r="D3" s="202" t="s">
        <v>44</v>
      </c>
      <c r="E3" s="202" t="s">
        <v>45</v>
      </c>
    </row>
    <row r="4" customFormat="false" ht="12.75" hidden="false" customHeight="false" outlineLevel="0" collapsed="false">
      <c r="A4" s="42" t="s">
        <v>248</v>
      </c>
      <c r="B4" s="43" t="s">
        <v>51</v>
      </c>
      <c r="C4" s="12" t="n">
        <v>100</v>
      </c>
      <c r="D4" s="12"/>
      <c r="E4" s="45" t="n">
        <f aca="false">+C4-+D4</f>
        <v>100</v>
      </c>
    </row>
    <row r="5" customFormat="false" ht="12.75" hidden="false" customHeight="false" outlineLevel="0" collapsed="false">
      <c r="A5" s="46" t="s">
        <v>249</v>
      </c>
      <c r="C5" s="13" t="n">
        <v>25</v>
      </c>
      <c r="D5" s="13"/>
      <c r="E5" s="48" t="n">
        <f aca="false">+C5-D5</f>
        <v>25</v>
      </c>
    </row>
    <row r="6" customFormat="false" ht="12.75" hidden="false" customHeight="false" outlineLevel="0" collapsed="false">
      <c r="A6" s="46" t="s">
        <v>81</v>
      </c>
      <c r="C6" s="13" t="n">
        <v>-15</v>
      </c>
      <c r="D6" s="13"/>
      <c r="E6" s="48" t="n">
        <f aca="false">+C6-D6</f>
        <v>-15</v>
      </c>
    </row>
    <row r="7" customFormat="false" ht="12.75" hidden="false" customHeight="false" outlineLevel="0" collapsed="false">
      <c r="A7" s="46" t="s">
        <v>250</v>
      </c>
      <c r="B7" s="34" t="s">
        <v>251</v>
      </c>
      <c r="C7" s="13" t="n">
        <v>50</v>
      </c>
      <c r="D7" s="13"/>
      <c r="E7" s="48" t="n">
        <f aca="false">+C7-+D7</f>
        <v>50</v>
      </c>
    </row>
    <row r="8" customFormat="false" ht="12.75" hidden="false" customHeight="false" outlineLevel="0" collapsed="false">
      <c r="A8" s="46" t="s">
        <v>252</v>
      </c>
      <c r="B8" s="34" t="s">
        <v>51</v>
      </c>
      <c r="C8" s="13" t="n">
        <v>70</v>
      </c>
      <c r="D8" s="13"/>
      <c r="E8" s="48" t="n">
        <f aca="false">+C8-+D8</f>
        <v>70</v>
      </c>
    </row>
    <row r="9" customFormat="false" ht="12.75" hidden="false" customHeight="false" outlineLevel="0" collapsed="false">
      <c r="A9" s="46" t="s">
        <v>56</v>
      </c>
      <c r="B9" s="34" t="s">
        <v>51</v>
      </c>
      <c r="C9" s="13" t="n">
        <v>25</v>
      </c>
      <c r="D9" s="13"/>
      <c r="E9" s="48" t="n">
        <f aca="false">+C9-+D9</f>
        <v>25</v>
      </c>
    </row>
    <row r="10" customFormat="false" ht="12.75" hidden="false" customHeight="false" outlineLevel="0" collapsed="false">
      <c r="A10" s="46" t="s">
        <v>57</v>
      </c>
      <c r="B10" s="34" t="s">
        <v>51</v>
      </c>
      <c r="C10" s="13" t="n">
        <v>15</v>
      </c>
      <c r="D10" s="13"/>
      <c r="E10" s="48" t="n">
        <f aca="false">+C10-D10</f>
        <v>15</v>
      </c>
    </row>
    <row r="11" customFormat="false" ht="12.75" hidden="false" customHeight="false" outlineLevel="0" collapsed="false">
      <c r="A11" s="46" t="s">
        <v>58</v>
      </c>
      <c r="B11" s="34" t="s">
        <v>51</v>
      </c>
      <c r="C11" s="13" t="n">
        <v>15</v>
      </c>
      <c r="D11" s="13"/>
      <c r="E11" s="48" t="n">
        <f aca="false">+C11-D11</f>
        <v>15</v>
      </c>
    </row>
    <row r="12" customFormat="false" ht="12.75" hidden="false" customHeight="false" outlineLevel="0" collapsed="false">
      <c r="A12" s="46" t="s">
        <v>60</v>
      </c>
      <c r="B12" s="34" t="s">
        <v>51</v>
      </c>
      <c r="C12" s="13" t="n">
        <v>10</v>
      </c>
      <c r="D12" s="13"/>
      <c r="E12" s="48" t="n">
        <f aca="false">+C12-D12</f>
        <v>10</v>
      </c>
    </row>
    <row r="13" customFormat="false" ht="12.75" hidden="false" customHeight="false" outlineLevel="0" collapsed="false">
      <c r="A13" s="46" t="s">
        <v>59</v>
      </c>
      <c r="B13" s="34" t="s">
        <v>51</v>
      </c>
      <c r="C13" s="13" t="n">
        <v>10</v>
      </c>
      <c r="D13" s="13"/>
      <c r="E13" s="48" t="n">
        <f aca="false">+C13-D13</f>
        <v>10</v>
      </c>
    </row>
    <row r="14" customFormat="false" ht="12.75" hidden="false" customHeight="false" outlineLevel="0" collapsed="false">
      <c r="A14" s="46" t="s">
        <v>62</v>
      </c>
      <c r="B14" s="34" t="s">
        <v>63</v>
      </c>
      <c r="C14" s="13" t="n">
        <v>3.2</v>
      </c>
      <c r="D14" s="13" t="n">
        <v>3.2</v>
      </c>
      <c r="E14" s="48" t="n">
        <f aca="false">+C14-D14</f>
        <v>0</v>
      </c>
    </row>
    <row r="15" customFormat="false" ht="12.75" hidden="false" customHeight="false" outlineLevel="0" collapsed="false">
      <c r="A15" s="46" t="s">
        <v>65</v>
      </c>
      <c r="B15" s="34" t="s">
        <v>66</v>
      </c>
      <c r="C15" s="13" t="n">
        <v>1.1</v>
      </c>
      <c r="D15" s="13" t="n">
        <v>1.1</v>
      </c>
      <c r="E15" s="48" t="n">
        <f aca="false">+C15-D15</f>
        <v>0</v>
      </c>
    </row>
    <row r="16" customFormat="false" ht="12.75" hidden="false" customHeight="false" outlineLevel="0" collapsed="false">
      <c r="A16" s="46" t="s">
        <v>68</v>
      </c>
      <c r="B16" s="34" t="s">
        <v>63</v>
      </c>
      <c r="C16" s="13" t="n">
        <v>0.9</v>
      </c>
      <c r="D16" s="13" t="n">
        <v>0.9</v>
      </c>
      <c r="E16" s="48" t="n">
        <f aca="false">+C16-D16</f>
        <v>0</v>
      </c>
    </row>
    <row r="17" customFormat="false" ht="12.75" hidden="false" customHeight="false" outlineLevel="0" collapsed="false">
      <c r="A17" s="46" t="s">
        <v>69</v>
      </c>
      <c r="B17" s="34" t="s">
        <v>70</v>
      </c>
      <c r="C17" s="13" t="n">
        <v>0.5</v>
      </c>
      <c r="D17" s="13" t="n">
        <v>0.5</v>
      </c>
      <c r="E17" s="48" t="n">
        <f aca="false">+C17-D17</f>
        <v>0</v>
      </c>
    </row>
    <row r="18" customFormat="false" ht="12.75" hidden="false" customHeight="false" outlineLevel="0" collapsed="false">
      <c r="A18" s="46" t="s">
        <v>71</v>
      </c>
      <c r="B18" s="34" t="s">
        <v>72</v>
      </c>
      <c r="C18" s="13" t="n">
        <v>0.9</v>
      </c>
      <c r="D18" s="13" t="n">
        <v>0.9</v>
      </c>
      <c r="E18" s="48" t="n">
        <f aca="false">+C18-D18</f>
        <v>0</v>
      </c>
    </row>
    <row r="19" customFormat="false" ht="12.75" hidden="false" customHeight="false" outlineLevel="0" collapsed="false">
      <c r="A19" s="49" t="s">
        <v>16</v>
      </c>
      <c r="B19" s="51"/>
      <c r="C19" s="50" t="n">
        <f aca="false">SUM(C4:C18)</f>
        <v>311.6</v>
      </c>
      <c r="D19" s="50" t="n">
        <f aca="false">SUM(D4:D18)</f>
        <v>6.6</v>
      </c>
      <c r="E19" s="52" t="n">
        <f aca="false">SUM(E4:E18)</f>
        <v>305</v>
      </c>
    </row>
    <row r="20" customFormat="false" ht="12.75" hidden="false" customHeight="false" outlineLevel="0" collapsed="false">
      <c r="A20" s="42" t="s">
        <v>73</v>
      </c>
      <c r="B20" s="43"/>
      <c r="C20" s="12" t="n">
        <v>90.9</v>
      </c>
      <c r="D20" s="12" t="n">
        <v>90.9</v>
      </c>
      <c r="E20" s="45" t="n">
        <f aca="false">+C20-+D20</f>
        <v>0</v>
      </c>
    </row>
    <row r="21" customFormat="false" ht="12.75" hidden="false" customHeight="false" outlineLevel="0" collapsed="false">
      <c r="A21" s="46" t="s">
        <v>78</v>
      </c>
      <c r="C21" s="13" t="n">
        <v>2.1</v>
      </c>
      <c r="D21" s="13" t="n">
        <v>2.1</v>
      </c>
      <c r="E21" s="48" t="n">
        <f aca="false">+C21-D21</f>
        <v>0</v>
      </c>
    </row>
    <row r="22" customFormat="false" ht="12.75" hidden="false" customHeight="false" outlineLevel="0" collapsed="false">
      <c r="A22" s="46" t="s">
        <v>192</v>
      </c>
      <c r="C22" s="13" t="n">
        <v>1.2</v>
      </c>
      <c r="D22" s="13" t="n">
        <v>1.2</v>
      </c>
      <c r="E22" s="48" t="n">
        <f aca="false">+C22-D22</f>
        <v>0</v>
      </c>
    </row>
    <row r="23" customFormat="false" ht="12.75" hidden="false" customHeight="false" outlineLevel="0" collapsed="false">
      <c r="A23" s="59" t="s">
        <v>80</v>
      </c>
      <c r="B23" s="60"/>
      <c r="C23" s="17" t="n">
        <v>0.7</v>
      </c>
      <c r="D23" s="17" t="n">
        <v>0.7</v>
      </c>
      <c r="E23" s="54" t="n">
        <f aca="false">+C23-D23</f>
        <v>0</v>
      </c>
    </row>
    <row r="24" customFormat="false" ht="12.75" hidden="false" customHeight="false" outlineLevel="0" collapsed="false">
      <c r="A24" s="49" t="s">
        <v>38</v>
      </c>
      <c r="B24" s="51"/>
      <c r="C24" s="50" t="n">
        <f aca="false">SUM(C20:C23)</f>
        <v>94.9</v>
      </c>
      <c r="D24" s="50" t="n">
        <f aca="false">SUM(D20:D23)</f>
        <v>94.9</v>
      </c>
      <c r="E24" s="52" t="n">
        <f aca="false">SUM(E20:E23)</f>
        <v>0</v>
      </c>
    </row>
    <row r="25" customFormat="false" ht="12.75" hidden="false" customHeight="false" outlineLevel="0" collapsed="false">
      <c r="A25" s="42" t="s">
        <v>85</v>
      </c>
      <c r="B25" s="43"/>
      <c r="C25" s="12" t="n">
        <v>60</v>
      </c>
      <c r="D25" s="12"/>
      <c r="E25" s="45" t="n">
        <f aca="false">+C25-+D25</f>
        <v>60</v>
      </c>
    </row>
    <row r="26" customFormat="false" ht="12.75" hidden="false" customHeight="false" outlineLevel="0" collapsed="false">
      <c r="A26" s="46" t="s">
        <v>84</v>
      </c>
      <c r="C26" s="13" t="n">
        <v>35</v>
      </c>
      <c r="D26" s="13"/>
      <c r="E26" s="48" t="n">
        <f aca="false">+C26-D26</f>
        <v>35</v>
      </c>
    </row>
    <row r="27" customFormat="false" ht="12.75" hidden="false" customHeight="false" outlineLevel="0" collapsed="false">
      <c r="A27" s="46" t="s">
        <v>83</v>
      </c>
      <c r="C27" s="13" t="n">
        <v>25</v>
      </c>
      <c r="D27" s="13"/>
      <c r="E27" s="48" t="n">
        <f aca="false">+C27-D27</f>
        <v>25</v>
      </c>
    </row>
    <row r="28" customFormat="false" ht="12.75" hidden="false" customHeight="false" outlineLevel="0" collapsed="false">
      <c r="A28" s="46" t="s">
        <v>81</v>
      </c>
      <c r="C28" s="13" t="n">
        <v>-37.5</v>
      </c>
      <c r="D28" s="13"/>
      <c r="E28" s="48" t="n">
        <f aca="false">+C28-D28</f>
        <v>-37.5</v>
      </c>
    </row>
    <row r="29" customFormat="false" ht="12.75" hidden="false" customHeight="false" outlineLevel="0" collapsed="false">
      <c r="A29" s="46" t="s">
        <v>253</v>
      </c>
      <c r="C29" s="13" t="n">
        <v>17.2</v>
      </c>
      <c r="D29" s="13"/>
      <c r="E29" s="48" t="n">
        <f aca="false">+C29-D29</f>
        <v>17.2</v>
      </c>
    </row>
    <row r="30" customFormat="false" ht="12.75" hidden="false" customHeight="false" outlineLevel="0" collapsed="false">
      <c r="A30" s="46" t="s">
        <v>87</v>
      </c>
      <c r="C30" s="13" t="n">
        <v>10</v>
      </c>
      <c r="D30" s="13" t="n">
        <v>2</v>
      </c>
      <c r="E30" s="48" t="n">
        <f aca="false">+C30-D30</f>
        <v>8</v>
      </c>
    </row>
    <row r="31" customFormat="false" ht="12.75" hidden="false" customHeight="false" outlineLevel="0" collapsed="false">
      <c r="A31" s="46" t="s">
        <v>88</v>
      </c>
      <c r="C31" s="13" t="n">
        <v>0.6</v>
      </c>
      <c r="D31" s="13" t="n">
        <v>0.6</v>
      </c>
      <c r="E31" s="54" t="n">
        <f aca="false">+C31-D31</f>
        <v>0</v>
      </c>
    </row>
    <row r="32" customFormat="false" ht="12.75" hidden="false" customHeight="false" outlineLevel="0" collapsed="false">
      <c r="A32" s="49" t="s">
        <v>30</v>
      </c>
      <c r="B32" s="51"/>
      <c r="C32" s="50" t="n">
        <f aca="false">SUM(C25:C31)</f>
        <v>110.3</v>
      </c>
      <c r="D32" s="50" t="n">
        <f aca="false">SUM(D25:D31)</f>
        <v>2.6</v>
      </c>
      <c r="E32" s="52" t="n">
        <f aca="false">SUM(E25:E31)</f>
        <v>107.7</v>
      </c>
    </row>
    <row r="33" customFormat="false" ht="12.75" hidden="false" customHeight="false" outlineLevel="0" collapsed="false">
      <c r="A33" s="46" t="s">
        <v>89</v>
      </c>
      <c r="C33" s="13" t="n">
        <v>56</v>
      </c>
      <c r="D33" s="13" t="n">
        <v>56</v>
      </c>
      <c r="E33" s="48" t="n">
        <f aca="false">+C33-D33</f>
        <v>0</v>
      </c>
    </row>
    <row r="34" customFormat="false" ht="15.75" hidden="false" customHeight="false" outlineLevel="0" collapsed="false">
      <c r="A34" s="55" t="s">
        <v>90</v>
      </c>
      <c r="B34" s="57"/>
      <c r="C34" s="203" t="n">
        <f aca="false">+C33+C32+C24+C19</f>
        <v>572.8</v>
      </c>
      <c r="D34" s="203" t="n">
        <f aca="false">+D33+D32+D24+D19</f>
        <v>160.1</v>
      </c>
      <c r="E34" s="204" t="n">
        <f aca="false">+E33+E32+E24+E19</f>
        <v>412.7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</row>
    <row r="35" customFormat="false" ht="20.1" hidden="false" customHeight="true" outlineLevel="0" collapsed="false">
      <c r="C35" s="13"/>
      <c r="D35" s="13"/>
      <c r="E35" s="13"/>
    </row>
    <row r="36" customFormat="false" ht="18" hidden="false" customHeight="false" outlineLevel="0" collapsed="false">
      <c r="A36" s="35" t="s">
        <v>91</v>
      </c>
      <c r="C36" s="13"/>
      <c r="D36" s="13"/>
      <c r="E36" s="13"/>
    </row>
    <row r="37" customFormat="false" ht="12.75" hidden="false" customHeight="false" outlineLevel="0" collapsed="false">
      <c r="A37" s="42" t="s">
        <v>92</v>
      </c>
      <c r="B37" s="43"/>
      <c r="C37" s="12" t="n">
        <v>103</v>
      </c>
      <c r="D37" s="12" t="n">
        <v>103</v>
      </c>
      <c r="E37" s="45" t="n">
        <f aca="false">+C37-D37</f>
        <v>0</v>
      </c>
    </row>
    <row r="38" customFormat="false" ht="12.75" hidden="false" customHeight="false" outlineLevel="0" collapsed="false">
      <c r="A38" s="46" t="s">
        <v>95</v>
      </c>
      <c r="C38" s="13" t="n">
        <v>45</v>
      </c>
      <c r="D38" s="13" t="n">
        <v>15</v>
      </c>
      <c r="E38" s="48" t="n">
        <f aca="false">+C38-D38</f>
        <v>30</v>
      </c>
    </row>
    <row r="39" customFormat="false" ht="12.75" hidden="false" customHeight="false" outlineLevel="0" collapsed="false">
      <c r="A39" s="59" t="s">
        <v>96</v>
      </c>
      <c r="B39" s="60"/>
      <c r="C39" s="17" t="n">
        <v>13.3</v>
      </c>
      <c r="D39" s="17"/>
      <c r="E39" s="54" t="n">
        <f aca="false">+C39-D39</f>
        <v>13.3</v>
      </c>
    </row>
    <row r="40" customFormat="false" ht="15.75" hidden="false" customHeight="false" outlineLevel="0" collapsed="false">
      <c r="A40" s="55" t="s">
        <v>97</v>
      </c>
      <c r="B40" s="57"/>
      <c r="C40" s="203" t="n">
        <f aca="false">SUM(C37:C39)</f>
        <v>161.3</v>
      </c>
      <c r="D40" s="203" t="n">
        <f aca="false">SUM(D37:D39)</f>
        <v>118</v>
      </c>
      <c r="E40" s="204" t="n">
        <f aca="false">SUM(E37:E39)</f>
        <v>43.3</v>
      </c>
    </row>
    <row r="41" customFormat="false" ht="12" hidden="false" customHeight="true" outlineLevel="0" collapsed="false">
      <c r="C41" s="13"/>
      <c r="D41" s="13"/>
      <c r="E41" s="13"/>
    </row>
    <row r="42" customFormat="false" ht="18" hidden="false" customHeight="false" outlineLevel="0" collapsed="false">
      <c r="A42" s="205" t="s">
        <v>98</v>
      </c>
      <c r="B42" s="206"/>
      <c r="C42" s="207" t="n">
        <f aca="false">+C40+C34</f>
        <v>734.1</v>
      </c>
      <c r="D42" s="207" t="n">
        <f aca="false">+D40+D34</f>
        <v>278.1</v>
      </c>
      <c r="E42" s="208" t="n">
        <f aca="false">+E40+E34</f>
        <v>456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</row>
    <row r="43" customFormat="false" ht="15" hidden="false" customHeight="true" outlineLevel="0" collapsed="false"/>
    <row r="44" customFormat="false" ht="18" hidden="false" customHeight="false" outlineLevel="0" collapsed="false">
      <c r="A44" s="35" t="s">
        <v>254</v>
      </c>
    </row>
    <row r="45" customFormat="false" ht="12.75" hidden="false" customHeight="false" outlineLevel="0" collapsed="false">
      <c r="A45" s="209" t="s">
        <v>255</v>
      </c>
      <c r="B45" s="210"/>
      <c r="C45" s="210"/>
      <c r="D45" s="210"/>
      <c r="E45" s="45" t="n">
        <v>0</v>
      </c>
    </row>
    <row r="46" customFormat="false" ht="12.75" hidden="false" customHeight="false" outlineLevel="0" collapsed="false">
      <c r="A46" s="211" t="s">
        <v>144</v>
      </c>
      <c r="B46" s="26"/>
      <c r="C46" s="26"/>
      <c r="D46" s="26"/>
      <c r="E46" s="48" t="n">
        <v>0</v>
      </c>
    </row>
    <row r="47" customFormat="false" ht="12.75" hidden="false" customHeight="false" outlineLevel="0" collapsed="false">
      <c r="A47" s="211" t="s">
        <v>103</v>
      </c>
      <c r="B47" s="26"/>
      <c r="C47" s="26"/>
      <c r="D47" s="26"/>
      <c r="E47" s="48" t="n">
        <v>20.7</v>
      </c>
    </row>
    <row r="48" customFormat="false" ht="12.75" hidden="false" customHeight="false" outlineLevel="0" collapsed="false">
      <c r="A48" s="211" t="s">
        <v>256</v>
      </c>
      <c r="B48" s="26"/>
      <c r="C48" s="26"/>
      <c r="D48" s="26"/>
      <c r="E48" s="48" t="n">
        <v>17.5</v>
      </c>
    </row>
    <row r="49" customFormat="false" ht="12.75" hidden="false" customHeight="false" outlineLevel="0" collapsed="false">
      <c r="A49" s="211" t="s">
        <v>257</v>
      </c>
      <c r="B49" s="26"/>
      <c r="C49" s="26"/>
      <c r="D49" s="26"/>
      <c r="E49" s="48" t="n">
        <v>11</v>
      </c>
    </row>
    <row r="50" customFormat="false" ht="12.75" hidden="false" customHeight="false" outlineLevel="0" collapsed="false">
      <c r="A50" s="211" t="s">
        <v>258</v>
      </c>
      <c r="B50" s="26"/>
      <c r="C50" s="26"/>
      <c r="D50" s="26"/>
      <c r="E50" s="48" t="n">
        <v>9</v>
      </c>
    </row>
    <row r="51" customFormat="false" ht="12.75" hidden="false" customHeight="false" outlineLevel="0" collapsed="false">
      <c r="A51" s="211" t="s">
        <v>259</v>
      </c>
      <c r="B51" s="26"/>
      <c r="C51" s="26"/>
      <c r="D51" s="175"/>
      <c r="E51" s="48" t="n">
        <v>6</v>
      </c>
    </row>
    <row r="52" customFormat="false" ht="12.75" hidden="false" customHeight="false" outlineLevel="0" collapsed="false">
      <c r="A52" s="211" t="s">
        <v>260</v>
      </c>
      <c r="B52" s="26"/>
      <c r="C52" s="26"/>
      <c r="D52" s="26"/>
      <c r="E52" s="48" t="n">
        <v>4.7</v>
      </c>
    </row>
    <row r="53" customFormat="false" ht="12.75" hidden="false" customHeight="false" outlineLevel="0" collapsed="false">
      <c r="A53" s="211" t="s">
        <v>261</v>
      </c>
      <c r="B53" s="26"/>
      <c r="C53" s="26"/>
      <c r="D53" s="26"/>
      <c r="E53" s="48" t="n">
        <v>2.2</v>
      </c>
    </row>
    <row r="54" customFormat="false" ht="12.75" hidden="false" customHeight="false" outlineLevel="0" collapsed="false">
      <c r="A54" s="211" t="s">
        <v>262</v>
      </c>
      <c r="B54" s="26"/>
      <c r="C54" s="26"/>
      <c r="D54" s="26"/>
      <c r="E54" s="48" t="n">
        <v>2</v>
      </c>
    </row>
    <row r="55" customFormat="false" ht="12.75" hidden="false" customHeight="false" outlineLevel="0" collapsed="false">
      <c r="A55" s="212" t="s">
        <v>263</v>
      </c>
      <c r="B55" s="213"/>
      <c r="C55" s="213"/>
      <c r="D55" s="213"/>
      <c r="E55" s="54" t="n">
        <v>1.6</v>
      </c>
    </row>
    <row r="56" customFormat="false" ht="18" hidden="false" customHeight="false" outlineLevel="0" collapsed="false">
      <c r="A56" s="214" t="s">
        <v>264</v>
      </c>
      <c r="B56" s="215"/>
      <c r="C56" s="215"/>
      <c r="D56" s="215"/>
      <c r="E56" s="208" t="n">
        <f aca="false">SUM(E45:E55)</f>
        <v>74.7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37.41"/>
    <col collapsed="false" customWidth="true" hidden="false" outlineLevel="0" max="5" min="2" style="34" width="11.7"/>
    <col collapsed="false" customWidth="false" hidden="false" outlineLevel="0" max="257" min="6" style="34" width="9.14"/>
  </cols>
  <sheetData>
    <row r="1" customFormat="false" ht="18" hidden="false" customHeight="false" outlineLevel="0" collapsed="false">
      <c r="A1" s="35" t="s">
        <v>39</v>
      </c>
      <c r="B1" s="35"/>
      <c r="C1" s="35" t="s">
        <v>40</v>
      </c>
      <c r="D1" s="36" t="n">
        <f aca="false">+Forecast!T1</f>
        <v>45926</v>
      </c>
      <c r="E1" s="36"/>
      <c r="F1" s="37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17.25" hidden="false" customHeight="true" outlineLevel="0" collapsed="false"/>
    <row r="3" customFormat="false" ht="18" hidden="false" customHeight="false" outlineLevel="0" collapsed="false">
      <c r="A3" s="35" t="s">
        <v>41</v>
      </c>
      <c r="C3" s="202" t="s">
        <v>43</v>
      </c>
      <c r="D3" s="202" t="s">
        <v>44</v>
      </c>
      <c r="E3" s="202" t="s">
        <v>45</v>
      </c>
    </row>
    <row r="4" customFormat="false" ht="12.75" hidden="false" customHeight="false" outlineLevel="0" collapsed="false">
      <c r="A4" s="42" t="s">
        <v>265</v>
      </c>
      <c r="B4" s="43" t="s">
        <v>51</v>
      </c>
      <c r="C4" s="12" t="n">
        <v>20</v>
      </c>
      <c r="D4" s="12" t="n">
        <v>20</v>
      </c>
      <c r="E4" s="45" t="n">
        <f aca="false">+C4-D4</f>
        <v>0</v>
      </c>
    </row>
    <row r="5" customFormat="false" ht="12.75" hidden="false" customHeight="false" outlineLevel="0" collapsed="false">
      <c r="A5" s="46" t="s">
        <v>250</v>
      </c>
      <c r="B5" s="34" t="s">
        <v>251</v>
      </c>
      <c r="C5" s="13" t="n">
        <f aca="false">28.8-15</f>
        <v>13.8</v>
      </c>
      <c r="D5" s="13"/>
      <c r="E5" s="48" t="n">
        <f aca="false">+C5-+D5</f>
        <v>13.8</v>
      </c>
    </row>
    <row r="6" customFormat="false" ht="12.75" hidden="false" customHeight="false" outlineLevel="0" collapsed="false">
      <c r="A6" s="46" t="s">
        <v>252</v>
      </c>
      <c r="B6" s="34" t="s">
        <v>51</v>
      </c>
      <c r="C6" s="13" t="n">
        <f aca="false">+Prudency!C8</f>
        <v>70</v>
      </c>
      <c r="D6" s="13"/>
      <c r="E6" s="48" t="n">
        <f aca="false">+C6-+D6</f>
        <v>70</v>
      </c>
    </row>
    <row r="7" customFormat="false" ht="12.75" hidden="false" customHeight="false" outlineLevel="0" collapsed="false">
      <c r="A7" s="46" t="s">
        <v>56</v>
      </c>
      <c r="B7" s="34" t="s">
        <v>51</v>
      </c>
      <c r="C7" s="13" t="n">
        <f aca="false">+Prudency!C9</f>
        <v>25</v>
      </c>
      <c r="D7" s="13"/>
      <c r="E7" s="48" t="n">
        <f aca="false">+C7-+D7</f>
        <v>25</v>
      </c>
    </row>
    <row r="8" customFormat="false" ht="12.75" hidden="false" customHeight="false" outlineLevel="0" collapsed="false">
      <c r="A8" s="46" t="s">
        <v>57</v>
      </c>
      <c r="B8" s="34" t="s">
        <v>51</v>
      </c>
      <c r="C8" s="13" t="n">
        <v>20</v>
      </c>
      <c r="D8" s="13" t="n">
        <v>20</v>
      </c>
      <c r="E8" s="48" t="n">
        <f aca="false">+C8-D8</f>
        <v>0</v>
      </c>
    </row>
    <row r="9" customFormat="false" ht="12.75" hidden="false" customHeight="false" outlineLevel="0" collapsed="false">
      <c r="A9" s="46" t="s">
        <v>58</v>
      </c>
      <c r="B9" s="34" t="s">
        <v>51</v>
      </c>
      <c r="C9" s="13" t="n">
        <f aca="false">+Prudency!C11</f>
        <v>15</v>
      </c>
      <c r="D9" s="13"/>
      <c r="E9" s="48" t="n">
        <f aca="false">+C9-D9</f>
        <v>15</v>
      </c>
    </row>
    <row r="10" customFormat="false" ht="12.75" hidden="false" customHeight="false" outlineLevel="0" collapsed="false">
      <c r="A10" s="46" t="s">
        <v>60</v>
      </c>
      <c r="B10" s="34" t="s">
        <v>51</v>
      </c>
      <c r="C10" s="13" t="n">
        <f aca="false">+Prudency!C12</f>
        <v>10</v>
      </c>
      <c r="D10" s="13"/>
      <c r="E10" s="48" t="n">
        <f aca="false">+C10-D10</f>
        <v>10</v>
      </c>
    </row>
    <row r="11" customFormat="false" ht="12.75" hidden="false" customHeight="false" outlineLevel="0" collapsed="false">
      <c r="A11" s="46" t="s">
        <v>59</v>
      </c>
      <c r="B11" s="34" t="s">
        <v>51</v>
      </c>
      <c r="C11" s="13" t="n">
        <f aca="false">+Prudency!C13</f>
        <v>10</v>
      </c>
      <c r="D11" s="13"/>
      <c r="E11" s="48" t="n">
        <f aca="false">+C11-D11</f>
        <v>10</v>
      </c>
    </row>
    <row r="12" customFormat="false" ht="12.75" hidden="false" customHeight="false" outlineLevel="0" collapsed="false">
      <c r="A12" s="46" t="s">
        <v>62</v>
      </c>
      <c r="B12" s="34" t="s">
        <v>63</v>
      </c>
      <c r="C12" s="13" t="n">
        <f aca="false">+Prudency!C14</f>
        <v>3.2</v>
      </c>
      <c r="D12" s="13" t="n">
        <v>3.2</v>
      </c>
      <c r="E12" s="48" t="n">
        <f aca="false">+C12-D12</f>
        <v>0</v>
      </c>
    </row>
    <row r="13" customFormat="false" ht="12.75" hidden="false" customHeight="false" outlineLevel="0" collapsed="false">
      <c r="A13" s="46" t="s">
        <v>65</v>
      </c>
      <c r="B13" s="34" t="s">
        <v>66</v>
      </c>
      <c r="C13" s="13" t="n">
        <f aca="false">+Prudency!C15</f>
        <v>1.1</v>
      </c>
      <c r="D13" s="13" t="n">
        <v>1.1</v>
      </c>
      <c r="E13" s="48" t="n">
        <f aca="false">+C13-D13</f>
        <v>0</v>
      </c>
    </row>
    <row r="14" customFormat="false" ht="12.75" hidden="false" customHeight="false" outlineLevel="0" collapsed="false">
      <c r="A14" s="46" t="s">
        <v>68</v>
      </c>
      <c r="B14" s="34" t="s">
        <v>63</v>
      </c>
      <c r="C14" s="13" t="n">
        <f aca="false">+Prudency!C16</f>
        <v>0.9</v>
      </c>
      <c r="D14" s="13" t="n">
        <v>0.9</v>
      </c>
      <c r="E14" s="48" t="n">
        <f aca="false">+C14-D14</f>
        <v>0</v>
      </c>
    </row>
    <row r="15" customFormat="false" ht="12.75" hidden="false" customHeight="false" outlineLevel="0" collapsed="false">
      <c r="A15" s="46" t="s">
        <v>69</v>
      </c>
      <c r="B15" s="34" t="s">
        <v>70</v>
      </c>
      <c r="C15" s="13" t="n">
        <f aca="false">+Prudency!C17</f>
        <v>0.5</v>
      </c>
      <c r="D15" s="13" t="n">
        <v>0.5</v>
      </c>
      <c r="E15" s="48" t="n">
        <f aca="false">+C15-D15</f>
        <v>0</v>
      </c>
    </row>
    <row r="16" customFormat="false" ht="12.75" hidden="false" customHeight="false" outlineLevel="0" collapsed="false">
      <c r="A16" s="46" t="s">
        <v>71</v>
      </c>
      <c r="B16" s="34" t="s">
        <v>72</v>
      </c>
      <c r="C16" s="13" t="n">
        <f aca="false">+Prudency!C18</f>
        <v>0.9</v>
      </c>
      <c r="D16" s="13" t="n">
        <v>0.9</v>
      </c>
      <c r="E16" s="48" t="n">
        <f aca="false">+C16-D16</f>
        <v>0</v>
      </c>
    </row>
    <row r="17" customFormat="false" ht="12.75" hidden="false" customHeight="false" outlineLevel="0" collapsed="false">
      <c r="A17" s="49" t="s">
        <v>16</v>
      </c>
      <c r="B17" s="51"/>
      <c r="C17" s="50" t="n">
        <f aca="false">SUM(C4:C16)</f>
        <v>190.4</v>
      </c>
      <c r="D17" s="50" t="n">
        <f aca="false">SUM(D4:D16)</f>
        <v>46.6</v>
      </c>
      <c r="E17" s="52" t="n">
        <f aca="false">SUM(E4:E16)</f>
        <v>143.8</v>
      </c>
    </row>
    <row r="18" customFormat="false" ht="12.75" hidden="false" customHeight="false" outlineLevel="0" collapsed="false">
      <c r="A18" s="42" t="s">
        <v>73</v>
      </c>
      <c r="B18" s="43"/>
      <c r="C18" s="12" t="n">
        <v>90.9</v>
      </c>
      <c r="D18" s="12" t="n">
        <v>90.9</v>
      </c>
      <c r="E18" s="45" t="n">
        <f aca="false">+C18-+D18</f>
        <v>0</v>
      </c>
    </row>
    <row r="19" customFormat="false" ht="12.75" hidden="false" customHeight="false" outlineLevel="0" collapsed="false">
      <c r="A19" s="46" t="s">
        <v>78</v>
      </c>
      <c r="C19" s="13" t="n">
        <f aca="false">+Prudency!C21</f>
        <v>2.1</v>
      </c>
      <c r="D19" s="13" t="n">
        <v>2.1</v>
      </c>
      <c r="E19" s="48" t="n">
        <f aca="false">+C19-D19</f>
        <v>0</v>
      </c>
    </row>
    <row r="20" customFormat="false" ht="12.75" hidden="false" customHeight="false" outlineLevel="0" collapsed="false">
      <c r="A20" s="46" t="s">
        <v>192</v>
      </c>
      <c r="C20" s="13" t="n">
        <f aca="false">+Prudency!C22</f>
        <v>1.2</v>
      </c>
      <c r="D20" s="13" t="n">
        <v>1.2</v>
      </c>
      <c r="E20" s="48" t="n">
        <f aca="false">+C20-D20</f>
        <v>0</v>
      </c>
    </row>
    <row r="21" customFormat="false" ht="12.75" hidden="false" customHeight="false" outlineLevel="0" collapsed="false">
      <c r="A21" s="59" t="s">
        <v>80</v>
      </c>
      <c r="B21" s="60"/>
      <c r="C21" s="17" t="n">
        <f aca="false">+Prudency!C23</f>
        <v>0.7</v>
      </c>
      <c r="D21" s="17" t="n">
        <v>0.7</v>
      </c>
      <c r="E21" s="54" t="n">
        <f aca="false">+C21-D21</f>
        <v>0</v>
      </c>
    </row>
    <row r="22" customFormat="false" ht="12.75" hidden="false" customHeight="false" outlineLevel="0" collapsed="false">
      <c r="A22" s="49" t="s">
        <v>38</v>
      </c>
      <c r="B22" s="51"/>
      <c r="C22" s="50" t="n">
        <f aca="false">SUM(C18:C21)</f>
        <v>94.9</v>
      </c>
      <c r="D22" s="50" t="n">
        <f aca="false">SUM(D18:D21)</f>
        <v>94.9</v>
      </c>
      <c r="E22" s="52" t="n">
        <f aca="false">SUM(E18:E21)</f>
        <v>0</v>
      </c>
    </row>
    <row r="23" customFormat="false" ht="12.75" hidden="false" customHeight="false" outlineLevel="0" collapsed="false">
      <c r="A23" s="42" t="s">
        <v>85</v>
      </c>
      <c r="B23" s="43"/>
      <c r="C23" s="12" t="n">
        <f aca="false">+Prudency!C25</f>
        <v>60</v>
      </c>
      <c r="D23" s="12"/>
      <c r="E23" s="45" t="n">
        <f aca="false">+C23-+D23</f>
        <v>60</v>
      </c>
    </row>
    <row r="24" customFormat="false" ht="12.75" hidden="false" customHeight="false" outlineLevel="0" collapsed="false">
      <c r="A24" s="46" t="s">
        <v>84</v>
      </c>
      <c r="C24" s="13" t="n">
        <f aca="false">+Prudency!C26</f>
        <v>35</v>
      </c>
      <c r="D24" s="13"/>
      <c r="E24" s="48" t="n">
        <f aca="false">+C24-D24</f>
        <v>35</v>
      </c>
    </row>
    <row r="25" customFormat="false" ht="12.75" hidden="false" customHeight="false" outlineLevel="0" collapsed="false">
      <c r="A25" s="46" t="s">
        <v>83</v>
      </c>
      <c r="C25" s="13" t="n">
        <f aca="false">+Prudency!C27</f>
        <v>25</v>
      </c>
      <c r="D25" s="13"/>
      <c r="E25" s="48" t="n">
        <f aca="false">+C25-D25</f>
        <v>25</v>
      </c>
    </row>
    <row r="26" customFormat="false" ht="12.75" hidden="false" customHeight="false" outlineLevel="0" collapsed="false">
      <c r="A26" s="46" t="s">
        <v>266</v>
      </c>
      <c r="C26" s="13" t="n">
        <v>-37.5</v>
      </c>
      <c r="D26" s="13"/>
      <c r="E26" s="48" t="n">
        <f aca="false">+C26-D26</f>
        <v>-37.5</v>
      </c>
    </row>
    <row r="27" customFormat="false" ht="12.75" hidden="false" customHeight="false" outlineLevel="0" collapsed="false">
      <c r="A27" s="46" t="s">
        <v>253</v>
      </c>
      <c r="C27" s="13" t="n">
        <f aca="false">+Prudency!C29</f>
        <v>17.2</v>
      </c>
      <c r="D27" s="13"/>
      <c r="E27" s="48" t="n">
        <f aca="false">+C27-D27</f>
        <v>17.2</v>
      </c>
    </row>
    <row r="28" customFormat="false" ht="12.75" hidden="false" customHeight="false" outlineLevel="0" collapsed="false">
      <c r="A28" s="46" t="s">
        <v>87</v>
      </c>
      <c r="C28" s="13" t="n">
        <f aca="false">+Prudency!C30</f>
        <v>10</v>
      </c>
      <c r="D28" s="13" t="n">
        <v>2</v>
      </c>
      <c r="E28" s="48" t="n">
        <f aca="false">+C28-D28</f>
        <v>8</v>
      </c>
    </row>
    <row r="29" customFormat="false" ht="12.75" hidden="false" customHeight="false" outlineLevel="0" collapsed="false">
      <c r="A29" s="46" t="s">
        <v>88</v>
      </c>
      <c r="C29" s="13" t="n">
        <f aca="false">+Prudency!C31</f>
        <v>0.6</v>
      </c>
      <c r="D29" s="13" t="n">
        <v>0.6</v>
      </c>
      <c r="E29" s="54" t="n">
        <f aca="false">+C29-D29</f>
        <v>0</v>
      </c>
    </row>
    <row r="30" customFormat="false" ht="12.75" hidden="false" customHeight="false" outlineLevel="0" collapsed="false">
      <c r="A30" s="49" t="s">
        <v>30</v>
      </c>
      <c r="B30" s="51"/>
      <c r="C30" s="50" t="n">
        <f aca="false">SUM(C23:C29)</f>
        <v>110.3</v>
      </c>
      <c r="D30" s="50" t="n">
        <f aca="false">SUM(D23:D29)</f>
        <v>2.6</v>
      </c>
      <c r="E30" s="52" t="n">
        <f aca="false">SUM(E23:E29)</f>
        <v>107.7</v>
      </c>
    </row>
    <row r="31" customFormat="false" ht="12.75" hidden="false" customHeight="false" outlineLevel="0" collapsed="false">
      <c r="A31" s="46" t="s">
        <v>89</v>
      </c>
      <c r="C31" s="13" t="n">
        <f aca="false">+Prudency!C33</f>
        <v>56</v>
      </c>
      <c r="D31" s="13" t="n">
        <v>56</v>
      </c>
      <c r="E31" s="48" t="n">
        <f aca="false">+C31-D31</f>
        <v>0</v>
      </c>
    </row>
    <row r="32" customFormat="false" ht="15.75" hidden="false" customHeight="false" outlineLevel="0" collapsed="false">
      <c r="A32" s="55" t="s">
        <v>90</v>
      </c>
      <c r="B32" s="57"/>
      <c r="C32" s="203" t="n">
        <f aca="false">+C31+C30+C22+C17</f>
        <v>451.6</v>
      </c>
      <c r="D32" s="203" t="n">
        <f aca="false">+D31+D30+D22+D17</f>
        <v>200.1</v>
      </c>
      <c r="E32" s="204" t="n">
        <f aca="false">+E31+E30+E22+E17</f>
        <v>251.5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20.1" hidden="false" customHeight="true" outlineLevel="0" collapsed="false">
      <c r="C33" s="13"/>
      <c r="D33" s="13"/>
      <c r="E33" s="13"/>
    </row>
    <row r="34" customFormat="false" ht="18" hidden="false" customHeight="false" outlineLevel="0" collapsed="false">
      <c r="A34" s="35" t="s">
        <v>91</v>
      </c>
      <c r="C34" s="13"/>
      <c r="D34" s="13"/>
      <c r="E34" s="13"/>
    </row>
    <row r="35" customFormat="false" ht="12.75" hidden="false" customHeight="false" outlineLevel="0" collapsed="false">
      <c r="A35" s="42" t="s">
        <v>92</v>
      </c>
      <c r="B35" s="43"/>
      <c r="C35" s="12" t="n">
        <f aca="false">+Prudency!C37</f>
        <v>103</v>
      </c>
      <c r="D35" s="12" t="n">
        <v>103</v>
      </c>
      <c r="E35" s="45" t="n">
        <f aca="false">+C35-D35</f>
        <v>0</v>
      </c>
    </row>
    <row r="36" customFormat="false" ht="12.75" hidden="false" customHeight="false" outlineLevel="0" collapsed="false">
      <c r="A36" s="46" t="s">
        <v>95</v>
      </c>
      <c r="C36" s="13" t="n">
        <f aca="false">+Prudency!C38</f>
        <v>45</v>
      </c>
      <c r="D36" s="13" t="n">
        <v>15</v>
      </c>
      <c r="E36" s="48" t="n">
        <f aca="false">+C36-D36</f>
        <v>30</v>
      </c>
    </row>
    <row r="37" customFormat="false" ht="12.75" hidden="false" customHeight="false" outlineLevel="0" collapsed="false">
      <c r="A37" s="46" t="s">
        <v>267</v>
      </c>
      <c r="C37" s="13" t="n">
        <v>71</v>
      </c>
      <c r="D37" s="13" t="n">
        <v>0</v>
      </c>
      <c r="E37" s="48" t="n">
        <f aca="false">+C37-D37</f>
        <v>71</v>
      </c>
    </row>
    <row r="38" customFormat="false" ht="12.75" hidden="false" customHeight="false" outlineLevel="0" collapsed="false">
      <c r="A38" s="46" t="s">
        <v>256</v>
      </c>
      <c r="C38" s="13" t="n">
        <v>17</v>
      </c>
      <c r="D38" s="13" t="n">
        <v>17</v>
      </c>
      <c r="E38" s="48" t="n">
        <f aca="false">+C38-D38</f>
        <v>0</v>
      </c>
    </row>
    <row r="39" customFormat="false" ht="12.75" hidden="false" customHeight="false" outlineLevel="0" collapsed="false">
      <c r="A39" s="46" t="s">
        <v>96</v>
      </c>
      <c r="C39" s="13" t="n">
        <f aca="false">+Prudency!C39</f>
        <v>13.3</v>
      </c>
      <c r="D39" s="13"/>
      <c r="E39" s="48" t="n">
        <f aca="false">+C39-D39</f>
        <v>13.3</v>
      </c>
    </row>
    <row r="40" customFormat="false" ht="12.75" hidden="false" customHeight="false" outlineLevel="0" collapsed="false">
      <c r="A40" s="46" t="s">
        <v>103</v>
      </c>
      <c r="C40" s="13" t="n">
        <v>20.7</v>
      </c>
      <c r="D40" s="13" t="n">
        <v>20.7</v>
      </c>
      <c r="E40" s="48" t="n">
        <f aca="false">+C40-D40</f>
        <v>0</v>
      </c>
    </row>
    <row r="41" customFormat="false" ht="12.75" hidden="false" customHeight="false" outlineLevel="0" collapsed="false">
      <c r="A41" s="46" t="s">
        <v>93</v>
      </c>
      <c r="C41" s="13" t="n">
        <v>9.5</v>
      </c>
      <c r="D41" s="13" t="n">
        <v>9.5</v>
      </c>
      <c r="E41" s="48" t="n">
        <f aca="false">+C41-D41</f>
        <v>0</v>
      </c>
    </row>
    <row r="42" customFormat="false" ht="12.75" hidden="false" customHeight="false" outlineLevel="0" collapsed="false">
      <c r="A42" s="59" t="s">
        <v>104</v>
      </c>
      <c r="B42" s="60"/>
      <c r="C42" s="17" t="n">
        <v>3</v>
      </c>
      <c r="D42" s="17" t="n">
        <v>3</v>
      </c>
      <c r="E42" s="54" t="n">
        <f aca="false">+C42-D42</f>
        <v>0</v>
      </c>
    </row>
    <row r="43" customFormat="false" ht="15.75" hidden="false" customHeight="false" outlineLevel="0" collapsed="false">
      <c r="A43" s="216" t="s">
        <v>97</v>
      </c>
      <c r="B43" s="217"/>
      <c r="C43" s="218" t="n">
        <f aca="false">SUM(C35:C42)</f>
        <v>282.5</v>
      </c>
      <c r="D43" s="218" t="n">
        <f aca="false">SUM(D35:D42)</f>
        <v>168.2</v>
      </c>
      <c r="E43" s="219" t="n">
        <f aca="false">SUM(E35:E42)</f>
        <v>114.3</v>
      </c>
    </row>
    <row r="44" customFormat="false" ht="12" hidden="false" customHeight="true" outlineLevel="0" collapsed="false">
      <c r="C44" s="13"/>
      <c r="D44" s="13"/>
      <c r="E44" s="13"/>
    </row>
    <row r="45" customFormat="false" ht="18" hidden="false" customHeight="false" outlineLevel="0" collapsed="false">
      <c r="A45" s="205" t="s">
        <v>98</v>
      </c>
      <c r="B45" s="206"/>
      <c r="C45" s="207" t="n">
        <f aca="false">+C43+C32</f>
        <v>734.1</v>
      </c>
      <c r="D45" s="207" t="n">
        <f aca="false">+D43+D32</f>
        <v>368.3</v>
      </c>
      <c r="E45" s="208" t="n">
        <f aca="false">+E43+E32</f>
        <v>365.8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</row>
    <row r="46" customFormat="false" ht="18" hidden="false" customHeight="false" outlineLevel="0" collapsed="false">
      <c r="A46" s="220" t="s">
        <v>268</v>
      </c>
      <c r="B46" s="221"/>
      <c r="C46" s="222" t="n">
        <v>-149</v>
      </c>
      <c r="D46" s="222"/>
      <c r="E46" s="223" t="n">
        <f aca="false">+C46-D46</f>
        <v>-149</v>
      </c>
    </row>
    <row r="47" customFormat="false" ht="18" hidden="false" customHeight="false" outlineLevel="0" collapsed="false">
      <c r="A47" s="205" t="s">
        <v>269</v>
      </c>
      <c r="B47" s="206"/>
      <c r="C47" s="224" t="n">
        <f aca="false">SUM(C45:C46)</f>
        <v>585.1</v>
      </c>
      <c r="D47" s="224" t="n">
        <f aca="false">SUM(D45:D46)</f>
        <v>368.3</v>
      </c>
      <c r="E47" s="224" t="n">
        <f aca="false">SUM(E45:E46)</f>
        <v>216.8</v>
      </c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5.99"/>
    <col collapsed="false" customWidth="true" hidden="false" outlineLevel="0" max="4" min="4" style="0" width="10.41"/>
  </cols>
  <sheetData>
    <row r="1" customFormat="false" ht="23.25" hidden="false" customHeight="false" outlineLevel="0" collapsed="false">
      <c r="A1" s="65" t="s">
        <v>270</v>
      </c>
    </row>
    <row r="2" customFormat="false" ht="20.25" hidden="false" customHeight="false" outlineLevel="0" collapsed="false">
      <c r="A2" s="225" t="s">
        <v>271</v>
      </c>
    </row>
    <row r="3" customFormat="false" ht="39.95" hidden="false" customHeight="true" outlineLevel="0" collapsed="false"/>
    <row r="4" customFormat="false" ht="12.75" hidden="false" customHeight="false" outlineLevel="0" collapsed="false">
      <c r="A4" s="80"/>
      <c r="B4" s="81"/>
      <c r="C4" s="81"/>
      <c r="D4" s="226" t="s">
        <v>272</v>
      </c>
    </row>
    <row r="5" customFormat="false" ht="12.75" hidden="false" customHeight="false" outlineLevel="0" collapsed="false">
      <c r="A5" s="71"/>
      <c r="B5" s="72"/>
      <c r="C5" s="72"/>
      <c r="D5" s="227"/>
    </row>
    <row r="6" customFormat="false" ht="15.75" hidden="false" customHeight="false" outlineLevel="0" collapsed="false">
      <c r="A6" s="228" t="s">
        <v>273</v>
      </c>
      <c r="B6" s="229" t="n">
        <v>36763</v>
      </c>
      <c r="C6" s="230"/>
      <c r="D6" s="231" t="n">
        <v>196</v>
      </c>
    </row>
    <row r="7" customFormat="false" ht="12.75" hidden="false" customHeight="false" outlineLevel="0" collapsed="false">
      <c r="A7" s="75" t="s">
        <v>274</v>
      </c>
      <c r="B7" s="232"/>
      <c r="C7" s="232"/>
      <c r="D7" s="233" t="n">
        <v>104</v>
      </c>
    </row>
    <row r="8" customFormat="false" ht="12.75" hidden="false" customHeight="false" outlineLevel="0" collapsed="false">
      <c r="A8" s="234" t="s">
        <v>275</v>
      </c>
      <c r="B8" s="235"/>
      <c r="C8" s="235"/>
      <c r="D8" s="236" t="n">
        <f aca="false">SUM(D6:D7)</f>
        <v>300</v>
      </c>
    </row>
    <row r="9" customFormat="false" ht="12.75" hidden="false" customHeight="false" outlineLevel="0" collapsed="false">
      <c r="A9" s="71" t="s">
        <v>106</v>
      </c>
      <c r="B9" s="72"/>
      <c r="C9" s="72"/>
      <c r="D9" s="237" t="n">
        <v>149</v>
      </c>
    </row>
    <row r="10" customFormat="false" ht="15.75" hidden="false" customHeight="false" outlineLevel="0" collapsed="false">
      <c r="A10" s="238" t="s">
        <v>276</v>
      </c>
      <c r="B10" s="239"/>
      <c r="C10" s="239"/>
      <c r="D10" s="240" t="n">
        <f aca="false">SUM(D8:D9)</f>
        <v>449</v>
      </c>
    </row>
    <row r="11" customFormat="false" ht="30" hidden="false" customHeight="true" outlineLevel="0" collapsed="false">
      <c r="D11" s="241"/>
    </row>
    <row r="12" customFormat="false" ht="15.75" hidden="false" customHeight="false" outlineLevel="0" collapsed="false">
      <c r="A12" s="242" t="s">
        <v>277</v>
      </c>
      <c r="B12" s="81"/>
      <c r="C12" s="81"/>
      <c r="D12" s="243"/>
    </row>
    <row r="13" customFormat="false" ht="12.75" hidden="false" customHeight="false" outlineLevel="0" collapsed="false">
      <c r="A13" s="71" t="s">
        <v>278</v>
      </c>
      <c r="B13" s="72"/>
      <c r="C13" s="72"/>
      <c r="D13" s="244" t="n">
        <v>75</v>
      </c>
    </row>
    <row r="14" customFormat="false" ht="12.75" hidden="false" customHeight="false" outlineLevel="0" collapsed="false">
      <c r="A14" s="71" t="s">
        <v>279</v>
      </c>
      <c r="B14" s="72"/>
      <c r="C14" s="72"/>
      <c r="D14" s="237" t="n">
        <v>50</v>
      </c>
    </row>
    <row r="15" customFormat="false" ht="12.75" hidden="false" customHeight="false" outlineLevel="0" collapsed="false">
      <c r="A15" s="71" t="s">
        <v>280</v>
      </c>
      <c r="B15" s="72"/>
      <c r="C15" s="72"/>
      <c r="D15" s="237" t="n">
        <v>55</v>
      </c>
    </row>
    <row r="16" customFormat="false" ht="12.75" hidden="false" customHeight="false" outlineLevel="0" collapsed="false">
      <c r="A16" s="71" t="s">
        <v>281</v>
      </c>
      <c r="B16" s="72"/>
      <c r="C16" s="72"/>
      <c r="D16" s="237" t="n">
        <v>25</v>
      </c>
    </row>
    <row r="17" customFormat="false" ht="12.75" hidden="false" customHeight="false" outlineLevel="0" collapsed="false">
      <c r="A17" s="71" t="s">
        <v>282</v>
      </c>
      <c r="B17" s="72"/>
      <c r="C17" s="72"/>
      <c r="D17" s="237" t="n">
        <v>50</v>
      </c>
    </row>
    <row r="18" customFormat="false" ht="12.75" hidden="false" customHeight="false" outlineLevel="0" collapsed="false">
      <c r="A18" s="71" t="s">
        <v>283</v>
      </c>
      <c r="B18" s="72"/>
      <c r="C18" s="72"/>
      <c r="D18" s="237" t="n">
        <v>50</v>
      </c>
    </row>
    <row r="19" customFormat="false" ht="15.75" hidden="false" customHeight="false" outlineLevel="0" collapsed="false">
      <c r="A19" s="238" t="s">
        <v>284</v>
      </c>
      <c r="B19" s="239"/>
      <c r="C19" s="239"/>
      <c r="D19" s="240" t="n">
        <f aca="false">SUM(D13:D18)</f>
        <v>305</v>
      </c>
    </row>
    <row r="20" customFormat="false" ht="30" hidden="false" customHeight="true" outlineLevel="0" collapsed="false">
      <c r="D20" s="241"/>
    </row>
    <row r="21" customFormat="false" ht="15.75" hidden="false" customHeight="false" outlineLevel="0" collapsed="false">
      <c r="A21" s="245" t="s">
        <v>285</v>
      </c>
      <c r="B21" s="246"/>
      <c r="C21" s="246"/>
      <c r="D21" s="247" t="n">
        <f aca="false">+D10-D19</f>
        <v>144</v>
      </c>
    </row>
    <row r="22" customFormat="false" ht="12.75" hidden="false" customHeight="false" outlineLevel="0" collapsed="false">
      <c r="A22" s="75"/>
      <c r="B22" s="232"/>
      <c r="C22" s="232"/>
      <c r="D22" s="233"/>
    </row>
    <row r="23" customFormat="false" ht="15.75" hidden="false" customHeight="false" outlineLevel="0" collapsed="false">
      <c r="A23" s="238" t="s">
        <v>286</v>
      </c>
      <c r="B23" s="239"/>
      <c r="C23" s="239"/>
      <c r="D23" s="248" t="n">
        <f aca="false">+D21/12</f>
        <v>12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2000-08-17T15:42:33Z</dcterms:created>
  <dc:creator>mfrank</dc:creator>
  <dc:description/>
  <dc:language>en-US</dc:language>
  <cp:lastModifiedBy>thardy</cp:lastModifiedBy>
  <cp:lastPrinted>2001-11-02T20:22:09Z</cp:lastPrinted>
  <dcterms:modified xsi:type="dcterms:W3CDTF">2001-11-02T23:41:18Z</dcterms:modified>
  <cp:revision>0</cp:revision>
  <dc:subject/>
  <dc:title/>
</cp:coreProperties>
</file>