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Apr 1" sheetId="2" state="visible" r:id="rId4"/>
    <sheet name="May 5" sheetId="3" state="visible" r:id="rId5"/>
    <sheet name="May 6" sheetId="4" state="visible" r:id="rId6"/>
    <sheet name="May 7" sheetId="5" state="visible" r:id="rId7"/>
    <sheet name="May 11" sheetId="6" state="visible" r:id="rId8"/>
    <sheet name="May 12" sheetId="7" state="visible" r:id="rId9"/>
    <sheet name="May 13" sheetId="8" state="visible" r:id="rId10"/>
    <sheet name="May 14" sheetId="9" state="visible" r:id="rId11"/>
    <sheet name="May 17" sheetId="10" state="visible" r:id="rId12"/>
    <sheet name="May 18" sheetId="11" state="visible" r:id="rId13"/>
    <sheet name="May 19" sheetId="12" state="visible" r:id="rId14"/>
    <sheet name="May 26" sheetId="13" state="visible" r:id="rId15"/>
    <sheet name="May 27" sheetId="14" state="visible" r:id="rId16"/>
    <sheet name="May 28" sheetId="15" state="visible" r:id="rId17"/>
    <sheet name="May 30" sheetId="16" state="visible" r:id="rId18"/>
    <sheet name="June 2" sheetId="17" state="visible" r:id="rId19"/>
    <sheet name="June 3" sheetId="18" state="visible" r:id="rId20"/>
    <sheet name="June 7" sheetId="19" state="visible" r:id="rId21"/>
    <sheet name="June 9" sheetId="20" state="visible" r:id="rId22"/>
    <sheet name="June 10" sheetId="21" state="visible" r:id="rId23"/>
    <sheet name="June 14" sheetId="22" state="visible" r:id="rId24"/>
    <sheet name="June 15" sheetId="23" state="visible" r:id="rId25"/>
    <sheet name="June 30" sheetId="24" state="visible" r:id="rId26"/>
  </sheets>
  <definedNames>
    <definedName function="false" hidden="false" localSheetId="0" name="_xlnm.Print_Area" vbProcedure="false">Summary!$A$1:$S$128,Summary!$A$1:$S$142,Summary!$A$1:$S$141,Summary!$A$1:$S$140,Summary!$A$1:$S$145,Summary!$A$1:$S$146,Summary!$A$1:$S$138,Summary!$A$2:$S$141,Summary!$A$1:$S$140,Summary!$A$1:$S$133,Summary!$A$1:$S$133,Summary!$A$1:$S$133,Summary!$A$1:$S$132,Summary!$A$1:$S$133,Summary!$A$1:$S$133,Summary!$A$1:$S$132,Summary!$A$1:$S$129,Summary!$A$1:$S$128,Summary!$A$1:$S$128,Summary!$A$1:$S$129,Summary!$A$1:$S$133,Summary!$A$1:$S$134,Summary!$A$1:$S$132,Summary!$A$1:$G$142</definedName>
    <definedName function="false" hidden="false" localSheetId="0" name="_xlnm.Print_Titles" vbProcedure="false">Summary!$1:$8</definedName>
    <definedName function="false" hidden="false" name="ctarday1" vbProcedure="false">'Apr 1'!$A$10:$T$26</definedName>
    <definedName function="false" hidden="false" name="ctarday10" vbProcedure="false">'May 18'!$A$10:$V$23</definedName>
    <definedName function="false" hidden="false" name="ctarday11" vbProcedure="false">'May 19'!$A$10:$W$23</definedName>
    <definedName function="false" hidden="false" name="ctarday12" vbProcedure="false">'May 26'!$A$10:$W$23</definedName>
    <definedName function="false" hidden="false" name="ctarday13" vbProcedure="false">'May 27'!$A$10:$V$23</definedName>
    <definedName function="false" hidden="false" name="ctarday14" vbProcedure="false">'May 28'!$A$10:$V$23</definedName>
    <definedName function="false" hidden="false" name="ctarday15" vbProcedure="false">'May 30'!$A$10:$W$23</definedName>
    <definedName function="false" hidden="false" name="ctarday16" vbProcedure="false">'June 2'!$A$10:$W$23</definedName>
    <definedName function="false" hidden="false" name="ctarday17" vbProcedure="false">'June 3'!$A$10:$W$23</definedName>
    <definedName function="false" hidden="false" name="ctarday18" vbProcedure="false">'June 7'!$A$10:$W$23</definedName>
    <definedName function="false" hidden="false" name="ctarday19" vbProcedure="false">'June 9'!$A$10:$W$23</definedName>
    <definedName function="false" hidden="false" name="ctarday2" vbProcedure="false">'May 5'!$A$10:$V$23</definedName>
    <definedName function="false" hidden="false" name="ctarday20" vbProcedure="false">'June 10'!$A$10:$W$23</definedName>
    <definedName function="false" hidden="false" name="ctarday21" vbProcedure="false">'June 14'!$A$10:$V$23</definedName>
    <definedName function="false" hidden="false" name="ctarday22" vbProcedure="false">'June 15'!$A$10:$V$23</definedName>
    <definedName function="false" hidden="false" name="ctarday23" vbProcedure="false">'June 30'!$A$10:$Y$23</definedName>
    <definedName function="false" hidden="false" name="ctarday3" vbProcedure="false">'May 6'!$A$10:$V$23</definedName>
    <definedName function="false" hidden="false" name="ctarday4" vbProcedure="false">'May 7'!$A$10:$V$23</definedName>
    <definedName function="false" hidden="false" name="ctarday5" vbProcedure="false">'May 11'!$A$10:$V$23</definedName>
    <definedName function="false" hidden="false" name="ctarday6" vbProcedure="false">'May 12'!$A$10:$V$23</definedName>
    <definedName function="false" hidden="false" name="ctarday7" vbProcedure="false">'May 13'!$A$10:$W$23</definedName>
    <definedName function="false" hidden="false" name="ctarday8" vbProcedure="false">'May 14'!$A$10:$V$23</definedName>
    <definedName function="false" hidden="false" name="ctarday9" vbProcedure="false">'May 17'!$A$10:$V$23</definedName>
    <definedName function="false" hidden="false" name="ctarTEMP" vbProcedure="false">#REF!</definedName>
    <definedName function="false" hidden="false" name="nbaaday1" vbProcedure="false">'Apr 1'!$A$26:$S$49</definedName>
    <definedName function="false" hidden="false" name="nbaaday10" vbProcedure="false">'May 18'!$A$24:$V$47</definedName>
    <definedName function="false" hidden="false" name="nbaaday11" vbProcedure="false">'May 19'!$A$24:$W$47</definedName>
    <definedName function="false" hidden="false" name="nbaaday12" vbProcedure="false">'May 26'!$A$24:$W$47</definedName>
    <definedName function="false" hidden="false" name="nbaaday13" vbProcedure="false">'May 27'!$A$24:$V$47</definedName>
    <definedName function="false" hidden="false" name="nbaaday14" vbProcedure="false">'May 28'!$A$24:$V$47</definedName>
    <definedName function="false" hidden="false" name="nbaaday15" vbProcedure="false">'May 30'!$A$24:$W$47</definedName>
    <definedName function="false" hidden="false" name="nbaaday16" vbProcedure="false">'June 2'!$A$24:$W$47</definedName>
    <definedName function="false" hidden="false" name="nbaaday17" vbProcedure="false">'June 3'!$A$24:$W$47</definedName>
    <definedName function="false" hidden="false" name="nbaaday18" vbProcedure="false">'June 7'!$A$24:$W$47</definedName>
    <definedName function="false" hidden="false" name="nbaaday19" vbProcedure="false">'June 9'!$A$24:$W$47</definedName>
    <definedName function="false" hidden="false" name="nbaaday2" vbProcedure="false">'May 5'!$A$24:$V$47</definedName>
    <definedName function="false" hidden="false" name="nbaaday20" vbProcedure="false">'June 10'!$A$24:$W$47</definedName>
    <definedName function="false" hidden="false" name="nbaaday21" vbProcedure="false">'June 14'!$A$24:$V$47</definedName>
    <definedName function="false" hidden="false" name="nbaaday22" vbProcedure="false">'June 15'!$A$24:$V$47</definedName>
    <definedName function="false" hidden="false" name="nbaaday23" vbProcedure="false">'June 30'!$A$24:$Y$47</definedName>
    <definedName function="false" hidden="false" name="nbaaday3" vbProcedure="false">'May 6'!$A$24:$V$47</definedName>
    <definedName function="false" hidden="false" name="nbaaday4" vbProcedure="false">'May 7'!$A$24:$V$47</definedName>
    <definedName function="false" hidden="false" name="nbaaday5" vbProcedure="false">'May 11'!$A$24:$V$47</definedName>
    <definedName function="false" hidden="false" name="nbaaday6" vbProcedure="false">'May 12'!$A$24:$V$47</definedName>
    <definedName function="false" hidden="false" name="nbaaday7" vbProcedure="false">'May 13'!$A$24:$W$47</definedName>
    <definedName function="false" hidden="false" name="nbaaday8" vbProcedure="false">'May 14'!$A$24:$V$47</definedName>
    <definedName function="false" hidden="false" name="nbaaday9" vbProcedure="false">'May 17'!$A$24:$V$47</definedName>
    <definedName function="false" hidden="false" name="nbaaTEMP" vbProcedure="false">#REF!</definedName>
    <definedName function="false" hidden="false" name="ngsaday1" vbProcedure="false">'Apr 1'!$A$50:$T$124</definedName>
    <definedName function="false" hidden="false" name="ngsaday10" vbProcedure="false">'May 18'!$A$48:$V$130</definedName>
    <definedName function="false" hidden="false" name="ngsaday11" vbProcedure="false">'May 19'!$A$48:$W$130</definedName>
    <definedName function="false" hidden="false" name="ngsaday12" vbProcedure="false">'May 26'!$A$48:$W$130</definedName>
    <definedName function="false" hidden="false" name="ngsaday13" vbProcedure="false">'May 27'!$A$48:$V$130</definedName>
    <definedName function="false" hidden="false" name="ngsaday14" vbProcedure="false">'May 28'!$A$48:$V$130</definedName>
    <definedName function="false" hidden="false" name="ngsaday15" vbProcedure="false">'May 30'!$A$48:$W$126</definedName>
    <definedName function="false" hidden="false" name="ngsaday16" vbProcedure="false">'June 2'!$A$48:$W$144</definedName>
    <definedName function="false" hidden="false" name="ngsaday17" vbProcedure="false">'June 3'!$A$48:$W$144</definedName>
    <definedName function="false" hidden="false" name="ngsaday18" vbProcedure="false">'June 7'!$A$48:$W$139</definedName>
    <definedName function="false" hidden="false" name="ngsaday19" vbProcedure="false">'June 9'!$A$48:$W$139</definedName>
    <definedName function="false" hidden="false" name="ngsaday2" vbProcedure="false">'May 5'!$A$48:$V$130</definedName>
    <definedName function="false" hidden="false" name="ngsaday20" vbProcedure="false">'June 10'!$A$48:$W$140</definedName>
    <definedName function="false" hidden="false" name="ngsaday21" vbProcedure="false">'June 14'!$A$48:$V$140</definedName>
    <definedName function="false" hidden="false" name="ngsaday22" vbProcedure="false">'June 15'!$A$48:$V$139</definedName>
    <definedName function="false" hidden="false" name="ngsaday23" vbProcedure="false">'June 30'!$A$48:$Y$136</definedName>
    <definedName function="false" hidden="false" name="ngsaday3" vbProcedure="false">'May 6'!$A$48:$V$130</definedName>
    <definedName function="false" hidden="false" name="ngsaday4" vbProcedure="false">'May 7'!$A$48:$V$130</definedName>
    <definedName function="false" hidden="false" name="ngsaday5" vbProcedure="false">'May 11'!$A$48:$V$130</definedName>
    <definedName function="false" hidden="false" name="ngsaday6" vbProcedure="false">'May 12'!$A$48:$V$130</definedName>
    <definedName function="false" hidden="false" name="ngsaday7" vbProcedure="false">'May 13'!$A$48:$W$130</definedName>
    <definedName function="false" hidden="false" name="ngsaday8" vbProcedure="false">'May 14'!$A$48:$V$130</definedName>
    <definedName function="false" hidden="false" name="ngsaday9" vbProcedure="false">'May 17'!$A$48:$V$130</definedName>
    <definedName function="false" hidden="false" name="ngsaTEMP" vbProcedure="false">#REF!</definedName>
    <definedName function="false" hidden="false" localSheetId="0" name="Excel_BuiltIn_Print_Area" vbProcedure="false">Summary!$A$1:$G$142</definedName>
    <definedName function="false" hidden="false" localSheetId="0" name="Excel_BuiltIn_Print_Titles" vbProcedure="false">Summary!$1:$6</definedName>
    <definedName function="false" hidden="false" localSheetId="1" name="Excel_BuiltIn_Print_Area" vbProcedure="false">'Apr 1'!$A$1:$S$128</definedName>
    <definedName function="false" hidden="false" localSheetId="1" name="Excel_BuiltIn_Print_Titles" vbProcedure="false">'Apr 1'!$1:$8</definedName>
    <definedName function="false" hidden="false" localSheetId="2" name="Excel_BuiltIn_Print_Area" vbProcedure="false">'May 5'!$A$1:$S$133</definedName>
    <definedName function="false" hidden="false" localSheetId="2" name="Excel_BuiltIn_Print_Titles" vbProcedure="false">'May 5'!$1:$8</definedName>
    <definedName function="false" hidden="false" localSheetId="3" name="Excel_BuiltIn_Print_Area" vbProcedure="false">'May 6'!$A$1:$S$134</definedName>
    <definedName function="false" hidden="false" localSheetId="3" name="Excel_BuiltIn_Print_Titles" vbProcedure="false">'May 6'!$1:$8</definedName>
    <definedName function="false" hidden="false" localSheetId="4" name="ctar0412" vbProcedure="false">'May 7'!$A$10:$U$23</definedName>
    <definedName function="false" hidden="false" localSheetId="4" name="Excel_BuiltIn_Print_Area" vbProcedure="false">'May 7'!$A$1:$S$132</definedName>
    <definedName function="false" hidden="false" localSheetId="4" name="Excel_BuiltIn_Print_Titles" vbProcedure="false">'May 7'!$1:$8</definedName>
    <definedName function="false" hidden="false" localSheetId="4" name="nbaa0412" vbProcedure="false">'May 7'!$A$24:$U$38</definedName>
    <definedName function="false" hidden="false" localSheetId="4" name="ngsa0412" vbProcedure="false">'May 7'!$A$41:$U$67</definedName>
    <definedName function="false" hidden="false" localSheetId="5" name="ctar0412" vbProcedure="false">'May 11'!$A$10:$U$22</definedName>
    <definedName function="false" hidden="false" localSheetId="5" name="Excel_BuiltIn_Print_Area" vbProcedure="false">'May 11'!$A$1:$S$133</definedName>
    <definedName function="false" hidden="false" localSheetId="5" name="Excel_BuiltIn_Print_Titles" vbProcedure="false">'May 11'!$1:$8</definedName>
    <definedName function="false" hidden="false" localSheetId="6" name="ctar0412" vbProcedure="false">'May 12'!$A$10:$U$37</definedName>
    <definedName function="false" hidden="false" localSheetId="6" name="Excel_BuiltIn_Print_Area" vbProcedure="false">'May 12'!$A$1:$S$133</definedName>
    <definedName function="false" hidden="false" localSheetId="6" name="Excel_BuiltIn_Print_Titles" vbProcedure="false">'May 12'!$1:$8</definedName>
    <definedName function="false" hidden="false" localSheetId="6" name="nbaa0412" vbProcedure="false">'May 12'!$A$39:$U$50</definedName>
    <definedName function="false" hidden="false" localSheetId="6" name="ngsa0412" vbProcedure="false">#REF!</definedName>
    <definedName function="false" hidden="false" localSheetId="7" name="ctar0322" vbProcedure="false">'May 13'!$A$10:$W$22</definedName>
    <definedName function="false" hidden="false" localSheetId="7" name="ctar0412" vbProcedure="false">'May 13'!$A$10:$U$37</definedName>
    <definedName function="false" hidden="false" localSheetId="7" name="Excel_BuiltIn_Print_Area" vbProcedure="false">'May 13'!$A$1:$S$133</definedName>
    <definedName function="false" hidden="false" localSheetId="7" name="Excel_BuiltIn_Print_Titles" vbProcedure="false">'May 13'!$1:$8</definedName>
    <definedName function="false" hidden="false" localSheetId="7" name="nbaa0322" vbProcedure="false">'May 13'!$A$23:$V$39</definedName>
    <definedName function="false" hidden="false" localSheetId="7" name="nbaa0412" vbProcedure="false">'May 13'!$A$39:$U$50</definedName>
    <definedName function="false" hidden="false" localSheetId="7" name="ngsa0322" vbProcedure="false">'May 13'!$A$40:$V$51</definedName>
    <definedName function="false" hidden="false" localSheetId="7" name="ngsa0412" vbProcedure="false">#REF!</definedName>
    <definedName function="false" hidden="false" localSheetId="7" name="ngsa1115" vbProcedure="false">'May 13'!$A$42:$V$51</definedName>
    <definedName function="false" hidden="false" localSheetId="8" name="ctar0412" vbProcedure="false">'May 14'!$A$10:$U$22</definedName>
    <definedName function="false" hidden="false" localSheetId="8" name="Excel_BuiltIn_Print_Area" vbProcedure="false">'May 14'!$A$1:$S$132</definedName>
    <definedName function="false" hidden="false" localSheetId="8" name="Excel_BuiltIn_Print_Titles" vbProcedure="false">'May 14'!$1:$8</definedName>
    <definedName function="false" hidden="false" localSheetId="8" name="nbaa0412" vbProcedure="false">'May 14'!$A$23:$U$39</definedName>
    <definedName function="false" hidden="false" localSheetId="8" name="ngsa0412" vbProcedure="false">'May 14'!$A$40:$U$50</definedName>
    <definedName function="false" hidden="false" localSheetId="9" name="ctar0322" vbProcedure="false">'May 17'!$A$10:$V$22</definedName>
    <definedName function="false" hidden="false" localSheetId="9" name="ctar0412" vbProcedure="false">'May 17'!$A$10:$U$37</definedName>
    <definedName function="false" hidden="false" localSheetId="9" name="Excel_BuiltIn_Print_Area" vbProcedure="false">'May 17'!$A$1:$S$133</definedName>
    <definedName function="false" hidden="false" localSheetId="9" name="Excel_BuiltIn_Print_Titles" vbProcedure="false">'May 17'!$1:$8</definedName>
    <definedName function="false" hidden="false" localSheetId="9" name="nbaa0322" vbProcedure="false">'May 17'!$A$23:$V$39</definedName>
    <definedName function="false" hidden="false" localSheetId="9" name="nbaa0412" vbProcedure="false">'May 17'!$A$39:$U$50</definedName>
    <definedName function="false" hidden="false" localSheetId="9" name="ngsa0322" vbProcedure="false">'May 17'!$A$40:$V$51</definedName>
    <definedName function="false" hidden="false" localSheetId="9" name="ngsa0412" vbProcedure="false">#REF!</definedName>
    <definedName function="false" hidden="false" localSheetId="9" name="ngsa1115" vbProcedure="false">'May 17'!$A$42:$V$51</definedName>
    <definedName function="false" hidden="false" localSheetId="10" name="ctar0322" vbProcedure="false">'May 18'!$A$10:$V$22</definedName>
    <definedName function="false" hidden="false" localSheetId="10" name="ctar0412" vbProcedure="false">'May 18'!$A$10:$U$37</definedName>
    <definedName function="false" hidden="false" localSheetId="10" name="Excel_BuiltIn_Print_Area" vbProcedure="false">'May 18'!$A$1:$S$133</definedName>
    <definedName function="false" hidden="false" localSheetId="10" name="Excel_BuiltIn_Print_Titles" vbProcedure="false">'May 18'!$1:$8</definedName>
    <definedName function="false" hidden="false" localSheetId="10" name="nbaa0322" vbProcedure="false">'May 18'!$A$23:$V$39</definedName>
    <definedName function="false" hidden="false" localSheetId="10" name="nbaa0412" vbProcedure="false">'May 18'!$A$39:$U$50</definedName>
    <definedName function="false" hidden="false" localSheetId="10" name="ngsa0322" vbProcedure="false">'May 18'!$A$40:$V$51</definedName>
    <definedName function="false" hidden="false" localSheetId="10" name="ngsa0412" vbProcedure="false">#REF!</definedName>
    <definedName function="false" hidden="false" localSheetId="10" name="ngsa1115" vbProcedure="false">'May 18'!$A$42:$V$51</definedName>
    <definedName function="false" hidden="false" localSheetId="11" name="ctar0322" vbProcedure="false">'May 19'!$A$10:$W$22</definedName>
    <definedName function="false" hidden="false" localSheetId="11" name="ctar0412" vbProcedure="false">'May 19'!$A$10:$U$37</definedName>
    <definedName function="false" hidden="false" localSheetId="11" name="Excel_BuiltIn_Print_Area" vbProcedure="false">'May 19'!$A$1:$S$132</definedName>
    <definedName function="false" hidden="false" localSheetId="11" name="Excel_BuiltIn_Print_Titles" vbProcedure="false">'May 19'!$1:$8</definedName>
    <definedName function="false" hidden="false" localSheetId="11" name="nbaa0322" vbProcedure="false">'May 19'!$A$23:$V$39</definedName>
    <definedName function="false" hidden="false" localSheetId="11" name="nbaa0412" vbProcedure="false">'May 19'!$A$39:$U$50</definedName>
    <definedName function="false" hidden="false" localSheetId="11" name="ngsa0322" vbProcedure="false">'May 19'!$A$40:$V$51</definedName>
    <definedName function="false" hidden="false" localSheetId="11" name="ngsa0412" vbProcedure="false">#REF!</definedName>
    <definedName function="false" hidden="false" localSheetId="11" name="ngsa1115" vbProcedure="false">'May 19'!$A$42:$V$51</definedName>
    <definedName function="false" hidden="false" localSheetId="12" name="ctar0322" vbProcedure="false">'May 26'!$A$10:$W$22</definedName>
    <definedName function="false" hidden="false" localSheetId="12" name="ctar0412" vbProcedure="false">'May 26'!$A$10:$U$37</definedName>
    <definedName function="false" hidden="false" localSheetId="12" name="Excel_BuiltIn_Print_Area" vbProcedure="false">'May 26'!$A$1:$S$129</definedName>
    <definedName function="false" hidden="false" localSheetId="12" name="Excel_BuiltIn_Print_Titles" vbProcedure="false">'May 26'!$1:$8</definedName>
    <definedName function="false" hidden="false" localSheetId="12" name="nbaa0322" vbProcedure="false">'May 26'!$A$23:$V$39</definedName>
    <definedName function="false" hidden="false" localSheetId="12" name="nbaa0412" vbProcedure="false">'May 26'!$A$39:$U$50</definedName>
    <definedName function="false" hidden="false" localSheetId="12" name="ngsa0322" vbProcedure="false">'May 26'!$A$40:$V$51</definedName>
    <definedName function="false" hidden="false" localSheetId="12" name="ngsa0412" vbProcedure="false">#REF!</definedName>
    <definedName function="false" hidden="false" localSheetId="12" name="ngsa1115" vbProcedure="false">'May 26'!$A$42:$V$51</definedName>
    <definedName function="false" hidden="false" localSheetId="13" name="ctar0322" vbProcedure="false">'May 27'!$A$10:$V$22</definedName>
    <definedName function="false" hidden="false" localSheetId="13" name="ctar0412" vbProcedure="false">'May 27'!$A$10:$U$37</definedName>
    <definedName function="false" hidden="false" localSheetId="13" name="Excel_BuiltIn_Print_Area" vbProcedure="false">'May 27'!$A$1:$S$128</definedName>
    <definedName function="false" hidden="false" localSheetId="13" name="Excel_BuiltIn_Print_Titles" vbProcedure="false">'May 27'!$1:$8</definedName>
    <definedName function="false" hidden="false" localSheetId="13" name="nbaa0322" vbProcedure="false">'May 27'!$A$23:$V$39</definedName>
    <definedName function="false" hidden="false" localSheetId="13" name="nbaa0412" vbProcedure="false">'May 27'!$A$39:$U$50</definedName>
    <definedName function="false" hidden="false" localSheetId="13" name="ngsa0322" vbProcedure="false">'May 27'!$A$40:$V$51</definedName>
    <definedName function="false" hidden="false" localSheetId="13" name="ngsa0412" vbProcedure="false">#REF!</definedName>
    <definedName function="false" hidden="false" localSheetId="13" name="ngsa1115" vbProcedure="false">'May 27'!$A$42:$V$51</definedName>
    <definedName function="false" hidden="false" localSheetId="14" name="ctar0322" vbProcedure="false">'May 28'!$A$10:$V$22</definedName>
    <definedName function="false" hidden="false" localSheetId="14" name="ctar0412" vbProcedure="false">'May 28'!$A$10:$U$37</definedName>
    <definedName function="false" hidden="false" localSheetId="14" name="Excel_BuiltIn_Print_Area" vbProcedure="false">'May 28'!$A$1:$S$128</definedName>
    <definedName function="false" hidden="false" localSheetId="14" name="Excel_BuiltIn_Print_Titles" vbProcedure="false">'May 28'!$1:$8</definedName>
    <definedName function="false" hidden="false" localSheetId="14" name="nbaa0322" vbProcedure="false">'May 28'!$A$23:$V$39</definedName>
    <definedName function="false" hidden="false" localSheetId="14" name="nbaa0412" vbProcedure="false">'May 28'!$A$39:$U$50</definedName>
    <definedName function="false" hidden="false" localSheetId="14" name="ngsa0322" vbProcedure="false">'May 28'!$A$40:$V$51</definedName>
    <definedName function="false" hidden="false" localSheetId="14" name="ngsa0412" vbProcedure="false">#REF!</definedName>
    <definedName function="false" hidden="false" localSheetId="14" name="ngsa1115" vbProcedure="false">'May 28'!$A$42:$V$51</definedName>
    <definedName function="false" hidden="false" localSheetId="15" name="ctar0322" vbProcedure="false">'May 30'!$A$10:$W$22</definedName>
    <definedName function="false" hidden="false" localSheetId="15" name="ctar0412" vbProcedure="false">'May 30'!$A$10:$U$37</definedName>
    <definedName function="false" hidden="false" localSheetId="15" name="Excel_BuiltIn_Print_Area" vbProcedure="false">'May 30'!$A$1:$S$129</definedName>
    <definedName function="false" hidden="false" localSheetId="15" name="Excel_BuiltIn_Print_Titles" vbProcedure="false">'May 30'!$1:$8</definedName>
    <definedName function="false" hidden="false" localSheetId="15" name="nbaa0322" vbProcedure="false">'May 30'!$A$23:$V$39</definedName>
    <definedName function="false" hidden="false" localSheetId="15" name="nbaa0412" vbProcedure="false">'May 30'!$A$39:$U$50</definedName>
    <definedName function="false" hidden="false" localSheetId="15" name="ngsa0322" vbProcedure="false">'May 30'!$A$40:$V$51</definedName>
    <definedName function="false" hidden="false" localSheetId="15" name="ngsa0412" vbProcedure="false">#REF!</definedName>
    <definedName function="false" hidden="false" localSheetId="15" name="ngsa1115" vbProcedure="false">'May 30'!$A$42:$V$51</definedName>
    <definedName function="false" hidden="false" localSheetId="16" name="ctar0322" vbProcedure="false">'June 2'!$A$10:$W$22</definedName>
    <definedName function="false" hidden="false" localSheetId="16" name="ctar0412" vbProcedure="false">'June 2'!$A$10:$U$37</definedName>
    <definedName function="false" hidden="false" localSheetId="16" name="Excel_BuiltIn_Print_Area" vbProcedure="false">'June 2'!$A$1:$S$145</definedName>
    <definedName function="false" hidden="false" localSheetId="16" name="Excel_BuiltIn_Print_Titles" vbProcedure="false">'June 2'!$1:$8</definedName>
    <definedName function="false" hidden="false" localSheetId="16" name="nbaa0322" vbProcedure="false">'June 2'!$A$23:$V$39</definedName>
    <definedName function="false" hidden="false" localSheetId="16" name="nbaa0412" vbProcedure="false">'June 2'!$A$39:$U$50</definedName>
    <definedName function="false" hidden="false" localSheetId="16" name="ngsa0322" vbProcedure="false">'June 2'!$A$40:$V$51</definedName>
    <definedName function="false" hidden="false" localSheetId="16" name="ngsa0412" vbProcedure="false">#REF!</definedName>
    <definedName function="false" hidden="false" localSheetId="16" name="ngsa1115" vbProcedure="false">'June 2'!$A$42:$V$51</definedName>
    <definedName function="false" hidden="false" localSheetId="17" name="ctar0322" vbProcedure="false">'June 3'!$A$10:$W$22</definedName>
    <definedName function="false" hidden="false" localSheetId="17" name="ctar0412" vbProcedure="false">'June 3'!$A$10:$U$37</definedName>
    <definedName function="false" hidden="false" localSheetId="17" name="Excel_BuiltIn_Print_Area" vbProcedure="false">'June 3'!$A$1:$S$146</definedName>
    <definedName function="false" hidden="false" localSheetId="17" name="Excel_BuiltIn_Print_Titles" vbProcedure="false">'June 3'!$1:$8</definedName>
    <definedName function="false" hidden="false" localSheetId="17" name="nbaa0322" vbProcedure="false">'June 3'!$A$23:$V$39</definedName>
    <definedName function="false" hidden="false" localSheetId="17" name="nbaa0412" vbProcedure="false">'June 3'!$A$39:$U$50</definedName>
    <definedName function="false" hidden="false" localSheetId="17" name="ngsa0322" vbProcedure="false">'June 3'!$A$40:$V$51</definedName>
    <definedName function="false" hidden="false" localSheetId="17" name="ngsa0412" vbProcedure="false">#REF!</definedName>
    <definedName function="false" hidden="false" localSheetId="17" name="ngsa1115" vbProcedure="false">'June 3'!$A$42:$V$51</definedName>
    <definedName function="false" hidden="false" localSheetId="18" name="ctar0322" vbProcedure="false">'June 7'!$A$10:$W$22</definedName>
    <definedName function="false" hidden="false" localSheetId="18" name="ctar0412" vbProcedure="false">'June 7'!$A$10:$U$37</definedName>
    <definedName function="false" hidden="false" localSheetId="18" name="Excel_BuiltIn_Print_Area" vbProcedure="false">'June 7'!$A$2:$S$141</definedName>
    <definedName function="false" hidden="false" localSheetId="18" name="Excel_BuiltIn_Print_Titles" vbProcedure="false">'June 7'!$1:$8</definedName>
    <definedName function="false" hidden="false" localSheetId="18" name="nbaa0322" vbProcedure="false">'June 7'!$A$23:$V$39</definedName>
    <definedName function="false" hidden="false" localSheetId="18" name="nbaa0412" vbProcedure="false">'June 7'!$A$39:$U$50</definedName>
    <definedName function="false" hidden="false" localSheetId="18" name="ngsa0322" vbProcedure="false">'June 7'!$A$40:$V$51</definedName>
    <definedName function="false" hidden="false" localSheetId="18" name="ngsa0412" vbProcedure="false">#REF!</definedName>
    <definedName function="false" hidden="false" localSheetId="18" name="ngsa1115" vbProcedure="false">'June 7'!$A$42:$V$51</definedName>
    <definedName function="false" hidden="false" localSheetId="19" name="ctar0322" vbProcedure="false">'June 9'!$A$10:$W$22</definedName>
    <definedName function="false" hidden="false" localSheetId="19" name="ctar0412" vbProcedure="false">'June 9'!$A$10:$U$37</definedName>
    <definedName function="false" hidden="false" localSheetId="19" name="Excel_BuiltIn_Print_Area" vbProcedure="false">'June 9'!$A$1:$S$140</definedName>
    <definedName function="false" hidden="false" localSheetId="19" name="Excel_BuiltIn_Print_Titles" vbProcedure="false">'June 9'!$1:$8</definedName>
    <definedName function="false" hidden="false" localSheetId="19" name="nbaa0322" vbProcedure="false">'June 9'!$A$23:$V$39</definedName>
    <definedName function="false" hidden="false" localSheetId="19" name="nbaa0412" vbProcedure="false">'June 9'!$A$39:$U$50</definedName>
    <definedName function="false" hidden="false" localSheetId="19" name="ngsa0322" vbProcedure="false">'June 9'!$A$40:$V$51</definedName>
    <definedName function="false" hidden="false" localSheetId="19" name="ngsa0412" vbProcedure="false">#REF!</definedName>
    <definedName function="false" hidden="false" localSheetId="19" name="ngsa1115" vbProcedure="false">'June 9'!$A$42:$V$51</definedName>
    <definedName function="false" hidden="false" localSheetId="20" name="ctar0322" vbProcedure="false">'June 10'!$A$10:$W$22</definedName>
    <definedName function="false" hidden="false" localSheetId="20" name="ctar0412" vbProcedure="false">'June 10'!$A$10:$U$37</definedName>
    <definedName function="false" hidden="false" localSheetId="20" name="Excel_BuiltIn_Print_Area" vbProcedure="false">'June 10'!$A$1:$S$142</definedName>
    <definedName function="false" hidden="false" localSheetId="20" name="Excel_BuiltIn_Print_Titles" vbProcedure="false">'June 10'!$1:$8</definedName>
    <definedName function="false" hidden="false" localSheetId="20" name="nbaa0322" vbProcedure="false">'June 10'!$A$23:$V$39</definedName>
    <definedName function="false" hidden="false" localSheetId="20" name="nbaa0412" vbProcedure="false">'June 10'!$A$39:$U$50</definedName>
    <definedName function="false" hidden="false" localSheetId="20" name="ngsa0322" vbProcedure="false">'June 10'!$A$40:$V$51</definedName>
    <definedName function="false" hidden="false" localSheetId="20" name="ngsa0412" vbProcedure="false">#REF!</definedName>
    <definedName function="false" hidden="false" localSheetId="20" name="ngsa1115" vbProcedure="false">'June 10'!$A$42:$V$51</definedName>
    <definedName function="false" hidden="false" localSheetId="21" name="ctar0322" vbProcedure="false">'June 14'!$A$10:$V$22</definedName>
    <definedName function="false" hidden="false" localSheetId="21" name="ctar0412" vbProcedure="false">'June 14'!$A$10:$U$37</definedName>
    <definedName function="false" hidden="false" localSheetId="21" name="Excel_BuiltIn_Print_Area" vbProcedure="false">'June 14'!$A$1:$S$141</definedName>
    <definedName function="false" hidden="false" localSheetId="21" name="Excel_BuiltIn_Print_Titles" vbProcedure="false">'June 14'!$1:$8</definedName>
    <definedName function="false" hidden="false" localSheetId="21" name="nbaa0322" vbProcedure="false">'June 14'!$A$23:$V$39</definedName>
    <definedName function="false" hidden="false" localSheetId="21" name="nbaa0412" vbProcedure="false">'June 14'!$A$39:$U$50</definedName>
    <definedName function="false" hidden="false" localSheetId="21" name="ngsa0322" vbProcedure="false">'June 14'!$A$40:$V$51</definedName>
    <definedName function="false" hidden="false" localSheetId="21" name="ngsa0412" vbProcedure="false">#REF!</definedName>
    <definedName function="false" hidden="false" localSheetId="21" name="ngsa1115" vbProcedure="false">'June 14'!$A$42:$V$51</definedName>
    <definedName function="false" hidden="false" localSheetId="22" name="ctar0322" vbProcedure="false">'June 15'!$A$10:$V$22</definedName>
    <definedName function="false" hidden="false" localSheetId="22" name="ctar0412" vbProcedure="false">'June 15'!$A$10:$U$37</definedName>
    <definedName function="false" hidden="false" localSheetId="22" name="Excel_BuiltIn_Print_Area" vbProcedure="false">'June 15'!$A$1:$S$140</definedName>
    <definedName function="false" hidden="false" localSheetId="22" name="Excel_BuiltIn_Print_Titles" vbProcedure="false">'June 15'!$1:$8</definedName>
    <definedName function="false" hidden="false" localSheetId="22" name="nbaa0322" vbProcedure="false">'June 15'!$A$23:$V$39</definedName>
    <definedName function="false" hidden="false" localSheetId="22" name="nbaa0412" vbProcedure="false">'June 15'!$A$39:$U$50</definedName>
    <definedName function="false" hidden="false" localSheetId="22" name="ngsa0322" vbProcedure="false">'June 15'!$A$40:$V$51</definedName>
    <definedName function="false" hidden="false" localSheetId="22" name="ngsa0412" vbProcedure="false">#REF!</definedName>
    <definedName function="false" hidden="false" localSheetId="22" name="ngsa1115" vbProcedure="false">'June 15'!$A$42:$V$51</definedName>
    <definedName function="false" hidden="false" localSheetId="23" name="ctar0322" vbProcedure="false">'June 30'!$A$10:$Y$22</definedName>
    <definedName function="false" hidden="false" localSheetId="23" name="ctar0412" vbProcedure="false">'June 30'!$A$10:$U$37</definedName>
    <definedName function="false" hidden="false" localSheetId="23" name="Excel_BuiltIn_Print_Area" vbProcedure="false">'June 30'!$A$1:$S$138</definedName>
    <definedName function="false" hidden="false" localSheetId="23" name="Excel_BuiltIn_Print_Titles" vbProcedure="false">'June 30'!$1:$8</definedName>
    <definedName function="false" hidden="false" localSheetId="23" name="nbaa0322" vbProcedure="false">'June 30'!$A$23:$X$39</definedName>
    <definedName function="false" hidden="false" localSheetId="23" name="nbaa0412" vbProcedure="false">'June 30'!$A$39:$U$50</definedName>
    <definedName function="false" hidden="false" localSheetId="23" name="ngsa0322" vbProcedure="false">'June 30'!$A$40:$X$51</definedName>
    <definedName function="false" hidden="false" localSheetId="23" name="ngsa0412" vbProcedure="false">#REF!</definedName>
    <definedName function="false" hidden="false" localSheetId="23" name="ngsa1115" vbProcedure="false">'June 30'!$A$42:$X$51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<sst xmlns="http://schemas.openxmlformats.org/spreadsheetml/2006/main" count="9551" uniqueCount="60">
  <si>
    <t xml:space="preserve">Appendix A</t>
  </si>
  <si>
    <t xml:space="preserve">Balancing Entity Detail Report and Significant Contributor Calculations</t>
  </si>
  <si>
    <r>
      <rPr>
        <b val="true"/>
        <sz val="12"/>
        <rFont val="Arial"/>
        <family val="2"/>
      </rPr>
      <t xml:space="preserve">Significant Contributor</t>
    </r>
    <r>
      <rPr>
        <b val="true"/>
        <vertAlign val="superscript"/>
        <sz val="12"/>
        <rFont val="Arial"/>
        <family val="2"/>
      </rPr>
      <t xml:space="preserve">2</t>
    </r>
  </si>
  <si>
    <t xml:space="preserve">Balancing Entity ID #</t>
  </si>
  <si>
    <r>
      <rPr>
        <b val="true"/>
        <sz val="12"/>
        <rFont val="Arial"/>
        <family val="2"/>
      </rPr>
      <t xml:space="preserve">Balancing Entity Type</t>
    </r>
    <r>
      <rPr>
        <b val="true"/>
        <vertAlign val="superscript"/>
        <sz val="12"/>
        <rFont val="Arial"/>
        <family val="2"/>
      </rPr>
      <t xml:space="preserve">1</t>
    </r>
  </si>
  <si>
    <t xml:space="preserve">Targeted during Customer Specific</t>
  </si>
  <si>
    <t xml:space="preserve">3-Day Volume + Percent Imbalance</t>
  </si>
  <si>
    <t xml:space="preserve">3-Day Volume Imbalance Only</t>
  </si>
  <si>
    <t xml:space="preserve">3-Day Percent Imbalance Only</t>
  </si>
  <si>
    <t xml:space="preserve">OFO Day Supply &amp; Imbalance Increase</t>
  </si>
  <si>
    <t xml:space="preserve">Dth Threshold</t>
  </si>
  <si>
    <t xml:space="preserve">---</t>
  </si>
  <si>
    <t xml:space="preserve">----</t>
  </si>
  <si>
    <t xml:space="preserve">Percent Threshold</t>
  </si>
  <si>
    <t xml:space="preserve">CTARGAS</t>
  </si>
  <si>
    <t xml:space="preserve"> </t>
  </si>
  <si>
    <t xml:space="preserve">NBAA</t>
  </si>
  <si>
    <t xml:space="preserve">NGSA</t>
  </si>
  <si>
    <t xml:space="preserve">Total</t>
  </si>
  <si>
    <t xml:space="preserve">1.   CTARGAS is a Core Procurement Group; NBAA is  group of noncore enduse customers; NGSA is an individual customer.</t>
  </si>
  <si>
    <t xml:space="preserve">2.  "Significant Contributor" per the OFO Settlement is the "3-Day Volume +  Percent Imbalance" Column.  The other significant contributor measures are for additional information.</t>
  </si>
  <si>
    <t xml:space="preserve">Assumptions:</t>
  </si>
  <si>
    <t xml:space="preserve">Thresholds for Significant Contributor Calculations</t>
  </si>
  <si>
    <t xml:space="preserve">   Dth</t>
  </si>
  <si>
    <t xml:space="preserve">   Percent</t>
  </si>
  <si>
    <t xml:space="preserve">Threshold for OFO Day Increase</t>
  </si>
  <si>
    <t xml:space="preserve">OFO Balancing Entity Detail Report</t>
  </si>
  <si>
    <t xml:space="preserve">OFO Date:</t>
  </si>
  <si>
    <t xml:space="preserve">OFO Reason:</t>
  </si>
  <si>
    <t xml:space="preserve">High Inventory</t>
  </si>
  <si>
    <t xml:space="preserve">3% Tolerance</t>
  </si>
  <si>
    <t xml:space="preserve">Stage 3</t>
  </si>
  <si>
    <t xml:space="preserve">OFO Type:</t>
  </si>
  <si>
    <t xml:space="preserve">Customer-Specific</t>
  </si>
  <si>
    <r>
      <rPr>
        <b val="true"/>
        <sz val="10"/>
        <rFont val="Arial"/>
        <family val="2"/>
      </rPr>
      <t xml:space="preserve">Significant Contributor</t>
    </r>
    <r>
      <rPr>
        <b val="true"/>
        <vertAlign val="superscript"/>
        <sz val="10"/>
        <rFont val="Arial"/>
        <family val="2"/>
      </rPr>
      <t xml:space="preserve">2</t>
    </r>
  </si>
  <si>
    <t xml:space="preserve">Balancing Entity           ID #</t>
  </si>
  <si>
    <r>
      <rPr>
        <b val="true"/>
        <sz val="9"/>
        <rFont val="Arial"/>
        <family val="2"/>
      </rPr>
      <t xml:space="preserve">Balancing Entity Type</t>
    </r>
    <r>
      <rPr>
        <b val="true"/>
        <vertAlign val="superscript"/>
        <sz val="9"/>
        <rFont val="Arial"/>
        <family val="2"/>
      </rPr>
      <t xml:space="preserve">1</t>
    </r>
  </si>
  <si>
    <t xml:space="preserve">Supply Scheduled Volume</t>
  </si>
  <si>
    <t xml:space="preserve">Usage</t>
  </si>
  <si>
    <t xml:space="preserve">Daily Imbalance</t>
  </si>
  <si>
    <t xml:space="preserve">3-Day Prior Net Imbalance</t>
  </si>
  <si>
    <t xml:space="preserve">3-Day Prior Percent Imbalance</t>
  </si>
  <si>
    <t xml:space="preserve">"Targeted" under          Cust-Spec.</t>
  </si>
  <si>
    <t xml:space="preserve">OFO Day Imbalance Increase          &gt; dth</t>
  </si>
  <si>
    <t xml:space="preserve">X</t>
  </si>
  <si>
    <t xml:space="preserve">% of Usage</t>
  </si>
  <si>
    <t xml:space="preserve">11% Tolerance</t>
  </si>
  <si>
    <t xml:space="preserve">Balancing Entity      ID #</t>
  </si>
  <si>
    <t xml:space="preserve">2% Tolerance</t>
  </si>
  <si>
    <t xml:space="preserve">System-Wide</t>
  </si>
  <si>
    <t xml:space="preserve">0% Tolerance</t>
  </si>
  <si>
    <t xml:space="preserve">15% Tolerance</t>
  </si>
  <si>
    <t xml:space="preserve">1% Tolerance</t>
  </si>
  <si>
    <t xml:space="preserve">Stage 4</t>
  </si>
  <si>
    <t xml:space="preserve">8% Tolerance</t>
  </si>
  <si>
    <t xml:space="preserve">6% Tolerance</t>
  </si>
  <si>
    <t xml:space="preserve">7% Tolerance</t>
  </si>
  <si>
    <t xml:space="preserve">5% Tolerance</t>
  </si>
  <si>
    <t xml:space="preserve">4% Tolerance</t>
  </si>
  <si>
    <t xml:space="preserve">Stage 2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</si>
</sst>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%"/>
    <numFmt numFmtId="167" formatCode="[$-409]m/d/yyyy"/>
    <numFmt numFmtId="168" formatCode="m/d/yy"/>
    <numFmt numFmtId="169" formatCode="0.00"/>
    <numFmt numFmtId="170" formatCode="0.0%"/>
    <numFmt numFmtId="171" formatCode="0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7.5"/>
      <color rgb="FF800080"/>
      <name val="Arial"/>
      <family val="0"/>
    </font>
    <font>
      <u val="single"/>
      <sz val="7.5"/>
      <color rgb="FF0000FF"/>
      <name val="Arial"/>
      <family val="0"/>
    </font>
    <font>
      <b val="true"/>
      <sz val="10"/>
      <name val="Arial"/>
      <family val="2"/>
    </font>
    <font>
      <b val="true"/>
      <sz val="14"/>
      <name val="Arial"/>
      <family val="2"/>
    </font>
    <font>
      <b val="true"/>
      <sz val="12"/>
      <name val="Arial"/>
      <family val="2"/>
    </font>
    <font>
      <b val="true"/>
      <vertAlign val="superscript"/>
      <sz val="12"/>
      <name val="Arial"/>
      <family val="2"/>
    </font>
    <font>
      <b val="true"/>
      <sz val="10"/>
      <name val="Arial"/>
      <family val="0"/>
    </font>
    <font>
      <sz val="12"/>
      <name val="Arial"/>
      <family val="2"/>
    </font>
    <font>
      <b val="true"/>
      <u val="single"/>
      <sz val="12"/>
      <name val="Arial"/>
      <family val="2"/>
    </font>
    <font>
      <sz val="8"/>
      <color rgb="FF000000"/>
      <name val="Arial"/>
      <family val="0"/>
    </font>
    <font>
      <sz val="10"/>
      <color rgb="FF000000"/>
      <name val="Times New Roman"/>
      <family val="0"/>
    </font>
    <font>
      <b val="true"/>
      <vertAlign val="superscript"/>
      <sz val="10"/>
      <name val="Arial"/>
      <family val="2"/>
    </font>
    <font>
      <b val="true"/>
      <sz val="9"/>
      <name val="Arial"/>
      <family val="2"/>
    </font>
    <font>
      <b val="true"/>
      <vertAlign val="superscript"/>
      <sz val="9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56">
    <border diagonalUp="false" diagonalDown="false">
      <left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double"/>
      <right style="double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double"/>
      <right style="hair"/>
      <top style="medium"/>
      <bottom style="medium"/>
      <diagonal/>
    </border>
    <border diagonalUp="false" diagonalDown="false">
      <left style="hair"/>
      <right style="hair"/>
      <top style="medium"/>
      <bottom style="medium"/>
      <diagonal/>
    </border>
    <border diagonalUp="false" diagonalDown="false">
      <left style="hair"/>
      <right/>
      <top style="medium"/>
      <bottom style="medium"/>
      <diagonal/>
    </border>
    <border diagonalUp="false" diagonalDown="false">
      <left style="hair"/>
      <right style="double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double"/>
      <right style="double"/>
      <top style="medium"/>
      <bottom/>
      <diagonal/>
    </border>
    <border diagonalUp="false" diagonalDown="false">
      <left style="double"/>
      <right style="hair"/>
      <top style="medium"/>
      <bottom/>
      <diagonal/>
    </border>
    <border diagonalUp="false" diagonalDown="false">
      <left style="hair"/>
      <right style="hair"/>
      <top style="medium"/>
      <bottom/>
      <diagonal/>
    </border>
    <border diagonalUp="false" diagonalDown="false">
      <left style="hair"/>
      <right style="double"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double"/>
      <right style="double"/>
      <top/>
      <bottom style="medium"/>
      <diagonal/>
    </border>
    <border diagonalUp="false" diagonalDown="false">
      <left style="double"/>
      <right style="hair"/>
      <top/>
      <bottom style="medium"/>
      <diagonal/>
    </border>
    <border diagonalUp="false" diagonalDown="false">
      <left style="hair"/>
      <right style="hair"/>
      <top/>
      <bottom style="medium"/>
      <diagonal/>
    </border>
    <border diagonalUp="false" diagonalDown="false">
      <left style="hair"/>
      <right/>
      <top/>
      <bottom style="medium"/>
      <diagonal/>
    </border>
    <border diagonalUp="false" diagonalDown="false">
      <left style="hair"/>
      <right style="double"/>
      <top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double"/>
      <right style="double"/>
      <top style="hair"/>
      <bottom style="hair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double"/>
      <top/>
      <bottom style="hair"/>
      <diagonal/>
    </border>
    <border diagonalUp="false" diagonalDown="false">
      <left style="double"/>
      <right style="double"/>
      <top/>
      <bottom/>
      <diagonal/>
    </border>
    <border diagonalUp="false" diagonalDown="false">
      <left style="double"/>
      <right style="hair"/>
      <top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double"/>
      <top/>
      <bottom/>
      <diagonal/>
    </border>
    <border diagonalUp="false" diagonalDown="false">
      <left/>
      <right/>
      <top style="double"/>
      <bottom style="thin"/>
      <diagonal/>
    </border>
    <border diagonalUp="false" diagonalDown="false">
      <left/>
      <right style="double"/>
      <top style="double"/>
      <bottom style="thin"/>
      <diagonal/>
    </border>
    <border diagonalUp="false" diagonalDown="false">
      <left style="double"/>
      <right style="double"/>
      <top style="double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medium"/>
      <top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3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23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24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3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5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4" xfId="0" applyFont="false" applyBorder="true" applyAlignment="true" applyProtection="false">
      <alignment horizontal="center" vertical="bottom" textRotation="90" wrapText="true" indent="0" shrinkToFit="false"/>
      <protection locked="true" hidden="false"/>
    </xf>
    <xf numFmtId="167" fontId="0" fillId="0" borderId="23" xfId="0" applyFont="false" applyBorder="true" applyAlignment="true" applyProtection="false">
      <alignment horizontal="center" vertical="bottom" textRotation="90" wrapText="tru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Followed Hyperlink" xfId="20"/>
    <cellStyle name="Hyperlink 1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3</xdr:col>
      <xdr:colOff>402840</xdr:colOff>
      <xdr:row>0</xdr:row>
      <xdr:rowOff>9720</xdr:rowOff>
    </xdr:from>
    <xdr:to>
      <xdr:col>7</xdr:col>
      <xdr:colOff>32400</xdr:colOff>
      <xdr:row>0</xdr:row>
      <xdr:rowOff>561240</xdr:rowOff>
    </xdr:to>
    <xdr:sp>
      <xdr:nvSpPr>
        <xdr:cNvPr id="0" name="Text 1"/>
        <xdr:cNvSpPr/>
      </xdr:nvSpPr>
      <xdr:spPr>
        <a:xfrm>
          <a:off x="3511800" y="9720"/>
          <a:ext cx="3774960" cy="551520"/>
        </a:xfrm>
        <a:prstGeom prst="rect">
          <a:avLst/>
        </a:prstGeom>
        <a:solidFill>
          <a:srgbClr val="ffffff"/>
        </a:solidFill>
        <a:ln w="252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Arial"/>
            </a:rPr>
            <a:t>Subject to Rule 51 of the CPUC Rules of Practice and Procedure,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Arial"/>
            </a:rPr>
            <a:t>Rule 601 et seq. of the FERC Rules of Practice, Rule 408 of the Federal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Arial"/>
            </a:rPr>
            <a:t>Rules of Evidence, and Section 1152 of the California Evidence Code</a:t>
          </a:r>
          <a:endParaRPr b="0" lang="en-US" sz="8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96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2" min="1" style="1" width="14.7"/>
    <col collapsed="false" customWidth="true" hidden="false" outlineLevel="0" max="3" min="3" style="2" width="14.7"/>
    <col collapsed="false" customWidth="true" hidden="false" outlineLevel="0" max="7" min="4" style="3" width="14.7"/>
    <col collapsed="false" customWidth="true" hidden="false" outlineLevel="0" max="8" min="8" style="0" width="24.99"/>
  </cols>
  <sheetData>
    <row r="1" customFormat="false" ht="4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</row>
    <row r="2" customFormat="false" ht="28.5" hidden="false" customHeight="true" outlineLevel="0" collapsed="false">
      <c r="A2" s="5" t="s">
        <v>1</v>
      </c>
      <c r="B2" s="5"/>
      <c r="C2" s="5"/>
      <c r="D2" s="5"/>
      <c r="E2" s="5"/>
      <c r="F2" s="5"/>
      <c r="G2" s="5"/>
    </row>
    <row r="3" customFormat="false" ht="18" hidden="false" customHeight="true" outlineLevel="0" collapsed="false">
      <c r="A3" s="6"/>
      <c r="B3" s="6"/>
      <c r="C3" s="7"/>
      <c r="D3" s="8" t="s">
        <v>2</v>
      </c>
      <c r="E3" s="8"/>
      <c r="F3" s="8"/>
      <c r="G3" s="8"/>
      <c r="H3" s="9"/>
      <c r="I3" s="9"/>
    </row>
    <row r="4" customFormat="false" ht="67.5" hidden="false" customHeight="true" outlineLevel="0" collapsed="false">
      <c r="A4" s="10" t="s">
        <v>3</v>
      </c>
      <c r="B4" s="11" t="s">
        <v>4</v>
      </c>
      <c r="C4" s="12" t="s">
        <v>5</v>
      </c>
      <c r="D4" s="13" t="s">
        <v>6</v>
      </c>
      <c r="E4" s="14" t="s">
        <v>7</v>
      </c>
      <c r="F4" s="15" t="s">
        <v>8</v>
      </c>
      <c r="G4" s="16" t="s">
        <v>9</v>
      </c>
      <c r="H4" s="17"/>
      <c r="I4" s="17"/>
    </row>
    <row r="5" customFormat="false" ht="18.75" hidden="false" customHeight="true" outlineLevel="0" collapsed="false">
      <c r="A5" s="18" t="s">
        <v>10</v>
      </c>
      <c r="B5" s="19"/>
      <c r="C5" s="20" t="s">
        <v>11</v>
      </c>
      <c r="D5" s="21" t="n">
        <f aca="false">Summary!$C$149</f>
        <v>5000</v>
      </c>
      <c r="E5" s="22" t="n">
        <f aca="false">Summary!$C$149</f>
        <v>5000</v>
      </c>
      <c r="F5" s="23" t="s">
        <v>12</v>
      </c>
      <c r="G5" s="24" t="n">
        <f aca="false">Summary!$C$153</f>
        <v>5000</v>
      </c>
      <c r="H5" s="25"/>
      <c r="I5" s="25"/>
    </row>
    <row r="6" customFormat="false" ht="19.5" hidden="false" customHeight="true" outlineLevel="0" collapsed="false">
      <c r="A6" s="26" t="s">
        <v>13</v>
      </c>
      <c r="B6" s="27"/>
      <c r="C6" s="28" t="s">
        <v>11</v>
      </c>
      <c r="D6" s="29" t="n">
        <f aca="false">Summary!$C$150</f>
        <v>0.1</v>
      </c>
      <c r="E6" s="30" t="s">
        <v>11</v>
      </c>
      <c r="F6" s="31" t="n">
        <f aca="false">Summary!$C$150</f>
        <v>0.1</v>
      </c>
      <c r="G6" s="32" t="s">
        <v>12</v>
      </c>
      <c r="H6" s="25"/>
      <c r="I6" s="25"/>
    </row>
    <row r="7" customFormat="false" ht="17" hidden="false" customHeight="false" outlineLevel="0" collapsed="false">
      <c r="A7" s="33" t="n">
        <v>1117</v>
      </c>
      <c r="B7" s="34" t="s">
        <v>14</v>
      </c>
      <c r="C7" s="35" t="s">
        <v>15</v>
      </c>
      <c r="D7" s="36" t="s">
        <v>15</v>
      </c>
      <c r="E7" s="37" t="s">
        <v>15</v>
      </c>
      <c r="F7" s="37" t="n">
        <v>8</v>
      </c>
      <c r="G7" s="38" t="s">
        <v>15</v>
      </c>
    </row>
    <row r="8" customFormat="false" ht="17" hidden="false" customHeight="false" outlineLevel="0" collapsed="false">
      <c r="A8" s="33" t="n">
        <v>1126</v>
      </c>
      <c r="B8" s="34" t="s">
        <v>14</v>
      </c>
      <c r="C8" s="35" t="s">
        <v>15</v>
      </c>
      <c r="D8" s="36" t="s">
        <v>15</v>
      </c>
      <c r="E8" s="37" t="s">
        <v>15</v>
      </c>
      <c r="F8" s="37" t="s">
        <v>15</v>
      </c>
      <c r="G8" s="38" t="s">
        <v>15</v>
      </c>
    </row>
    <row r="9" customFormat="false" ht="17" hidden="false" customHeight="false" outlineLevel="0" collapsed="false">
      <c r="A9" s="33" t="n">
        <v>1157</v>
      </c>
      <c r="B9" s="34" t="s">
        <v>14</v>
      </c>
      <c r="C9" s="35" t="s">
        <v>15</v>
      </c>
      <c r="D9" s="36" t="s">
        <v>15</v>
      </c>
      <c r="E9" s="37" t="s">
        <v>15</v>
      </c>
      <c r="F9" s="37" t="s">
        <v>15</v>
      </c>
      <c r="G9" s="38" t="s">
        <v>15</v>
      </c>
    </row>
    <row r="10" customFormat="false" ht="17" hidden="false" customHeight="false" outlineLevel="0" collapsed="false">
      <c r="A10" s="33" t="n">
        <v>1780</v>
      </c>
      <c r="B10" s="34" t="s">
        <v>14</v>
      </c>
      <c r="C10" s="35" t="s">
        <v>15</v>
      </c>
      <c r="D10" s="36" t="s">
        <v>15</v>
      </c>
      <c r="E10" s="37" t="s">
        <v>15</v>
      </c>
      <c r="F10" s="37" t="n">
        <v>6</v>
      </c>
      <c r="G10" s="38" t="s">
        <v>15</v>
      </c>
    </row>
    <row r="11" customFormat="false" ht="17" hidden="false" customHeight="false" outlineLevel="0" collapsed="false">
      <c r="A11" s="33" t="n">
        <v>2280</v>
      </c>
      <c r="B11" s="34" t="s">
        <v>14</v>
      </c>
      <c r="C11" s="35" t="s">
        <v>15</v>
      </c>
      <c r="D11" s="36" t="s">
        <v>15</v>
      </c>
      <c r="E11" s="37" t="s">
        <v>15</v>
      </c>
      <c r="F11" s="37" t="n">
        <v>3</v>
      </c>
      <c r="G11" s="38" t="s">
        <v>15</v>
      </c>
    </row>
    <row r="12" customFormat="false" ht="17" hidden="false" customHeight="false" outlineLevel="0" collapsed="false">
      <c r="A12" s="33" t="n">
        <v>2584</v>
      </c>
      <c r="B12" s="34" t="s">
        <v>14</v>
      </c>
      <c r="C12" s="35" t="s">
        <v>15</v>
      </c>
      <c r="D12" s="36" t="s">
        <v>15</v>
      </c>
      <c r="E12" s="37" t="s">
        <v>15</v>
      </c>
      <c r="F12" s="37" t="n">
        <v>14</v>
      </c>
      <c r="G12" s="38" t="s">
        <v>15</v>
      </c>
    </row>
    <row r="13" customFormat="false" ht="17" hidden="false" customHeight="false" outlineLevel="0" collapsed="false">
      <c r="A13" s="33" t="n">
        <v>2771</v>
      </c>
      <c r="B13" s="34" t="s">
        <v>14</v>
      </c>
      <c r="C13" s="35" t="s">
        <v>15</v>
      </c>
      <c r="D13" s="36" t="s">
        <v>15</v>
      </c>
      <c r="E13" s="37" t="s">
        <v>15</v>
      </c>
      <c r="F13" s="37" t="s">
        <v>15</v>
      </c>
      <c r="G13" s="38" t="s">
        <v>15</v>
      </c>
    </row>
    <row r="14" customFormat="false" ht="17" hidden="false" customHeight="false" outlineLevel="0" collapsed="false">
      <c r="A14" s="33" t="n">
        <v>2832</v>
      </c>
      <c r="B14" s="34" t="s">
        <v>14</v>
      </c>
      <c r="C14" s="35" t="s">
        <v>15</v>
      </c>
      <c r="D14" s="36" t="s">
        <v>15</v>
      </c>
      <c r="E14" s="37" t="s">
        <v>15</v>
      </c>
      <c r="F14" s="37" t="n">
        <v>3</v>
      </c>
      <c r="G14" s="38" t="s">
        <v>15</v>
      </c>
    </row>
    <row r="15" customFormat="false" ht="17" hidden="false" customHeight="false" outlineLevel="0" collapsed="false">
      <c r="A15" s="33" t="n">
        <v>2892</v>
      </c>
      <c r="B15" s="34" t="s">
        <v>14</v>
      </c>
      <c r="C15" s="35" t="s">
        <v>15</v>
      </c>
      <c r="D15" s="36" t="n">
        <v>1</v>
      </c>
      <c r="E15" s="37" t="n">
        <v>1</v>
      </c>
      <c r="F15" s="37" t="n">
        <v>9</v>
      </c>
      <c r="G15" s="38" t="s">
        <v>15</v>
      </c>
    </row>
    <row r="16" customFormat="false" ht="17" hidden="false" customHeight="false" outlineLevel="0" collapsed="false">
      <c r="A16" s="33" t="n">
        <v>3152</v>
      </c>
      <c r="B16" s="34" t="s">
        <v>14</v>
      </c>
      <c r="C16" s="35" t="s">
        <v>15</v>
      </c>
      <c r="D16" s="36" t="n">
        <v>2</v>
      </c>
      <c r="E16" s="37" t="n">
        <v>2</v>
      </c>
      <c r="F16" s="37" t="n">
        <v>12</v>
      </c>
      <c r="G16" s="38" t="s">
        <v>15</v>
      </c>
    </row>
    <row r="17" customFormat="false" ht="17" hidden="false" customHeight="false" outlineLevel="0" collapsed="false">
      <c r="A17" s="33" t="n">
        <v>6500</v>
      </c>
      <c r="B17" s="34" t="s">
        <v>14</v>
      </c>
      <c r="C17" s="35" t="n">
        <v>4</v>
      </c>
      <c r="D17" s="36" t="n">
        <v>2</v>
      </c>
      <c r="E17" s="37" t="n">
        <v>22</v>
      </c>
      <c r="F17" s="37" t="n">
        <v>2</v>
      </c>
      <c r="G17" s="38" t="s">
        <v>15</v>
      </c>
    </row>
    <row r="18" customFormat="false" ht="17" hidden="false" customHeight="false" outlineLevel="0" collapsed="false">
      <c r="A18" s="33" t="n">
        <v>12296</v>
      </c>
      <c r="B18" s="34" t="s">
        <v>14</v>
      </c>
      <c r="C18" s="35" t="s">
        <v>15</v>
      </c>
      <c r="D18" s="36" t="s">
        <v>15</v>
      </c>
      <c r="E18" s="37" t="s">
        <v>15</v>
      </c>
      <c r="F18" s="37" t="n">
        <v>9</v>
      </c>
      <c r="G18" s="38" t="s">
        <v>15</v>
      </c>
    </row>
    <row r="19" customFormat="false" ht="17" hidden="false" customHeight="false" outlineLevel="0" collapsed="false">
      <c r="A19" s="33" t="n">
        <v>16786</v>
      </c>
      <c r="B19" s="34" t="s">
        <v>14</v>
      </c>
      <c r="C19" s="35" t="s">
        <v>15</v>
      </c>
      <c r="D19" s="36" t="s">
        <v>15</v>
      </c>
      <c r="E19" s="37" t="s">
        <v>15</v>
      </c>
      <c r="F19" s="37" t="n">
        <v>15</v>
      </c>
      <c r="G19" s="38" t="s">
        <v>15</v>
      </c>
    </row>
    <row r="20" customFormat="false" ht="17" hidden="false" customHeight="false" outlineLevel="0" collapsed="false">
      <c r="A20" s="33" t="n">
        <v>17791</v>
      </c>
      <c r="B20" s="34" t="s">
        <v>14</v>
      </c>
      <c r="C20" s="35" t="s">
        <v>15</v>
      </c>
      <c r="D20" s="36" t="s">
        <v>15</v>
      </c>
      <c r="E20" s="37" t="s">
        <v>15</v>
      </c>
      <c r="F20" s="37" t="n">
        <v>6</v>
      </c>
      <c r="G20" s="38" t="s">
        <v>15</v>
      </c>
    </row>
    <row r="21" customFormat="false" ht="17" hidden="false" customHeight="false" outlineLevel="0" collapsed="false">
      <c r="A21" s="33" t="n">
        <v>1117</v>
      </c>
      <c r="B21" s="34" t="s">
        <v>16</v>
      </c>
      <c r="C21" s="35" t="n">
        <v>1</v>
      </c>
      <c r="D21" s="36" t="n">
        <v>8</v>
      </c>
      <c r="E21" s="37" t="n">
        <v>11</v>
      </c>
      <c r="F21" s="37" t="n">
        <v>8</v>
      </c>
      <c r="G21" s="38" t="n">
        <v>1</v>
      </c>
    </row>
    <row r="22" customFormat="false" ht="17" hidden="false" customHeight="false" outlineLevel="0" collapsed="false">
      <c r="A22" s="33" t="n">
        <v>1126</v>
      </c>
      <c r="B22" s="34" t="s">
        <v>16</v>
      </c>
      <c r="C22" s="35" t="n">
        <v>3</v>
      </c>
      <c r="D22" s="36" t="n">
        <v>2</v>
      </c>
      <c r="E22" s="37" t="n">
        <v>2</v>
      </c>
      <c r="F22" s="37" t="n">
        <v>2</v>
      </c>
      <c r="G22" s="38" t="s">
        <v>15</v>
      </c>
    </row>
    <row r="23" customFormat="false" ht="17" hidden="false" customHeight="false" outlineLevel="0" collapsed="false">
      <c r="A23" s="33" t="n">
        <v>1157</v>
      </c>
      <c r="B23" s="34" t="s">
        <v>16</v>
      </c>
      <c r="C23" s="35" t="n">
        <v>2</v>
      </c>
      <c r="D23" s="36" t="n">
        <v>12</v>
      </c>
      <c r="E23" s="37" t="n">
        <v>20</v>
      </c>
      <c r="F23" s="37" t="n">
        <v>12</v>
      </c>
      <c r="G23" s="38" t="n">
        <v>1</v>
      </c>
    </row>
    <row r="24" customFormat="false" ht="17" hidden="false" customHeight="false" outlineLevel="0" collapsed="false">
      <c r="A24" s="33" t="n">
        <v>1281</v>
      </c>
      <c r="B24" s="34" t="s">
        <v>16</v>
      </c>
      <c r="C24" s="35" t="n">
        <v>1</v>
      </c>
      <c r="D24" s="36" t="n">
        <v>4</v>
      </c>
      <c r="E24" s="37" t="n">
        <v>4</v>
      </c>
      <c r="F24" s="37" t="n">
        <v>5</v>
      </c>
      <c r="G24" s="38" t="s">
        <v>15</v>
      </c>
    </row>
    <row r="25" customFormat="false" ht="17" hidden="false" customHeight="false" outlineLevel="0" collapsed="false">
      <c r="A25" s="33" t="n">
        <v>1377</v>
      </c>
      <c r="B25" s="34" t="s">
        <v>16</v>
      </c>
      <c r="C25" s="35" t="n">
        <v>2</v>
      </c>
      <c r="D25" s="36" t="n">
        <v>2</v>
      </c>
      <c r="E25" s="37" t="n">
        <v>8</v>
      </c>
      <c r="F25" s="37" t="n">
        <v>2</v>
      </c>
      <c r="G25" s="38" t="n">
        <v>1</v>
      </c>
    </row>
    <row r="26" customFormat="false" ht="17" hidden="false" customHeight="false" outlineLevel="0" collapsed="false">
      <c r="A26" s="33" t="n">
        <v>1830</v>
      </c>
      <c r="B26" s="34" t="s">
        <v>16</v>
      </c>
      <c r="C26" s="35" t="n">
        <v>1</v>
      </c>
      <c r="D26" s="36" t="n">
        <v>13</v>
      </c>
      <c r="E26" s="37" t="n">
        <v>14</v>
      </c>
      <c r="F26" s="37" t="n">
        <v>13</v>
      </c>
      <c r="G26" s="38" t="n">
        <v>1</v>
      </c>
    </row>
    <row r="27" customFormat="false" ht="17" hidden="false" customHeight="false" outlineLevel="0" collapsed="false">
      <c r="A27" s="33" t="n">
        <v>1864</v>
      </c>
      <c r="B27" s="34" t="s">
        <v>16</v>
      </c>
      <c r="C27" s="35" t="n">
        <v>2</v>
      </c>
      <c r="D27" s="36" t="n">
        <v>4</v>
      </c>
      <c r="E27" s="37" t="n">
        <v>13</v>
      </c>
      <c r="F27" s="37" t="n">
        <v>4</v>
      </c>
      <c r="G27" s="38" t="n">
        <v>1</v>
      </c>
    </row>
    <row r="28" customFormat="false" ht="17" hidden="false" customHeight="false" outlineLevel="0" collapsed="false">
      <c r="A28" s="33" t="n">
        <v>1922</v>
      </c>
      <c r="B28" s="34" t="s">
        <v>16</v>
      </c>
      <c r="C28" s="35" t="n">
        <v>1</v>
      </c>
      <c r="D28" s="36" t="n">
        <v>6</v>
      </c>
      <c r="E28" s="37" t="n">
        <v>7</v>
      </c>
      <c r="F28" s="37" t="n">
        <v>6</v>
      </c>
      <c r="G28" s="38" t="n">
        <v>1</v>
      </c>
    </row>
    <row r="29" customFormat="false" ht="17" hidden="false" customHeight="false" outlineLevel="0" collapsed="false">
      <c r="A29" s="33" t="n">
        <v>2056</v>
      </c>
      <c r="B29" s="34" t="s">
        <v>16</v>
      </c>
      <c r="C29" s="35" t="s">
        <v>15</v>
      </c>
      <c r="D29" s="36" t="n">
        <v>12</v>
      </c>
      <c r="E29" s="37" t="n">
        <v>12</v>
      </c>
      <c r="F29" s="37" t="n">
        <v>12</v>
      </c>
      <c r="G29" s="38" t="s">
        <v>15</v>
      </c>
    </row>
    <row r="30" customFormat="false" ht="17" hidden="false" customHeight="false" outlineLevel="0" collapsed="false">
      <c r="A30" s="33" t="n">
        <v>2280</v>
      </c>
      <c r="B30" s="34" t="s">
        <v>16</v>
      </c>
      <c r="C30" s="35" t="s">
        <v>15</v>
      </c>
      <c r="D30" s="36" t="n">
        <v>7</v>
      </c>
      <c r="E30" s="37" t="n">
        <v>7</v>
      </c>
      <c r="F30" s="37" t="n">
        <v>8</v>
      </c>
      <c r="G30" s="38" t="s">
        <v>15</v>
      </c>
    </row>
    <row r="31" customFormat="false" ht="17" hidden="false" customHeight="false" outlineLevel="0" collapsed="false">
      <c r="A31" s="33" t="n">
        <v>2584</v>
      </c>
      <c r="B31" s="34" t="s">
        <v>16</v>
      </c>
      <c r="C31" s="35" t="n">
        <v>1</v>
      </c>
      <c r="D31" s="36" t="n">
        <v>8</v>
      </c>
      <c r="E31" s="37" t="n">
        <v>15</v>
      </c>
      <c r="F31" s="37" t="n">
        <v>8</v>
      </c>
      <c r="G31" s="38" t="s">
        <v>15</v>
      </c>
    </row>
    <row r="32" customFormat="false" ht="17" hidden="false" customHeight="false" outlineLevel="0" collapsed="false">
      <c r="A32" s="33" t="n">
        <v>2771</v>
      </c>
      <c r="B32" s="34" t="s">
        <v>16</v>
      </c>
      <c r="C32" s="35" t="n">
        <v>3</v>
      </c>
      <c r="D32" s="36" t="n">
        <v>19</v>
      </c>
      <c r="E32" s="37" t="n">
        <v>19</v>
      </c>
      <c r="F32" s="37" t="n">
        <v>19</v>
      </c>
      <c r="G32" s="38" t="s">
        <v>15</v>
      </c>
    </row>
    <row r="33" customFormat="false" ht="17" hidden="false" customHeight="false" outlineLevel="0" collapsed="false">
      <c r="A33" s="33" t="n">
        <v>2832</v>
      </c>
      <c r="B33" s="34" t="s">
        <v>16</v>
      </c>
      <c r="C33" s="35" t="s">
        <v>15</v>
      </c>
      <c r="D33" s="36" t="s">
        <v>15</v>
      </c>
      <c r="E33" s="37" t="s">
        <v>15</v>
      </c>
      <c r="F33" s="37" t="n">
        <v>4</v>
      </c>
      <c r="G33" s="38" t="s">
        <v>15</v>
      </c>
    </row>
    <row r="34" customFormat="false" ht="17" hidden="false" customHeight="false" outlineLevel="0" collapsed="false">
      <c r="A34" s="33" t="n">
        <v>2892</v>
      </c>
      <c r="B34" s="34" t="s">
        <v>16</v>
      </c>
      <c r="C34" s="35" t="s">
        <v>15</v>
      </c>
      <c r="D34" s="36" t="s">
        <v>15</v>
      </c>
      <c r="E34" s="37" t="s">
        <v>15</v>
      </c>
      <c r="F34" s="37" t="n">
        <v>1</v>
      </c>
      <c r="G34" s="38" t="s">
        <v>15</v>
      </c>
    </row>
    <row r="35" customFormat="false" ht="17" hidden="false" customHeight="false" outlineLevel="0" collapsed="false">
      <c r="A35" s="33" t="n">
        <v>3015</v>
      </c>
      <c r="B35" s="34" t="s">
        <v>16</v>
      </c>
      <c r="C35" s="35" t="n">
        <v>1</v>
      </c>
      <c r="D35" s="36" t="n">
        <v>13</v>
      </c>
      <c r="E35" s="37" t="n">
        <v>13</v>
      </c>
      <c r="F35" s="37" t="n">
        <v>13</v>
      </c>
      <c r="G35" s="38" t="n">
        <v>2</v>
      </c>
    </row>
    <row r="36" customFormat="false" ht="17" hidden="false" customHeight="false" outlineLevel="0" collapsed="false">
      <c r="A36" s="33" t="n">
        <v>3115</v>
      </c>
      <c r="B36" s="34" t="s">
        <v>16</v>
      </c>
      <c r="C36" s="35" t="n">
        <v>1</v>
      </c>
      <c r="D36" s="36" t="n">
        <v>13</v>
      </c>
      <c r="E36" s="37" t="n">
        <v>13</v>
      </c>
      <c r="F36" s="37" t="n">
        <v>13</v>
      </c>
      <c r="G36" s="38" t="s">
        <v>15</v>
      </c>
    </row>
    <row r="37" customFormat="false" ht="17" hidden="false" customHeight="false" outlineLevel="0" collapsed="false">
      <c r="A37" s="33" t="n">
        <v>3550</v>
      </c>
      <c r="B37" s="34" t="s">
        <v>16</v>
      </c>
      <c r="C37" s="35" t="s">
        <v>15</v>
      </c>
      <c r="D37" s="36" t="n">
        <v>1</v>
      </c>
      <c r="E37" s="37" t="n">
        <v>1</v>
      </c>
      <c r="F37" s="37" t="n">
        <v>4</v>
      </c>
      <c r="G37" s="38" t="s">
        <v>15</v>
      </c>
    </row>
    <row r="38" customFormat="false" ht="17" hidden="false" customHeight="false" outlineLevel="0" collapsed="false">
      <c r="A38" s="33" t="n">
        <v>4760</v>
      </c>
      <c r="B38" s="34" t="s">
        <v>16</v>
      </c>
      <c r="C38" s="35" t="n">
        <v>2</v>
      </c>
      <c r="D38" s="36" t="n">
        <v>10</v>
      </c>
      <c r="E38" s="37" t="n">
        <v>19</v>
      </c>
      <c r="F38" s="37" t="n">
        <v>10</v>
      </c>
      <c r="G38" s="38" t="s">
        <v>15</v>
      </c>
    </row>
    <row r="39" customFormat="false" ht="17" hidden="false" customHeight="false" outlineLevel="0" collapsed="false">
      <c r="A39" s="33" t="n">
        <v>6084</v>
      </c>
      <c r="B39" s="34" t="s">
        <v>16</v>
      </c>
      <c r="C39" s="35" t="s">
        <v>15</v>
      </c>
      <c r="D39" s="36" t="s">
        <v>15</v>
      </c>
      <c r="E39" s="37" t="s">
        <v>15</v>
      </c>
      <c r="F39" s="37" t="n">
        <v>3</v>
      </c>
      <c r="G39" s="38" t="s">
        <v>15</v>
      </c>
    </row>
    <row r="40" customFormat="false" ht="17" hidden="false" customHeight="false" outlineLevel="0" collapsed="false">
      <c r="A40" s="33" t="n">
        <v>6728</v>
      </c>
      <c r="B40" s="34" t="s">
        <v>16</v>
      </c>
      <c r="C40" s="35" t="s">
        <v>15</v>
      </c>
      <c r="D40" s="36" t="n">
        <v>2</v>
      </c>
      <c r="E40" s="37" t="n">
        <v>2</v>
      </c>
      <c r="F40" s="37" t="n">
        <v>3</v>
      </c>
      <c r="G40" s="38" t="s">
        <v>15</v>
      </c>
    </row>
    <row r="41" customFormat="false" ht="17" hidden="false" customHeight="false" outlineLevel="0" collapsed="false">
      <c r="A41" s="33" t="n">
        <v>12296</v>
      </c>
      <c r="B41" s="34" t="s">
        <v>16</v>
      </c>
      <c r="C41" s="35" t="s">
        <v>15</v>
      </c>
      <c r="D41" s="36" t="n">
        <v>2</v>
      </c>
      <c r="E41" s="37" t="n">
        <v>2</v>
      </c>
      <c r="F41" s="37" t="n">
        <v>16</v>
      </c>
      <c r="G41" s="38" t="s">
        <v>15</v>
      </c>
    </row>
    <row r="42" customFormat="false" ht="17" hidden="false" customHeight="false" outlineLevel="0" collapsed="false">
      <c r="A42" s="33" t="n">
        <v>15966</v>
      </c>
      <c r="B42" s="34" t="s">
        <v>16</v>
      </c>
      <c r="C42" s="35" t="n">
        <v>3</v>
      </c>
      <c r="D42" s="36" t="n">
        <v>10</v>
      </c>
      <c r="E42" s="37" t="n">
        <v>16</v>
      </c>
      <c r="F42" s="37" t="n">
        <v>10</v>
      </c>
      <c r="G42" s="38" t="s">
        <v>15</v>
      </c>
    </row>
    <row r="43" customFormat="false" ht="17" hidden="false" customHeight="false" outlineLevel="0" collapsed="false">
      <c r="A43" s="33" t="n">
        <v>16666</v>
      </c>
      <c r="B43" s="34" t="s">
        <v>16</v>
      </c>
      <c r="C43" s="35" t="s">
        <v>15</v>
      </c>
      <c r="D43" s="36" t="s">
        <v>15</v>
      </c>
      <c r="E43" s="37" t="s">
        <v>15</v>
      </c>
      <c r="F43" s="37" t="n">
        <v>9</v>
      </c>
      <c r="G43" s="38" t="s">
        <v>15</v>
      </c>
    </row>
    <row r="44" customFormat="false" ht="17" hidden="false" customHeight="false" outlineLevel="0" collapsed="false">
      <c r="A44" s="33" t="n">
        <v>30069</v>
      </c>
      <c r="B44" s="34" t="s">
        <v>16</v>
      </c>
      <c r="C44" s="35" t="s">
        <v>15</v>
      </c>
      <c r="D44" s="36" t="n">
        <v>2</v>
      </c>
      <c r="E44" s="37" t="n">
        <v>2</v>
      </c>
      <c r="F44" s="37" t="n">
        <v>5</v>
      </c>
      <c r="G44" s="38" t="s">
        <v>15</v>
      </c>
    </row>
    <row r="45" customFormat="false" ht="17" hidden="false" customHeight="false" outlineLevel="0" collapsed="false">
      <c r="A45" s="33" t="n">
        <v>59</v>
      </c>
      <c r="B45" s="34" t="s">
        <v>17</v>
      </c>
      <c r="C45" s="35" t="s">
        <v>15</v>
      </c>
      <c r="D45" s="36" t="s">
        <v>15</v>
      </c>
      <c r="E45" s="37" t="s">
        <v>15</v>
      </c>
      <c r="F45" s="37" t="s">
        <v>15</v>
      </c>
      <c r="G45" s="38" t="s">
        <v>15</v>
      </c>
    </row>
    <row r="46" customFormat="false" ht="17" hidden="false" customHeight="false" outlineLevel="0" collapsed="false">
      <c r="A46" s="33" t="n">
        <v>62</v>
      </c>
      <c r="B46" s="34" t="s">
        <v>17</v>
      </c>
      <c r="C46" s="35" t="s">
        <v>15</v>
      </c>
      <c r="D46" s="36" t="s">
        <v>15</v>
      </c>
      <c r="E46" s="37" t="s">
        <v>15</v>
      </c>
      <c r="F46" s="37" t="s">
        <v>15</v>
      </c>
      <c r="G46" s="38" t="s">
        <v>15</v>
      </c>
    </row>
    <row r="47" customFormat="false" ht="17" hidden="false" customHeight="false" outlineLevel="0" collapsed="false">
      <c r="A47" s="33" t="n">
        <v>71</v>
      </c>
      <c r="B47" s="34" t="s">
        <v>17</v>
      </c>
      <c r="C47" s="35" t="s">
        <v>15</v>
      </c>
      <c r="D47" s="36" t="s">
        <v>15</v>
      </c>
      <c r="E47" s="37" t="s">
        <v>15</v>
      </c>
      <c r="F47" s="37" t="s">
        <v>15</v>
      </c>
      <c r="G47" s="38" t="s">
        <v>15</v>
      </c>
    </row>
    <row r="48" customFormat="false" ht="17" hidden="false" customHeight="false" outlineLevel="0" collapsed="false">
      <c r="A48" s="33" t="n">
        <v>82</v>
      </c>
      <c r="B48" s="34" t="s">
        <v>17</v>
      </c>
      <c r="C48" s="35" t="s">
        <v>15</v>
      </c>
      <c r="D48" s="36" t="s">
        <v>15</v>
      </c>
      <c r="E48" s="37" t="s">
        <v>15</v>
      </c>
      <c r="F48" s="37" t="s">
        <v>15</v>
      </c>
      <c r="G48" s="38" t="s">
        <v>15</v>
      </c>
    </row>
    <row r="49" customFormat="false" ht="17" hidden="false" customHeight="false" outlineLevel="0" collapsed="false">
      <c r="A49" s="33" t="n">
        <v>100</v>
      </c>
      <c r="B49" s="34" t="s">
        <v>17</v>
      </c>
      <c r="C49" s="35"/>
      <c r="D49" s="36"/>
      <c r="E49" s="37"/>
      <c r="F49" s="37"/>
      <c r="G49" s="38"/>
    </row>
    <row r="50" customFormat="false" ht="17" hidden="false" customHeight="false" outlineLevel="0" collapsed="false">
      <c r="A50" s="33" t="n">
        <v>112</v>
      </c>
      <c r="B50" s="34" t="s">
        <v>17</v>
      </c>
      <c r="C50" s="35" t="s">
        <v>15</v>
      </c>
      <c r="D50" s="36" t="s">
        <v>15</v>
      </c>
      <c r="E50" s="37" t="s">
        <v>15</v>
      </c>
      <c r="F50" s="37" t="s">
        <v>15</v>
      </c>
      <c r="G50" s="38" t="s">
        <v>15</v>
      </c>
    </row>
    <row r="51" customFormat="false" ht="17" hidden="false" customHeight="false" outlineLevel="0" collapsed="false">
      <c r="A51" s="33" t="n">
        <v>113</v>
      </c>
      <c r="B51" s="34" t="s">
        <v>17</v>
      </c>
      <c r="C51" s="35" t="s">
        <v>15</v>
      </c>
      <c r="D51" s="36" t="s">
        <v>15</v>
      </c>
      <c r="E51" s="37" t="s">
        <v>15</v>
      </c>
      <c r="F51" s="37" t="s">
        <v>15</v>
      </c>
      <c r="G51" s="38" t="s">
        <v>15</v>
      </c>
    </row>
    <row r="52" customFormat="false" ht="17" hidden="false" customHeight="false" outlineLevel="0" collapsed="false">
      <c r="A52" s="33" t="n">
        <v>117</v>
      </c>
      <c r="B52" s="34" t="s">
        <v>17</v>
      </c>
      <c r="C52" s="35" t="s">
        <v>15</v>
      </c>
      <c r="D52" s="36" t="s">
        <v>15</v>
      </c>
      <c r="E52" s="37" t="s">
        <v>15</v>
      </c>
      <c r="F52" s="37" t="s">
        <v>15</v>
      </c>
      <c r="G52" s="38" t="s">
        <v>15</v>
      </c>
    </row>
    <row r="53" customFormat="false" ht="17" hidden="false" customHeight="false" outlineLevel="0" collapsed="false">
      <c r="A53" s="33" t="n">
        <v>127</v>
      </c>
      <c r="B53" s="34" t="s">
        <v>17</v>
      </c>
      <c r="C53" s="35" t="s">
        <v>15</v>
      </c>
      <c r="D53" s="36" t="s">
        <v>15</v>
      </c>
      <c r="E53" s="37" t="s">
        <v>15</v>
      </c>
      <c r="F53" s="37" t="s">
        <v>15</v>
      </c>
      <c r="G53" s="38" t="s">
        <v>15</v>
      </c>
    </row>
    <row r="54" customFormat="false" ht="17" hidden="false" customHeight="false" outlineLevel="0" collapsed="false">
      <c r="A54" s="33" t="n">
        <v>128</v>
      </c>
      <c r="B54" s="34" t="s">
        <v>17</v>
      </c>
      <c r="C54" s="35" t="s">
        <v>15</v>
      </c>
      <c r="D54" s="36" t="s">
        <v>15</v>
      </c>
      <c r="E54" s="37" t="s">
        <v>15</v>
      </c>
      <c r="F54" s="37" t="s">
        <v>15</v>
      </c>
      <c r="G54" s="38" t="s">
        <v>15</v>
      </c>
    </row>
    <row r="55" customFormat="false" ht="17" hidden="false" customHeight="false" outlineLevel="0" collapsed="false">
      <c r="A55" s="33" t="n">
        <v>129</v>
      </c>
      <c r="B55" s="34" t="s">
        <v>17</v>
      </c>
      <c r="C55" s="35" t="s">
        <v>15</v>
      </c>
      <c r="D55" s="36" t="s">
        <v>15</v>
      </c>
      <c r="E55" s="37" t="s">
        <v>15</v>
      </c>
      <c r="F55" s="37" t="s">
        <v>15</v>
      </c>
      <c r="G55" s="38" t="s">
        <v>15</v>
      </c>
    </row>
    <row r="56" customFormat="false" ht="17" hidden="false" customHeight="false" outlineLevel="0" collapsed="false">
      <c r="A56" s="33" t="n">
        <v>132</v>
      </c>
      <c r="B56" s="34" t="s">
        <v>17</v>
      </c>
      <c r="C56" s="35" t="s">
        <v>15</v>
      </c>
      <c r="D56" s="36" t="s">
        <v>15</v>
      </c>
      <c r="E56" s="37" t="s">
        <v>15</v>
      </c>
      <c r="F56" s="37" t="s">
        <v>15</v>
      </c>
      <c r="G56" s="38" t="s">
        <v>15</v>
      </c>
    </row>
    <row r="57" customFormat="false" ht="17" hidden="false" customHeight="false" outlineLevel="0" collapsed="false">
      <c r="A57" s="33" t="n">
        <v>133</v>
      </c>
      <c r="B57" s="34" t="s">
        <v>17</v>
      </c>
      <c r="C57" s="35" t="s">
        <v>15</v>
      </c>
      <c r="D57" s="36" t="s">
        <v>15</v>
      </c>
      <c r="E57" s="37" t="s">
        <v>15</v>
      </c>
      <c r="F57" s="37" t="s">
        <v>15</v>
      </c>
      <c r="G57" s="38" t="s">
        <v>15</v>
      </c>
    </row>
    <row r="58" customFormat="false" ht="17" hidden="false" customHeight="false" outlineLevel="0" collapsed="false">
      <c r="A58" s="33" t="n">
        <v>145</v>
      </c>
      <c r="B58" s="34" t="s">
        <v>17</v>
      </c>
      <c r="C58" s="35" t="s">
        <v>15</v>
      </c>
      <c r="D58" s="36" t="n">
        <v>1</v>
      </c>
      <c r="E58" s="37" t="n">
        <v>1</v>
      </c>
      <c r="F58" s="37" t="n">
        <v>1</v>
      </c>
      <c r="G58" s="38" t="s">
        <v>15</v>
      </c>
    </row>
    <row r="59" customFormat="false" ht="17" hidden="false" customHeight="false" outlineLevel="0" collapsed="false">
      <c r="A59" s="33" t="n">
        <v>194</v>
      </c>
      <c r="B59" s="34" t="s">
        <v>17</v>
      </c>
      <c r="C59" s="35" t="s">
        <v>15</v>
      </c>
      <c r="D59" s="36" t="s">
        <v>15</v>
      </c>
      <c r="E59" s="37" t="s">
        <v>15</v>
      </c>
      <c r="F59" s="37" t="s">
        <v>15</v>
      </c>
      <c r="G59" s="38" t="s">
        <v>15</v>
      </c>
    </row>
    <row r="60" customFormat="false" ht="17" hidden="false" customHeight="false" outlineLevel="0" collapsed="false">
      <c r="A60" s="33" t="n">
        <v>195</v>
      </c>
      <c r="B60" s="34" t="s">
        <v>17</v>
      </c>
      <c r="C60" s="35" t="s">
        <v>15</v>
      </c>
      <c r="D60" s="36" t="s">
        <v>15</v>
      </c>
      <c r="E60" s="37" t="s">
        <v>15</v>
      </c>
      <c r="F60" s="37" t="s">
        <v>15</v>
      </c>
      <c r="G60" s="38" t="s">
        <v>15</v>
      </c>
    </row>
    <row r="61" customFormat="false" ht="17" hidden="false" customHeight="false" outlineLevel="0" collapsed="false">
      <c r="A61" s="33" t="n">
        <v>196</v>
      </c>
      <c r="B61" s="34" t="s">
        <v>17</v>
      </c>
      <c r="C61" s="35" t="s">
        <v>15</v>
      </c>
      <c r="D61" s="36" t="s">
        <v>15</v>
      </c>
      <c r="E61" s="37" t="s">
        <v>15</v>
      </c>
      <c r="F61" s="37" t="s">
        <v>15</v>
      </c>
      <c r="G61" s="38" t="s">
        <v>15</v>
      </c>
    </row>
    <row r="62" customFormat="false" ht="17" hidden="false" customHeight="false" outlineLevel="0" collapsed="false">
      <c r="A62" s="33" t="n">
        <v>197</v>
      </c>
      <c r="B62" s="34" t="s">
        <v>17</v>
      </c>
      <c r="C62" s="35" t="s">
        <v>15</v>
      </c>
      <c r="D62" s="36" t="s">
        <v>15</v>
      </c>
      <c r="E62" s="37" t="s">
        <v>15</v>
      </c>
      <c r="F62" s="37" t="s">
        <v>15</v>
      </c>
      <c r="G62" s="38" t="s">
        <v>15</v>
      </c>
    </row>
    <row r="63" customFormat="false" ht="17" hidden="false" customHeight="false" outlineLevel="0" collapsed="false">
      <c r="A63" s="33" t="n">
        <v>205</v>
      </c>
      <c r="B63" s="34" t="s">
        <v>17</v>
      </c>
      <c r="C63" s="35" t="s">
        <v>15</v>
      </c>
      <c r="D63" s="36" t="s">
        <v>15</v>
      </c>
      <c r="E63" s="37" t="s">
        <v>15</v>
      </c>
      <c r="F63" s="37" t="s">
        <v>15</v>
      </c>
      <c r="G63" s="38" t="s">
        <v>15</v>
      </c>
    </row>
    <row r="64" customFormat="false" ht="17" hidden="false" customHeight="false" outlineLevel="0" collapsed="false">
      <c r="A64" s="33" t="n">
        <v>213</v>
      </c>
      <c r="B64" s="34" t="s">
        <v>17</v>
      </c>
      <c r="C64" s="35" t="n">
        <v>0</v>
      </c>
      <c r="D64" s="36" t="s">
        <v>15</v>
      </c>
      <c r="E64" s="37" t="n">
        <v>0</v>
      </c>
      <c r="F64" s="37" t="n">
        <v>0</v>
      </c>
      <c r="G64" s="38" t="n">
        <v>0</v>
      </c>
    </row>
    <row r="65" customFormat="false" ht="17" hidden="false" customHeight="false" outlineLevel="0" collapsed="false">
      <c r="A65" s="33" t="n">
        <v>254</v>
      </c>
      <c r="B65" s="34" t="s">
        <v>17</v>
      </c>
      <c r="C65" s="35" t="s">
        <v>15</v>
      </c>
      <c r="D65" s="36" t="s">
        <v>15</v>
      </c>
      <c r="E65" s="37" t="s">
        <v>15</v>
      </c>
      <c r="F65" s="37" t="n">
        <v>1</v>
      </c>
      <c r="G65" s="38" t="s">
        <v>15</v>
      </c>
    </row>
    <row r="66" customFormat="false" ht="17" hidden="false" customHeight="false" outlineLevel="0" collapsed="false">
      <c r="A66" s="33" t="n">
        <v>282</v>
      </c>
      <c r="B66" s="34" t="s">
        <v>17</v>
      </c>
      <c r="C66" s="35" t="s">
        <v>15</v>
      </c>
      <c r="D66" s="36" t="s">
        <v>15</v>
      </c>
      <c r="E66" s="37" t="s">
        <v>15</v>
      </c>
      <c r="F66" s="37" t="s">
        <v>15</v>
      </c>
      <c r="G66" s="38" t="s">
        <v>15</v>
      </c>
    </row>
    <row r="67" customFormat="false" ht="17" hidden="false" customHeight="false" outlineLevel="0" collapsed="false">
      <c r="A67" s="33" t="n">
        <v>283</v>
      </c>
      <c r="B67" s="34" t="s">
        <v>17</v>
      </c>
      <c r="C67" s="35" t="s">
        <v>15</v>
      </c>
      <c r="D67" s="36" t="s">
        <v>15</v>
      </c>
      <c r="E67" s="37" t="s">
        <v>15</v>
      </c>
      <c r="F67" s="37" t="s">
        <v>15</v>
      </c>
      <c r="G67" s="38" t="s">
        <v>15</v>
      </c>
    </row>
    <row r="68" customFormat="false" ht="17" hidden="false" customHeight="false" outlineLevel="0" collapsed="false">
      <c r="A68" s="33" t="n">
        <v>288</v>
      </c>
      <c r="B68" s="34" t="s">
        <v>17</v>
      </c>
      <c r="C68" s="35" t="s">
        <v>15</v>
      </c>
      <c r="D68" s="36" t="s">
        <v>15</v>
      </c>
      <c r="E68" s="37" t="s">
        <v>15</v>
      </c>
      <c r="F68" s="37" t="s">
        <v>15</v>
      </c>
      <c r="G68" s="38" t="s">
        <v>15</v>
      </c>
    </row>
    <row r="69" customFormat="false" ht="17" hidden="false" customHeight="false" outlineLevel="0" collapsed="false">
      <c r="A69" s="33" t="n">
        <v>295</v>
      </c>
      <c r="B69" s="34" t="s">
        <v>17</v>
      </c>
      <c r="C69" s="35" t="s">
        <v>15</v>
      </c>
      <c r="D69" s="36" t="s">
        <v>15</v>
      </c>
      <c r="E69" s="37" t="s">
        <v>15</v>
      </c>
      <c r="F69" s="37" t="s">
        <v>15</v>
      </c>
      <c r="G69" s="38" t="s">
        <v>15</v>
      </c>
    </row>
    <row r="70" customFormat="false" ht="17" hidden="false" customHeight="false" outlineLevel="0" collapsed="false">
      <c r="A70" s="33" t="n">
        <v>303</v>
      </c>
      <c r="B70" s="34" t="s">
        <v>17</v>
      </c>
      <c r="C70" s="35" t="s">
        <v>15</v>
      </c>
      <c r="D70" s="36" t="s">
        <v>15</v>
      </c>
      <c r="E70" s="37" t="s">
        <v>15</v>
      </c>
      <c r="F70" s="37" t="s">
        <v>15</v>
      </c>
      <c r="G70" s="38" t="s">
        <v>15</v>
      </c>
    </row>
    <row r="71" customFormat="false" ht="17" hidden="false" customHeight="false" outlineLevel="0" collapsed="false">
      <c r="A71" s="33" t="n">
        <v>308</v>
      </c>
      <c r="B71" s="34" t="s">
        <v>17</v>
      </c>
      <c r="C71" s="35" t="s">
        <v>15</v>
      </c>
      <c r="D71" s="36" t="s">
        <v>15</v>
      </c>
      <c r="E71" s="37" t="s">
        <v>15</v>
      </c>
      <c r="F71" s="37" t="n">
        <v>13</v>
      </c>
      <c r="G71" s="38" t="s">
        <v>15</v>
      </c>
    </row>
    <row r="72" customFormat="false" ht="17" hidden="false" customHeight="false" outlineLevel="0" collapsed="false">
      <c r="A72" s="33" t="n">
        <v>376</v>
      </c>
      <c r="B72" s="34" t="s">
        <v>17</v>
      </c>
      <c r="C72" s="35" t="s">
        <v>15</v>
      </c>
      <c r="D72" s="36" t="s">
        <v>15</v>
      </c>
      <c r="E72" s="37" t="s">
        <v>15</v>
      </c>
      <c r="F72" s="37" t="s">
        <v>15</v>
      </c>
      <c r="G72" s="38" t="s">
        <v>15</v>
      </c>
    </row>
    <row r="73" customFormat="false" ht="17" hidden="false" customHeight="false" outlineLevel="0" collapsed="false">
      <c r="A73" s="33" t="n">
        <v>399</v>
      </c>
      <c r="B73" s="34" t="s">
        <v>17</v>
      </c>
      <c r="C73" s="35" t="s">
        <v>15</v>
      </c>
      <c r="D73" s="36" t="s">
        <v>15</v>
      </c>
      <c r="E73" s="37" t="s">
        <v>15</v>
      </c>
      <c r="F73" s="37" t="s">
        <v>15</v>
      </c>
      <c r="G73" s="38" t="s">
        <v>15</v>
      </c>
    </row>
    <row r="74" customFormat="false" ht="17" hidden="false" customHeight="false" outlineLevel="0" collapsed="false">
      <c r="A74" s="33" t="n">
        <v>442</v>
      </c>
      <c r="B74" s="34" t="s">
        <v>17</v>
      </c>
      <c r="C74" s="35" t="s">
        <v>15</v>
      </c>
      <c r="D74" s="36" t="s">
        <v>15</v>
      </c>
      <c r="E74" s="37" t="s">
        <v>15</v>
      </c>
      <c r="F74" s="37" t="n">
        <v>22</v>
      </c>
      <c r="G74" s="38" t="s">
        <v>15</v>
      </c>
    </row>
    <row r="75" customFormat="false" ht="17" hidden="false" customHeight="false" outlineLevel="0" collapsed="false">
      <c r="A75" s="33" t="n">
        <v>447</v>
      </c>
      <c r="B75" s="34" t="s">
        <v>17</v>
      </c>
      <c r="C75" s="35" t="s">
        <v>15</v>
      </c>
      <c r="D75" s="36" t="s">
        <v>15</v>
      </c>
      <c r="E75" s="37" t="s">
        <v>15</v>
      </c>
      <c r="F75" s="37" t="s">
        <v>15</v>
      </c>
      <c r="G75" s="38" t="s">
        <v>15</v>
      </c>
    </row>
    <row r="76" customFormat="false" ht="17" hidden="false" customHeight="false" outlineLevel="0" collapsed="false">
      <c r="A76" s="33" t="n">
        <v>483</v>
      </c>
      <c r="B76" s="34" t="s">
        <v>17</v>
      </c>
      <c r="C76" s="35" t="s">
        <v>15</v>
      </c>
      <c r="D76" s="36" t="s">
        <v>15</v>
      </c>
      <c r="E76" s="37" t="s">
        <v>15</v>
      </c>
      <c r="F76" s="37" t="n">
        <v>10</v>
      </c>
      <c r="G76" s="38" t="s">
        <v>15</v>
      </c>
    </row>
    <row r="77" customFormat="false" ht="17" hidden="false" customHeight="false" outlineLevel="0" collapsed="false">
      <c r="A77" s="33" t="n">
        <v>512</v>
      </c>
      <c r="B77" s="34" t="s">
        <v>17</v>
      </c>
      <c r="C77" s="35" t="s">
        <v>15</v>
      </c>
      <c r="D77" s="36" t="s">
        <v>15</v>
      </c>
      <c r="E77" s="37" t="s">
        <v>15</v>
      </c>
      <c r="F77" s="37" t="s">
        <v>15</v>
      </c>
      <c r="G77" s="38" t="s">
        <v>15</v>
      </c>
    </row>
    <row r="78" customFormat="false" ht="17" hidden="false" customHeight="false" outlineLevel="0" collapsed="false">
      <c r="A78" s="33" t="n">
        <v>535</v>
      </c>
      <c r="B78" s="34" t="s">
        <v>17</v>
      </c>
      <c r="C78" s="35" t="s">
        <v>15</v>
      </c>
      <c r="D78" s="36" t="s">
        <v>15</v>
      </c>
      <c r="E78" s="37" t="s">
        <v>15</v>
      </c>
      <c r="F78" s="37" t="s">
        <v>15</v>
      </c>
      <c r="G78" s="38" t="s">
        <v>15</v>
      </c>
    </row>
    <row r="79" customFormat="false" ht="17" hidden="false" customHeight="false" outlineLevel="0" collapsed="false">
      <c r="A79" s="33" t="n">
        <v>536</v>
      </c>
      <c r="B79" s="34" t="s">
        <v>17</v>
      </c>
      <c r="C79" s="35" t="s">
        <v>15</v>
      </c>
      <c r="D79" s="36" t="s">
        <v>15</v>
      </c>
      <c r="E79" s="37" t="s">
        <v>15</v>
      </c>
      <c r="F79" s="37" t="s">
        <v>15</v>
      </c>
      <c r="G79" s="38" t="s">
        <v>15</v>
      </c>
    </row>
    <row r="80" customFormat="false" ht="17" hidden="false" customHeight="false" outlineLevel="0" collapsed="false">
      <c r="A80" s="33" t="n">
        <v>543</v>
      </c>
      <c r="B80" s="34" t="s">
        <v>17</v>
      </c>
      <c r="C80" s="35" t="s">
        <v>15</v>
      </c>
      <c r="D80" s="36" t="s">
        <v>15</v>
      </c>
      <c r="E80" s="37" t="s">
        <v>15</v>
      </c>
      <c r="F80" s="37" t="n">
        <v>11</v>
      </c>
      <c r="G80" s="38" t="s">
        <v>15</v>
      </c>
    </row>
    <row r="81" customFormat="false" ht="17" hidden="false" customHeight="false" outlineLevel="0" collapsed="false">
      <c r="A81" s="33" t="n">
        <v>544</v>
      </c>
      <c r="B81" s="34" t="s">
        <v>17</v>
      </c>
      <c r="C81" s="35" t="s">
        <v>15</v>
      </c>
      <c r="D81" s="36" t="s">
        <v>15</v>
      </c>
      <c r="E81" s="37" t="s">
        <v>15</v>
      </c>
      <c r="F81" s="37" t="s">
        <v>15</v>
      </c>
      <c r="G81" s="38" t="s">
        <v>15</v>
      </c>
    </row>
    <row r="82" customFormat="false" ht="17" hidden="false" customHeight="false" outlineLevel="0" collapsed="false">
      <c r="A82" s="33" t="n">
        <v>545</v>
      </c>
      <c r="B82" s="34" t="s">
        <v>17</v>
      </c>
      <c r="C82" s="35" t="s">
        <v>15</v>
      </c>
      <c r="D82" s="36" t="s">
        <v>15</v>
      </c>
      <c r="E82" s="37" t="s">
        <v>15</v>
      </c>
      <c r="F82" s="37" t="s">
        <v>15</v>
      </c>
      <c r="G82" s="38" t="s">
        <v>15</v>
      </c>
    </row>
    <row r="83" customFormat="false" ht="17" hidden="false" customHeight="false" outlineLevel="0" collapsed="false">
      <c r="A83" s="33" t="n">
        <v>572</v>
      </c>
      <c r="B83" s="34" t="s">
        <v>17</v>
      </c>
      <c r="C83" s="35" t="s">
        <v>15</v>
      </c>
      <c r="D83" s="36" t="s">
        <v>15</v>
      </c>
      <c r="E83" s="37" t="s">
        <v>15</v>
      </c>
      <c r="F83" s="37" t="n">
        <v>6</v>
      </c>
      <c r="G83" s="38" t="s">
        <v>15</v>
      </c>
    </row>
    <row r="84" customFormat="false" ht="17" hidden="false" customHeight="false" outlineLevel="0" collapsed="false">
      <c r="A84" s="33" t="n">
        <v>598</v>
      </c>
      <c r="B84" s="34" t="s">
        <v>17</v>
      </c>
      <c r="C84" s="35" t="n">
        <v>0</v>
      </c>
      <c r="D84" s="36" t="s">
        <v>15</v>
      </c>
      <c r="E84" s="37" t="n">
        <v>0</v>
      </c>
      <c r="F84" s="37" t="n">
        <v>0</v>
      </c>
      <c r="G84" s="38" t="n">
        <v>0</v>
      </c>
    </row>
    <row r="85" customFormat="false" ht="17" hidden="false" customHeight="false" outlineLevel="0" collapsed="false">
      <c r="A85" s="33" t="n">
        <v>635</v>
      </c>
      <c r="B85" s="34" t="s">
        <v>17</v>
      </c>
      <c r="C85" s="35" t="s">
        <v>15</v>
      </c>
      <c r="D85" s="36" t="s">
        <v>15</v>
      </c>
      <c r="E85" s="37" t="s">
        <v>15</v>
      </c>
      <c r="F85" s="37" t="n">
        <v>8</v>
      </c>
      <c r="G85" s="38" t="s">
        <v>15</v>
      </c>
    </row>
    <row r="86" customFormat="false" ht="17" hidden="false" customHeight="false" outlineLevel="0" collapsed="false">
      <c r="A86" s="33" t="n">
        <v>650</v>
      </c>
      <c r="B86" s="34" t="s">
        <v>17</v>
      </c>
      <c r="C86" s="35" t="s">
        <v>15</v>
      </c>
      <c r="D86" s="36" t="s">
        <v>15</v>
      </c>
      <c r="E86" s="37" t="s">
        <v>15</v>
      </c>
      <c r="F86" s="37" t="s">
        <v>15</v>
      </c>
      <c r="G86" s="38" t="s">
        <v>15</v>
      </c>
    </row>
    <row r="87" customFormat="false" ht="17" hidden="false" customHeight="false" outlineLevel="0" collapsed="false">
      <c r="A87" s="33" t="n">
        <v>654</v>
      </c>
      <c r="B87" s="34" t="s">
        <v>17</v>
      </c>
      <c r="C87" s="35" t="s">
        <v>15</v>
      </c>
      <c r="D87" s="36" t="n">
        <v>2</v>
      </c>
      <c r="E87" s="37" t="n">
        <v>2</v>
      </c>
      <c r="F87" s="37" t="n">
        <v>5</v>
      </c>
      <c r="G87" s="38" t="s">
        <v>15</v>
      </c>
    </row>
    <row r="88" customFormat="false" ht="17" hidden="false" customHeight="false" outlineLevel="0" collapsed="false">
      <c r="A88" s="33" t="n">
        <v>713</v>
      </c>
      <c r="B88" s="34" t="s">
        <v>17</v>
      </c>
      <c r="C88" s="35" t="s">
        <v>15</v>
      </c>
      <c r="D88" s="36" t="s">
        <v>15</v>
      </c>
      <c r="E88" s="37" t="s">
        <v>15</v>
      </c>
      <c r="F88" s="37" t="s">
        <v>15</v>
      </c>
      <c r="G88" s="38" t="s">
        <v>15</v>
      </c>
    </row>
    <row r="89" customFormat="false" ht="17" hidden="false" customHeight="false" outlineLevel="0" collapsed="false">
      <c r="A89" s="33" t="n">
        <v>755</v>
      </c>
      <c r="B89" s="34" t="s">
        <v>17</v>
      </c>
      <c r="C89" s="35" t="s">
        <v>15</v>
      </c>
      <c r="D89" s="36" t="s">
        <v>15</v>
      </c>
      <c r="E89" s="37" t="s">
        <v>15</v>
      </c>
      <c r="F89" s="37" t="n">
        <v>1</v>
      </c>
      <c r="G89" s="38" t="s">
        <v>15</v>
      </c>
    </row>
    <row r="90" customFormat="false" ht="17" hidden="false" customHeight="false" outlineLevel="0" collapsed="false">
      <c r="A90" s="33" t="n">
        <v>779</v>
      </c>
      <c r="B90" s="34" t="s">
        <v>17</v>
      </c>
      <c r="C90" s="35" t="s">
        <v>15</v>
      </c>
      <c r="D90" s="36" t="s">
        <v>15</v>
      </c>
      <c r="E90" s="37" t="s">
        <v>15</v>
      </c>
      <c r="F90" s="37" t="n">
        <v>2</v>
      </c>
      <c r="G90" s="38" t="s">
        <v>15</v>
      </c>
    </row>
    <row r="91" customFormat="false" ht="17" hidden="false" customHeight="false" outlineLevel="0" collapsed="false">
      <c r="A91" s="33" t="n">
        <v>858</v>
      </c>
      <c r="B91" s="34" t="s">
        <v>17</v>
      </c>
      <c r="C91" s="35" t="s">
        <v>15</v>
      </c>
      <c r="D91" s="36" t="s">
        <v>15</v>
      </c>
      <c r="E91" s="37" t="s">
        <v>15</v>
      </c>
      <c r="F91" s="37" t="n">
        <v>1</v>
      </c>
      <c r="G91" s="38" t="s">
        <v>15</v>
      </c>
    </row>
    <row r="92" customFormat="false" ht="17" hidden="false" customHeight="false" outlineLevel="0" collapsed="false">
      <c r="A92" s="33" t="n">
        <v>877</v>
      </c>
      <c r="B92" s="34" t="s">
        <v>17</v>
      </c>
      <c r="C92" s="35" t="s">
        <v>15</v>
      </c>
      <c r="D92" s="36" t="s">
        <v>15</v>
      </c>
      <c r="E92" s="37" t="s">
        <v>15</v>
      </c>
      <c r="F92" s="37" t="s">
        <v>15</v>
      </c>
      <c r="G92" s="38" t="s">
        <v>15</v>
      </c>
    </row>
    <row r="93" customFormat="false" ht="17" hidden="false" customHeight="false" outlineLevel="0" collapsed="false">
      <c r="A93" s="33" t="n">
        <v>886</v>
      </c>
      <c r="B93" s="34" t="s">
        <v>17</v>
      </c>
      <c r="C93" s="35" t="s">
        <v>15</v>
      </c>
      <c r="D93" s="36" t="s">
        <v>15</v>
      </c>
      <c r="E93" s="37" t="s">
        <v>15</v>
      </c>
      <c r="F93" s="37" t="n">
        <v>1</v>
      </c>
      <c r="G93" s="38" t="s">
        <v>15</v>
      </c>
    </row>
    <row r="94" customFormat="false" ht="17" hidden="false" customHeight="false" outlineLevel="0" collapsed="false">
      <c r="A94" s="33" t="n">
        <v>915</v>
      </c>
      <c r="B94" s="34" t="s">
        <v>17</v>
      </c>
      <c r="C94" s="35" t="s">
        <v>15</v>
      </c>
      <c r="D94" s="36" t="s">
        <v>15</v>
      </c>
      <c r="E94" s="37" t="s">
        <v>15</v>
      </c>
      <c r="F94" s="37" t="s">
        <v>15</v>
      </c>
      <c r="G94" s="38" t="s">
        <v>15</v>
      </c>
    </row>
    <row r="95" customFormat="false" ht="17" hidden="false" customHeight="false" outlineLevel="0" collapsed="false">
      <c r="A95" s="33" t="n">
        <v>944</v>
      </c>
      <c r="B95" s="34" t="s">
        <v>17</v>
      </c>
      <c r="C95" s="35" t="s">
        <v>15</v>
      </c>
      <c r="D95" s="36" t="s">
        <v>15</v>
      </c>
      <c r="E95" s="37" t="s">
        <v>15</v>
      </c>
      <c r="F95" s="37" t="n">
        <v>3</v>
      </c>
      <c r="G95" s="38" t="s">
        <v>15</v>
      </c>
    </row>
    <row r="96" customFormat="false" ht="17" hidden="false" customHeight="false" outlineLevel="0" collapsed="false">
      <c r="A96" s="33" t="n">
        <v>949</v>
      </c>
      <c r="B96" s="34" t="s">
        <v>17</v>
      </c>
      <c r="C96" s="35" t="n">
        <v>0</v>
      </c>
      <c r="D96" s="36" t="s">
        <v>15</v>
      </c>
      <c r="E96" s="37" t="s">
        <v>15</v>
      </c>
      <c r="F96" s="37" t="n">
        <v>7</v>
      </c>
      <c r="G96" s="38" t="s">
        <v>15</v>
      </c>
    </row>
    <row r="97" customFormat="false" ht="17" hidden="false" customHeight="false" outlineLevel="0" collapsed="false">
      <c r="A97" s="33" t="n">
        <v>995</v>
      </c>
      <c r="B97" s="34" t="s">
        <v>17</v>
      </c>
      <c r="C97" s="35" t="n">
        <v>0</v>
      </c>
      <c r="D97" s="36" t="s">
        <v>15</v>
      </c>
      <c r="E97" s="37" t="s">
        <v>15</v>
      </c>
      <c r="F97" s="37" t="n">
        <v>13</v>
      </c>
      <c r="G97" s="38" t="s">
        <v>15</v>
      </c>
    </row>
    <row r="98" customFormat="false" ht="17" hidden="false" customHeight="false" outlineLevel="0" collapsed="false">
      <c r="A98" s="33" t="n">
        <v>1011</v>
      </c>
      <c r="B98" s="34" t="s">
        <v>17</v>
      </c>
      <c r="C98" s="35" t="n">
        <v>0</v>
      </c>
      <c r="D98" s="36" t="s">
        <v>15</v>
      </c>
      <c r="E98" s="37" t="s">
        <v>15</v>
      </c>
      <c r="F98" s="37" t="n">
        <v>7</v>
      </c>
      <c r="G98" s="38" t="s">
        <v>15</v>
      </c>
    </row>
    <row r="99" customFormat="false" ht="17" hidden="false" customHeight="false" outlineLevel="0" collapsed="false">
      <c r="A99" s="33" t="n">
        <v>1015</v>
      </c>
      <c r="B99" s="34" t="s">
        <v>17</v>
      </c>
      <c r="C99" s="35" t="n">
        <v>0</v>
      </c>
      <c r="D99" s="36" t="s">
        <v>15</v>
      </c>
      <c r="E99" s="37" t="s">
        <v>15</v>
      </c>
      <c r="F99" s="37" t="s">
        <v>15</v>
      </c>
      <c r="G99" s="38" t="s">
        <v>15</v>
      </c>
    </row>
    <row r="100" customFormat="false" ht="17" hidden="false" customHeight="false" outlineLevel="0" collapsed="false">
      <c r="A100" s="33" t="n">
        <v>5328</v>
      </c>
      <c r="B100" s="34" t="s">
        <v>17</v>
      </c>
      <c r="C100" s="35" t="n">
        <v>0</v>
      </c>
      <c r="D100" s="36" t="s">
        <v>15</v>
      </c>
      <c r="E100" s="37" t="s">
        <v>15</v>
      </c>
      <c r="F100" s="37" t="s">
        <v>15</v>
      </c>
      <c r="G100" s="38" t="s">
        <v>15</v>
      </c>
    </row>
    <row r="101" customFormat="false" ht="17" hidden="false" customHeight="false" outlineLevel="0" collapsed="false">
      <c r="A101" s="33" t="n">
        <v>5361</v>
      </c>
      <c r="B101" s="34" t="s">
        <v>17</v>
      </c>
      <c r="C101" s="35" t="n">
        <v>0</v>
      </c>
      <c r="D101" s="36" t="n">
        <v>7</v>
      </c>
      <c r="E101" s="37" t="n">
        <v>7</v>
      </c>
      <c r="F101" s="37" t="n">
        <v>11</v>
      </c>
      <c r="G101" s="38" t="s">
        <v>15</v>
      </c>
    </row>
    <row r="102" customFormat="false" ht="17" hidden="false" customHeight="false" outlineLevel="0" collapsed="false">
      <c r="A102" s="33" t="n">
        <v>5370</v>
      </c>
      <c r="B102" s="34" t="s">
        <v>17</v>
      </c>
      <c r="C102" s="35" t="n">
        <v>0</v>
      </c>
      <c r="D102" s="36" t="s">
        <v>15</v>
      </c>
      <c r="E102" s="37" t="n">
        <v>0</v>
      </c>
      <c r="F102" s="37" t="n">
        <v>0</v>
      </c>
      <c r="G102" s="38" t="n">
        <v>0</v>
      </c>
    </row>
    <row r="103" customFormat="false" ht="17" hidden="false" customHeight="false" outlineLevel="0" collapsed="false">
      <c r="A103" s="33" t="n">
        <v>5973</v>
      </c>
      <c r="B103" s="34" t="s">
        <v>17</v>
      </c>
      <c r="C103" s="35" t="n">
        <v>0</v>
      </c>
      <c r="D103" s="36" t="s">
        <v>15</v>
      </c>
      <c r="E103" s="37" t="n">
        <v>0</v>
      </c>
      <c r="F103" s="37" t="n">
        <v>0</v>
      </c>
      <c r="G103" s="38" t="n">
        <v>0</v>
      </c>
    </row>
    <row r="104" customFormat="false" ht="17" hidden="false" customHeight="false" outlineLevel="0" collapsed="false">
      <c r="A104" s="33" t="n">
        <v>6063</v>
      </c>
      <c r="B104" s="34" t="s">
        <v>17</v>
      </c>
      <c r="C104" s="35" t="n">
        <v>0</v>
      </c>
      <c r="D104" s="36" t="s">
        <v>15</v>
      </c>
      <c r="E104" s="37" t="s">
        <v>15</v>
      </c>
      <c r="F104" s="37" t="s">
        <v>15</v>
      </c>
      <c r="G104" s="38" t="s">
        <v>15</v>
      </c>
    </row>
    <row r="105" customFormat="false" ht="17" hidden="false" customHeight="false" outlineLevel="0" collapsed="false">
      <c r="A105" s="33" t="n">
        <v>6583</v>
      </c>
      <c r="B105" s="34" t="s">
        <v>17</v>
      </c>
      <c r="C105" s="35" t="n">
        <v>0</v>
      </c>
      <c r="D105" s="36" t="s">
        <v>15</v>
      </c>
      <c r="E105" s="37" t="s">
        <v>15</v>
      </c>
      <c r="F105" s="37" t="s">
        <v>15</v>
      </c>
      <c r="G105" s="38" t="s">
        <v>15</v>
      </c>
    </row>
    <row r="106" customFormat="false" ht="17" hidden="false" customHeight="false" outlineLevel="0" collapsed="false">
      <c r="A106" s="33" t="n">
        <v>7602</v>
      </c>
      <c r="B106" s="34" t="s">
        <v>17</v>
      </c>
      <c r="C106" s="35" t="n">
        <v>0</v>
      </c>
      <c r="D106" s="36" t="n">
        <v>6</v>
      </c>
      <c r="E106" s="37" t="n">
        <v>12</v>
      </c>
      <c r="F106" s="37" t="n">
        <v>7</v>
      </c>
      <c r="G106" s="38" t="s">
        <v>15</v>
      </c>
    </row>
    <row r="107" customFormat="false" ht="17" hidden="false" customHeight="false" outlineLevel="0" collapsed="false">
      <c r="A107" s="33" t="n">
        <v>7604</v>
      </c>
      <c r="B107" s="34" t="s">
        <v>17</v>
      </c>
      <c r="C107" s="35" t="n">
        <v>0</v>
      </c>
      <c r="D107" s="36" t="n">
        <v>10</v>
      </c>
      <c r="E107" s="37" t="n">
        <v>10</v>
      </c>
      <c r="F107" s="37" t="n">
        <v>10</v>
      </c>
      <c r="G107" s="38" t="n">
        <v>2</v>
      </c>
    </row>
    <row r="108" customFormat="false" ht="17" hidden="false" customHeight="false" outlineLevel="0" collapsed="false">
      <c r="A108" s="33" t="n">
        <v>7610</v>
      </c>
      <c r="B108" s="34" t="s">
        <v>17</v>
      </c>
      <c r="C108" s="35" t="n">
        <v>0</v>
      </c>
      <c r="D108" s="36" t="s">
        <v>15</v>
      </c>
      <c r="E108" s="37" t="s">
        <v>15</v>
      </c>
      <c r="F108" s="37" t="s">
        <v>15</v>
      </c>
      <c r="G108" s="38" t="s">
        <v>15</v>
      </c>
    </row>
    <row r="109" customFormat="false" ht="17" hidden="false" customHeight="false" outlineLevel="0" collapsed="false">
      <c r="A109" s="33" t="n">
        <v>8217</v>
      </c>
      <c r="B109" s="34" t="s">
        <v>17</v>
      </c>
      <c r="C109" s="35" t="n">
        <v>0</v>
      </c>
      <c r="D109" s="36" t="s">
        <v>15</v>
      </c>
      <c r="E109" s="37" t="s">
        <v>15</v>
      </c>
      <c r="F109" s="37" t="s">
        <v>15</v>
      </c>
      <c r="G109" s="38" t="s">
        <v>15</v>
      </c>
    </row>
    <row r="110" customFormat="false" ht="17" hidden="false" customHeight="false" outlineLevel="0" collapsed="false">
      <c r="A110" s="33" t="n">
        <v>8556</v>
      </c>
      <c r="B110" s="34" t="s">
        <v>17</v>
      </c>
      <c r="C110" s="35" t="n">
        <v>0</v>
      </c>
      <c r="D110" s="36" t="s">
        <v>15</v>
      </c>
      <c r="E110" s="37" t="s">
        <v>15</v>
      </c>
      <c r="F110" s="37" t="s">
        <v>15</v>
      </c>
      <c r="G110" s="38" t="s">
        <v>15</v>
      </c>
    </row>
    <row r="111" customFormat="false" ht="17" hidden="false" customHeight="false" outlineLevel="0" collapsed="false">
      <c r="A111" s="33" t="n">
        <v>8576</v>
      </c>
      <c r="B111" s="34" t="s">
        <v>17</v>
      </c>
      <c r="C111" s="35" t="n">
        <v>0</v>
      </c>
      <c r="D111" s="36" t="s">
        <v>15</v>
      </c>
      <c r="E111" s="37" t="s">
        <v>15</v>
      </c>
      <c r="F111" s="37" t="s">
        <v>15</v>
      </c>
      <c r="G111" s="38" t="s">
        <v>15</v>
      </c>
    </row>
    <row r="112" customFormat="false" ht="17" hidden="false" customHeight="false" outlineLevel="0" collapsed="false">
      <c r="A112" s="33" t="n">
        <v>8577</v>
      </c>
      <c r="B112" s="34" t="s">
        <v>17</v>
      </c>
      <c r="C112" s="35" t="n">
        <v>0</v>
      </c>
      <c r="D112" s="36" t="s">
        <v>15</v>
      </c>
      <c r="E112" s="37" t="s">
        <v>15</v>
      </c>
      <c r="F112" s="37" t="s">
        <v>15</v>
      </c>
      <c r="G112" s="38" t="s">
        <v>15</v>
      </c>
    </row>
    <row r="113" customFormat="false" ht="17" hidden="false" customHeight="false" outlineLevel="0" collapsed="false">
      <c r="A113" s="33" t="n">
        <v>8578</v>
      </c>
      <c r="B113" s="34" t="s">
        <v>17</v>
      </c>
      <c r="C113" s="35" t="n">
        <v>0</v>
      </c>
      <c r="D113" s="36" t="s">
        <v>15</v>
      </c>
      <c r="E113" s="37" t="s">
        <v>15</v>
      </c>
      <c r="F113" s="37" t="s">
        <v>15</v>
      </c>
      <c r="G113" s="38" t="s">
        <v>15</v>
      </c>
    </row>
    <row r="114" customFormat="false" ht="17" hidden="false" customHeight="false" outlineLevel="0" collapsed="false">
      <c r="A114" s="33" t="n">
        <v>8579</v>
      </c>
      <c r="B114" s="34" t="s">
        <v>17</v>
      </c>
      <c r="C114" s="35" t="n">
        <v>0</v>
      </c>
      <c r="D114" s="36" t="s">
        <v>15</v>
      </c>
      <c r="E114" s="37" t="s">
        <v>15</v>
      </c>
      <c r="F114" s="37" t="s">
        <v>15</v>
      </c>
      <c r="G114" s="38" t="s">
        <v>15</v>
      </c>
    </row>
    <row r="115" customFormat="false" ht="17" hidden="false" customHeight="false" outlineLevel="0" collapsed="false">
      <c r="A115" s="33" t="n">
        <v>8580</v>
      </c>
      <c r="B115" s="34" t="s">
        <v>17</v>
      </c>
      <c r="C115" s="35" t="n">
        <v>0</v>
      </c>
      <c r="D115" s="36" t="s">
        <v>15</v>
      </c>
      <c r="E115" s="37" t="s">
        <v>15</v>
      </c>
      <c r="F115" s="37" t="s">
        <v>15</v>
      </c>
      <c r="G115" s="38" t="s">
        <v>15</v>
      </c>
    </row>
    <row r="116" customFormat="false" ht="17" hidden="false" customHeight="false" outlineLevel="0" collapsed="false">
      <c r="A116" s="33" t="n">
        <v>8916</v>
      </c>
      <c r="B116" s="34" t="s">
        <v>17</v>
      </c>
      <c r="C116" s="35" t="n">
        <v>0</v>
      </c>
      <c r="D116" s="36" t="s">
        <v>15</v>
      </c>
      <c r="E116" s="37" t="n">
        <v>0</v>
      </c>
      <c r="F116" s="37" t="n">
        <v>0</v>
      </c>
      <c r="G116" s="38" t="n">
        <v>0</v>
      </c>
    </row>
    <row r="117" customFormat="false" ht="17" hidden="false" customHeight="false" outlineLevel="0" collapsed="false">
      <c r="A117" s="33" t="n">
        <v>10556</v>
      </c>
      <c r="B117" s="34" t="s">
        <v>17</v>
      </c>
      <c r="C117" s="35" t="n">
        <v>0</v>
      </c>
      <c r="D117" s="36" t="s">
        <v>15</v>
      </c>
      <c r="E117" s="37" t="n">
        <v>0</v>
      </c>
      <c r="F117" s="37" t="n">
        <v>0</v>
      </c>
      <c r="G117" s="38" t="n">
        <v>0</v>
      </c>
    </row>
    <row r="118" customFormat="false" ht="17" hidden="false" customHeight="false" outlineLevel="0" collapsed="false">
      <c r="A118" s="33" t="n">
        <v>13556</v>
      </c>
      <c r="B118" s="34" t="s">
        <v>17</v>
      </c>
      <c r="C118" s="35" t="n">
        <v>0</v>
      </c>
      <c r="D118" s="36" t="s">
        <v>15</v>
      </c>
      <c r="E118" s="37" t="n">
        <v>0</v>
      </c>
      <c r="F118" s="37" t="n">
        <v>0</v>
      </c>
      <c r="G118" s="38" t="n">
        <v>0</v>
      </c>
    </row>
    <row r="119" customFormat="false" ht="17" hidden="false" customHeight="false" outlineLevel="0" collapsed="false">
      <c r="A119" s="33" t="n">
        <v>18287</v>
      </c>
      <c r="B119" s="34" t="s">
        <v>17</v>
      </c>
      <c r="C119" s="35" t="n">
        <v>0</v>
      </c>
      <c r="D119" s="36" t="s">
        <v>15</v>
      </c>
      <c r="E119" s="37" t="n">
        <v>0</v>
      </c>
      <c r="F119" s="37" t="n">
        <v>0</v>
      </c>
      <c r="G119" s="38" t="n">
        <v>0</v>
      </c>
    </row>
    <row r="120" customFormat="false" ht="17" hidden="false" customHeight="false" outlineLevel="0" collapsed="false">
      <c r="A120" s="33" t="n">
        <v>18586</v>
      </c>
      <c r="B120" s="34" t="s">
        <v>17</v>
      </c>
      <c r="C120" s="35" t="n">
        <v>0</v>
      </c>
      <c r="D120" s="36" t="s">
        <v>15</v>
      </c>
      <c r="E120" s="37" t="n">
        <v>0</v>
      </c>
      <c r="F120" s="37" t="n">
        <v>0</v>
      </c>
      <c r="G120" s="38" t="n">
        <v>0</v>
      </c>
    </row>
    <row r="121" customFormat="false" ht="17" hidden="false" customHeight="false" outlineLevel="0" collapsed="false">
      <c r="A121" s="33" t="n">
        <v>19307</v>
      </c>
      <c r="B121" s="34" t="s">
        <v>17</v>
      </c>
      <c r="C121" s="35" t="n">
        <v>0</v>
      </c>
      <c r="D121" s="36" t="s">
        <v>15</v>
      </c>
      <c r="E121" s="37" t="n">
        <v>0</v>
      </c>
      <c r="F121" s="37" t="n">
        <v>0</v>
      </c>
      <c r="G121" s="38" t="n">
        <v>0</v>
      </c>
    </row>
    <row r="122" customFormat="false" ht="17" hidden="false" customHeight="false" outlineLevel="0" collapsed="false">
      <c r="A122" s="33" t="n">
        <v>26669</v>
      </c>
      <c r="B122" s="34" t="s">
        <v>17</v>
      </c>
      <c r="C122" s="35" t="n">
        <v>0</v>
      </c>
      <c r="D122" s="36" t="s">
        <v>15</v>
      </c>
      <c r="E122" s="37" t="n">
        <v>0</v>
      </c>
      <c r="F122" s="37" t="n">
        <v>0</v>
      </c>
      <c r="G122" s="38" t="n">
        <v>0</v>
      </c>
    </row>
    <row r="123" customFormat="false" ht="17" hidden="false" customHeight="false" outlineLevel="0" collapsed="false">
      <c r="A123" s="33" t="n">
        <v>26909</v>
      </c>
      <c r="B123" s="34" t="s">
        <v>17</v>
      </c>
      <c r="C123" s="35" t="n">
        <v>0</v>
      </c>
      <c r="D123" s="36" t="s">
        <v>15</v>
      </c>
      <c r="E123" s="37" t="n">
        <v>0</v>
      </c>
      <c r="F123" s="37" t="n">
        <v>0</v>
      </c>
      <c r="G123" s="38" t="n">
        <v>0</v>
      </c>
    </row>
    <row r="124" customFormat="false" ht="17" hidden="false" customHeight="false" outlineLevel="0" collapsed="false">
      <c r="A124" s="33" t="n">
        <v>28030</v>
      </c>
      <c r="B124" s="34" t="s">
        <v>17</v>
      </c>
      <c r="C124" s="35" t="n">
        <v>0</v>
      </c>
      <c r="D124" s="36" t="s">
        <v>15</v>
      </c>
      <c r="E124" s="37" t="n">
        <v>0</v>
      </c>
      <c r="F124" s="37" t="n">
        <v>0</v>
      </c>
      <c r="G124" s="38" t="n">
        <v>0</v>
      </c>
    </row>
    <row r="125" customFormat="false" ht="17" hidden="false" customHeight="false" outlineLevel="0" collapsed="false">
      <c r="A125" s="33" t="n">
        <v>30511</v>
      </c>
      <c r="B125" s="34" t="s">
        <v>17</v>
      </c>
      <c r="C125" s="35" t="n">
        <v>0</v>
      </c>
      <c r="D125" s="36" t="s">
        <v>15</v>
      </c>
      <c r="E125" s="37" t="n">
        <v>0</v>
      </c>
      <c r="F125" s="37" t="n">
        <v>0</v>
      </c>
      <c r="G125" s="38" t="n">
        <v>0</v>
      </c>
    </row>
    <row r="126" customFormat="false" ht="17" hidden="false" customHeight="false" outlineLevel="0" collapsed="false">
      <c r="A126" s="33" t="n">
        <v>30889</v>
      </c>
      <c r="B126" s="34" t="s">
        <v>17</v>
      </c>
      <c r="C126" s="35" t="n">
        <v>0</v>
      </c>
      <c r="D126" s="36" t="s">
        <v>15</v>
      </c>
      <c r="E126" s="37" t="n">
        <v>0</v>
      </c>
      <c r="F126" s="37" t="n">
        <v>0</v>
      </c>
      <c r="G126" s="38" t="n">
        <v>0</v>
      </c>
    </row>
    <row r="127" customFormat="false" ht="17" hidden="false" customHeight="false" outlineLevel="0" collapsed="false">
      <c r="A127" s="33" t="n">
        <v>32594</v>
      </c>
      <c r="B127" s="34" t="s">
        <v>17</v>
      </c>
      <c r="C127" s="35" t="n">
        <v>0</v>
      </c>
      <c r="D127" s="36" t="s">
        <v>15</v>
      </c>
      <c r="E127" s="37" t="n">
        <v>0</v>
      </c>
      <c r="F127" s="37" t="n">
        <v>0</v>
      </c>
      <c r="G127" s="38" t="n">
        <v>0</v>
      </c>
    </row>
    <row r="128" customFormat="false" ht="17" hidden="false" customHeight="false" outlineLevel="0" collapsed="false">
      <c r="A128" s="33" t="n">
        <v>33353</v>
      </c>
      <c r="B128" s="34" t="s">
        <v>17</v>
      </c>
      <c r="C128" s="35" t="n">
        <v>0</v>
      </c>
      <c r="D128" s="36" t="s">
        <v>15</v>
      </c>
      <c r="E128" s="37" t="n">
        <v>0</v>
      </c>
      <c r="F128" s="37" t="n">
        <v>0</v>
      </c>
      <c r="G128" s="38" t="n">
        <v>0</v>
      </c>
    </row>
    <row r="129" customFormat="false" ht="17" hidden="false" customHeight="false" outlineLevel="0" collapsed="false">
      <c r="A129" s="33" t="n">
        <v>34866</v>
      </c>
      <c r="B129" s="34" t="s">
        <v>17</v>
      </c>
      <c r="C129" s="35" t="n">
        <v>0</v>
      </c>
      <c r="D129" s="36" t="s">
        <v>15</v>
      </c>
      <c r="E129" s="37" t="n">
        <v>0</v>
      </c>
      <c r="F129" s="37" t="n">
        <v>0</v>
      </c>
      <c r="G129" s="38" t="n">
        <v>0</v>
      </c>
    </row>
    <row r="130" customFormat="false" ht="17" hidden="false" customHeight="false" outlineLevel="0" collapsed="false">
      <c r="A130" s="33" t="n">
        <v>35930</v>
      </c>
      <c r="B130" s="34" t="s">
        <v>17</v>
      </c>
      <c r="C130" s="35" t="n">
        <v>0</v>
      </c>
      <c r="D130" s="36" t="s">
        <v>15</v>
      </c>
      <c r="E130" s="37" t="n">
        <v>0</v>
      </c>
      <c r="F130" s="37" t="n">
        <v>0</v>
      </c>
      <c r="G130" s="38" t="n">
        <v>0</v>
      </c>
    </row>
    <row r="131" customFormat="false" ht="17" hidden="false" customHeight="false" outlineLevel="0" collapsed="false">
      <c r="A131" s="33" t="n">
        <v>40016</v>
      </c>
      <c r="B131" s="34" t="s">
        <v>17</v>
      </c>
      <c r="C131" s="35" t="n">
        <v>0</v>
      </c>
      <c r="D131" s="36" t="s">
        <v>15</v>
      </c>
      <c r="E131" s="37" t="n">
        <v>0</v>
      </c>
      <c r="F131" s="37" t="n">
        <v>0</v>
      </c>
      <c r="G131" s="38" t="n">
        <v>0</v>
      </c>
    </row>
    <row r="132" customFormat="false" ht="17" hidden="false" customHeight="false" outlineLevel="0" collapsed="false">
      <c r="A132" s="33" t="n">
        <v>40018</v>
      </c>
      <c r="B132" s="34" t="s">
        <v>17</v>
      </c>
      <c r="C132" s="35" t="n">
        <v>0</v>
      </c>
      <c r="D132" s="36" t="s">
        <v>15</v>
      </c>
      <c r="E132" s="37" t="n">
        <v>0</v>
      </c>
      <c r="F132" s="37" t="n">
        <v>0</v>
      </c>
      <c r="G132" s="38" t="n">
        <v>0</v>
      </c>
    </row>
    <row r="133" customFormat="false" ht="17" hidden="false" customHeight="false" outlineLevel="0" collapsed="false">
      <c r="A133" s="33" t="n">
        <v>42288</v>
      </c>
      <c r="B133" s="34" t="s">
        <v>17</v>
      </c>
      <c r="C133" s="35" t="n">
        <v>0</v>
      </c>
      <c r="D133" s="36" t="s">
        <v>15</v>
      </c>
      <c r="E133" s="37" t="n">
        <v>0</v>
      </c>
      <c r="F133" s="37" t="n">
        <v>0</v>
      </c>
      <c r="G133" s="38" t="n">
        <v>0</v>
      </c>
    </row>
    <row r="134" customFormat="false" ht="17" hidden="false" customHeight="false" outlineLevel="0" collapsed="false">
      <c r="A134" s="33" t="n">
        <v>42988</v>
      </c>
      <c r="B134" s="34" t="s">
        <v>17</v>
      </c>
      <c r="C134" s="35" t="n">
        <v>0</v>
      </c>
      <c r="D134" s="36" t="n">
        <v>5</v>
      </c>
      <c r="E134" s="37" t="n">
        <v>0</v>
      </c>
      <c r="F134" s="37" t="n">
        <v>0</v>
      </c>
      <c r="G134" s="38" t="n">
        <v>0</v>
      </c>
    </row>
    <row r="135" customFormat="false" ht="17" hidden="false" customHeight="false" outlineLevel="0" collapsed="false">
      <c r="A135" s="33" t="n">
        <v>43069</v>
      </c>
      <c r="B135" s="34" t="s">
        <v>17</v>
      </c>
      <c r="C135" s="35" t="n">
        <v>0</v>
      </c>
      <c r="D135" s="36" t="s">
        <v>15</v>
      </c>
      <c r="E135" s="37" t="n">
        <v>0</v>
      </c>
      <c r="F135" s="37" t="n">
        <v>0</v>
      </c>
      <c r="G135" s="38" t="n">
        <v>0</v>
      </c>
    </row>
    <row r="136" customFormat="false" ht="17" hidden="false" customHeight="false" outlineLevel="0" collapsed="false">
      <c r="A136" s="33" t="n">
        <v>43268</v>
      </c>
      <c r="B136" s="34" t="s">
        <v>17</v>
      </c>
      <c r="C136" s="35" t="n">
        <v>0</v>
      </c>
      <c r="D136" s="36" t="s">
        <v>15</v>
      </c>
      <c r="E136" s="37" t="n">
        <v>0</v>
      </c>
      <c r="F136" s="37" t="n">
        <v>0</v>
      </c>
      <c r="G136" s="38" t="n">
        <v>0</v>
      </c>
    </row>
    <row r="137" customFormat="false" ht="17" hidden="false" customHeight="false" outlineLevel="0" collapsed="false">
      <c r="A137" s="39"/>
      <c r="B137" s="39"/>
      <c r="C137" s="40"/>
      <c r="D137" s="41"/>
      <c r="E137" s="42"/>
      <c r="F137" s="42"/>
      <c r="G137" s="43"/>
    </row>
    <row r="138" customFormat="false" ht="17" hidden="false" customHeight="false" outlineLevel="0" collapsed="false">
      <c r="A138" s="44" t="s">
        <v>18</v>
      </c>
      <c r="B138" s="45"/>
      <c r="C138" s="46" t="n">
        <v>28</v>
      </c>
      <c r="D138" s="46" t="n">
        <v>186</v>
      </c>
      <c r="E138" s="46" t="n">
        <v>257</v>
      </c>
      <c r="F138" s="46" t="n">
        <v>417</v>
      </c>
      <c r="G138" s="46" t="n">
        <v>10</v>
      </c>
      <c r="H138" s="17"/>
    </row>
    <row r="139" customFormat="false" ht="14.65" hidden="false" customHeight="false" outlineLevel="0" collapsed="false">
      <c r="A139" s="47"/>
      <c r="B139" s="47"/>
      <c r="C139" s="48"/>
      <c r="D139" s="48"/>
      <c r="E139" s="48"/>
      <c r="F139" s="48"/>
      <c r="G139" s="48"/>
      <c r="H139" s="49"/>
    </row>
    <row r="140" customFormat="false" ht="19.5" hidden="false" customHeight="true" outlineLevel="0" collapsed="false">
      <c r="A140" s="50" t="s">
        <v>19</v>
      </c>
      <c r="B140" s="50"/>
      <c r="C140" s="50"/>
      <c r="D140" s="50"/>
      <c r="E140" s="50"/>
      <c r="F140" s="50"/>
      <c r="G140" s="50"/>
      <c r="H140" s="49"/>
    </row>
    <row r="141" customFormat="false" ht="25.5" hidden="false" customHeight="true" outlineLevel="0" collapsed="false">
      <c r="A141" s="50" t="s">
        <v>20</v>
      </c>
      <c r="B141" s="50"/>
      <c r="C141" s="50"/>
      <c r="D141" s="50"/>
      <c r="E141" s="50"/>
      <c r="F141" s="50"/>
      <c r="G141" s="50"/>
      <c r="H141" s="49"/>
    </row>
    <row r="142" customFormat="false" ht="14.65" hidden="false" customHeight="false" outlineLevel="0" collapsed="false">
      <c r="A142" s="47"/>
      <c r="B142" s="47"/>
      <c r="C142" s="48"/>
      <c r="D142" s="48"/>
      <c r="E142" s="48"/>
      <c r="F142" s="48"/>
      <c r="G142" s="48"/>
      <c r="H142" s="49"/>
    </row>
    <row r="143" customFormat="false" ht="14.65" hidden="false" customHeight="false" outlineLevel="0" collapsed="false">
      <c r="A143" s="47"/>
      <c r="B143" s="47"/>
      <c r="C143" s="48"/>
      <c r="D143" s="48"/>
      <c r="E143" s="48"/>
      <c r="F143" s="48"/>
      <c r="G143" s="48"/>
      <c r="H143" s="49"/>
    </row>
    <row r="144" customFormat="false" ht="14.65" hidden="false" customHeight="false" outlineLevel="0" collapsed="false">
      <c r="A144" s="47"/>
      <c r="B144" s="47"/>
      <c r="C144" s="48"/>
      <c r="D144" s="48"/>
      <c r="E144" s="48"/>
      <c r="F144" s="48"/>
      <c r="G144" s="48"/>
      <c r="H144" s="49"/>
    </row>
    <row r="145" customFormat="false" ht="16.5" hidden="false" customHeight="true" outlineLevel="0" collapsed="false">
      <c r="A145" s="47"/>
      <c r="B145" s="47"/>
      <c r="C145" s="48"/>
      <c r="D145" s="48"/>
      <c r="E145" s="48"/>
      <c r="F145" s="48"/>
      <c r="G145" s="48"/>
      <c r="H145" s="49"/>
    </row>
    <row r="146" customFormat="false" ht="22.5" hidden="false" customHeight="true" outlineLevel="0" collapsed="false">
      <c r="A146" s="47"/>
      <c r="B146" s="47"/>
      <c r="C146" s="48"/>
      <c r="D146" s="48"/>
      <c r="E146" s="48"/>
      <c r="F146" s="48"/>
      <c r="G146" s="48"/>
      <c r="H146" s="49"/>
      <c r="I146" s="17"/>
    </row>
    <row r="147" customFormat="false" ht="20.25" hidden="false" customHeight="true" outlineLevel="0" collapsed="false">
      <c r="A147" s="47"/>
      <c r="B147" s="51" t="s">
        <v>21</v>
      </c>
      <c r="C147" s="52"/>
      <c r="D147" s="52"/>
      <c r="E147" s="48"/>
      <c r="F147" s="48"/>
      <c r="G147" s="48"/>
      <c r="H147" s="49"/>
      <c r="I147" s="49"/>
    </row>
    <row r="148" customFormat="false" ht="24.75" hidden="false" customHeight="true" outlineLevel="0" collapsed="false">
      <c r="A148" s="47"/>
      <c r="B148" s="52" t="s">
        <v>22</v>
      </c>
      <c r="C148" s="52"/>
      <c r="D148" s="52"/>
      <c r="E148" s="48"/>
      <c r="F148" s="48"/>
      <c r="G148" s="48"/>
      <c r="H148" s="49"/>
      <c r="I148" s="49"/>
    </row>
    <row r="149" customFormat="false" ht="30.75" hidden="false" customHeight="true" outlineLevel="0" collapsed="false">
      <c r="A149" s="47"/>
      <c r="B149" s="52" t="s">
        <v>23</v>
      </c>
      <c r="C149" s="53" t="n">
        <v>5000</v>
      </c>
      <c r="D149" s="52"/>
      <c r="E149" s="48"/>
      <c r="F149" s="48"/>
      <c r="G149" s="48"/>
      <c r="H149" s="49"/>
      <c r="I149" s="49"/>
    </row>
    <row r="150" customFormat="false" ht="17" hidden="false" customHeight="false" outlineLevel="0" collapsed="false">
      <c r="A150" s="47"/>
      <c r="B150" s="52" t="s">
        <v>24</v>
      </c>
      <c r="C150" s="54" t="n">
        <v>0.1</v>
      </c>
      <c r="D150" s="52"/>
      <c r="E150" s="48"/>
      <c r="F150" s="48"/>
      <c r="G150" s="48"/>
      <c r="H150" s="49"/>
      <c r="I150" s="49"/>
    </row>
    <row r="151" customFormat="false" ht="17" hidden="false" customHeight="false" outlineLevel="0" collapsed="false">
      <c r="A151" s="47"/>
      <c r="B151" s="52"/>
      <c r="C151" s="52"/>
      <c r="D151" s="52"/>
      <c r="E151" s="48"/>
      <c r="F151" s="48"/>
      <c r="G151" s="48"/>
      <c r="H151" s="49"/>
      <c r="I151" s="49"/>
    </row>
    <row r="152" customFormat="false" ht="17" hidden="false" customHeight="false" outlineLevel="0" collapsed="false">
      <c r="A152" s="47"/>
      <c r="B152" s="52" t="s">
        <v>25</v>
      </c>
      <c r="C152" s="52"/>
      <c r="D152" s="52"/>
      <c r="E152" s="48"/>
      <c r="F152" s="48"/>
      <c r="G152" s="48"/>
      <c r="H152" s="49"/>
      <c r="I152" s="49"/>
    </row>
    <row r="153" customFormat="false" ht="17" hidden="false" customHeight="false" outlineLevel="0" collapsed="false">
      <c r="A153" s="47"/>
      <c r="B153" s="52" t="s">
        <v>23</v>
      </c>
      <c r="C153" s="53" t="n">
        <v>5000</v>
      </c>
      <c r="D153" s="52"/>
      <c r="E153" s="48"/>
      <c r="F153" s="48"/>
      <c r="G153" s="48"/>
      <c r="H153" s="49"/>
      <c r="I153" s="49"/>
    </row>
    <row r="154" customFormat="false" ht="14.65" hidden="false" customHeight="false" outlineLevel="0" collapsed="false">
      <c r="A154" s="47"/>
      <c r="B154" s="47"/>
      <c r="C154" s="48"/>
      <c r="D154" s="48"/>
      <c r="E154" s="48"/>
      <c r="F154" s="48"/>
      <c r="G154" s="48"/>
      <c r="H154" s="49"/>
      <c r="I154" s="49"/>
    </row>
    <row r="155" customFormat="false" ht="18" hidden="false" customHeight="true" outlineLevel="0" collapsed="false">
      <c r="A155" s="47"/>
      <c r="B155" s="47"/>
      <c r="C155" s="48"/>
      <c r="D155" s="48"/>
      <c r="E155" s="48"/>
      <c r="F155" s="48"/>
      <c r="G155" s="48"/>
      <c r="H155" s="49"/>
      <c r="I155" s="49"/>
    </row>
    <row r="156" customFormat="false" ht="18" hidden="false" customHeight="true" outlineLevel="0" collapsed="false">
      <c r="A156" s="47"/>
      <c r="B156" s="47"/>
      <c r="C156" s="48"/>
      <c r="D156" s="48"/>
      <c r="E156" s="48"/>
      <c r="F156" s="48"/>
      <c r="G156" s="48"/>
      <c r="H156" s="49"/>
      <c r="I156" s="49"/>
    </row>
    <row r="157" customFormat="false" ht="18" hidden="false" customHeight="true" outlineLevel="0" collapsed="false">
      <c r="A157" s="47"/>
      <c r="B157" s="47"/>
      <c r="C157" s="48"/>
      <c r="D157" s="48"/>
      <c r="E157" s="48"/>
      <c r="F157" s="48"/>
      <c r="G157" s="48"/>
      <c r="H157" s="49"/>
      <c r="I157" s="49"/>
    </row>
    <row r="158" customFormat="false" ht="18" hidden="false" customHeight="true" outlineLevel="0" collapsed="false">
      <c r="A158" s="47"/>
      <c r="B158" s="47"/>
      <c r="C158" s="48"/>
      <c r="D158" s="48"/>
      <c r="E158" s="48"/>
      <c r="F158" s="48"/>
      <c r="G158" s="48"/>
      <c r="H158" s="49"/>
      <c r="I158" s="49"/>
    </row>
    <row r="159" customFormat="false" ht="18" hidden="false" customHeight="true" outlineLevel="0" collapsed="false">
      <c r="A159" s="47"/>
      <c r="B159" s="47"/>
      <c r="C159" s="48"/>
      <c r="D159" s="48"/>
      <c r="E159" s="49"/>
      <c r="F159" s="49"/>
      <c r="G159" s="49"/>
      <c r="H159" s="49"/>
      <c r="I159" s="49"/>
    </row>
    <row r="160" customFormat="false" ht="18" hidden="false" customHeight="true" outlineLevel="0" collapsed="false">
      <c r="A160" s="47"/>
      <c r="B160" s="47"/>
      <c r="C160" s="48"/>
      <c r="D160" s="48"/>
      <c r="E160" s="49"/>
      <c r="F160" s="49"/>
      <c r="G160" s="49"/>
      <c r="H160" s="49"/>
      <c r="I160" s="49"/>
    </row>
    <row r="161" customFormat="false" ht="18" hidden="false" customHeight="true" outlineLevel="0" collapsed="false">
      <c r="A161" s="47"/>
      <c r="B161" s="47"/>
      <c r="C161" s="48"/>
      <c r="D161" s="48"/>
      <c r="E161" s="49"/>
      <c r="F161" s="49"/>
      <c r="G161" s="49"/>
      <c r="H161" s="49"/>
      <c r="I161" s="49"/>
    </row>
    <row r="162" customFormat="false" ht="14.65" hidden="false" customHeight="false" outlineLevel="0" collapsed="false">
      <c r="A162" s="47"/>
      <c r="B162" s="47"/>
      <c r="C162" s="48"/>
      <c r="D162" s="48"/>
      <c r="E162" s="49"/>
      <c r="F162" s="49"/>
      <c r="G162" s="49"/>
      <c r="H162" s="49"/>
      <c r="I162" s="49"/>
    </row>
    <row r="163" customFormat="false" ht="14.65" hidden="false" customHeight="false" outlineLevel="0" collapsed="false">
      <c r="A163" s="47"/>
      <c r="B163" s="47"/>
      <c r="C163" s="48"/>
      <c r="D163" s="48"/>
      <c r="E163" s="49"/>
      <c r="F163" s="49"/>
      <c r="G163" s="49"/>
      <c r="H163" s="49"/>
      <c r="I163" s="49"/>
    </row>
    <row r="164" customFormat="false" ht="14.65" hidden="false" customHeight="false" outlineLevel="0" collapsed="false">
      <c r="A164" s="47"/>
      <c r="B164" s="47"/>
      <c r="C164" s="48"/>
      <c r="D164" s="48"/>
      <c r="E164" s="48"/>
      <c r="F164" s="48"/>
      <c r="G164" s="48"/>
      <c r="H164" s="49"/>
      <c r="I164" s="49"/>
    </row>
    <row r="165" customFormat="false" ht="15.75" hidden="false" customHeight="true" outlineLevel="0" collapsed="false">
      <c r="A165" s="47"/>
      <c r="B165" s="47"/>
      <c r="C165" s="48"/>
      <c r="D165" s="48"/>
      <c r="E165" s="48"/>
      <c r="F165" s="48"/>
      <c r="G165" s="48"/>
      <c r="H165" s="49"/>
      <c r="I165" s="49"/>
    </row>
    <row r="166" customFormat="false" ht="14.65" hidden="false" customHeight="false" outlineLevel="0" collapsed="false">
      <c r="A166" s="47"/>
      <c r="B166" s="47"/>
      <c r="C166" s="48"/>
      <c r="D166" s="48"/>
      <c r="E166" s="48"/>
      <c r="F166" s="48"/>
      <c r="G166" s="48"/>
      <c r="H166" s="49"/>
      <c r="I166" s="49"/>
    </row>
    <row r="167" customFormat="false" ht="14.65" hidden="false" customHeight="false" outlineLevel="0" collapsed="false">
      <c r="A167" s="47"/>
      <c r="B167" s="47"/>
      <c r="C167" s="48"/>
      <c r="D167" s="48"/>
      <c r="E167" s="48"/>
      <c r="F167" s="48"/>
      <c r="G167" s="48"/>
      <c r="H167" s="49"/>
      <c r="I167" s="49"/>
    </row>
    <row r="168" customFormat="false" ht="49.5" hidden="false" customHeight="true" outlineLevel="0" collapsed="false">
      <c r="A168" s="47"/>
      <c r="B168" s="47"/>
      <c r="C168" s="48"/>
      <c r="D168" s="48"/>
      <c r="E168" s="48"/>
      <c r="F168" s="48"/>
      <c r="G168" s="48"/>
      <c r="H168" s="49"/>
      <c r="I168" s="49"/>
    </row>
    <row r="169" customFormat="false" ht="14.65" hidden="false" customHeight="false" outlineLevel="0" collapsed="false">
      <c r="A169" s="47"/>
      <c r="B169" s="47"/>
      <c r="C169" s="48"/>
      <c r="D169" s="48"/>
      <c r="E169" s="48"/>
      <c r="F169" s="48"/>
      <c r="G169" s="48"/>
      <c r="H169" s="49"/>
      <c r="I169" s="49"/>
    </row>
    <row r="170" customFormat="false" ht="14.65" hidden="false" customHeight="false" outlineLevel="0" collapsed="false">
      <c r="A170" s="47"/>
      <c r="B170" s="47"/>
      <c r="C170" s="48"/>
      <c r="D170" s="48"/>
      <c r="E170" s="48"/>
      <c r="F170" s="48"/>
      <c r="G170" s="48"/>
      <c r="H170" s="49"/>
      <c r="I170" s="49"/>
    </row>
    <row r="171" customFormat="false" ht="14.65" hidden="false" customHeight="false" outlineLevel="0" collapsed="false">
      <c r="A171" s="47"/>
      <c r="B171" s="47"/>
      <c r="C171" s="48"/>
      <c r="D171" s="48"/>
      <c r="E171" s="48"/>
      <c r="F171" s="48"/>
      <c r="G171" s="48"/>
      <c r="H171" s="49"/>
      <c r="I171" s="49"/>
    </row>
    <row r="172" customFormat="false" ht="14.65" hidden="false" customHeight="false" outlineLevel="0" collapsed="false">
      <c r="A172" s="47"/>
      <c r="B172" s="47"/>
      <c r="C172" s="48"/>
      <c r="D172" s="48"/>
      <c r="E172" s="48"/>
      <c r="F172" s="48"/>
      <c r="G172" s="48"/>
      <c r="H172" s="49"/>
      <c r="I172" s="49"/>
    </row>
    <row r="173" customFormat="false" ht="14.65" hidden="false" customHeight="false" outlineLevel="0" collapsed="false">
      <c r="A173" s="47"/>
      <c r="B173" s="47"/>
      <c r="C173" s="48"/>
      <c r="D173" s="48"/>
      <c r="E173" s="48"/>
      <c r="F173" s="48"/>
      <c r="G173" s="48"/>
      <c r="H173" s="49"/>
      <c r="I173" s="49"/>
    </row>
    <row r="174" customFormat="false" ht="14.65" hidden="false" customHeight="false" outlineLevel="0" collapsed="false">
      <c r="A174" s="47"/>
      <c r="B174" s="47"/>
      <c r="C174" s="48"/>
      <c r="D174" s="48"/>
      <c r="E174" s="48"/>
      <c r="F174" s="48"/>
      <c r="G174" s="48"/>
      <c r="H174" s="49"/>
      <c r="I174" s="49"/>
    </row>
    <row r="175" customFormat="false" ht="14.65" hidden="false" customHeight="false" outlineLevel="0" collapsed="false">
      <c r="A175" s="47"/>
      <c r="B175" s="47"/>
      <c r="C175" s="48"/>
      <c r="D175" s="48"/>
      <c r="E175" s="48"/>
      <c r="F175" s="48"/>
      <c r="G175" s="48"/>
      <c r="H175" s="49"/>
      <c r="I175" s="49"/>
    </row>
    <row r="176" customFormat="false" ht="14.65" hidden="false" customHeight="false" outlineLevel="0" collapsed="false">
      <c r="A176" s="47"/>
      <c r="B176" s="47"/>
      <c r="C176" s="48"/>
      <c r="D176" s="48"/>
      <c r="E176" s="48"/>
      <c r="F176" s="48"/>
      <c r="G176" s="48"/>
      <c r="H176" s="49"/>
      <c r="I176" s="49"/>
    </row>
    <row r="177" customFormat="false" ht="14.65" hidden="false" customHeight="false" outlineLevel="0" collapsed="false">
      <c r="A177" s="47"/>
      <c r="B177" s="47"/>
      <c r="C177" s="48"/>
      <c r="D177" s="48"/>
      <c r="E177" s="48"/>
      <c r="F177" s="48"/>
      <c r="G177" s="48"/>
      <c r="H177" s="49"/>
      <c r="I177" s="49"/>
    </row>
    <row r="178" customFormat="false" ht="14.65" hidden="false" customHeight="false" outlineLevel="0" collapsed="false">
      <c r="A178" s="47"/>
      <c r="B178" s="47"/>
      <c r="C178" s="48"/>
      <c r="D178" s="48"/>
      <c r="E178" s="48"/>
      <c r="F178" s="48"/>
      <c r="G178" s="48"/>
      <c r="H178" s="49"/>
      <c r="I178" s="49"/>
    </row>
    <row r="179" customFormat="false" ht="14.65" hidden="false" customHeight="false" outlineLevel="0" collapsed="false">
      <c r="A179" s="47"/>
      <c r="B179" s="47"/>
      <c r="C179" s="48"/>
      <c r="D179" s="48"/>
      <c r="E179" s="48"/>
      <c r="F179" s="48"/>
      <c r="G179" s="48"/>
      <c r="H179" s="49"/>
      <c r="I179" s="49"/>
    </row>
    <row r="180" customFormat="false" ht="14.65" hidden="false" customHeight="false" outlineLevel="0" collapsed="false">
      <c r="A180" s="47"/>
      <c r="B180" s="47"/>
      <c r="C180" s="48"/>
      <c r="D180" s="48"/>
      <c r="E180" s="48"/>
      <c r="F180" s="48"/>
      <c r="G180" s="48"/>
      <c r="H180" s="49"/>
      <c r="I180" s="49"/>
    </row>
    <row r="181" customFormat="false" ht="14.65" hidden="false" customHeight="false" outlineLevel="0" collapsed="false">
      <c r="A181" s="47"/>
      <c r="B181" s="47"/>
      <c r="C181" s="48"/>
      <c r="D181" s="48"/>
      <c r="E181" s="48"/>
      <c r="F181" s="48"/>
      <c r="G181" s="48"/>
      <c r="H181" s="49"/>
      <c r="I181" s="49"/>
    </row>
    <row r="182" customFormat="false" ht="14.65" hidden="false" customHeight="false" outlineLevel="0" collapsed="false">
      <c r="A182" s="47"/>
      <c r="B182" s="47"/>
      <c r="C182" s="48"/>
      <c r="D182" s="48"/>
      <c r="E182" s="48"/>
      <c r="F182" s="48"/>
      <c r="G182" s="48"/>
      <c r="H182" s="49"/>
      <c r="I182" s="49"/>
    </row>
    <row r="183" customFormat="false" ht="14.65" hidden="false" customHeight="false" outlineLevel="0" collapsed="false">
      <c r="A183" s="47"/>
      <c r="B183" s="47"/>
      <c r="C183" s="48"/>
      <c r="D183" s="48"/>
      <c r="E183" s="48"/>
      <c r="F183" s="48"/>
      <c r="G183" s="48"/>
      <c r="H183" s="49"/>
      <c r="I183" s="49"/>
    </row>
    <row r="184" customFormat="false" ht="14.65" hidden="false" customHeight="false" outlineLevel="0" collapsed="false">
      <c r="A184" s="47"/>
      <c r="B184" s="47"/>
      <c r="C184" s="48"/>
      <c r="D184" s="48"/>
      <c r="E184" s="48"/>
      <c r="F184" s="48"/>
      <c r="G184" s="48"/>
      <c r="H184" s="49"/>
      <c r="I184" s="49"/>
    </row>
    <row r="185" customFormat="false" ht="14.65" hidden="false" customHeight="false" outlineLevel="0" collapsed="false">
      <c r="A185" s="47"/>
      <c r="B185" s="47"/>
      <c r="C185" s="48"/>
      <c r="D185" s="48"/>
      <c r="E185" s="48"/>
      <c r="F185" s="48"/>
      <c r="G185" s="48"/>
      <c r="H185" s="49"/>
      <c r="I185" s="49"/>
    </row>
    <row r="186" customFormat="false" ht="14.65" hidden="false" customHeight="false" outlineLevel="0" collapsed="false">
      <c r="A186" s="47"/>
      <c r="B186" s="47"/>
      <c r="C186" s="48"/>
      <c r="D186" s="48"/>
      <c r="E186" s="48"/>
      <c r="F186" s="48"/>
      <c r="G186" s="48"/>
      <c r="H186" s="49"/>
      <c r="I186" s="49"/>
    </row>
    <row r="187" customFormat="false" ht="14.65" hidden="false" customHeight="false" outlineLevel="0" collapsed="false">
      <c r="A187" s="47"/>
      <c r="B187" s="47"/>
      <c r="C187" s="48"/>
      <c r="D187" s="48"/>
      <c r="E187" s="48"/>
      <c r="F187" s="48"/>
      <c r="G187" s="48"/>
      <c r="H187" s="49"/>
      <c r="I187" s="49"/>
    </row>
    <row r="188" customFormat="false" ht="14.65" hidden="false" customHeight="false" outlineLevel="0" collapsed="false">
      <c r="A188" s="47"/>
      <c r="B188" s="47"/>
      <c r="C188" s="48"/>
      <c r="D188" s="48"/>
      <c r="E188" s="48"/>
      <c r="F188" s="48"/>
      <c r="G188" s="48"/>
      <c r="H188" s="49"/>
      <c r="I188" s="49"/>
    </row>
    <row r="189" customFormat="false" ht="14.65" hidden="false" customHeight="false" outlineLevel="0" collapsed="false">
      <c r="A189" s="47"/>
      <c r="B189" s="47"/>
      <c r="C189" s="48"/>
      <c r="D189" s="48"/>
      <c r="E189" s="48"/>
      <c r="F189" s="48"/>
      <c r="G189" s="48"/>
      <c r="H189" s="49"/>
      <c r="I189" s="49"/>
    </row>
    <row r="190" customFormat="false" ht="14.65" hidden="false" customHeight="false" outlineLevel="0" collapsed="false">
      <c r="A190" s="47"/>
      <c r="B190" s="47"/>
      <c r="C190" s="48"/>
      <c r="D190" s="48"/>
      <c r="E190" s="48"/>
      <c r="F190" s="48"/>
      <c r="G190" s="48"/>
      <c r="H190" s="49"/>
      <c r="I190" s="49"/>
    </row>
    <row r="191" customFormat="false" ht="14.65" hidden="false" customHeight="false" outlineLevel="0" collapsed="false">
      <c r="A191" s="47"/>
      <c r="B191" s="47"/>
      <c r="C191" s="48"/>
      <c r="D191" s="48"/>
      <c r="E191" s="48"/>
      <c r="F191" s="48"/>
      <c r="G191" s="48"/>
      <c r="H191" s="49"/>
      <c r="I191" s="49"/>
    </row>
    <row r="192" customFormat="false" ht="14.65" hidden="false" customHeight="false" outlineLevel="0" collapsed="false">
      <c r="A192" s="47"/>
      <c r="B192" s="47"/>
      <c r="C192" s="48"/>
      <c r="D192" s="48"/>
      <c r="E192" s="48"/>
      <c r="F192" s="48"/>
      <c r="G192" s="48"/>
      <c r="H192" s="49"/>
      <c r="I192" s="49"/>
    </row>
    <row r="193" customFormat="false" ht="14.65" hidden="false" customHeight="false" outlineLevel="0" collapsed="false">
      <c r="A193" s="47"/>
      <c r="B193" s="47"/>
      <c r="C193" s="48"/>
      <c r="D193" s="48"/>
      <c r="E193" s="48"/>
      <c r="F193" s="48"/>
      <c r="G193" s="48"/>
      <c r="H193" s="49"/>
      <c r="I193" s="49"/>
    </row>
    <row r="194" customFormat="false" ht="14.65" hidden="false" customHeight="false" outlineLevel="0" collapsed="false">
      <c r="A194" s="47"/>
      <c r="B194" s="47"/>
      <c r="C194" s="48"/>
      <c r="D194" s="48"/>
      <c r="E194" s="48"/>
      <c r="F194" s="48"/>
      <c r="G194" s="48"/>
      <c r="H194" s="49"/>
      <c r="I194" s="49"/>
    </row>
    <row r="195" customFormat="false" ht="14.65" hidden="false" customHeight="false" outlineLevel="0" collapsed="false">
      <c r="A195" s="47"/>
      <c r="B195" s="47"/>
      <c r="C195" s="48"/>
      <c r="D195" s="48"/>
      <c r="E195" s="48"/>
      <c r="F195" s="48"/>
      <c r="G195" s="48"/>
      <c r="H195" s="49"/>
      <c r="I195" s="49"/>
    </row>
    <row r="196" customFormat="false" ht="14.65" hidden="false" customHeight="false" outlineLevel="0" collapsed="false">
      <c r="A196" s="47"/>
      <c r="B196" s="47"/>
      <c r="C196" s="48"/>
      <c r="D196" s="48"/>
      <c r="E196" s="48"/>
      <c r="F196" s="48"/>
      <c r="G196" s="48"/>
      <c r="H196" s="49"/>
      <c r="I196" s="49"/>
    </row>
    <row r="197" customFormat="false" ht="14.65" hidden="false" customHeight="false" outlineLevel="0" collapsed="false">
      <c r="A197" s="47"/>
      <c r="B197" s="47"/>
      <c r="C197" s="48"/>
      <c r="D197" s="48"/>
      <c r="E197" s="48"/>
      <c r="F197" s="48"/>
      <c r="G197" s="48"/>
      <c r="H197" s="49"/>
      <c r="I197" s="49"/>
    </row>
    <row r="198" customFormat="false" ht="14.65" hidden="false" customHeight="false" outlineLevel="0" collapsed="false">
      <c r="A198" s="47"/>
      <c r="B198" s="47"/>
      <c r="C198" s="48"/>
      <c r="D198" s="48"/>
      <c r="E198" s="48"/>
      <c r="F198" s="48"/>
      <c r="G198" s="48"/>
      <c r="H198" s="49"/>
      <c r="I198" s="49"/>
    </row>
    <row r="199" customFormat="false" ht="14.65" hidden="false" customHeight="false" outlineLevel="0" collapsed="false">
      <c r="A199" s="47"/>
      <c r="B199" s="47"/>
      <c r="C199" s="48"/>
      <c r="D199" s="48"/>
      <c r="E199" s="48"/>
      <c r="F199" s="48"/>
      <c r="G199" s="48"/>
      <c r="H199" s="49"/>
      <c r="I199" s="49"/>
    </row>
    <row r="200" customFormat="false" ht="14.65" hidden="false" customHeight="false" outlineLevel="0" collapsed="false">
      <c r="A200" s="47"/>
      <c r="B200" s="47"/>
      <c r="C200" s="48"/>
      <c r="D200" s="48"/>
      <c r="E200" s="48"/>
      <c r="F200" s="48"/>
      <c r="G200" s="48"/>
      <c r="H200" s="49"/>
      <c r="I200" s="49"/>
    </row>
    <row r="201" customFormat="false" ht="14.65" hidden="false" customHeight="false" outlineLevel="0" collapsed="false">
      <c r="A201" s="47"/>
      <c r="B201" s="47"/>
      <c r="C201" s="48"/>
      <c r="D201" s="48"/>
      <c r="E201" s="48"/>
      <c r="F201" s="48"/>
      <c r="G201" s="48"/>
      <c r="H201" s="49"/>
      <c r="I201" s="49"/>
    </row>
    <row r="202" customFormat="false" ht="14.65" hidden="false" customHeight="false" outlineLevel="0" collapsed="false">
      <c r="A202" s="47"/>
      <c r="B202" s="47"/>
      <c r="C202" s="48"/>
      <c r="D202" s="48"/>
      <c r="E202" s="48"/>
      <c r="F202" s="48"/>
      <c r="G202" s="48"/>
      <c r="H202" s="49"/>
      <c r="I202" s="49"/>
    </row>
    <row r="203" customFormat="false" ht="14.65" hidden="false" customHeight="false" outlineLevel="0" collapsed="false">
      <c r="A203" s="47"/>
      <c r="B203" s="47"/>
      <c r="C203" s="48"/>
      <c r="D203" s="48"/>
      <c r="E203" s="48"/>
      <c r="F203" s="48"/>
      <c r="G203" s="48"/>
      <c r="H203" s="49"/>
      <c r="I203" s="49"/>
    </row>
    <row r="204" customFormat="false" ht="14.65" hidden="false" customHeight="false" outlineLevel="0" collapsed="false">
      <c r="A204" s="47"/>
      <c r="B204" s="47"/>
      <c r="C204" s="48"/>
      <c r="D204" s="48"/>
      <c r="E204" s="48"/>
      <c r="F204" s="48"/>
      <c r="G204" s="48"/>
      <c r="H204" s="49"/>
      <c r="I204" s="49"/>
    </row>
    <row r="205" customFormat="false" ht="14.65" hidden="false" customHeight="false" outlineLevel="0" collapsed="false">
      <c r="A205" s="47"/>
      <c r="B205" s="47"/>
      <c r="C205" s="48"/>
      <c r="D205" s="48"/>
      <c r="E205" s="48"/>
      <c r="F205" s="48"/>
      <c r="G205" s="48"/>
      <c r="H205" s="49"/>
      <c r="I205" s="49"/>
    </row>
    <row r="206" customFormat="false" ht="14.65" hidden="false" customHeight="false" outlineLevel="0" collapsed="false">
      <c r="A206" s="47"/>
      <c r="B206" s="47"/>
      <c r="C206" s="48"/>
      <c r="D206" s="48"/>
      <c r="E206" s="48"/>
      <c r="F206" s="48"/>
      <c r="G206" s="48"/>
      <c r="H206" s="49"/>
      <c r="I206" s="49"/>
    </row>
    <row r="207" customFormat="false" ht="14.65" hidden="false" customHeight="false" outlineLevel="0" collapsed="false">
      <c r="A207" s="47"/>
      <c r="B207" s="47"/>
      <c r="C207" s="48"/>
      <c r="D207" s="48"/>
      <c r="E207" s="48"/>
      <c r="F207" s="48"/>
      <c r="G207" s="48"/>
      <c r="H207" s="49"/>
      <c r="I207" s="49"/>
    </row>
    <row r="208" customFormat="false" ht="14.65" hidden="false" customHeight="false" outlineLevel="0" collapsed="false">
      <c r="A208" s="47"/>
      <c r="B208" s="47"/>
      <c r="C208" s="48"/>
      <c r="D208" s="48"/>
      <c r="E208" s="48"/>
      <c r="F208" s="48"/>
      <c r="G208" s="48"/>
      <c r="H208" s="49"/>
      <c r="I208" s="49"/>
    </row>
    <row r="209" customFormat="false" ht="14.65" hidden="false" customHeight="false" outlineLevel="0" collapsed="false">
      <c r="A209" s="47"/>
      <c r="B209" s="47"/>
      <c r="C209" s="48"/>
      <c r="D209" s="48"/>
      <c r="E209" s="48"/>
      <c r="F209" s="48"/>
      <c r="G209" s="48"/>
      <c r="H209" s="49"/>
      <c r="I209" s="49"/>
    </row>
    <row r="210" customFormat="false" ht="14.65" hidden="false" customHeight="false" outlineLevel="0" collapsed="false">
      <c r="A210" s="47"/>
      <c r="B210" s="47"/>
      <c r="C210" s="48"/>
      <c r="D210" s="48"/>
      <c r="E210" s="48"/>
      <c r="F210" s="48"/>
      <c r="G210" s="48"/>
      <c r="H210" s="49"/>
      <c r="I210" s="49"/>
    </row>
    <row r="211" customFormat="false" ht="14.65" hidden="false" customHeight="false" outlineLevel="0" collapsed="false">
      <c r="A211" s="47"/>
      <c r="B211" s="47"/>
      <c r="C211" s="48"/>
      <c r="D211" s="48"/>
      <c r="E211" s="48"/>
      <c r="F211" s="48"/>
      <c r="G211" s="48"/>
      <c r="H211" s="49"/>
      <c r="I211" s="49"/>
    </row>
    <row r="212" customFormat="false" ht="14.65" hidden="false" customHeight="false" outlineLevel="0" collapsed="false">
      <c r="A212" s="47"/>
      <c r="B212" s="47"/>
      <c r="C212" s="48"/>
      <c r="D212" s="48"/>
      <c r="E212" s="48"/>
      <c r="F212" s="48"/>
      <c r="G212" s="48"/>
      <c r="H212" s="49"/>
      <c r="I212" s="49"/>
    </row>
    <row r="213" customFormat="false" ht="14.65" hidden="false" customHeight="false" outlineLevel="0" collapsed="false">
      <c r="A213" s="47"/>
      <c r="B213" s="47"/>
      <c r="C213" s="48"/>
      <c r="D213" s="48"/>
      <c r="E213" s="48"/>
      <c r="F213" s="48"/>
      <c r="G213" s="48"/>
      <c r="H213" s="49"/>
      <c r="I213" s="49"/>
    </row>
    <row r="214" customFormat="false" ht="14.65" hidden="false" customHeight="false" outlineLevel="0" collapsed="false">
      <c r="A214" s="47"/>
      <c r="B214" s="47"/>
      <c r="C214" s="48"/>
      <c r="D214" s="48"/>
      <c r="E214" s="48"/>
      <c r="F214" s="48"/>
      <c r="G214" s="48"/>
      <c r="H214" s="49"/>
      <c r="I214" s="49"/>
    </row>
    <row r="215" customFormat="false" ht="14.65" hidden="false" customHeight="false" outlineLevel="0" collapsed="false">
      <c r="A215" s="47"/>
      <c r="B215" s="47"/>
      <c r="C215" s="48"/>
      <c r="D215" s="48"/>
      <c r="E215" s="48"/>
      <c r="F215" s="48"/>
      <c r="G215" s="48"/>
      <c r="H215" s="49"/>
      <c r="I215" s="49"/>
    </row>
    <row r="216" customFormat="false" ht="14.65" hidden="false" customHeight="false" outlineLevel="0" collapsed="false">
      <c r="A216" s="47"/>
      <c r="B216" s="47"/>
      <c r="C216" s="48"/>
      <c r="D216" s="48"/>
      <c r="E216" s="48"/>
      <c r="F216" s="48"/>
      <c r="G216" s="48"/>
      <c r="H216" s="49"/>
      <c r="I216" s="49"/>
    </row>
    <row r="217" customFormat="false" ht="14.65" hidden="false" customHeight="false" outlineLevel="0" collapsed="false">
      <c r="A217" s="47"/>
      <c r="B217" s="47"/>
      <c r="C217" s="48"/>
      <c r="D217" s="48"/>
      <c r="E217" s="48"/>
      <c r="F217" s="48"/>
      <c r="G217" s="48"/>
      <c r="H217" s="49"/>
      <c r="I217" s="49"/>
    </row>
    <row r="218" customFormat="false" ht="14.65" hidden="false" customHeight="false" outlineLevel="0" collapsed="false">
      <c r="A218" s="47"/>
      <c r="B218" s="47"/>
      <c r="C218" s="48"/>
      <c r="D218" s="48"/>
      <c r="E218" s="48"/>
      <c r="F218" s="48"/>
      <c r="G218" s="48"/>
      <c r="H218" s="49"/>
      <c r="I218" s="49"/>
    </row>
    <row r="219" customFormat="false" ht="14.65" hidden="false" customHeight="false" outlineLevel="0" collapsed="false">
      <c r="A219" s="47"/>
      <c r="B219" s="47"/>
      <c r="C219" s="48"/>
      <c r="D219" s="48"/>
      <c r="E219" s="48"/>
      <c r="F219" s="48"/>
      <c r="G219" s="48"/>
      <c r="H219" s="49"/>
      <c r="I219" s="49"/>
    </row>
    <row r="220" customFormat="false" ht="14.65" hidden="false" customHeight="false" outlineLevel="0" collapsed="false">
      <c r="A220" s="47"/>
      <c r="B220" s="47"/>
      <c r="C220" s="48"/>
      <c r="D220" s="48"/>
      <c r="E220" s="48"/>
      <c r="F220" s="48"/>
      <c r="G220" s="48"/>
      <c r="H220" s="49"/>
      <c r="I220" s="49"/>
    </row>
    <row r="221" customFormat="false" ht="14.65" hidden="false" customHeight="false" outlineLevel="0" collapsed="false">
      <c r="A221" s="47"/>
      <c r="B221" s="47"/>
      <c r="C221" s="48"/>
      <c r="D221" s="48"/>
      <c r="E221" s="48"/>
      <c r="F221" s="48"/>
      <c r="G221" s="48"/>
      <c r="H221" s="49"/>
      <c r="I221" s="49"/>
    </row>
    <row r="222" customFormat="false" ht="14.65" hidden="false" customHeight="false" outlineLevel="0" collapsed="false">
      <c r="A222" s="47"/>
      <c r="B222" s="47"/>
      <c r="C222" s="48"/>
      <c r="D222" s="48"/>
      <c r="E222" s="48"/>
      <c r="F222" s="48"/>
      <c r="G222" s="48"/>
      <c r="H222" s="49"/>
      <c r="I222" s="49"/>
    </row>
    <row r="223" customFormat="false" ht="14.65" hidden="false" customHeight="false" outlineLevel="0" collapsed="false">
      <c r="A223" s="47"/>
      <c r="B223" s="47"/>
      <c r="C223" s="48"/>
      <c r="D223" s="48"/>
      <c r="E223" s="48"/>
      <c r="F223" s="48"/>
      <c r="G223" s="48"/>
      <c r="H223" s="49"/>
      <c r="I223" s="49"/>
    </row>
    <row r="224" customFormat="false" ht="14.65" hidden="false" customHeight="false" outlineLevel="0" collapsed="false">
      <c r="A224" s="47"/>
      <c r="B224" s="47"/>
      <c r="C224" s="48"/>
      <c r="D224" s="48"/>
      <c r="E224" s="48"/>
      <c r="F224" s="48"/>
      <c r="G224" s="48"/>
      <c r="H224" s="49"/>
      <c r="I224" s="49"/>
    </row>
    <row r="225" customFormat="false" ht="14.65" hidden="false" customHeight="false" outlineLevel="0" collapsed="false">
      <c r="A225" s="47"/>
      <c r="B225" s="47"/>
      <c r="C225" s="48"/>
      <c r="D225" s="48"/>
      <c r="E225" s="48"/>
      <c r="F225" s="48"/>
      <c r="G225" s="48"/>
      <c r="H225" s="49"/>
      <c r="I225" s="49"/>
    </row>
    <row r="226" customFormat="false" ht="14.65" hidden="false" customHeight="false" outlineLevel="0" collapsed="false">
      <c r="A226" s="47"/>
      <c r="B226" s="47"/>
      <c r="C226" s="48"/>
      <c r="D226" s="48"/>
      <c r="E226" s="48"/>
      <c r="F226" s="48"/>
      <c r="G226" s="48"/>
      <c r="H226" s="49"/>
      <c r="I226" s="49"/>
    </row>
    <row r="227" customFormat="false" ht="14.65" hidden="false" customHeight="false" outlineLevel="0" collapsed="false">
      <c r="A227" s="47"/>
      <c r="B227" s="47"/>
      <c r="C227" s="48"/>
      <c r="D227" s="48"/>
      <c r="E227" s="48"/>
      <c r="F227" s="48"/>
      <c r="G227" s="48"/>
      <c r="H227" s="49"/>
      <c r="I227" s="49"/>
    </row>
    <row r="228" customFormat="false" ht="14.65" hidden="false" customHeight="false" outlineLevel="0" collapsed="false">
      <c r="A228" s="47"/>
      <c r="B228" s="47"/>
      <c r="C228" s="48"/>
      <c r="D228" s="48"/>
      <c r="E228" s="48"/>
      <c r="F228" s="48"/>
      <c r="G228" s="48"/>
      <c r="H228" s="49"/>
      <c r="I228" s="49"/>
    </row>
    <row r="229" customFormat="false" ht="14.65" hidden="false" customHeight="false" outlineLevel="0" collapsed="false">
      <c r="A229" s="47"/>
      <c r="B229" s="47"/>
      <c r="C229" s="48"/>
      <c r="D229" s="48"/>
      <c r="E229" s="48"/>
      <c r="F229" s="48"/>
      <c r="G229" s="48"/>
      <c r="H229" s="49"/>
      <c r="I229" s="49"/>
    </row>
    <row r="230" customFormat="false" ht="14.65" hidden="false" customHeight="false" outlineLevel="0" collapsed="false">
      <c r="A230" s="47"/>
      <c r="B230" s="47"/>
      <c r="C230" s="48"/>
      <c r="D230" s="48"/>
      <c r="E230" s="48"/>
      <c r="F230" s="48"/>
      <c r="G230" s="48"/>
      <c r="H230" s="49"/>
      <c r="I230" s="49"/>
    </row>
    <row r="231" customFormat="false" ht="14.65" hidden="false" customHeight="false" outlineLevel="0" collapsed="false">
      <c r="A231" s="47"/>
      <c r="B231" s="47"/>
      <c r="C231" s="48"/>
      <c r="D231" s="48"/>
      <c r="E231" s="48"/>
      <c r="F231" s="48"/>
      <c r="G231" s="48"/>
      <c r="H231" s="49"/>
      <c r="I231" s="49"/>
    </row>
    <row r="232" customFormat="false" ht="14.65" hidden="false" customHeight="false" outlineLevel="0" collapsed="false">
      <c r="A232" s="47"/>
      <c r="B232" s="47"/>
      <c r="C232" s="48"/>
      <c r="D232" s="48"/>
      <c r="E232" s="48"/>
      <c r="F232" s="48"/>
      <c r="G232" s="48"/>
      <c r="H232" s="49"/>
      <c r="I232" s="49"/>
    </row>
    <row r="233" customFormat="false" ht="14.65" hidden="false" customHeight="false" outlineLevel="0" collapsed="false">
      <c r="A233" s="47"/>
      <c r="B233" s="47"/>
      <c r="C233" s="48"/>
      <c r="D233" s="48"/>
      <c r="E233" s="48"/>
      <c r="F233" s="48"/>
      <c r="G233" s="48"/>
      <c r="H233" s="49"/>
      <c r="I233" s="49"/>
    </row>
    <row r="234" customFormat="false" ht="14.65" hidden="false" customHeight="false" outlineLevel="0" collapsed="false">
      <c r="A234" s="47"/>
      <c r="B234" s="47"/>
      <c r="C234" s="48"/>
      <c r="D234" s="48"/>
      <c r="E234" s="48"/>
      <c r="F234" s="48"/>
      <c r="G234" s="48"/>
      <c r="H234" s="49"/>
      <c r="I234" s="49"/>
    </row>
    <row r="235" customFormat="false" ht="14.65" hidden="false" customHeight="false" outlineLevel="0" collapsed="false">
      <c r="A235" s="47"/>
      <c r="B235" s="47"/>
      <c r="C235" s="48"/>
      <c r="D235" s="48"/>
      <c r="E235" s="48"/>
      <c r="F235" s="48"/>
      <c r="G235" s="48"/>
      <c r="H235" s="49"/>
      <c r="I235" s="49"/>
    </row>
    <row r="236" customFormat="false" ht="14.65" hidden="false" customHeight="false" outlineLevel="0" collapsed="false">
      <c r="A236" s="47"/>
      <c r="B236" s="47"/>
      <c r="C236" s="48"/>
      <c r="D236" s="48"/>
      <c r="E236" s="48"/>
      <c r="F236" s="48"/>
      <c r="G236" s="48"/>
      <c r="H236" s="49"/>
      <c r="I236" s="49"/>
    </row>
    <row r="237" customFormat="false" ht="14.65" hidden="false" customHeight="false" outlineLevel="0" collapsed="false">
      <c r="A237" s="47"/>
      <c r="B237" s="47"/>
      <c r="C237" s="48"/>
      <c r="D237" s="48"/>
      <c r="E237" s="48"/>
      <c r="F237" s="48"/>
      <c r="G237" s="48"/>
      <c r="H237" s="49"/>
      <c r="I237" s="49"/>
    </row>
    <row r="238" customFormat="false" ht="14.65" hidden="false" customHeight="false" outlineLevel="0" collapsed="false">
      <c r="A238" s="47"/>
      <c r="B238" s="47"/>
      <c r="C238" s="48"/>
      <c r="D238" s="48"/>
      <c r="E238" s="48"/>
      <c r="F238" s="48"/>
      <c r="G238" s="48"/>
      <c r="H238" s="49"/>
      <c r="I238" s="49"/>
    </row>
    <row r="239" customFormat="false" ht="14.65" hidden="false" customHeight="false" outlineLevel="0" collapsed="false">
      <c r="A239" s="47"/>
      <c r="B239" s="47"/>
      <c r="C239" s="48"/>
      <c r="D239" s="48"/>
      <c r="E239" s="48"/>
      <c r="F239" s="48"/>
      <c r="G239" s="48"/>
      <c r="H239" s="49"/>
      <c r="I239" s="49"/>
    </row>
    <row r="240" customFormat="false" ht="14.65" hidden="false" customHeight="false" outlineLevel="0" collapsed="false">
      <c r="A240" s="47"/>
      <c r="B240" s="47"/>
      <c r="C240" s="48"/>
      <c r="D240" s="48"/>
      <c r="E240" s="48"/>
      <c r="F240" s="48"/>
      <c r="G240" s="48"/>
      <c r="H240" s="49"/>
      <c r="I240" s="49"/>
    </row>
    <row r="241" customFormat="false" ht="14.65" hidden="false" customHeight="false" outlineLevel="0" collapsed="false">
      <c r="A241" s="47"/>
      <c r="B241" s="47"/>
      <c r="C241" s="48"/>
      <c r="D241" s="48"/>
      <c r="E241" s="48"/>
      <c r="F241" s="48"/>
      <c r="G241" s="48"/>
      <c r="H241" s="49"/>
      <c r="I241" s="49"/>
    </row>
    <row r="242" customFormat="false" ht="14.65" hidden="false" customHeight="false" outlineLevel="0" collapsed="false">
      <c r="A242" s="47"/>
      <c r="B242" s="47"/>
      <c r="C242" s="48"/>
      <c r="D242" s="48"/>
      <c r="E242" s="48"/>
      <c r="F242" s="48"/>
      <c r="G242" s="48"/>
      <c r="H242" s="49"/>
      <c r="I242" s="49"/>
    </row>
    <row r="243" customFormat="false" ht="14.65" hidden="false" customHeight="false" outlineLevel="0" collapsed="false">
      <c r="A243" s="47"/>
      <c r="B243" s="47"/>
      <c r="C243" s="48"/>
      <c r="D243" s="48"/>
      <c r="E243" s="48"/>
      <c r="F243" s="48"/>
      <c r="G243" s="48"/>
      <c r="H243" s="49"/>
      <c r="I243" s="49"/>
    </row>
    <row r="244" customFormat="false" ht="14.65" hidden="false" customHeight="false" outlineLevel="0" collapsed="false">
      <c r="A244" s="47"/>
      <c r="B244" s="47"/>
      <c r="C244" s="48"/>
      <c r="D244" s="48"/>
      <c r="E244" s="48"/>
      <c r="F244" s="48"/>
      <c r="G244" s="48"/>
      <c r="H244" s="49"/>
      <c r="I244" s="49"/>
    </row>
    <row r="245" customFormat="false" ht="14.65" hidden="false" customHeight="false" outlineLevel="0" collapsed="false">
      <c r="A245" s="47"/>
      <c r="B245" s="47"/>
      <c r="C245" s="48"/>
      <c r="D245" s="48"/>
      <c r="E245" s="48"/>
      <c r="F245" s="48"/>
      <c r="G245" s="48"/>
      <c r="H245" s="49"/>
      <c r="I245" s="49"/>
    </row>
    <row r="246" customFormat="false" ht="14.65" hidden="false" customHeight="false" outlineLevel="0" collapsed="false">
      <c r="A246" s="47"/>
      <c r="B246" s="47"/>
      <c r="C246" s="48"/>
      <c r="D246" s="48"/>
      <c r="E246" s="48"/>
      <c r="F246" s="48"/>
      <c r="G246" s="48"/>
      <c r="H246" s="49"/>
      <c r="I246" s="49"/>
    </row>
    <row r="247" customFormat="false" ht="14.65" hidden="false" customHeight="false" outlineLevel="0" collapsed="false">
      <c r="A247" s="47"/>
      <c r="B247" s="47"/>
      <c r="C247" s="48"/>
      <c r="D247" s="48"/>
      <c r="E247" s="48"/>
      <c r="F247" s="48"/>
      <c r="G247" s="48"/>
      <c r="H247" s="49"/>
      <c r="I247" s="49"/>
    </row>
    <row r="248" customFormat="false" ht="14.65" hidden="false" customHeight="false" outlineLevel="0" collapsed="false">
      <c r="A248" s="47"/>
      <c r="B248" s="47"/>
      <c r="C248" s="48"/>
      <c r="D248" s="48"/>
      <c r="E248" s="48"/>
      <c r="F248" s="48"/>
      <c r="G248" s="48"/>
      <c r="H248" s="49"/>
      <c r="I248" s="49"/>
    </row>
    <row r="249" customFormat="false" ht="14.65" hidden="false" customHeight="false" outlineLevel="0" collapsed="false">
      <c r="A249" s="47"/>
      <c r="B249" s="47"/>
      <c r="C249" s="48"/>
      <c r="D249" s="48"/>
      <c r="E249" s="48"/>
      <c r="F249" s="48"/>
      <c r="G249" s="48"/>
      <c r="H249" s="49"/>
      <c r="I249" s="49"/>
    </row>
    <row r="250" customFormat="false" ht="14.65" hidden="false" customHeight="false" outlineLevel="0" collapsed="false">
      <c r="A250" s="47"/>
      <c r="B250" s="47"/>
      <c r="C250" s="48"/>
      <c r="D250" s="48"/>
      <c r="E250" s="48"/>
      <c r="F250" s="48"/>
      <c r="G250" s="48"/>
      <c r="H250" s="49"/>
      <c r="I250" s="49"/>
    </row>
    <row r="251" customFormat="false" ht="14.65" hidden="false" customHeight="false" outlineLevel="0" collapsed="false">
      <c r="A251" s="47"/>
      <c r="B251" s="47"/>
      <c r="C251" s="48"/>
      <c r="D251" s="48"/>
      <c r="E251" s="48"/>
      <c r="F251" s="48"/>
      <c r="G251" s="48"/>
      <c r="H251" s="49"/>
      <c r="I251" s="49"/>
    </row>
    <row r="252" customFormat="false" ht="14.65" hidden="false" customHeight="false" outlineLevel="0" collapsed="false">
      <c r="A252" s="47"/>
      <c r="B252" s="47"/>
      <c r="C252" s="48"/>
      <c r="D252" s="48"/>
      <c r="E252" s="48"/>
      <c r="F252" s="48"/>
      <c r="G252" s="48"/>
      <c r="H252" s="49"/>
      <c r="I252" s="49"/>
    </row>
    <row r="253" customFormat="false" ht="14.65" hidden="false" customHeight="false" outlineLevel="0" collapsed="false">
      <c r="A253" s="47"/>
      <c r="B253" s="47"/>
      <c r="C253" s="48"/>
      <c r="D253" s="48"/>
      <c r="E253" s="48"/>
      <c r="F253" s="48"/>
      <c r="G253" s="48"/>
      <c r="H253" s="49"/>
      <c r="I253" s="49"/>
    </row>
    <row r="254" customFormat="false" ht="19.5" hidden="false" customHeight="true" outlineLevel="0" collapsed="false">
      <c r="A254" s="47"/>
      <c r="B254" s="47"/>
      <c r="C254" s="48"/>
      <c r="D254" s="48"/>
      <c r="E254" s="48"/>
      <c r="F254" s="48"/>
      <c r="G254" s="48"/>
      <c r="H254" s="49"/>
      <c r="I254" s="49"/>
    </row>
    <row r="255" customFormat="false" ht="14.65" hidden="false" customHeight="false" outlineLevel="0" collapsed="false">
      <c r="A255" s="47"/>
      <c r="B255" s="47"/>
      <c r="C255" s="48"/>
      <c r="D255" s="48"/>
      <c r="E255" s="48"/>
      <c r="F255" s="48"/>
      <c r="G255" s="48"/>
      <c r="H255" s="49"/>
      <c r="I255" s="49"/>
    </row>
    <row r="256" customFormat="false" ht="14.65" hidden="false" customHeight="false" outlineLevel="0" collapsed="false">
      <c r="A256" s="47"/>
      <c r="B256" s="47"/>
      <c r="C256" s="48"/>
      <c r="D256" s="48"/>
      <c r="E256" s="48"/>
      <c r="F256" s="48"/>
      <c r="G256" s="48"/>
      <c r="H256" s="49"/>
      <c r="I256" s="49"/>
    </row>
    <row r="257" customFormat="false" ht="14.65" hidden="false" customHeight="false" outlineLevel="0" collapsed="false">
      <c r="A257" s="47"/>
      <c r="B257" s="47"/>
      <c r="C257" s="48"/>
      <c r="D257" s="48"/>
      <c r="E257" s="48"/>
      <c r="F257" s="48"/>
      <c r="G257" s="48"/>
      <c r="H257" s="49"/>
      <c r="I257" s="49"/>
    </row>
    <row r="258" customFormat="false" ht="14.65" hidden="false" customHeight="false" outlineLevel="0" collapsed="false">
      <c r="A258" s="47"/>
      <c r="B258" s="47"/>
      <c r="C258" s="48"/>
      <c r="D258" s="48"/>
      <c r="E258" s="48"/>
      <c r="F258" s="48"/>
      <c r="G258" s="48"/>
      <c r="H258" s="49"/>
      <c r="I258" s="49"/>
    </row>
    <row r="259" customFormat="false" ht="14.65" hidden="false" customHeight="false" outlineLevel="0" collapsed="false">
      <c r="A259" s="47"/>
      <c r="B259" s="47"/>
      <c r="C259" s="48"/>
      <c r="D259" s="48"/>
      <c r="E259" s="48"/>
      <c r="F259" s="48"/>
      <c r="G259" s="48"/>
      <c r="H259" s="49"/>
      <c r="I259" s="49"/>
    </row>
    <row r="260" customFormat="false" ht="14.65" hidden="false" customHeight="false" outlineLevel="0" collapsed="false">
      <c r="A260" s="47"/>
      <c r="B260" s="47"/>
      <c r="C260" s="48"/>
      <c r="D260" s="48"/>
      <c r="E260" s="48"/>
      <c r="F260" s="48"/>
      <c r="G260" s="48"/>
      <c r="H260" s="49"/>
      <c r="I260" s="49"/>
    </row>
    <row r="261" customFormat="false" ht="14.65" hidden="false" customHeight="false" outlineLevel="0" collapsed="false">
      <c r="A261" s="47"/>
      <c r="B261" s="47"/>
      <c r="C261" s="48"/>
      <c r="D261" s="48"/>
      <c r="E261" s="48"/>
      <c r="F261" s="48"/>
      <c r="G261" s="48"/>
      <c r="H261" s="49"/>
      <c r="I261" s="49"/>
    </row>
    <row r="262" customFormat="false" ht="14.65" hidden="false" customHeight="false" outlineLevel="0" collapsed="false">
      <c r="A262" s="47"/>
      <c r="B262" s="47"/>
      <c r="C262" s="48"/>
      <c r="D262" s="48"/>
      <c r="E262" s="48"/>
      <c r="F262" s="48"/>
      <c r="G262" s="48"/>
      <c r="H262" s="49"/>
      <c r="I262" s="49"/>
    </row>
    <row r="263" customFormat="false" ht="14.65" hidden="false" customHeight="false" outlineLevel="0" collapsed="false">
      <c r="A263" s="47"/>
      <c r="B263" s="47"/>
      <c r="C263" s="48"/>
      <c r="D263" s="48"/>
      <c r="E263" s="48"/>
      <c r="F263" s="48"/>
      <c r="G263" s="48"/>
      <c r="H263" s="49"/>
      <c r="I263" s="49"/>
    </row>
    <row r="264" customFormat="false" ht="14.65" hidden="false" customHeight="false" outlineLevel="0" collapsed="false">
      <c r="A264" s="47"/>
      <c r="B264" s="47"/>
      <c r="C264" s="48"/>
      <c r="D264" s="48"/>
      <c r="E264" s="48"/>
      <c r="F264" s="48"/>
      <c r="G264" s="48"/>
      <c r="H264" s="49"/>
      <c r="I264" s="49"/>
    </row>
    <row r="265" customFormat="false" ht="14.65" hidden="false" customHeight="false" outlineLevel="0" collapsed="false">
      <c r="A265" s="47"/>
      <c r="B265" s="47"/>
      <c r="C265" s="48"/>
      <c r="D265" s="48"/>
      <c r="E265" s="48"/>
      <c r="F265" s="48"/>
      <c r="G265" s="48"/>
      <c r="H265" s="49"/>
      <c r="I265" s="49"/>
    </row>
    <row r="266" customFormat="false" ht="14.65" hidden="false" customHeight="false" outlineLevel="0" collapsed="false">
      <c r="A266" s="47"/>
      <c r="B266" s="47"/>
      <c r="C266" s="48"/>
      <c r="D266" s="48"/>
      <c r="E266" s="48"/>
      <c r="F266" s="48"/>
      <c r="G266" s="48"/>
      <c r="H266" s="49"/>
      <c r="I266" s="49"/>
    </row>
    <row r="267" customFormat="false" ht="14.65" hidden="false" customHeight="false" outlineLevel="0" collapsed="false">
      <c r="A267" s="47"/>
      <c r="B267" s="47"/>
      <c r="C267" s="48"/>
      <c r="D267" s="48"/>
      <c r="E267" s="48"/>
      <c r="F267" s="48"/>
      <c r="G267" s="48"/>
      <c r="H267" s="49"/>
      <c r="I267" s="49"/>
    </row>
    <row r="268" customFormat="false" ht="14.65" hidden="false" customHeight="false" outlineLevel="0" collapsed="false">
      <c r="A268" s="47"/>
      <c r="B268" s="47"/>
      <c r="C268" s="48"/>
      <c r="D268" s="48"/>
      <c r="E268" s="48"/>
      <c r="F268" s="48"/>
      <c r="G268" s="48"/>
      <c r="H268" s="49"/>
      <c r="I268" s="49"/>
    </row>
    <row r="269" customFormat="false" ht="14.65" hidden="false" customHeight="false" outlineLevel="0" collapsed="false">
      <c r="A269" s="47"/>
      <c r="B269" s="47"/>
      <c r="C269" s="48"/>
      <c r="D269" s="48"/>
      <c r="E269" s="48"/>
      <c r="F269" s="48"/>
      <c r="G269" s="48"/>
      <c r="H269" s="49"/>
      <c r="I269" s="49"/>
    </row>
    <row r="270" customFormat="false" ht="14.65" hidden="false" customHeight="false" outlineLevel="0" collapsed="false">
      <c r="A270" s="47"/>
      <c r="B270" s="47"/>
      <c r="C270" s="48"/>
      <c r="D270" s="48"/>
      <c r="E270" s="48"/>
      <c r="F270" s="48"/>
      <c r="G270" s="48"/>
      <c r="H270" s="49"/>
      <c r="I270" s="49"/>
    </row>
    <row r="271" customFormat="false" ht="14.65" hidden="false" customHeight="false" outlineLevel="0" collapsed="false">
      <c r="A271" s="47"/>
      <c r="B271" s="47"/>
      <c r="C271" s="48"/>
      <c r="D271" s="48"/>
      <c r="E271" s="48"/>
      <c r="F271" s="48"/>
      <c r="G271" s="48"/>
      <c r="H271" s="49"/>
      <c r="I271" s="49"/>
    </row>
    <row r="272" customFormat="false" ht="14.65" hidden="false" customHeight="false" outlineLevel="0" collapsed="false">
      <c r="A272" s="47"/>
      <c r="B272" s="47"/>
      <c r="C272" s="48"/>
      <c r="D272" s="48"/>
      <c r="E272" s="48"/>
      <c r="F272" s="48"/>
      <c r="G272" s="48"/>
      <c r="H272" s="49"/>
      <c r="I272" s="49"/>
    </row>
    <row r="273" customFormat="false" ht="14.65" hidden="false" customHeight="false" outlineLevel="0" collapsed="false">
      <c r="A273" s="47"/>
      <c r="B273" s="47"/>
      <c r="C273" s="48"/>
      <c r="D273" s="48"/>
      <c r="E273" s="48"/>
      <c r="F273" s="48"/>
      <c r="G273" s="48"/>
      <c r="H273" s="49"/>
      <c r="I273" s="49"/>
    </row>
    <row r="274" customFormat="false" ht="14.65" hidden="false" customHeight="false" outlineLevel="0" collapsed="false">
      <c r="A274" s="47"/>
      <c r="B274" s="47"/>
      <c r="C274" s="48"/>
      <c r="D274" s="48"/>
      <c r="E274" s="48"/>
      <c r="F274" s="48"/>
      <c r="G274" s="48"/>
      <c r="H274" s="49"/>
      <c r="I274" s="49"/>
    </row>
    <row r="275" customFormat="false" ht="14.65" hidden="false" customHeight="false" outlineLevel="0" collapsed="false">
      <c r="A275" s="47"/>
      <c r="B275" s="47"/>
      <c r="C275" s="48"/>
      <c r="D275" s="48"/>
      <c r="E275" s="48"/>
      <c r="F275" s="48"/>
      <c r="G275" s="48"/>
      <c r="H275" s="49"/>
      <c r="I275" s="49"/>
    </row>
    <row r="276" customFormat="false" ht="14.65" hidden="false" customHeight="false" outlineLevel="0" collapsed="false">
      <c r="A276" s="47"/>
      <c r="B276" s="47"/>
      <c r="C276" s="48"/>
      <c r="D276" s="48"/>
      <c r="E276" s="48"/>
      <c r="F276" s="48"/>
      <c r="G276" s="48"/>
      <c r="H276" s="49"/>
      <c r="I276" s="49"/>
    </row>
    <row r="277" customFormat="false" ht="14.65" hidden="false" customHeight="false" outlineLevel="0" collapsed="false">
      <c r="A277" s="47"/>
      <c r="B277" s="47"/>
      <c r="C277" s="48"/>
      <c r="D277" s="48"/>
      <c r="E277" s="48"/>
      <c r="F277" s="48"/>
      <c r="G277" s="48"/>
      <c r="H277" s="49"/>
      <c r="I277" s="49"/>
    </row>
    <row r="278" customFormat="false" ht="14.65" hidden="false" customHeight="false" outlineLevel="0" collapsed="false">
      <c r="A278" s="47"/>
      <c r="B278" s="47"/>
      <c r="C278" s="48"/>
      <c r="D278" s="48"/>
      <c r="E278" s="48"/>
      <c r="F278" s="48"/>
      <c r="G278" s="48"/>
      <c r="H278" s="49"/>
      <c r="I278" s="49"/>
    </row>
    <row r="279" customFormat="false" ht="14.65" hidden="false" customHeight="false" outlineLevel="0" collapsed="false">
      <c r="A279" s="47"/>
      <c r="B279" s="47"/>
      <c r="C279" s="48"/>
      <c r="D279" s="48"/>
      <c r="E279" s="48"/>
      <c r="F279" s="48"/>
      <c r="G279" s="48"/>
      <c r="H279" s="49"/>
      <c r="I279" s="49"/>
    </row>
    <row r="280" customFormat="false" ht="14.65" hidden="false" customHeight="false" outlineLevel="0" collapsed="false">
      <c r="A280" s="47"/>
      <c r="B280" s="47"/>
      <c r="C280" s="48"/>
      <c r="D280" s="48"/>
      <c r="E280" s="48"/>
      <c r="F280" s="48"/>
      <c r="G280" s="48"/>
      <c r="H280" s="49"/>
      <c r="I280" s="49"/>
    </row>
    <row r="281" customFormat="false" ht="14.65" hidden="false" customHeight="false" outlineLevel="0" collapsed="false">
      <c r="A281" s="47"/>
      <c r="B281" s="47"/>
      <c r="C281" s="48"/>
      <c r="D281" s="48"/>
      <c r="E281" s="48"/>
      <c r="F281" s="48"/>
      <c r="G281" s="48"/>
      <c r="H281" s="49"/>
      <c r="I281" s="49"/>
    </row>
    <row r="282" customFormat="false" ht="14.65" hidden="false" customHeight="false" outlineLevel="0" collapsed="false">
      <c r="A282" s="47"/>
      <c r="B282" s="47"/>
      <c r="C282" s="48"/>
      <c r="D282" s="48"/>
      <c r="E282" s="48"/>
      <c r="F282" s="48"/>
      <c r="G282" s="48"/>
      <c r="H282" s="49"/>
      <c r="I282" s="49"/>
    </row>
    <row r="283" customFormat="false" ht="14.65" hidden="false" customHeight="false" outlineLevel="0" collapsed="false">
      <c r="A283" s="47"/>
      <c r="B283" s="47"/>
      <c r="C283" s="48"/>
      <c r="D283" s="48"/>
      <c r="E283" s="48"/>
      <c r="F283" s="48"/>
      <c r="G283" s="48"/>
      <c r="H283" s="49"/>
      <c r="I283" s="49"/>
    </row>
    <row r="284" customFormat="false" ht="14.65" hidden="false" customHeight="false" outlineLevel="0" collapsed="false">
      <c r="A284" s="47"/>
      <c r="B284" s="47"/>
      <c r="C284" s="48"/>
      <c r="D284" s="48"/>
      <c r="E284" s="48"/>
      <c r="F284" s="48"/>
      <c r="G284" s="48"/>
      <c r="H284" s="49"/>
      <c r="I284" s="49"/>
    </row>
    <row r="285" customFormat="false" ht="14.65" hidden="false" customHeight="false" outlineLevel="0" collapsed="false">
      <c r="A285" s="47"/>
      <c r="B285" s="47"/>
      <c r="C285" s="48"/>
      <c r="D285" s="48"/>
      <c r="E285" s="48"/>
      <c r="F285" s="48"/>
      <c r="G285" s="48"/>
      <c r="H285" s="49"/>
      <c r="I285" s="49"/>
    </row>
    <row r="286" customFormat="false" ht="14.65" hidden="false" customHeight="false" outlineLevel="0" collapsed="false">
      <c r="A286" s="47"/>
      <c r="B286" s="47"/>
      <c r="C286" s="48"/>
      <c r="D286" s="48"/>
      <c r="E286" s="48"/>
      <c r="F286" s="48"/>
      <c r="G286" s="48"/>
      <c r="H286" s="49"/>
      <c r="I286" s="49"/>
    </row>
    <row r="287" customFormat="false" ht="14.65" hidden="false" customHeight="false" outlineLevel="0" collapsed="false">
      <c r="A287" s="47"/>
      <c r="B287" s="47"/>
      <c r="C287" s="48"/>
      <c r="D287" s="48"/>
      <c r="E287" s="48"/>
      <c r="F287" s="48"/>
      <c r="G287" s="48"/>
      <c r="H287" s="49"/>
      <c r="I287" s="49"/>
    </row>
    <row r="288" customFormat="false" ht="14.65" hidden="false" customHeight="false" outlineLevel="0" collapsed="false">
      <c r="A288" s="47"/>
      <c r="B288" s="47"/>
      <c r="C288" s="48"/>
      <c r="D288" s="48"/>
      <c r="E288" s="48"/>
      <c r="F288" s="48"/>
      <c r="G288" s="48"/>
      <c r="H288" s="49"/>
      <c r="I288" s="49"/>
    </row>
    <row r="289" customFormat="false" ht="14.65" hidden="false" customHeight="false" outlineLevel="0" collapsed="false">
      <c r="I289" s="49"/>
    </row>
    <row r="290" customFormat="false" ht="14.65" hidden="false" customHeight="false" outlineLevel="0" collapsed="false">
      <c r="I290" s="49"/>
    </row>
    <row r="291" customFormat="false" ht="14.65" hidden="false" customHeight="false" outlineLevel="0" collapsed="false">
      <c r="I291" s="49"/>
    </row>
    <row r="292" customFormat="false" ht="14.65" hidden="false" customHeight="false" outlineLevel="0" collapsed="false">
      <c r="I292" s="49"/>
    </row>
    <row r="293" customFormat="false" ht="14.65" hidden="false" customHeight="false" outlineLevel="0" collapsed="false">
      <c r="I293" s="49"/>
    </row>
    <row r="294" customFormat="false" ht="14.65" hidden="false" customHeight="false" outlineLevel="0" collapsed="false">
      <c r="I294" s="49"/>
    </row>
    <row r="295" customFormat="false" ht="14.65" hidden="false" customHeight="false" outlineLevel="0" collapsed="false">
      <c r="I295" s="49"/>
    </row>
    <row r="296" customFormat="false" ht="14.65" hidden="false" customHeight="false" outlineLevel="0" collapsed="false">
      <c r="I296" s="49"/>
    </row>
  </sheetData>
  <mergeCells count="3">
    <mergeCell ref="A1:D1"/>
    <mergeCell ref="A2:G2"/>
    <mergeCell ref="D3:G3"/>
  </mergeCells>
  <printOptions headings="false" gridLines="false" gridLinesSet="true" horizontalCentered="false" verticalCentered="false"/>
  <pageMargins left="1.24027777777778" right="0.3" top="0.270138888888889" bottom="0.429861111111111" header="0.220138888888889" footer="0.25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&amp;L&amp;"Arial,Bold"&amp;12April - June, 2001</oddHeader>
    <oddFooter>&amp;RPage &amp;P of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5" activeCellId="0" sqref="B5 B5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9" min="23" style="49" width="7.85"/>
    <col collapsed="false" customWidth="true" hidden="false" outlineLevel="0" max="249" min="40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37028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52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33</v>
      </c>
      <c r="E5" s="57"/>
      <c r="G5" s="0" t="n">
        <v>10</v>
      </c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6"/>
      <c r="AL7" s="106"/>
      <c r="AM7" s="106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37025</v>
      </c>
      <c r="D8" s="69"/>
      <c r="E8" s="70" t="str">
        <f aca="false">TEXT(WEEKDAY(C8),"dddd")</f>
        <v>Monday</v>
      </c>
      <c r="F8" s="68" t="n">
        <f aca="false">F9</f>
        <v>37026</v>
      </c>
      <c r="G8" s="69"/>
      <c r="H8" s="70" t="str">
        <f aca="false">TEXT(WEEKDAY(F8),"dddd")</f>
        <v>Tuesday</v>
      </c>
      <c r="I8" s="68" t="n">
        <f aca="false">I9</f>
        <v>37027</v>
      </c>
      <c r="J8" s="69"/>
      <c r="K8" s="70" t="str">
        <f aca="false">TEXT(WEEKDAY(I8),"dddd")</f>
        <v>Wednesday</v>
      </c>
      <c r="L8" s="68" t="n">
        <f aca="false">L9</f>
        <v>37028</v>
      </c>
      <c r="M8" s="69"/>
      <c r="N8" s="70" t="str">
        <f aca="false">TEXT(WEEKDAY(L8),"dddd")</f>
        <v>Thursday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37025</v>
      </c>
      <c r="D9" s="111" t="n">
        <v>37025</v>
      </c>
      <c r="E9" s="111" t="n">
        <v>37025</v>
      </c>
      <c r="F9" s="112" t="n">
        <v>37026</v>
      </c>
      <c r="G9" s="111" t="n">
        <v>37026</v>
      </c>
      <c r="H9" s="111" t="n">
        <v>37026</v>
      </c>
      <c r="I9" s="112" t="n">
        <v>37027</v>
      </c>
      <c r="J9" s="111" t="n">
        <v>37027</v>
      </c>
      <c r="K9" s="111" t="n">
        <v>37027</v>
      </c>
      <c r="L9" s="112" t="n">
        <v>37028</v>
      </c>
      <c r="M9" s="111" t="n">
        <v>37028</v>
      </c>
      <c r="N9" s="111" t="n">
        <v>37028</v>
      </c>
      <c r="O9" s="85" t="n">
        <f aca="false">K9+H9+E9</f>
        <v>111078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0</v>
      </c>
      <c r="D10" s="86" t="n">
        <v>335</v>
      </c>
      <c r="E10" s="86" t="n">
        <v>-335</v>
      </c>
      <c r="F10" s="85" t="n">
        <v>1750</v>
      </c>
      <c r="G10" s="86" t="n">
        <v>304</v>
      </c>
      <c r="H10" s="86" t="n">
        <v>1446</v>
      </c>
      <c r="I10" s="85" t="n">
        <v>275</v>
      </c>
      <c r="J10" s="86" t="n">
        <v>311</v>
      </c>
      <c r="K10" s="86" t="n">
        <v>-36</v>
      </c>
      <c r="L10" s="85" t="n">
        <v>275</v>
      </c>
      <c r="M10" s="86" t="n">
        <v>306</v>
      </c>
      <c r="N10" s="86" t="n">
        <v>-31</v>
      </c>
      <c r="O10" s="85" t="n">
        <f aca="false">K10+H10+E10</f>
        <v>1075</v>
      </c>
      <c r="P10" s="87" t="n">
        <f aca="false">O10/(J10+G10+D10+1)</f>
        <v>1.13038906414301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X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600</v>
      </c>
      <c r="D11" s="86" t="n">
        <v>893</v>
      </c>
      <c r="E11" s="86" t="n">
        <v>-293</v>
      </c>
      <c r="F11" s="85" t="n">
        <v>700</v>
      </c>
      <c r="G11" s="86" t="n">
        <v>754</v>
      </c>
      <c r="H11" s="86" t="n">
        <v>-54</v>
      </c>
      <c r="I11" s="85" t="n">
        <v>700</v>
      </c>
      <c r="J11" s="86" t="n">
        <v>769</v>
      </c>
      <c r="K11" s="86" t="n">
        <v>-69</v>
      </c>
      <c r="L11" s="85" t="n">
        <v>147</v>
      </c>
      <c r="M11" s="86" t="n">
        <v>768</v>
      </c>
      <c r="N11" s="86" t="n">
        <v>-621</v>
      </c>
      <c r="O11" s="85" t="n">
        <f aca="false">K11+H11+E11</f>
        <v>-416</v>
      </c>
      <c r="P11" s="87" t="n">
        <f aca="false">O11/(J11+G11+D11+1)</f>
        <v>-0.172114191146049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126</v>
      </c>
      <c r="E12" s="86" t="n">
        <v>-26</v>
      </c>
      <c r="F12" s="85" t="n">
        <v>100</v>
      </c>
      <c r="G12" s="86" t="n">
        <v>114</v>
      </c>
      <c r="H12" s="86" t="n">
        <v>-14</v>
      </c>
      <c r="I12" s="85" t="n">
        <v>100</v>
      </c>
      <c r="J12" s="86" t="n">
        <v>118</v>
      </c>
      <c r="K12" s="86" t="n">
        <v>-18</v>
      </c>
      <c r="L12" s="85" t="n">
        <v>100</v>
      </c>
      <c r="M12" s="86" t="n">
        <v>116</v>
      </c>
      <c r="N12" s="86" t="n">
        <v>-16</v>
      </c>
      <c r="O12" s="85" t="n">
        <f aca="false">K12+H12+E12</f>
        <v>-58</v>
      </c>
      <c r="P12" s="87" t="n">
        <f aca="false">O12/(J12+G12+D12+1)</f>
        <v>-0.161559888579387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1150</v>
      </c>
      <c r="D13" s="86" t="n">
        <v>1442</v>
      </c>
      <c r="E13" s="86" t="n">
        <v>-292</v>
      </c>
      <c r="F13" s="85" t="n">
        <v>1150</v>
      </c>
      <c r="G13" s="86" t="n">
        <v>1263</v>
      </c>
      <c r="H13" s="86" t="n">
        <v>-113</v>
      </c>
      <c r="I13" s="85" t="n">
        <v>1150</v>
      </c>
      <c r="J13" s="86" t="n">
        <v>1262</v>
      </c>
      <c r="K13" s="86" t="n">
        <v>-112</v>
      </c>
      <c r="L13" s="85" t="n">
        <v>1286</v>
      </c>
      <c r="M13" s="86" t="n">
        <v>1234</v>
      </c>
      <c r="N13" s="86" t="n">
        <v>52</v>
      </c>
      <c r="O13" s="85" t="n">
        <f aca="false">K13+H13+E13</f>
        <v>-517</v>
      </c>
      <c r="P13" s="87" t="n">
        <f aca="false">O13/(J13+G13+D13+1)</f>
        <v>-0.130292338709677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491</v>
      </c>
      <c r="D14" s="86" t="n">
        <v>529</v>
      </c>
      <c r="E14" s="86" t="n">
        <v>-38</v>
      </c>
      <c r="F14" s="85" t="n">
        <v>494</v>
      </c>
      <c r="G14" s="86" t="n">
        <v>495</v>
      </c>
      <c r="H14" s="86" t="n">
        <v>-1</v>
      </c>
      <c r="I14" s="85" t="n">
        <v>494</v>
      </c>
      <c r="J14" s="86" t="n">
        <v>505</v>
      </c>
      <c r="K14" s="86" t="n">
        <v>-11</v>
      </c>
      <c r="L14" s="85" t="n">
        <v>463</v>
      </c>
      <c r="M14" s="86" t="n">
        <v>499</v>
      </c>
      <c r="N14" s="86" t="n">
        <v>-36</v>
      </c>
      <c r="O14" s="85" t="n">
        <f aca="false">K14+H14+E14</f>
        <v>-50</v>
      </c>
      <c r="P14" s="87" t="n">
        <f aca="false">O14/(J14+G14+D14+1)</f>
        <v>-0.0326797385620915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3000</v>
      </c>
      <c r="D15" s="86" t="n">
        <v>3425</v>
      </c>
      <c r="E15" s="86" t="n">
        <v>-425</v>
      </c>
      <c r="F15" s="85" t="n">
        <v>3000</v>
      </c>
      <c r="G15" s="86" t="n">
        <v>3160</v>
      </c>
      <c r="H15" s="86" t="n">
        <v>-160</v>
      </c>
      <c r="I15" s="85" t="n">
        <v>3000</v>
      </c>
      <c r="J15" s="86" t="n">
        <v>3191</v>
      </c>
      <c r="K15" s="86" t="n">
        <v>-191</v>
      </c>
      <c r="L15" s="85" t="n">
        <v>6662</v>
      </c>
      <c r="M15" s="86" t="n">
        <v>3152</v>
      </c>
      <c r="N15" s="86" t="n">
        <v>3510</v>
      </c>
      <c r="O15" s="85" t="n">
        <f aca="false">K15+H15+E15</f>
        <v>-776</v>
      </c>
      <c r="P15" s="87" t="n">
        <f aca="false">O15/(J15+G15+D15+1)</f>
        <v>-0.079369949882377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 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6605</v>
      </c>
      <c r="E16" s="86" t="n">
        <v>-605</v>
      </c>
      <c r="F16" s="85" t="n">
        <v>6000</v>
      </c>
      <c r="G16" s="86" t="n">
        <v>6091</v>
      </c>
      <c r="H16" s="86" t="n">
        <v>-91</v>
      </c>
      <c r="I16" s="85" t="n">
        <v>6000</v>
      </c>
      <c r="J16" s="86" t="n">
        <v>6189</v>
      </c>
      <c r="K16" s="86" t="n">
        <v>-189</v>
      </c>
      <c r="L16" s="85" t="n">
        <v>6000</v>
      </c>
      <c r="M16" s="86" t="n">
        <v>6132</v>
      </c>
      <c r="N16" s="86" t="n">
        <v>-132</v>
      </c>
      <c r="O16" s="85" t="n">
        <f aca="false">K16+H16+E16</f>
        <v>-885</v>
      </c>
      <c r="P16" s="87" t="n">
        <f aca="false">O16/(J16+G16+D16+1)</f>
        <v>-0.0468601080165202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355</v>
      </c>
      <c r="E17" s="86" t="n">
        <v>-355</v>
      </c>
      <c r="F17" s="85" t="n">
        <v>0</v>
      </c>
      <c r="G17" s="86" t="n">
        <v>331</v>
      </c>
      <c r="H17" s="86" t="n">
        <v>-331</v>
      </c>
      <c r="I17" s="85" t="n">
        <v>260</v>
      </c>
      <c r="J17" s="86" t="n">
        <v>337</v>
      </c>
      <c r="K17" s="86" t="n">
        <v>-77</v>
      </c>
      <c r="L17" s="85" t="n">
        <v>0</v>
      </c>
      <c r="M17" s="86" t="n">
        <v>334</v>
      </c>
      <c r="N17" s="86" t="n">
        <v>-334</v>
      </c>
      <c r="O17" s="85" t="n">
        <f aca="false">K17+H17+E17</f>
        <v>-763</v>
      </c>
      <c r="P17" s="87" t="n">
        <f aca="false">O17/(J17+G17+D17+1)</f>
        <v>-0.7451171875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4560</v>
      </c>
      <c r="D18" s="86" t="n">
        <v>4346</v>
      </c>
      <c r="E18" s="86" t="n">
        <v>214</v>
      </c>
      <c r="F18" s="85" t="n">
        <v>4521</v>
      </c>
      <c r="G18" s="86" t="n">
        <v>4078</v>
      </c>
      <c r="H18" s="86" t="n">
        <v>443</v>
      </c>
      <c r="I18" s="85" t="n">
        <v>3220</v>
      </c>
      <c r="J18" s="86" t="n">
        <v>4109</v>
      </c>
      <c r="K18" s="86" t="n">
        <v>-889</v>
      </c>
      <c r="L18" s="85" t="n">
        <v>3029</v>
      </c>
      <c r="M18" s="86" t="n">
        <v>4069</v>
      </c>
      <c r="N18" s="86" t="n">
        <v>-1040</v>
      </c>
      <c r="O18" s="85" t="n">
        <f aca="false">K18+H18+E18</f>
        <v>-232</v>
      </c>
      <c r="P18" s="87" t="n">
        <f aca="false">O18/(J18+G18+D18+1)</f>
        <v>-0.0185096537418222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4300</v>
      </c>
      <c r="D19" s="86" t="n">
        <v>5488</v>
      </c>
      <c r="E19" s="86" t="n">
        <v>-1188</v>
      </c>
      <c r="F19" s="85" t="n">
        <v>4300</v>
      </c>
      <c r="G19" s="86" t="n">
        <v>4605</v>
      </c>
      <c r="H19" s="86" t="n">
        <v>-305</v>
      </c>
      <c r="I19" s="85" t="n">
        <v>4300</v>
      </c>
      <c r="J19" s="86" t="n">
        <v>4712</v>
      </c>
      <c r="K19" s="86" t="n">
        <v>-412</v>
      </c>
      <c r="L19" s="85" t="n">
        <v>5163</v>
      </c>
      <c r="M19" s="86" t="n">
        <v>4596</v>
      </c>
      <c r="N19" s="86" t="n">
        <v>567</v>
      </c>
      <c r="O19" s="85" t="n">
        <f aca="false">K19+H19+E19</f>
        <v>-1905</v>
      </c>
      <c r="P19" s="87" t="n">
        <f aca="false">O19/(J19+G19+D19+1)</f>
        <v>-0.128664055112792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579581</v>
      </c>
      <c r="D20" s="86" t="n">
        <v>572112</v>
      </c>
      <c r="E20" s="86" t="n">
        <v>7469</v>
      </c>
      <c r="F20" s="85" t="n">
        <v>548501</v>
      </c>
      <c r="G20" s="86" t="n">
        <v>466200</v>
      </c>
      <c r="H20" s="86" t="n">
        <v>82301</v>
      </c>
      <c r="I20" s="85" t="n">
        <v>496479</v>
      </c>
      <c r="J20" s="86" t="n">
        <v>476829</v>
      </c>
      <c r="K20" s="86" t="n">
        <v>19650</v>
      </c>
      <c r="L20" s="85" t="n">
        <v>465475</v>
      </c>
      <c r="M20" s="86" t="n">
        <v>461601</v>
      </c>
      <c r="N20" s="86" t="n">
        <v>3874</v>
      </c>
      <c r="O20" s="85" t="n">
        <f aca="false">K20+H20+E20</f>
        <v>109420</v>
      </c>
      <c r="P20" s="87" t="n">
        <f aca="false">O20/(J20+G20+D20+1)</f>
        <v>0.0722176535268641</v>
      </c>
      <c r="Q20" s="88" t="s">
        <v>44</v>
      </c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1612</v>
      </c>
      <c r="E21" s="86" t="n">
        <v>74</v>
      </c>
      <c r="F21" s="85" t="n">
        <v>1686</v>
      </c>
      <c r="G21" s="86" t="n">
        <v>1419</v>
      </c>
      <c r="H21" s="86" t="n">
        <v>267</v>
      </c>
      <c r="I21" s="85" t="n">
        <v>1686</v>
      </c>
      <c r="J21" s="86" t="n">
        <v>1455</v>
      </c>
      <c r="K21" s="86" t="n">
        <v>231</v>
      </c>
      <c r="L21" s="85" t="n">
        <v>1686</v>
      </c>
      <c r="M21" s="86" t="n">
        <v>1425</v>
      </c>
      <c r="N21" s="86" t="n">
        <v>261</v>
      </c>
      <c r="O21" s="85" t="n">
        <f aca="false">K21+H21+E21</f>
        <v>572</v>
      </c>
      <c r="P21" s="87" t="n">
        <f aca="false">O21/(J21+G21+D21+1)</f>
        <v>0.127479384889681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X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340</v>
      </c>
      <c r="D22" s="86" t="n">
        <v>843</v>
      </c>
      <c r="E22" s="86" t="n">
        <v>-503</v>
      </c>
      <c r="F22" s="85" t="n">
        <v>1157</v>
      </c>
      <c r="G22" s="86" t="n">
        <v>648</v>
      </c>
      <c r="H22" s="86" t="n">
        <v>509</v>
      </c>
      <c r="I22" s="85" t="n">
        <v>1157</v>
      </c>
      <c r="J22" s="86" t="n">
        <v>677</v>
      </c>
      <c r="K22" s="86" t="n">
        <v>480</v>
      </c>
      <c r="L22" s="85" t="n">
        <v>1138</v>
      </c>
      <c r="M22" s="86" t="n">
        <v>649</v>
      </c>
      <c r="N22" s="86" t="n">
        <v>489</v>
      </c>
      <c r="O22" s="85" t="n">
        <f aca="false">K22+H22+E22</f>
        <v>486</v>
      </c>
      <c r="P22" s="87" t="n">
        <f aca="false">O22/(J22+G22+D22+1)</f>
        <v>0.224066390041494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300</v>
      </c>
      <c r="D23" s="86" t="n">
        <v>410</v>
      </c>
      <c r="E23" s="86" t="n">
        <v>-110</v>
      </c>
      <c r="F23" s="85" t="n">
        <v>300</v>
      </c>
      <c r="G23" s="86" t="n">
        <v>346</v>
      </c>
      <c r="H23" s="86" t="n">
        <v>-46</v>
      </c>
      <c r="I23" s="85" t="n">
        <v>300</v>
      </c>
      <c r="J23" s="86" t="n">
        <v>366</v>
      </c>
      <c r="K23" s="86" t="n">
        <v>-66</v>
      </c>
      <c r="L23" s="85" t="n">
        <v>400</v>
      </c>
      <c r="M23" s="86" t="n">
        <v>355</v>
      </c>
      <c r="N23" s="86" t="n">
        <v>45</v>
      </c>
      <c r="O23" s="85" t="n">
        <f aca="false">K23+H23+E23</f>
        <v>-222</v>
      </c>
      <c r="P23" s="87" t="n">
        <f aca="false">O23/(J23+G23+D23+1)</f>
        <v>-0.197684772929653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36582</v>
      </c>
      <c r="D24" s="86" t="n">
        <v>44164</v>
      </c>
      <c r="E24" s="86" t="n">
        <v>-7582</v>
      </c>
      <c r="F24" s="85" t="n">
        <v>44557</v>
      </c>
      <c r="G24" s="86" t="n">
        <v>45346</v>
      </c>
      <c r="H24" s="86" t="n">
        <v>-789</v>
      </c>
      <c r="I24" s="85" t="n">
        <v>42410</v>
      </c>
      <c r="J24" s="86" t="n">
        <v>46119</v>
      </c>
      <c r="K24" s="86" t="n">
        <v>-3709</v>
      </c>
      <c r="L24" s="85" t="n">
        <v>11874</v>
      </c>
      <c r="M24" s="86" t="n">
        <v>45787</v>
      </c>
      <c r="N24" s="86" t="n">
        <v>-33913</v>
      </c>
      <c r="O24" s="85" t="n">
        <f aca="false">K24+H24+E24</f>
        <v>-12080</v>
      </c>
      <c r="P24" s="87" t="n">
        <f aca="false">O24/(J24+G24+D24+1)</f>
        <v>-0.0890658408906584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24918</v>
      </c>
      <c r="D25" s="86" t="n">
        <v>23942</v>
      </c>
      <c r="E25" s="86" t="n">
        <v>976</v>
      </c>
      <c r="F25" s="85" t="n">
        <v>30000</v>
      </c>
      <c r="G25" s="86" t="n">
        <v>23040</v>
      </c>
      <c r="H25" s="86" t="n">
        <v>6960</v>
      </c>
      <c r="I25" s="85" t="n">
        <v>30000</v>
      </c>
      <c r="J25" s="86" t="n">
        <v>24547</v>
      </c>
      <c r="K25" s="86" t="n">
        <v>5453</v>
      </c>
      <c r="L25" s="85" t="n">
        <v>20918</v>
      </c>
      <c r="M25" s="86" t="n">
        <v>28441</v>
      </c>
      <c r="N25" s="86" t="n">
        <v>-7523</v>
      </c>
      <c r="O25" s="85" t="n">
        <f aca="false">K25+H25+E25</f>
        <v>13389</v>
      </c>
      <c r="P25" s="87" t="n">
        <f aca="false">O25/(J25+G25+D25+1)</f>
        <v>0.187180204110164</v>
      </c>
      <c r="Q25" s="118" t="s">
        <v>44</v>
      </c>
      <c r="R25" s="89" t="s">
        <v>44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X</v>
      </c>
      <c r="U25" s="116" t="str">
        <f aca="false">IF($C$4="High Inventory",IF(AND($O25&gt;=0,$P25&gt;=Summary!$C$150),"X"," "),IF(AND($O25&lt;=0,$P25&lt;=-Summary!$C$150),"X"," "))</f>
        <v>X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132902</v>
      </c>
      <c r="D26" s="86" t="n">
        <v>135778</v>
      </c>
      <c r="E26" s="86" t="n">
        <v>-2876</v>
      </c>
      <c r="F26" s="85" t="n">
        <v>142832</v>
      </c>
      <c r="G26" s="86" t="n">
        <v>149516</v>
      </c>
      <c r="H26" s="86" t="n">
        <v>-6684</v>
      </c>
      <c r="I26" s="85" t="n">
        <v>161997</v>
      </c>
      <c r="J26" s="86" t="n">
        <v>142275</v>
      </c>
      <c r="K26" s="86" t="n">
        <v>19722</v>
      </c>
      <c r="L26" s="85" t="n">
        <v>137668</v>
      </c>
      <c r="M26" s="86" t="n">
        <v>144644</v>
      </c>
      <c r="N26" s="86" t="n">
        <v>-6976</v>
      </c>
      <c r="O26" s="85" t="n">
        <f aca="false">K26+H26+E26</f>
        <v>10162</v>
      </c>
      <c r="P26" s="87" t="n">
        <f aca="false">O26/(J26+G26+D26+1)</f>
        <v>0.0237668685829221</v>
      </c>
      <c r="Q26" s="88" t="s">
        <v>44</v>
      </c>
      <c r="R26" s="89" t="s">
        <v>15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 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6778</v>
      </c>
      <c r="D27" s="86" t="n">
        <v>14257</v>
      </c>
      <c r="E27" s="86" t="n">
        <v>-7479</v>
      </c>
      <c r="F27" s="85" t="n">
        <v>5046</v>
      </c>
      <c r="G27" s="86" t="n">
        <v>12342</v>
      </c>
      <c r="H27" s="86" t="n">
        <v>-7296</v>
      </c>
      <c r="I27" s="85" t="n">
        <v>7500</v>
      </c>
      <c r="J27" s="86" t="n">
        <v>11245</v>
      </c>
      <c r="K27" s="86" t="n">
        <v>-3745</v>
      </c>
      <c r="L27" s="85" t="n">
        <v>2848</v>
      </c>
      <c r="M27" s="86" t="n">
        <v>12714</v>
      </c>
      <c r="N27" s="86" t="n">
        <v>-9866</v>
      </c>
      <c r="O27" s="85" t="n">
        <f aca="false">K27+H27+E27</f>
        <v>-18520</v>
      </c>
      <c r="P27" s="87" t="n">
        <f aca="false">O27/(J27+G27+D27+1)</f>
        <v>-0.489364513145726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67938</v>
      </c>
      <c r="D28" s="86" t="n">
        <v>88850</v>
      </c>
      <c r="E28" s="86" t="n">
        <v>-20912</v>
      </c>
      <c r="F28" s="85" t="n">
        <v>97925</v>
      </c>
      <c r="G28" s="86" t="n">
        <v>90342</v>
      </c>
      <c r="H28" s="86" t="n">
        <v>7583</v>
      </c>
      <c r="I28" s="85" t="n">
        <v>105893</v>
      </c>
      <c r="J28" s="86" t="n">
        <v>94023</v>
      </c>
      <c r="K28" s="86" t="n">
        <v>11870</v>
      </c>
      <c r="L28" s="85" t="n">
        <v>86618</v>
      </c>
      <c r="M28" s="86" t="n">
        <v>100687</v>
      </c>
      <c r="N28" s="86" t="n">
        <v>-14069</v>
      </c>
      <c r="O28" s="85" t="n">
        <f aca="false">K28+H28+E28</f>
        <v>-1459</v>
      </c>
      <c r="P28" s="87" t="n">
        <f aca="false">O28/(J28+G28+D28+1)</f>
        <v>-0.00534009721246194</v>
      </c>
      <c r="Q28" s="88" t="s">
        <v>44</v>
      </c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7500</v>
      </c>
      <c r="D29" s="86" t="n">
        <v>14049</v>
      </c>
      <c r="E29" s="86" t="n">
        <v>-6549</v>
      </c>
      <c r="F29" s="85" t="n">
        <v>4589</v>
      </c>
      <c r="G29" s="86" t="n">
        <v>24676</v>
      </c>
      <c r="H29" s="86" t="n">
        <v>-20087</v>
      </c>
      <c r="I29" s="85" t="n">
        <v>10000</v>
      </c>
      <c r="J29" s="86" t="n">
        <v>14049</v>
      </c>
      <c r="K29" s="86" t="n">
        <v>-4049</v>
      </c>
      <c r="L29" s="85" t="n">
        <v>30670</v>
      </c>
      <c r="M29" s="86" t="n">
        <v>19899</v>
      </c>
      <c r="N29" s="86" t="n">
        <v>10771</v>
      </c>
      <c r="O29" s="85" t="n">
        <f aca="false">K29+H29+E29</f>
        <v>-30685</v>
      </c>
      <c r="P29" s="87" t="n">
        <f aca="false">O29/(J29+G29+D29+1)</f>
        <v>-0.581430601610611</v>
      </c>
      <c r="Q29" s="118"/>
      <c r="R29" s="89" t="s">
        <v>15</v>
      </c>
      <c r="S29" s="90" t="s">
        <v>44</v>
      </c>
      <c r="T29" s="115" t="str">
        <f aca="false">IF($C$4="High Inventory",IF(AND($O29&gt;=Summary!$C$149,$P29&gt;=0%),"X"," "),IF(AND($O29&lt;=-Summary!$C$149,$P29&lt;=0%),"X"," "))</f>
        <v> </v>
      </c>
      <c r="U29" s="116" t="str">
        <f aca="false">IF($C$4="High Inventory",IF(AND($O29&gt;=0,$P29&gt;=Summary!$C$150),"X"," "),IF(AND($O29&lt;=0,$P29&lt;=-Summary!$C$150),"X"," "))</f>
        <v> </v>
      </c>
      <c r="V29" s="0" t="n">
        <f aca="false">IF(S29="X",L29-I29," ")</f>
        <v>20670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307633</v>
      </c>
      <c r="D30" s="86" t="n">
        <v>279610</v>
      </c>
      <c r="E30" s="86" t="n">
        <v>28023</v>
      </c>
      <c r="F30" s="85" t="n">
        <v>259851</v>
      </c>
      <c r="G30" s="86" t="n">
        <v>317729</v>
      </c>
      <c r="H30" s="86" t="n">
        <v>-57878</v>
      </c>
      <c r="I30" s="85" t="n">
        <v>261167</v>
      </c>
      <c r="J30" s="86" t="n">
        <v>323038</v>
      </c>
      <c r="K30" s="86" t="n">
        <v>-61871</v>
      </c>
      <c r="L30" s="85" t="n">
        <v>527064</v>
      </c>
      <c r="M30" s="86" t="n">
        <v>327113</v>
      </c>
      <c r="N30" s="86" t="n">
        <v>199951</v>
      </c>
      <c r="O30" s="85" t="n">
        <f aca="false">K30+H30+E30</f>
        <v>-91726</v>
      </c>
      <c r="P30" s="87" t="n">
        <f aca="false">O30/(J30+G30+D30+1)</f>
        <v>-0.0996612261483869</v>
      </c>
      <c r="Q30" s="88"/>
      <c r="R30" s="89" t="s">
        <v>15</v>
      </c>
      <c r="S30" s="90" t="s">
        <v>44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n">
        <f aca="false">IF(S30="X",L30-I30," ")</f>
        <v>265897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13836</v>
      </c>
      <c r="D31" s="86" t="n">
        <v>30271</v>
      </c>
      <c r="E31" s="86" t="n">
        <v>-16435</v>
      </c>
      <c r="F31" s="85" t="n">
        <v>12781</v>
      </c>
      <c r="G31" s="86" t="n">
        <v>32028</v>
      </c>
      <c r="H31" s="86" t="n">
        <v>-19247</v>
      </c>
      <c r="I31" s="85" t="n">
        <v>25520</v>
      </c>
      <c r="J31" s="86" t="n">
        <v>30710</v>
      </c>
      <c r="K31" s="86" t="n">
        <v>-5190</v>
      </c>
      <c r="L31" s="85" t="n">
        <v>13836</v>
      </c>
      <c r="M31" s="86" t="n">
        <v>31029</v>
      </c>
      <c r="N31" s="86" t="n">
        <v>-17193</v>
      </c>
      <c r="O31" s="85" t="n">
        <f aca="false">K31+H31+E31</f>
        <v>-40872</v>
      </c>
      <c r="P31" s="87" t="n">
        <f aca="false">O31/(J31+G31+D31+1)</f>
        <v>-0.43943661971831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17000</v>
      </c>
      <c r="D32" s="86" t="n">
        <v>15762</v>
      </c>
      <c r="E32" s="86" t="n">
        <v>1238</v>
      </c>
      <c r="F32" s="85" t="n">
        <v>19000</v>
      </c>
      <c r="G32" s="86" t="n">
        <v>12899</v>
      </c>
      <c r="H32" s="86" t="n">
        <v>6101</v>
      </c>
      <c r="I32" s="85" t="n">
        <v>18492</v>
      </c>
      <c r="J32" s="86" t="n">
        <v>13914</v>
      </c>
      <c r="K32" s="86" t="n">
        <v>4578</v>
      </c>
      <c r="L32" s="85" t="n">
        <v>16000</v>
      </c>
      <c r="M32" s="86" t="n">
        <v>13954</v>
      </c>
      <c r="N32" s="86" t="n">
        <v>2046</v>
      </c>
      <c r="O32" s="85" t="n">
        <f aca="false">K32+H32+E32</f>
        <v>11917</v>
      </c>
      <c r="P32" s="87" t="n">
        <f aca="false">O32/(J32+G32+D32+1)</f>
        <v>0.279899473881999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11728</v>
      </c>
      <c r="D33" s="134" t="n">
        <v>10702</v>
      </c>
      <c r="E33" s="134" t="n">
        <v>1026</v>
      </c>
      <c r="F33" s="133" t="n">
        <v>11728</v>
      </c>
      <c r="G33" s="134" t="n">
        <v>11563</v>
      </c>
      <c r="H33" s="134" t="n">
        <v>165</v>
      </c>
      <c r="I33" s="133" t="n">
        <v>11728</v>
      </c>
      <c r="J33" s="134" t="n">
        <v>11320</v>
      </c>
      <c r="K33" s="134" t="n">
        <v>408</v>
      </c>
      <c r="L33" s="133" t="n">
        <v>11728</v>
      </c>
      <c r="M33" s="134" t="n">
        <v>11322</v>
      </c>
      <c r="N33" s="134" t="n">
        <v>406</v>
      </c>
      <c r="O33" s="85" t="n">
        <f aca="false">K33+H33+E33</f>
        <v>1599</v>
      </c>
      <c r="P33" s="87" t="n">
        <f aca="false">O33/(J33+G33+D33+1)</f>
        <v>0.0476091228488061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41724</v>
      </c>
      <c r="D34" s="86" t="n">
        <v>53563</v>
      </c>
      <c r="E34" s="86" t="n">
        <v>-11839</v>
      </c>
      <c r="F34" s="85" t="n">
        <v>57081</v>
      </c>
      <c r="G34" s="86" t="n">
        <v>55633</v>
      </c>
      <c r="H34" s="86" t="n">
        <v>1448</v>
      </c>
      <c r="I34" s="85" t="n">
        <v>81718</v>
      </c>
      <c r="J34" s="86" t="n">
        <v>56769</v>
      </c>
      <c r="K34" s="86" t="n">
        <v>24949</v>
      </c>
      <c r="L34" s="85" t="n">
        <v>52137</v>
      </c>
      <c r="M34" s="86" t="n">
        <v>56317</v>
      </c>
      <c r="N34" s="86" t="n">
        <v>-4180</v>
      </c>
      <c r="O34" s="85" t="n">
        <f aca="false">K34+H34+E34</f>
        <v>14558</v>
      </c>
      <c r="P34" s="87" t="n">
        <f aca="false">O34/(J34+G34+D34+1)</f>
        <v>0.0877167612643554</v>
      </c>
      <c r="Q34" s="88" t="s">
        <v>44</v>
      </c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36487</v>
      </c>
      <c r="D35" s="86" t="n">
        <v>32231</v>
      </c>
      <c r="E35" s="86" t="n">
        <v>4256</v>
      </c>
      <c r="F35" s="85" t="n">
        <v>55686</v>
      </c>
      <c r="G35" s="86" t="n">
        <v>32374</v>
      </c>
      <c r="H35" s="86" t="n">
        <v>23312</v>
      </c>
      <c r="I35" s="85" t="n">
        <v>40966</v>
      </c>
      <c r="J35" s="86" t="n">
        <v>33007</v>
      </c>
      <c r="K35" s="86" t="n">
        <v>7959</v>
      </c>
      <c r="L35" s="85" t="n">
        <v>41215</v>
      </c>
      <c r="M35" s="86" t="n">
        <v>32733</v>
      </c>
      <c r="N35" s="86" t="n">
        <v>8482</v>
      </c>
      <c r="O35" s="85" t="n">
        <f aca="false">K35+H35+E35</f>
        <v>35527</v>
      </c>
      <c r="P35" s="87" t="n">
        <f aca="false">O35/(J35+G35+D35+1)</f>
        <v>0.3639576695727</v>
      </c>
      <c r="Q35" s="88" t="s">
        <v>44</v>
      </c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3426</v>
      </c>
      <c r="E36" s="86" t="n">
        <v>-3426</v>
      </c>
      <c r="F36" s="85" t="n">
        <v>0</v>
      </c>
      <c r="G36" s="86" t="n">
        <v>1550</v>
      </c>
      <c r="H36" s="86" t="n">
        <v>-1550</v>
      </c>
      <c r="I36" s="85" t="n">
        <v>0</v>
      </c>
      <c r="J36" s="86" t="n">
        <v>1571</v>
      </c>
      <c r="K36" s="86" t="n">
        <v>-1571</v>
      </c>
      <c r="L36" s="85" t="n">
        <v>0</v>
      </c>
      <c r="M36" s="86" t="n">
        <v>4509</v>
      </c>
      <c r="N36" s="86" t="n">
        <v>-4509</v>
      </c>
      <c r="O36" s="85" t="n">
        <f aca="false">K36+H36+E36</f>
        <v>-6547</v>
      </c>
      <c r="P36" s="87" t="n">
        <f aca="false">O36/(J36+G36+D36+1)</f>
        <v>-0.999847281612706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360</v>
      </c>
      <c r="D37" s="86" t="n">
        <v>378</v>
      </c>
      <c r="E37" s="86" t="n">
        <v>-18</v>
      </c>
      <c r="F37" s="85" t="n">
        <v>357</v>
      </c>
      <c r="G37" s="86" t="n">
        <v>388</v>
      </c>
      <c r="H37" s="86" t="n">
        <v>-31</v>
      </c>
      <c r="I37" s="85" t="n">
        <v>254</v>
      </c>
      <c r="J37" s="86" t="n">
        <v>376</v>
      </c>
      <c r="K37" s="86" t="n">
        <v>-122</v>
      </c>
      <c r="L37" s="85" t="n">
        <v>239</v>
      </c>
      <c r="M37" s="86" t="n">
        <v>387</v>
      </c>
      <c r="N37" s="86" t="n">
        <v>-148</v>
      </c>
      <c r="O37" s="85" t="n">
        <f aca="false">K37+H37+E37</f>
        <v>-171</v>
      </c>
      <c r="P37" s="87" t="n">
        <f aca="false">O37/(J37+G37+D37+1)</f>
        <v>-0.149606299212598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16877</v>
      </c>
      <c r="D38" s="86" t="n">
        <v>18477</v>
      </c>
      <c r="E38" s="86" t="n">
        <v>-1600</v>
      </c>
      <c r="F38" s="85" t="n">
        <v>31633</v>
      </c>
      <c r="G38" s="86" t="n">
        <v>18295</v>
      </c>
      <c r="H38" s="86" t="n">
        <v>13338</v>
      </c>
      <c r="I38" s="85" t="n">
        <v>21877</v>
      </c>
      <c r="J38" s="86" t="n">
        <v>16796</v>
      </c>
      <c r="K38" s="86" t="n">
        <v>5081</v>
      </c>
      <c r="L38" s="85" t="n">
        <v>31749</v>
      </c>
      <c r="M38" s="86" t="n">
        <v>18366</v>
      </c>
      <c r="N38" s="86" t="n">
        <v>13383</v>
      </c>
      <c r="O38" s="85" t="n">
        <f aca="false">K38+H38+E38</f>
        <v>16819</v>
      </c>
      <c r="P38" s="87" t="n">
        <f aca="false">O38/(J38+G38+D38+1)</f>
        <v>0.313968899923463</v>
      </c>
      <c r="Q38" s="88"/>
      <c r="R38" s="89" t="s">
        <v>44</v>
      </c>
      <c r="S38" s="90" t="s">
        <v>44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n">
        <f aca="false">IF(S38="X",L38-I38," ")</f>
        <v>9872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342</v>
      </c>
      <c r="D39" s="86" t="n">
        <v>23183</v>
      </c>
      <c r="E39" s="86" t="n">
        <v>-22841</v>
      </c>
      <c r="F39" s="85" t="n">
        <v>2422</v>
      </c>
      <c r="G39" s="86" t="n">
        <v>5386</v>
      </c>
      <c r="H39" s="86" t="n">
        <v>-2964</v>
      </c>
      <c r="I39" s="85" t="n">
        <v>39842</v>
      </c>
      <c r="J39" s="86" t="n">
        <v>920</v>
      </c>
      <c r="K39" s="86" t="n">
        <v>38922</v>
      </c>
      <c r="L39" s="85" t="n">
        <v>7177</v>
      </c>
      <c r="M39" s="86" t="n">
        <v>13515</v>
      </c>
      <c r="N39" s="86" t="n">
        <v>-6338</v>
      </c>
      <c r="O39" s="85" t="n">
        <f aca="false">K39+H39+E39</f>
        <v>13117</v>
      </c>
      <c r="P39" s="87" t="n">
        <f aca="false">O39/(J39+G39+D39+1)</f>
        <v>0.44479484571041</v>
      </c>
      <c r="Q39" s="88" t="s">
        <v>44</v>
      </c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5836</v>
      </c>
      <c r="D40" s="86" t="n">
        <v>6035</v>
      </c>
      <c r="E40" s="86" t="n">
        <v>-199</v>
      </c>
      <c r="F40" s="85" t="n">
        <v>6735</v>
      </c>
      <c r="G40" s="86" t="n">
        <v>6204</v>
      </c>
      <c r="H40" s="86" t="n">
        <v>531</v>
      </c>
      <c r="I40" s="85" t="n">
        <v>6735</v>
      </c>
      <c r="J40" s="86" t="n">
        <v>6257</v>
      </c>
      <c r="K40" s="86" t="n">
        <v>478</v>
      </c>
      <c r="L40" s="85" t="n">
        <v>6159</v>
      </c>
      <c r="M40" s="86" t="n">
        <v>5989</v>
      </c>
      <c r="N40" s="86" t="n">
        <v>170</v>
      </c>
      <c r="O40" s="85" t="n">
        <f aca="false">K40+H40+E40</f>
        <v>810</v>
      </c>
      <c r="P40" s="87" t="n">
        <f aca="false">O40/(J40+G40+D40+1)</f>
        <v>0.0437908850083797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337697</v>
      </c>
      <c r="D41" s="86" t="n">
        <v>307854</v>
      </c>
      <c r="E41" s="86" t="n">
        <v>29843</v>
      </c>
      <c r="F41" s="85" t="n">
        <v>460255</v>
      </c>
      <c r="G41" s="86" t="n">
        <v>424587</v>
      </c>
      <c r="H41" s="86" t="n">
        <v>35668</v>
      </c>
      <c r="I41" s="85" t="n">
        <v>444127</v>
      </c>
      <c r="J41" s="86" t="n">
        <v>391145</v>
      </c>
      <c r="K41" s="86" t="n">
        <v>52982</v>
      </c>
      <c r="L41" s="85" t="n">
        <v>325826</v>
      </c>
      <c r="M41" s="86" t="n">
        <v>352439</v>
      </c>
      <c r="N41" s="86" t="n">
        <v>-26613</v>
      </c>
      <c r="O41" s="85" t="n">
        <f aca="false">K41+H41+E41</f>
        <v>118493</v>
      </c>
      <c r="P41" s="87" t="n">
        <f aca="false">O41/(J41+G41+D41+1)</f>
        <v>0.105459568328932</v>
      </c>
      <c r="Q41" s="88" t="s">
        <v>44</v>
      </c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464</v>
      </c>
      <c r="E42" s="86" t="n">
        <v>-14</v>
      </c>
      <c r="F42" s="85" t="n">
        <v>450</v>
      </c>
      <c r="G42" s="86" t="n">
        <v>475</v>
      </c>
      <c r="H42" s="86" t="n">
        <v>-25</v>
      </c>
      <c r="I42" s="85" t="n">
        <v>450</v>
      </c>
      <c r="J42" s="86" t="n">
        <v>467</v>
      </c>
      <c r="K42" s="86" t="n">
        <v>-17</v>
      </c>
      <c r="L42" s="85" t="n">
        <v>450</v>
      </c>
      <c r="M42" s="86" t="n">
        <v>452</v>
      </c>
      <c r="N42" s="86" t="n">
        <v>-2</v>
      </c>
      <c r="O42" s="85" t="n">
        <f aca="false">K42+H42+E42</f>
        <v>-56</v>
      </c>
      <c r="P42" s="87" t="n">
        <f aca="false">O42/(J42+G42+D42+1)</f>
        <v>-0.0398009950248756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11192</v>
      </c>
      <c r="E43" s="86" t="n">
        <v>-192</v>
      </c>
      <c r="F43" s="85" t="n">
        <v>11000</v>
      </c>
      <c r="G43" s="86" t="n">
        <v>12194</v>
      </c>
      <c r="H43" s="86" t="n">
        <v>-1194</v>
      </c>
      <c r="I43" s="85" t="n">
        <v>16000</v>
      </c>
      <c r="J43" s="86" t="n">
        <v>11247</v>
      </c>
      <c r="K43" s="86" t="n">
        <v>4753</v>
      </c>
      <c r="L43" s="85" t="n">
        <v>11000</v>
      </c>
      <c r="M43" s="86" t="n">
        <v>11051</v>
      </c>
      <c r="N43" s="86" t="n">
        <v>-51</v>
      </c>
      <c r="O43" s="85" t="n">
        <f aca="false">K43+H43+E43</f>
        <v>3367</v>
      </c>
      <c r="P43" s="87" t="n">
        <f aca="false">O43/(J43+G43+D43+1)</f>
        <v>0.0972166079574984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5365</v>
      </c>
      <c r="D44" s="86" t="n">
        <v>4916</v>
      </c>
      <c r="E44" s="86" t="n">
        <v>449</v>
      </c>
      <c r="F44" s="85" t="n">
        <v>5440</v>
      </c>
      <c r="G44" s="86" t="n">
        <v>4868</v>
      </c>
      <c r="H44" s="86" t="n">
        <v>572</v>
      </c>
      <c r="I44" s="85" t="n">
        <v>5442</v>
      </c>
      <c r="J44" s="86" t="n">
        <v>4730</v>
      </c>
      <c r="K44" s="86" t="n">
        <v>712</v>
      </c>
      <c r="L44" s="85" t="n">
        <v>2736</v>
      </c>
      <c r="M44" s="86" t="n">
        <v>4628</v>
      </c>
      <c r="N44" s="86" t="n">
        <v>-1892</v>
      </c>
      <c r="O44" s="85" t="n">
        <f aca="false">K44+H44+E44</f>
        <v>1733</v>
      </c>
      <c r="P44" s="87" t="n">
        <f aca="false">O44/(J44+G44+D44+1)</f>
        <v>0.119393730623493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59670</v>
      </c>
      <c r="D45" s="86" t="n">
        <v>62737</v>
      </c>
      <c r="E45" s="86" t="n">
        <v>-3067</v>
      </c>
      <c r="F45" s="85" t="n">
        <v>55622</v>
      </c>
      <c r="G45" s="86" t="n">
        <v>60995</v>
      </c>
      <c r="H45" s="86" t="n">
        <v>-5373</v>
      </c>
      <c r="I45" s="85" t="n">
        <v>81767</v>
      </c>
      <c r="J45" s="86" t="n">
        <v>61139</v>
      </c>
      <c r="K45" s="86" t="n">
        <v>20628</v>
      </c>
      <c r="L45" s="85" t="n">
        <v>59528</v>
      </c>
      <c r="M45" s="86" t="n">
        <v>61736</v>
      </c>
      <c r="N45" s="86" t="n">
        <v>-2208</v>
      </c>
      <c r="O45" s="85" t="n">
        <f aca="false">K45+H45+E45</f>
        <v>12188</v>
      </c>
      <c r="P45" s="87" t="n">
        <f aca="false">O45/(J45+G45+D45+1)</f>
        <v>0.0659266952269679</v>
      </c>
      <c r="Q45" s="88" t="s">
        <v>44</v>
      </c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31</v>
      </c>
      <c r="D46" s="86" t="n">
        <v>260</v>
      </c>
      <c r="E46" s="86" t="n">
        <v>-229</v>
      </c>
      <c r="F46" s="85" t="n">
        <v>1311</v>
      </c>
      <c r="G46" s="86" t="n">
        <v>269</v>
      </c>
      <c r="H46" s="86" t="n">
        <v>1042</v>
      </c>
      <c r="I46" s="85" t="n">
        <v>0</v>
      </c>
      <c r="J46" s="86" t="n">
        <v>275</v>
      </c>
      <c r="K46" s="86" t="n">
        <v>-275</v>
      </c>
      <c r="L46" s="85" t="n">
        <v>917</v>
      </c>
      <c r="M46" s="86" t="n">
        <v>279</v>
      </c>
      <c r="N46" s="86" t="n">
        <v>638</v>
      </c>
      <c r="O46" s="85" t="n">
        <f aca="false">K46+H46+E46</f>
        <v>538</v>
      </c>
      <c r="P46" s="87" t="n">
        <f aca="false">O46/(J46+G46+D46+1)</f>
        <v>0.66832298136646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X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4093</v>
      </c>
      <c r="D47" s="86" t="n">
        <v>6499</v>
      </c>
      <c r="E47" s="86" t="n">
        <v>-2406</v>
      </c>
      <c r="F47" s="85" t="n">
        <v>1420</v>
      </c>
      <c r="G47" s="86" t="n">
        <v>6759</v>
      </c>
      <c r="H47" s="86" t="n">
        <v>-5339</v>
      </c>
      <c r="I47" s="85" t="n">
        <v>4125</v>
      </c>
      <c r="J47" s="86" t="n">
        <v>6910</v>
      </c>
      <c r="K47" s="86" t="n">
        <v>-2785</v>
      </c>
      <c r="L47" s="85" t="n">
        <v>4733</v>
      </c>
      <c r="M47" s="86" t="n">
        <v>6809</v>
      </c>
      <c r="N47" s="86" t="n">
        <v>-2076</v>
      </c>
      <c r="O47" s="85" t="n">
        <f aca="false">K47+H47+E47</f>
        <v>-10530</v>
      </c>
      <c r="P47" s="87" t="n">
        <f aca="false">O47/(J47+G47+D47+1)</f>
        <v>-0.522088353413655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96" t="s">
        <v>17</v>
      </c>
      <c r="C51" s="85" t="n">
        <v>0</v>
      </c>
      <c r="D51" s="86" t="n">
        <v>0</v>
      </c>
      <c r="E51" s="93" t="n">
        <v>0</v>
      </c>
      <c r="F51" s="85" t="n">
        <v>0</v>
      </c>
      <c r="G51" s="86" t="n">
        <v>0</v>
      </c>
      <c r="H51" s="93" t="n">
        <v>0</v>
      </c>
      <c r="I51" s="85" t="n">
        <v>0</v>
      </c>
      <c r="J51" s="86" t="n">
        <v>0</v>
      </c>
      <c r="K51" s="93" t="n">
        <v>0</v>
      </c>
      <c r="L51" s="85" t="n">
        <v>0</v>
      </c>
      <c r="M51" s="86" t="n">
        <v>0</v>
      </c>
      <c r="N51" s="93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10</v>
      </c>
      <c r="E53" s="86" t="n">
        <v>-10</v>
      </c>
      <c r="F53" s="85" t="n">
        <v>0</v>
      </c>
      <c r="G53" s="86" t="n">
        <v>11</v>
      </c>
      <c r="H53" s="86" t="n">
        <v>-11</v>
      </c>
      <c r="I53" s="85" t="n">
        <v>0</v>
      </c>
      <c r="J53" s="86" t="n">
        <v>10</v>
      </c>
      <c r="K53" s="86" t="n">
        <v>-10</v>
      </c>
      <c r="L53" s="85" t="n">
        <v>0</v>
      </c>
      <c r="M53" s="86" t="n">
        <v>11</v>
      </c>
      <c r="N53" s="86" t="n">
        <v>-11</v>
      </c>
      <c r="O53" s="85" t="n">
        <f aca="false">K53+H53+E53</f>
        <v>-31</v>
      </c>
      <c r="P53" s="87" t="n">
        <f aca="false">O53/(J53+G53+D53+1)</f>
        <v>-0.96875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6</v>
      </c>
      <c r="E55" s="86" t="n">
        <v>-6</v>
      </c>
      <c r="F55" s="85" t="n">
        <v>0</v>
      </c>
      <c r="G55" s="86" t="n">
        <v>5</v>
      </c>
      <c r="H55" s="86" t="n">
        <v>-5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6</v>
      </c>
      <c r="N55" s="86" t="n">
        <v>-6</v>
      </c>
      <c r="O55" s="85" t="n">
        <f aca="false">K55+H55+E55</f>
        <v>-17</v>
      </c>
      <c r="P55" s="87" t="n">
        <f aca="false">O55/(J55+G55+D55+1)</f>
        <v>-0.944444444444444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2</v>
      </c>
      <c r="E56" s="86" t="n">
        <v>-2</v>
      </c>
      <c r="F56" s="85" t="n">
        <v>0</v>
      </c>
      <c r="G56" s="86" t="n">
        <v>0</v>
      </c>
      <c r="H56" s="86" t="n">
        <v>0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-3</v>
      </c>
      <c r="P56" s="87" t="n">
        <f aca="false">O56/(J56+G56+D56+1)</f>
        <v>-0.75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166</v>
      </c>
      <c r="E58" s="86" t="n">
        <v>-166</v>
      </c>
      <c r="F58" s="85" t="n">
        <v>0</v>
      </c>
      <c r="G58" s="86" t="n">
        <v>219</v>
      </c>
      <c r="H58" s="86" t="n">
        <v>-219</v>
      </c>
      <c r="I58" s="85" t="n">
        <v>0</v>
      </c>
      <c r="J58" s="86" t="n">
        <v>213</v>
      </c>
      <c r="K58" s="86" t="n">
        <v>-213</v>
      </c>
      <c r="L58" s="85" t="n">
        <v>0</v>
      </c>
      <c r="M58" s="86" t="n">
        <v>215</v>
      </c>
      <c r="N58" s="86" t="n">
        <v>-215</v>
      </c>
      <c r="O58" s="85" t="n">
        <f aca="false">K58+H58+E58</f>
        <v>-598</v>
      </c>
      <c r="P58" s="87" t="n">
        <f aca="false">O58/(J58+G58+D58+1)</f>
        <v>-0.998330550918197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146</v>
      </c>
      <c r="E61" s="86" t="n">
        <v>-146</v>
      </c>
      <c r="F61" s="85" t="n">
        <v>0</v>
      </c>
      <c r="G61" s="86" t="n">
        <v>198</v>
      </c>
      <c r="H61" s="86" t="n">
        <v>-198</v>
      </c>
      <c r="I61" s="85" t="n">
        <v>0</v>
      </c>
      <c r="J61" s="86" t="n">
        <v>182</v>
      </c>
      <c r="K61" s="86" t="n">
        <v>-182</v>
      </c>
      <c r="L61" s="85" t="n">
        <v>0</v>
      </c>
      <c r="M61" s="86" t="n">
        <v>200</v>
      </c>
      <c r="N61" s="86" t="n">
        <v>-200</v>
      </c>
      <c r="O61" s="85" t="n">
        <f aca="false">K61+H61+E61</f>
        <v>-526</v>
      </c>
      <c r="P61" s="87" t="n">
        <f aca="false">O61/(J61+G61+D61+1)</f>
        <v>-0.998102466793169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224</v>
      </c>
      <c r="E64" s="86" t="n">
        <v>-224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96</v>
      </c>
      <c r="K64" s="86" t="n">
        <v>-96</v>
      </c>
      <c r="L64" s="85" t="n">
        <v>0</v>
      </c>
      <c r="M64" s="86" t="n">
        <v>0</v>
      </c>
      <c r="N64" s="86" t="n">
        <v>0</v>
      </c>
      <c r="O64" s="85" t="n">
        <f aca="false">K64+H64+E64</f>
        <v>-320</v>
      </c>
      <c r="P64" s="87" t="n">
        <f aca="false">O64/(J64+G64+D64+1)</f>
        <v>-0.996884735202492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0</v>
      </c>
      <c r="N65" s="86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12434</v>
      </c>
      <c r="D66" s="86" t="n">
        <v>12002</v>
      </c>
      <c r="E66" s="86" t="n">
        <v>432</v>
      </c>
      <c r="F66" s="85" t="n">
        <v>8904</v>
      </c>
      <c r="G66" s="86" t="n">
        <v>12926</v>
      </c>
      <c r="H66" s="86" t="n">
        <v>-4022</v>
      </c>
      <c r="I66" s="85" t="n">
        <v>12434</v>
      </c>
      <c r="J66" s="86" t="n">
        <v>11243</v>
      </c>
      <c r="K66" s="86" t="n">
        <v>1191</v>
      </c>
      <c r="L66" s="85" t="n">
        <v>12434</v>
      </c>
      <c r="M66" s="86" t="n">
        <v>10825</v>
      </c>
      <c r="N66" s="86" t="n">
        <v>1609</v>
      </c>
      <c r="O66" s="85" t="n">
        <f aca="false">K66+H66+E66</f>
        <v>-2399</v>
      </c>
      <c r="P66" s="87" t="n">
        <f aca="false">O66/(J66+G66+D66+1)</f>
        <v>-0.0663220170297468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8</v>
      </c>
      <c r="K71" s="86" t="n">
        <v>-8</v>
      </c>
      <c r="L71" s="85" t="n">
        <v>0</v>
      </c>
      <c r="M71" s="86" t="n">
        <v>0</v>
      </c>
      <c r="N71" s="86" t="n">
        <v>0</v>
      </c>
      <c r="O71" s="85" t="n">
        <f aca="false">K71+H71+E71</f>
        <v>-8</v>
      </c>
      <c r="P71" s="87" t="n">
        <f aca="false">O71/(J71+G71+D71+1)</f>
        <v>-0.888888888888889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0</v>
      </c>
      <c r="D72" s="86" t="n">
        <v>442</v>
      </c>
      <c r="E72" s="86" t="n">
        <v>-442</v>
      </c>
      <c r="F72" s="85" t="n">
        <v>400</v>
      </c>
      <c r="G72" s="86" t="n">
        <v>1221</v>
      </c>
      <c r="H72" s="86" t="n">
        <v>-821</v>
      </c>
      <c r="I72" s="85" t="n">
        <v>800</v>
      </c>
      <c r="J72" s="86" t="n">
        <v>1249</v>
      </c>
      <c r="K72" s="86" t="n">
        <v>-449</v>
      </c>
      <c r="L72" s="85" t="n">
        <v>1500</v>
      </c>
      <c r="M72" s="86" t="n">
        <v>1719</v>
      </c>
      <c r="N72" s="86" t="n">
        <v>-219</v>
      </c>
      <c r="O72" s="85" t="n">
        <f aca="false">K72+H72+E72</f>
        <v>-1712</v>
      </c>
      <c r="P72" s="87" t="n">
        <f aca="false">O72/(J72+G72+D72+1)</f>
        <v>-0.587710264332303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100</v>
      </c>
      <c r="D74" s="86" t="n">
        <v>134</v>
      </c>
      <c r="E74" s="86" t="n">
        <v>-34</v>
      </c>
      <c r="F74" s="85" t="n">
        <v>100</v>
      </c>
      <c r="G74" s="86" t="n">
        <v>123</v>
      </c>
      <c r="H74" s="86" t="n">
        <v>-23</v>
      </c>
      <c r="I74" s="85" t="n">
        <v>100</v>
      </c>
      <c r="J74" s="86" t="n">
        <v>143</v>
      </c>
      <c r="K74" s="86" t="n">
        <v>-43</v>
      </c>
      <c r="L74" s="85" t="n">
        <v>100</v>
      </c>
      <c r="M74" s="86" t="n">
        <v>131</v>
      </c>
      <c r="N74" s="86" t="n">
        <v>-31</v>
      </c>
      <c r="O74" s="85" t="n">
        <f aca="false">K74+H74+E74</f>
        <v>-100</v>
      </c>
      <c r="P74" s="87" t="n">
        <f aca="false">O74/(J74+G74+D74+1)</f>
        <v>-0.249376558603491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40</v>
      </c>
      <c r="D75" s="86" t="n">
        <v>0</v>
      </c>
      <c r="E75" s="86" t="n">
        <v>40</v>
      </c>
      <c r="F75" s="85" t="n">
        <v>100</v>
      </c>
      <c r="G75" s="86" t="n">
        <v>0</v>
      </c>
      <c r="H75" s="86" t="n">
        <v>100</v>
      </c>
      <c r="I75" s="85" t="n">
        <v>110</v>
      </c>
      <c r="J75" s="86" t="n">
        <v>0</v>
      </c>
      <c r="K75" s="86" t="n">
        <v>110</v>
      </c>
      <c r="L75" s="85" t="n">
        <v>110</v>
      </c>
      <c r="M75" s="86" t="n">
        <v>0</v>
      </c>
      <c r="N75" s="86" t="n">
        <v>110</v>
      </c>
      <c r="O75" s="85" t="n">
        <f aca="false">K75+H75+E75</f>
        <v>250</v>
      </c>
      <c r="P75" s="87" t="n">
        <f aca="false">O75/(J75+G75+D75+1)</f>
        <v>250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35</v>
      </c>
      <c r="E76" s="86" t="n">
        <v>-35</v>
      </c>
      <c r="F76" s="85" t="n">
        <v>0</v>
      </c>
      <c r="G76" s="86" t="n">
        <v>51</v>
      </c>
      <c r="H76" s="86" t="n">
        <v>-51</v>
      </c>
      <c r="I76" s="85" t="n">
        <v>0</v>
      </c>
      <c r="J76" s="86" t="n">
        <v>44</v>
      </c>
      <c r="K76" s="86" t="n">
        <v>-44</v>
      </c>
      <c r="L76" s="85" t="n">
        <v>0</v>
      </c>
      <c r="M76" s="86" t="n">
        <v>56</v>
      </c>
      <c r="N76" s="86" t="n">
        <v>-56</v>
      </c>
      <c r="O76" s="85" t="n">
        <f aca="false">K76+H76+E76</f>
        <v>-130</v>
      </c>
      <c r="P76" s="87" t="n">
        <f aca="false">O76/(J76+G76+D76+1)</f>
        <v>-0.99236641221374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200</v>
      </c>
      <c r="D77" s="86" t="n">
        <v>0</v>
      </c>
      <c r="E77" s="86" t="n">
        <v>200</v>
      </c>
      <c r="F77" s="85" t="n">
        <v>200</v>
      </c>
      <c r="G77" s="86" t="n">
        <v>0</v>
      </c>
      <c r="H77" s="86" t="n">
        <v>200</v>
      </c>
      <c r="I77" s="85" t="n">
        <v>200</v>
      </c>
      <c r="J77" s="86" t="n">
        <v>0</v>
      </c>
      <c r="K77" s="86" t="n">
        <v>200</v>
      </c>
      <c r="L77" s="85" t="n">
        <v>200</v>
      </c>
      <c r="M77" s="86" t="n">
        <v>0</v>
      </c>
      <c r="N77" s="86" t="n">
        <v>200</v>
      </c>
      <c r="O77" s="85" t="n">
        <f aca="false">K77+H77+E77</f>
        <v>600</v>
      </c>
      <c r="P77" s="87" t="n">
        <f aca="false">O77/(J77+G77+D77+1)</f>
        <v>600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535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536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543</v>
      </c>
      <c r="B80" s="77" t="s">
        <v>17</v>
      </c>
      <c r="C80" s="85" t="n">
        <v>0</v>
      </c>
      <c r="D80" s="86" t="n">
        <v>206</v>
      </c>
      <c r="E80" s="86" t="n">
        <v>-206</v>
      </c>
      <c r="F80" s="85" t="n">
        <v>500</v>
      </c>
      <c r="G80" s="86" t="n">
        <v>0</v>
      </c>
      <c r="H80" s="86" t="n">
        <v>500</v>
      </c>
      <c r="I80" s="85" t="n">
        <v>1000</v>
      </c>
      <c r="J80" s="86" t="n">
        <v>0</v>
      </c>
      <c r="K80" s="86" t="n">
        <v>1000</v>
      </c>
      <c r="L80" s="85" t="n">
        <v>500</v>
      </c>
      <c r="M80" s="86" t="n">
        <v>1</v>
      </c>
      <c r="N80" s="86" t="n">
        <v>499</v>
      </c>
      <c r="O80" s="85" t="n">
        <f aca="false">K80+H80+E80</f>
        <v>1294</v>
      </c>
      <c r="P80" s="87" t="n">
        <f aca="false">O80/(J80+G80+D80+1)</f>
        <v>6.2512077294686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X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544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545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572</v>
      </c>
      <c r="B83" s="77" t="s">
        <v>17</v>
      </c>
      <c r="C83" s="85" t="n">
        <v>0</v>
      </c>
      <c r="D83" s="86" t="n">
        <v>75</v>
      </c>
      <c r="E83" s="86" t="n">
        <v>-75</v>
      </c>
      <c r="F83" s="85" t="n">
        <v>0</v>
      </c>
      <c r="G83" s="86" t="n">
        <v>75</v>
      </c>
      <c r="H83" s="86" t="n">
        <v>-75</v>
      </c>
      <c r="I83" s="85" t="n">
        <v>0</v>
      </c>
      <c r="J83" s="86" t="n">
        <v>75</v>
      </c>
      <c r="K83" s="86" t="n">
        <v>-75</v>
      </c>
      <c r="L83" s="85" t="n">
        <v>0</v>
      </c>
      <c r="M83" s="86" t="n">
        <v>75</v>
      </c>
      <c r="N83" s="86" t="n">
        <v>-75</v>
      </c>
      <c r="O83" s="85" t="n">
        <f aca="false">K83+H83+E83</f>
        <v>-225</v>
      </c>
      <c r="P83" s="87" t="n">
        <f aca="false">O83/(J83+G83+D83+1)</f>
        <v>-0.995575221238938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635</v>
      </c>
      <c r="B84" s="77" t="s">
        <v>17</v>
      </c>
      <c r="C84" s="85" t="n">
        <v>740</v>
      </c>
      <c r="D84" s="86" t="n">
        <v>661</v>
      </c>
      <c r="E84" s="86" t="n">
        <v>79</v>
      </c>
      <c r="F84" s="85" t="n">
        <v>900</v>
      </c>
      <c r="G84" s="86" t="n">
        <v>751</v>
      </c>
      <c r="H84" s="86" t="n">
        <v>149</v>
      </c>
      <c r="I84" s="85" t="n">
        <v>800</v>
      </c>
      <c r="J84" s="86" t="n">
        <v>283</v>
      </c>
      <c r="K84" s="86" t="n">
        <v>517</v>
      </c>
      <c r="L84" s="85" t="n">
        <v>1000</v>
      </c>
      <c r="M84" s="86" t="n">
        <v>653</v>
      </c>
      <c r="N84" s="86" t="n">
        <v>347</v>
      </c>
      <c r="O84" s="85" t="n">
        <f aca="false">K84+H84+E84</f>
        <v>745</v>
      </c>
      <c r="P84" s="87" t="n">
        <f aca="false">O84/(J84+G84+D84+1)</f>
        <v>0.439268867924528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X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650</v>
      </c>
      <c r="B85" s="77" t="s">
        <v>17</v>
      </c>
      <c r="C85" s="85" t="n">
        <v>0</v>
      </c>
      <c r="D85" s="86" t="n">
        <v>0</v>
      </c>
      <c r="E85" s="86" t="n">
        <v>0</v>
      </c>
      <c r="F85" s="85" t="n">
        <v>0</v>
      </c>
      <c r="G85" s="86" t="n">
        <v>0</v>
      </c>
      <c r="H85" s="86" t="n">
        <v>0</v>
      </c>
      <c r="I85" s="85" t="n">
        <v>0</v>
      </c>
      <c r="J85" s="86" t="n">
        <v>0</v>
      </c>
      <c r="K85" s="86" t="n">
        <v>0</v>
      </c>
      <c r="L85" s="85" t="n">
        <v>0</v>
      </c>
      <c r="M85" s="86" t="n">
        <v>0</v>
      </c>
      <c r="N85" s="86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654</v>
      </c>
      <c r="B86" s="77" t="s">
        <v>17</v>
      </c>
      <c r="C86" s="85" t="n">
        <v>450</v>
      </c>
      <c r="D86" s="86" t="n">
        <v>499</v>
      </c>
      <c r="E86" s="86" t="n">
        <v>-49</v>
      </c>
      <c r="F86" s="85" t="n">
        <v>575</v>
      </c>
      <c r="G86" s="86" t="n">
        <v>546</v>
      </c>
      <c r="H86" s="86" t="n">
        <v>29</v>
      </c>
      <c r="I86" s="85" t="n">
        <v>0</v>
      </c>
      <c r="J86" s="86" t="n">
        <v>490</v>
      </c>
      <c r="K86" s="86" t="n">
        <v>-490</v>
      </c>
      <c r="L86" s="85" t="n">
        <v>840</v>
      </c>
      <c r="M86" s="86" t="n">
        <v>512</v>
      </c>
      <c r="N86" s="86" t="n">
        <v>328</v>
      </c>
      <c r="O86" s="85" t="n">
        <f aca="false">K86+H86+E86</f>
        <v>-510</v>
      </c>
      <c r="P86" s="87" t="n">
        <f aca="false">O86/(J86+G86+D86+1)</f>
        <v>-0.33203125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713</v>
      </c>
      <c r="B87" s="77" t="s">
        <v>17</v>
      </c>
      <c r="C87" s="85" t="n">
        <v>0</v>
      </c>
      <c r="D87" s="86" t="n">
        <v>15</v>
      </c>
      <c r="E87" s="86" t="n">
        <v>-15</v>
      </c>
      <c r="F87" s="85" t="n">
        <v>0</v>
      </c>
      <c r="G87" s="86" t="n">
        <v>15</v>
      </c>
      <c r="H87" s="86" t="n">
        <v>-15</v>
      </c>
      <c r="I87" s="85"/>
      <c r="J87" s="86"/>
      <c r="K87" s="86"/>
      <c r="L87" s="85"/>
      <c r="M87" s="86"/>
      <c r="N87" s="86"/>
      <c r="O87" s="85" t="n">
        <f aca="false">K87+H87+E87</f>
        <v>-30</v>
      </c>
      <c r="P87" s="87" t="n">
        <f aca="false">O87/(J87+G87+D87+1)</f>
        <v>-0.967741935483871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755</v>
      </c>
      <c r="B88" s="77" t="s">
        <v>17</v>
      </c>
      <c r="C88" s="85" t="n">
        <v>50</v>
      </c>
      <c r="D88" s="86" t="n">
        <v>79</v>
      </c>
      <c r="E88" s="86" t="n">
        <v>-29</v>
      </c>
      <c r="F88" s="85" t="n">
        <v>50</v>
      </c>
      <c r="G88" s="86" t="n">
        <v>79</v>
      </c>
      <c r="H88" s="86" t="n">
        <v>-29</v>
      </c>
      <c r="I88" s="85" t="n">
        <v>50</v>
      </c>
      <c r="J88" s="86" t="n">
        <v>79</v>
      </c>
      <c r="K88" s="86" t="n">
        <v>-29</v>
      </c>
      <c r="L88" s="85" t="n">
        <v>50</v>
      </c>
      <c r="M88" s="86" t="n">
        <v>79</v>
      </c>
      <c r="N88" s="86" t="n">
        <v>-29</v>
      </c>
      <c r="O88" s="85" t="n">
        <f aca="false">K88+H88+E88</f>
        <v>-87</v>
      </c>
      <c r="P88" s="87" t="n">
        <f aca="false">O88/(J88+G88+D88+1)</f>
        <v>-0.365546218487395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779</v>
      </c>
      <c r="B89" s="77" t="s">
        <v>17</v>
      </c>
      <c r="C89" s="85" t="n">
        <v>800</v>
      </c>
      <c r="D89" s="86" t="n">
        <v>537</v>
      </c>
      <c r="E89" s="86" t="n">
        <v>263</v>
      </c>
      <c r="F89" s="85" t="n">
        <v>800</v>
      </c>
      <c r="G89" s="86" t="n">
        <v>1241</v>
      </c>
      <c r="H89" s="86" t="n">
        <v>-441</v>
      </c>
      <c r="I89" s="85" t="n">
        <v>800</v>
      </c>
      <c r="J89" s="86" t="n">
        <v>1120</v>
      </c>
      <c r="K89" s="86" t="n">
        <v>-320</v>
      </c>
      <c r="L89" s="85" t="n">
        <v>800</v>
      </c>
      <c r="M89" s="86" t="n">
        <v>1260</v>
      </c>
      <c r="N89" s="86" t="n">
        <v>-460</v>
      </c>
      <c r="O89" s="85" t="n">
        <f aca="false">K89+H89+E89</f>
        <v>-498</v>
      </c>
      <c r="P89" s="87" t="n">
        <f aca="false">O89/(J89+G89+D89+1)</f>
        <v>-0.171783373577096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858</v>
      </c>
      <c r="B90" s="77" t="s">
        <v>17</v>
      </c>
      <c r="C90" s="85" t="n">
        <v>0</v>
      </c>
      <c r="D90" s="86" t="n">
        <v>1127</v>
      </c>
      <c r="E90" s="86" t="n">
        <v>-1127</v>
      </c>
      <c r="F90" s="85" t="n">
        <v>1000</v>
      </c>
      <c r="G90" s="86" t="n">
        <v>1124</v>
      </c>
      <c r="H90" s="86" t="n">
        <v>-124</v>
      </c>
      <c r="I90" s="85" t="n">
        <v>1000</v>
      </c>
      <c r="J90" s="86" t="n">
        <v>1120</v>
      </c>
      <c r="K90" s="86" t="n">
        <v>-120</v>
      </c>
      <c r="L90" s="85" t="n">
        <v>1000</v>
      </c>
      <c r="M90" s="86" t="n">
        <v>1120</v>
      </c>
      <c r="N90" s="86" t="n">
        <v>-120</v>
      </c>
      <c r="O90" s="85" t="n">
        <f aca="false">K90+H90+E90</f>
        <v>-1371</v>
      </c>
      <c r="P90" s="87" t="n">
        <f aca="false">O90/(J90+G90+D90+1)</f>
        <v>-0.406583629893238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877</v>
      </c>
      <c r="B91" s="77" t="s">
        <v>17</v>
      </c>
      <c r="C91" s="85" t="n">
        <v>0</v>
      </c>
      <c r="D91" s="86" t="n">
        <v>201</v>
      </c>
      <c r="E91" s="86" t="n">
        <v>-201</v>
      </c>
      <c r="F91" s="85" t="n">
        <v>0</v>
      </c>
      <c r="G91" s="86" t="n">
        <v>180</v>
      </c>
      <c r="H91" s="86" t="n">
        <v>-180</v>
      </c>
      <c r="I91" s="85" t="n">
        <v>0</v>
      </c>
      <c r="J91" s="86" t="n">
        <v>219</v>
      </c>
      <c r="K91" s="86" t="n">
        <v>-219</v>
      </c>
      <c r="L91" s="85" t="n">
        <v>0</v>
      </c>
      <c r="M91" s="86" t="n">
        <v>192</v>
      </c>
      <c r="N91" s="86" t="n">
        <v>-192</v>
      </c>
      <c r="O91" s="85" t="n">
        <f aca="false">K91+H91+E91</f>
        <v>-600</v>
      </c>
      <c r="P91" s="87" t="n">
        <f aca="false">O91/(J91+G91+D91+1)</f>
        <v>-0.998336106489185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886</v>
      </c>
      <c r="B92" s="77" t="s">
        <v>17</v>
      </c>
      <c r="C92" s="85" t="n">
        <v>175</v>
      </c>
      <c r="D92" s="86" t="n">
        <v>459</v>
      </c>
      <c r="E92" s="86" t="n">
        <v>-284</v>
      </c>
      <c r="F92" s="85" t="n">
        <v>175</v>
      </c>
      <c r="G92" s="86" t="n">
        <v>518</v>
      </c>
      <c r="H92" s="86" t="n">
        <v>-343</v>
      </c>
      <c r="I92" s="85" t="n">
        <v>300</v>
      </c>
      <c r="J92" s="86" t="n">
        <v>536</v>
      </c>
      <c r="K92" s="86" t="n">
        <v>-236</v>
      </c>
      <c r="L92" s="85" t="n">
        <v>400</v>
      </c>
      <c r="M92" s="86" t="n">
        <v>801</v>
      </c>
      <c r="N92" s="86" t="n">
        <v>-401</v>
      </c>
      <c r="O92" s="85" t="n">
        <f aca="false">K92+H92+E92</f>
        <v>-863</v>
      </c>
      <c r="P92" s="87" t="n">
        <f aca="false">O92/(J92+G92+D92+1)</f>
        <v>-0.57001321003963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915</v>
      </c>
      <c r="B93" s="77" t="s">
        <v>17</v>
      </c>
      <c r="C93" s="85" t="n">
        <v>0</v>
      </c>
      <c r="D93" s="86" t="n">
        <v>0</v>
      </c>
      <c r="E93" s="86" t="n">
        <v>0</v>
      </c>
      <c r="F93" s="85" t="n">
        <v>0</v>
      </c>
      <c r="G93" s="86" t="n">
        <v>0</v>
      </c>
      <c r="H93" s="86" t="n">
        <v>0</v>
      </c>
      <c r="I93" s="85" t="n">
        <v>0</v>
      </c>
      <c r="J93" s="86" t="n">
        <v>0</v>
      </c>
      <c r="K93" s="86" t="n">
        <v>0</v>
      </c>
      <c r="L93" s="85" t="n">
        <v>0</v>
      </c>
      <c r="M93" s="86" t="n">
        <v>0</v>
      </c>
      <c r="N93" s="86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944</v>
      </c>
      <c r="B94" s="77" t="s">
        <v>17</v>
      </c>
      <c r="C94" s="85" t="n">
        <v>1870</v>
      </c>
      <c r="D94" s="86" t="n">
        <v>2920</v>
      </c>
      <c r="E94" s="86" t="n">
        <v>-1050</v>
      </c>
      <c r="F94" s="85" t="n">
        <v>2200</v>
      </c>
      <c r="G94" s="86" t="n">
        <v>2809</v>
      </c>
      <c r="H94" s="86" t="n">
        <v>-609</v>
      </c>
      <c r="I94" s="85" t="n">
        <v>2900</v>
      </c>
      <c r="J94" s="86" t="n">
        <v>2798</v>
      </c>
      <c r="K94" s="86" t="n">
        <v>102</v>
      </c>
      <c r="L94" s="85" t="n">
        <v>2900</v>
      </c>
      <c r="M94" s="86" t="n">
        <v>2689</v>
      </c>
      <c r="N94" s="86" t="n">
        <v>211</v>
      </c>
      <c r="O94" s="85" t="n">
        <f aca="false">K94+H94+E94</f>
        <v>-1557</v>
      </c>
      <c r="P94" s="87" t="n">
        <f aca="false">O94/(J94+G94+D94+1)</f>
        <v>-0.182575046904315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949</v>
      </c>
      <c r="B95" s="77" t="s">
        <v>17</v>
      </c>
      <c r="C95" s="85" t="n">
        <v>0</v>
      </c>
      <c r="D95" s="86" t="n">
        <v>98</v>
      </c>
      <c r="E95" s="86" t="n">
        <v>-98</v>
      </c>
      <c r="F95" s="85" t="n">
        <v>50</v>
      </c>
      <c r="G95" s="86" t="n">
        <v>108</v>
      </c>
      <c r="H95" s="86" t="n">
        <v>-58</v>
      </c>
      <c r="I95" s="85" t="n">
        <v>100</v>
      </c>
      <c r="J95" s="86" t="n">
        <v>120</v>
      </c>
      <c r="K95" s="86" t="n">
        <v>-20</v>
      </c>
      <c r="L95" s="85" t="n">
        <v>150</v>
      </c>
      <c r="M95" s="86" t="n">
        <v>85</v>
      </c>
      <c r="N95" s="86" t="n">
        <v>65</v>
      </c>
      <c r="O95" s="85" t="n">
        <f aca="false">K95+H95+E95</f>
        <v>-176</v>
      </c>
      <c r="P95" s="87" t="n">
        <f aca="false">O95/(J95+G95+D95+1)</f>
        <v>-0.53822629969419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995</v>
      </c>
      <c r="B96" s="77" t="s">
        <v>17</v>
      </c>
      <c r="C96" s="85" t="n">
        <v>0</v>
      </c>
      <c r="D96" s="86" t="n">
        <v>0</v>
      </c>
      <c r="E96" s="86" t="n">
        <v>0</v>
      </c>
      <c r="F96" s="85" t="n">
        <v>1000</v>
      </c>
      <c r="G96" s="86" t="n">
        <v>0</v>
      </c>
      <c r="H96" s="86" t="n">
        <v>1000</v>
      </c>
      <c r="I96" s="85" t="n">
        <v>1500</v>
      </c>
      <c r="J96" s="86" t="n">
        <v>0</v>
      </c>
      <c r="K96" s="86" t="n">
        <v>1500</v>
      </c>
      <c r="L96" s="85" t="n">
        <v>300</v>
      </c>
      <c r="M96" s="86" t="n">
        <v>0</v>
      </c>
      <c r="N96" s="86" t="n">
        <v>300</v>
      </c>
      <c r="O96" s="85" t="n">
        <f aca="false">K96+H96+E96</f>
        <v>2500</v>
      </c>
      <c r="P96" s="87" t="n">
        <f aca="false">O96/(J96+G96+D96+1)</f>
        <v>2500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X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1011</v>
      </c>
      <c r="B97" s="77" t="s">
        <v>17</v>
      </c>
      <c r="C97" s="85" t="n">
        <v>0</v>
      </c>
      <c r="D97" s="86" t="n">
        <v>1266</v>
      </c>
      <c r="E97" s="86" t="n">
        <v>-1266</v>
      </c>
      <c r="F97" s="85" t="n">
        <v>600</v>
      </c>
      <c r="G97" s="86" t="n">
        <v>1434</v>
      </c>
      <c r="H97" s="86" t="n">
        <v>-834</v>
      </c>
      <c r="I97" s="85" t="n">
        <v>1500</v>
      </c>
      <c r="J97" s="86" t="n">
        <v>1563</v>
      </c>
      <c r="K97" s="86" t="n">
        <v>-63</v>
      </c>
      <c r="L97" s="85" t="n">
        <v>1500</v>
      </c>
      <c r="M97" s="86" t="n">
        <v>1178</v>
      </c>
      <c r="N97" s="86" t="n">
        <v>322</v>
      </c>
      <c r="O97" s="85" t="n">
        <f aca="false">K97+H97+E97</f>
        <v>-2163</v>
      </c>
      <c r="P97" s="87" t="n">
        <f aca="false">O97/(J97+G97+D97+1)</f>
        <v>-0.507270168855535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1015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5328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5361</v>
      </c>
      <c r="B100" s="77" t="s">
        <v>17</v>
      </c>
      <c r="C100" s="85" t="n">
        <v>0</v>
      </c>
      <c r="D100" s="86" t="n">
        <v>6088</v>
      </c>
      <c r="E100" s="86" t="n">
        <v>-6088</v>
      </c>
      <c r="F100" s="85" t="n">
        <v>9550</v>
      </c>
      <c r="G100" s="86" t="n">
        <v>6177</v>
      </c>
      <c r="H100" s="86" t="n">
        <v>3373</v>
      </c>
      <c r="I100" s="85" t="n">
        <v>9550</v>
      </c>
      <c r="J100" s="86" t="n">
        <v>6150</v>
      </c>
      <c r="K100" s="86" t="n">
        <v>3400</v>
      </c>
      <c r="L100" s="85" t="n">
        <v>9550</v>
      </c>
      <c r="M100" s="86" t="n">
        <v>6161</v>
      </c>
      <c r="N100" s="86" t="n">
        <v>3389</v>
      </c>
      <c r="O100" s="85" t="n">
        <f aca="false">K100+H100+E100</f>
        <v>685</v>
      </c>
      <c r="P100" s="87" t="n">
        <f aca="false">O100/(J100+G100+D100+1)</f>
        <v>0.0371959165942659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6063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0</v>
      </c>
      <c r="P101" s="87" t="n">
        <f aca="false">O101/(J101+G101+D101+1)</f>
        <v>0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6583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7602</v>
      </c>
      <c r="B103" s="77" t="s">
        <v>17</v>
      </c>
      <c r="C103" s="85" t="n">
        <v>51182</v>
      </c>
      <c r="D103" s="86" t="n">
        <v>46989</v>
      </c>
      <c r="E103" s="86" t="n">
        <v>4193</v>
      </c>
      <c r="F103" s="85" t="n">
        <v>47447</v>
      </c>
      <c r="G103" s="86" t="n">
        <v>38285</v>
      </c>
      <c r="H103" s="86" t="n">
        <v>9162</v>
      </c>
      <c r="I103" s="85" t="n">
        <v>44556</v>
      </c>
      <c r="J103" s="86" t="n">
        <v>45792</v>
      </c>
      <c r="K103" s="86" t="n">
        <v>-1236</v>
      </c>
      <c r="L103" s="85" t="n">
        <v>48550</v>
      </c>
      <c r="M103" s="86" t="n">
        <v>46118</v>
      </c>
      <c r="N103" s="86" t="n">
        <v>2432</v>
      </c>
      <c r="O103" s="85" t="n">
        <f aca="false">K103+H103+E103</f>
        <v>12119</v>
      </c>
      <c r="P103" s="87" t="n">
        <f aca="false">O103/(J103+G103+D103+1)</f>
        <v>0.0924641595519849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X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7604</v>
      </c>
      <c r="B104" s="77" t="s">
        <v>17</v>
      </c>
      <c r="C104" s="85" t="n">
        <v>37283</v>
      </c>
      <c r="D104" s="86" t="n">
        <v>51992</v>
      </c>
      <c r="E104" s="86" t="n">
        <v>-14709</v>
      </c>
      <c r="F104" s="85" t="n">
        <v>52131</v>
      </c>
      <c r="G104" s="86" t="n">
        <v>42778</v>
      </c>
      <c r="H104" s="86" t="n">
        <v>9353</v>
      </c>
      <c r="I104" s="85" t="n">
        <v>89021</v>
      </c>
      <c r="J104" s="86" t="n">
        <v>42212</v>
      </c>
      <c r="K104" s="86" t="n">
        <v>46809</v>
      </c>
      <c r="L104" s="85" t="n">
        <v>12873</v>
      </c>
      <c r="M104" s="86" t="n">
        <v>45823</v>
      </c>
      <c r="N104" s="86" t="n">
        <v>-32950</v>
      </c>
      <c r="O104" s="85" t="n">
        <f aca="false">K104+H104+E104</f>
        <v>41453</v>
      </c>
      <c r="P104" s="87" t="n">
        <f aca="false">O104/(J104+G104+D104+1)</f>
        <v>0.302614193002051</v>
      </c>
      <c r="Q104" s="88" t="s">
        <v>44</v>
      </c>
      <c r="R104" s="89" t="s">
        <v>44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X</v>
      </c>
      <c r="U104" s="116" t="str">
        <f aca="false">IF($C$4="High Inventory",IF(AND($O104&gt;=0,$P104&gt;=Summary!$C$150),"X"," "),IF(AND($O104&lt;=0,$P104&lt;=-Summary!$C$150),"X"," "))</f>
        <v>X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7610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8217</v>
      </c>
      <c r="B106" s="77" t="s">
        <v>17</v>
      </c>
      <c r="C106" s="85" t="n">
        <v>0</v>
      </c>
      <c r="D106" s="86" t="n">
        <v>109</v>
      </c>
      <c r="E106" s="86" t="n">
        <v>-109</v>
      </c>
      <c r="F106" s="85" t="n">
        <v>0</v>
      </c>
      <c r="G106" s="86" t="n">
        <v>96</v>
      </c>
      <c r="H106" s="86" t="n">
        <v>-96</v>
      </c>
      <c r="I106" s="85" t="n">
        <v>0</v>
      </c>
      <c r="J106" s="86" t="n">
        <v>78</v>
      </c>
      <c r="K106" s="86" t="n">
        <v>-78</v>
      </c>
      <c r="L106" s="85" t="n">
        <v>0</v>
      </c>
      <c r="M106" s="86" t="n">
        <v>76</v>
      </c>
      <c r="N106" s="86" t="n">
        <v>-76</v>
      </c>
      <c r="O106" s="85" t="n">
        <f aca="false">K106+H106+E106</f>
        <v>-283</v>
      </c>
      <c r="P106" s="87" t="n">
        <f aca="false">O106/(J106+G106+D106+1)</f>
        <v>-0.996478873239437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8556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8576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8577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8578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8579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8580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8916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10556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13556</v>
      </c>
      <c r="B115" s="77" t="s">
        <v>17</v>
      </c>
      <c r="C115" s="85" t="n">
        <v>50</v>
      </c>
      <c r="D115" s="86" t="n">
        <v>98</v>
      </c>
      <c r="E115" s="86" t="n">
        <v>-48</v>
      </c>
      <c r="F115" s="85" t="n">
        <v>50</v>
      </c>
      <c r="G115" s="86" t="n">
        <v>96</v>
      </c>
      <c r="H115" s="86" t="n">
        <v>-46</v>
      </c>
      <c r="I115" s="85" t="n">
        <v>50</v>
      </c>
      <c r="J115" s="86" t="n">
        <v>98</v>
      </c>
      <c r="K115" s="86" t="n">
        <v>-48</v>
      </c>
      <c r="L115" s="85" t="n">
        <v>50</v>
      </c>
      <c r="M115" s="86" t="n">
        <v>45</v>
      </c>
      <c r="N115" s="86" t="n">
        <v>5</v>
      </c>
      <c r="O115" s="85" t="n">
        <f aca="false">K115+H115+E115</f>
        <v>-142</v>
      </c>
      <c r="P115" s="87" t="n">
        <f aca="false">O115/(J115+G115+D115+1)</f>
        <v>-0.484641638225256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18287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19</v>
      </c>
      <c r="N116" s="86" t="n">
        <v>-19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18586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19307</v>
      </c>
      <c r="B118" s="77" t="s">
        <v>17</v>
      </c>
      <c r="C118" s="85" t="n">
        <v>0</v>
      </c>
      <c r="D118" s="86" t="n">
        <v>115</v>
      </c>
      <c r="E118" s="86" t="n">
        <v>-115</v>
      </c>
      <c r="F118" s="85" t="n">
        <v>100</v>
      </c>
      <c r="G118" s="86" t="n">
        <v>80</v>
      </c>
      <c r="H118" s="86" t="n">
        <v>20</v>
      </c>
      <c r="I118" s="85" t="n">
        <v>200</v>
      </c>
      <c r="J118" s="86" t="n">
        <v>81</v>
      </c>
      <c r="K118" s="86" t="n">
        <v>119</v>
      </c>
      <c r="L118" s="85" t="n">
        <v>200</v>
      </c>
      <c r="M118" s="86" t="n">
        <v>82</v>
      </c>
      <c r="N118" s="86" t="n">
        <v>118</v>
      </c>
      <c r="O118" s="85" t="n">
        <f aca="false">K118+H118+E118</f>
        <v>24</v>
      </c>
      <c r="P118" s="87" t="n">
        <f aca="false">O118/(J118+G118+D118+1)</f>
        <v>0.0866425992779783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26669</v>
      </c>
      <c r="B119" s="77" t="s">
        <v>17</v>
      </c>
      <c r="C119" s="85" t="n">
        <v>0</v>
      </c>
      <c r="D119" s="86" t="n">
        <v>25</v>
      </c>
      <c r="E119" s="86" t="n">
        <v>-25</v>
      </c>
      <c r="F119" s="85" t="n">
        <v>0</v>
      </c>
      <c r="G119" s="86" t="n">
        <v>20</v>
      </c>
      <c r="H119" s="86" t="n">
        <v>-20</v>
      </c>
      <c r="I119" s="85" t="n">
        <v>0</v>
      </c>
      <c r="J119" s="86" t="n">
        <v>17</v>
      </c>
      <c r="K119" s="86" t="n">
        <v>-17</v>
      </c>
      <c r="L119" s="85" t="n">
        <v>0</v>
      </c>
      <c r="M119" s="86" t="n">
        <v>26</v>
      </c>
      <c r="N119" s="86" t="n">
        <v>-26</v>
      </c>
      <c r="O119" s="85" t="n">
        <f aca="false">K119+H119+E119</f>
        <v>-62</v>
      </c>
      <c r="P119" s="87" t="n">
        <f aca="false">O119/(J119+G119+D119+1)</f>
        <v>-0.984126984126984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26909</v>
      </c>
      <c r="B120" s="77" t="s">
        <v>17</v>
      </c>
      <c r="C120" s="85" t="n">
        <v>0</v>
      </c>
      <c r="D120" s="86" t="n">
        <v>0</v>
      </c>
      <c r="E120" s="86" t="n">
        <v>0</v>
      </c>
      <c r="F120" s="85" t="n">
        <v>0</v>
      </c>
      <c r="G120" s="86" t="n">
        <v>0</v>
      </c>
      <c r="H120" s="86" t="n">
        <v>0</v>
      </c>
      <c r="I120" s="85" t="n">
        <v>0</v>
      </c>
      <c r="J120" s="86" t="n">
        <v>0</v>
      </c>
      <c r="K120" s="86" t="n">
        <v>0</v>
      </c>
      <c r="L120" s="85" t="n">
        <v>0</v>
      </c>
      <c r="M120" s="86" t="n">
        <v>0</v>
      </c>
      <c r="N120" s="86" t="n">
        <v>0</v>
      </c>
      <c r="O120" s="85" t="n">
        <f aca="false">K120+H120+E120</f>
        <v>0</v>
      </c>
      <c r="P120" s="87" t="n">
        <f aca="false">O120/(J120+G120+D120+1)</f>
        <v>0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28030</v>
      </c>
      <c r="B121" s="77" t="s">
        <v>17</v>
      </c>
      <c r="C121" s="85" t="n">
        <v>0</v>
      </c>
      <c r="D121" s="86" t="n">
        <v>29</v>
      </c>
      <c r="E121" s="86" t="n">
        <v>-29</v>
      </c>
      <c r="F121" s="85" t="n">
        <v>0</v>
      </c>
      <c r="G121" s="86" t="n">
        <v>20</v>
      </c>
      <c r="H121" s="86" t="n">
        <v>-20</v>
      </c>
      <c r="I121" s="85" t="n">
        <v>0</v>
      </c>
      <c r="J121" s="86" t="n">
        <v>18</v>
      </c>
      <c r="K121" s="86" t="n">
        <v>-18</v>
      </c>
      <c r="L121" s="85" t="n">
        <v>0</v>
      </c>
      <c r="M121" s="86" t="n">
        <v>33</v>
      </c>
      <c r="N121" s="86" t="n">
        <v>-33</v>
      </c>
      <c r="O121" s="85" t="n">
        <f aca="false">K121+H121+E121</f>
        <v>-67</v>
      </c>
      <c r="P121" s="87" t="n">
        <f aca="false">O121/(J121+G121+D121+1)</f>
        <v>-0.985294117647059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30511</v>
      </c>
      <c r="B122" s="77" t="s">
        <v>17</v>
      </c>
      <c r="C122" s="85" t="n">
        <v>140</v>
      </c>
      <c r="D122" s="86" t="n">
        <v>441</v>
      </c>
      <c r="E122" s="86" t="n">
        <v>-301</v>
      </c>
      <c r="F122" s="85" t="n">
        <v>320</v>
      </c>
      <c r="G122" s="86" t="n">
        <v>440</v>
      </c>
      <c r="H122" s="86" t="n">
        <v>-120</v>
      </c>
      <c r="I122" s="85" t="n">
        <v>320</v>
      </c>
      <c r="J122" s="86" t="n">
        <v>173</v>
      </c>
      <c r="K122" s="86" t="n">
        <v>147</v>
      </c>
      <c r="L122" s="85" t="n">
        <v>320</v>
      </c>
      <c r="M122" s="86" t="n">
        <v>199</v>
      </c>
      <c r="N122" s="86" t="n">
        <v>121</v>
      </c>
      <c r="O122" s="85" t="n">
        <f aca="false">K122+H122+E122</f>
        <v>-274</v>
      </c>
      <c r="P122" s="87" t="n">
        <f aca="false">O122/(J122+G122+D122+1)</f>
        <v>-0.259715639810427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30889</v>
      </c>
      <c r="B123" s="77" t="s">
        <v>17</v>
      </c>
      <c r="C123" s="85" t="n">
        <v>0</v>
      </c>
      <c r="D123" s="86" t="n">
        <v>64</v>
      </c>
      <c r="E123" s="86" t="n">
        <v>-64</v>
      </c>
      <c r="F123" s="85" t="n">
        <v>0</v>
      </c>
      <c r="G123" s="86" t="n">
        <v>64</v>
      </c>
      <c r="H123" s="86" t="n">
        <v>-64</v>
      </c>
      <c r="I123" s="85" t="n">
        <v>0</v>
      </c>
      <c r="J123" s="86" t="n">
        <v>64</v>
      </c>
      <c r="K123" s="86" t="n">
        <v>-64</v>
      </c>
      <c r="L123" s="85" t="n">
        <v>0</v>
      </c>
      <c r="M123" s="86" t="n">
        <v>64</v>
      </c>
      <c r="N123" s="86" t="n">
        <v>-64</v>
      </c>
      <c r="O123" s="85" t="n">
        <f aca="false">K123+H123+E123</f>
        <v>-192</v>
      </c>
      <c r="P123" s="87" t="n">
        <f aca="false">O123/(J123+G123+D123+1)</f>
        <v>-0.994818652849741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32594</v>
      </c>
      <c r="B124" s="77" t="s">
        <v>17</v>
      </c>
      <c r="C124" s="85" t="n">
        <v>0</v>
      </c>
      <c r="D124" s="86" t="n">
        <v>0</v>
      </c>
      <c r="E124" s="86" t="n">
        <v>0</v>
      </c>
      <c r="F124" s="85" t="n">
        <v>0</v>
      </c>
      <c r="G124" s="86" t="n">
        <v>0</v>
      </c>
      <c r="H124" s="86" t="n">
        <v>0</v>
      </c>
      <c r="I124" s="85" t="n">
        <v>0</v>
      </c>
      <c r="J124" s="86" t="n">
        <v>0</v>
      </c>
      <c r="K124" s="86" t="n">
        <v>0</v>
      </c>
      <c r="L124" s="85" t="n">
        <v>0</v>
      </c>
      <c r="M124" s="86" t="n">
        <v>0</v>
      </c>
      <c r="N124" s="86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33353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34866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35930</v>
      </c>
      <c r="B127" s="77" t="s">
        <v>17</v>
      </c>
      <c r="C127" s="85" t="n">
        <v>175</v>
      </c>
      <c r="D127" s="86" t="n">
        <v>397</v>
      </c>
      <c r="E127" s="86" t="n">
        <v>-222</v>
      </c>
      <c r="F127" s="85" t="n">
        <v>200</v>
      </c>
      <c r="G127" s="86" t="n">
        <v>248</v>
      </c>
      <c r="H127" s="86" t="n">
        <v>-48</v>
      </c>
      <c r="I127" s="85" t="n">
        <v>300</v>
      </c>
      <c r="J127" s="86" t="n">
        <v>225</v>
      </c>
      <c r="K127" s="86" t="n">
        <v>75</v>
      </c>
      <c r="L127" s="85" t="n">
        <v>400</v>
      </c>
      <c r="M127" s="86" t="n">
        <v>188</v>
      </c>
      <c r="N127" s="86" t="n">
        <v>212</v>
      </c>
      <c r="O127" s="85" t="n">
        <f aca="false">K127+H127+E127</f>
        <v>-195</v>
      </c>
      <c r="P127" s="87" t="n">
        <f aca="false">O127/(J127+G127+D127+1)</f>
        <v>-0.223880597014925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40016</v>
      </c>
      <c r="B128" s="77" t="s">
        <v>17</v>
      </c>
      <c r="C128" s="85" t="n">
        <v>0</v>
      </c>
      <c r="D128" s="86" t="n">
        <v>78</v>
      </c>
      <c r="E128" s="86" t="n">
        <v>-78</v>
      </c>
      <c r="F128" s="85" t="n">
        <v>150</v>
      </c>
      <c r="G128" s="86" t="n">
        <v>24</v>
      </c>
      <c r="H128" s="86" t="n">
        <v>126</v>
      </c>
      <c r="I128" s="85" t="n">
        <v>40</v>
      </c>
      <c r="J128" s="86" t="n">
        <v>5</v>
      </c>
      <c r="K128" s="86" t="n">
        <v>35</v>
      </c>
      <c r="L128" s="85" t="n">
        <v>150</v>
      </c>
      <c r="M128" s="86" t="n">
        <v>6</v>
      </c>
      <c r="N128" s="86" t="n">
        <v>144</v>
      </c>
      <c r="O128" s="85" t="n">
        <f aca="false">K128+H128+E128</f>
        <v>83</v>
      </c>
      <c r="P128" s="87" t="n">
        <f aca="false">O128/(J128+G128+D128+1)</f>
        <v>0.768518518518519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X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40018</v>
      </c>
      <c r="B129" s="77" t="s">
        <v>17</v>
      </c>
      <c r="C129" s="85" t="n">
        <v>0</v>
      </c>
      <c r="D129" s="86" t="n">
        <v>1123</v>
      </c>
      <c r="E129" s="86" t="n">
        <v>-1123</v>
      </c>
      <c r="F129" s="85" t="n">
        <v>0</v>
      </c>
      <c r="G129" s="86" t="n">
        <v>982</v>
      </c>
      <c r="H129" s="86" t="n">
        <v>-982</v>
      </c>
      <c r="I129" s="85" t="n">
        <v>0</v>
      </c>
      <c r="J129" s="86" t="n">
        <v>980</v>
      </c>
      <c r="K129" s="86" t="n">
        <v>-980</v>
      </c>
      <c r="L129" s="85" t="n">
        <v>0</v>
      </c>
      <c r="M129" s="86" t="n">
        <v>0</v>
      </c>
      <c r="N129" s="86" t="n">
        <v>0</v>
      </c>
      <c r="O129" s="85" t="n">
        <f aca="false">K129+H129+E129</f>
        <v>-3085</v>
      </c>
      <c r="P129" s="87" t="n">
        <f aca="false">O129/(J129+G129+D129+1)</f>
        <v>-0.999675955930007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47"/>
      <c r="B130" s="47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124"/>
      <c r="Q130" s="125"/>
      <c r="R130" s="126"/>
      <c r="S130" s="126"/>
    </row>
    <row r="131" customFormat="false" ht="17" hidden="false" customHeight="false" outlineLevel="0" collapsed="false">
      <c r="A131" s="97" t="s">
        <v>18</v>
      </c>
      <c r="B131" s="97"/>
      <c r="C131" s="17"/>
      <c r="D131" s="17"/>
      <c r="E131" s="17" t="n">
        <f aca="false">SUM(E10:E130)</f>
        <v>-61460</v>
      </c>
      <c r="F131" s="17"/>
      <c r="G131" s="17"/>
      <c r="H131" s="17" t="n">
        <f aca="false">SUM(H10:H130)</f>
        <v>66647</v>
      </c>
      <c r="I131" s="17"/>
      <c r="J131" s="17"/>
      <c r="K131" s="17" t="n">
        <f aca="false">SUM(K10:K130)</f>
        <v>183567</v>
      </c>
      <c r="L131" s="17"/>
      <c r="M131" s="17" t="n">
        <f aca="false">SUM(M10:M130)</f>
        <v>1910710</v>
      </c>
      <c r="N131" s="17" t="n">
        <f aca="false">SUM(N10:N130)</f>
        <v>80081</v>
      </c>
      <c r="O131" s="17"/>
      <c r="P131" s="98"/>
      <c r="Q131" s="97" t="n">
        <f aca="false">COUNTIF(Q10:Q130,"X")</f>
        <v>10</v>
      </c>
      <c r="R131" s="97" t="n">
        <f aca="false">COUNTIF(R10:R130,"X")</f>
        <v>7</v>
      </c>
      <c r="S131" s="97" t="n">
        <f aca="false">COUNTIF(S10:S130,"X")</f>
        <v>3</v>
      </c>
    </row>
    <row r="132" customFormat="false" ht="17" hidden="false" customHeight="false" outlineLevel="0" collapsed="false">
      <c r="N132" s="100" t="n">
        <f aca="false">N131/M131</f>
        <v>0.0419116454092981</v>
      </c>
    </row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680555555555556" header="0.459722222222222" footer="0.240277777777778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4" activeCellId="0" sqref="B4 B4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9" min="23" style="49" width="7.85"/>
    <col collapsed="false" customWidth="true" hidden="false" outlineLevel="0" max="249" min="40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37029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50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6"/>
      <c r="AL7" s="106"/>
      <c r="AM7" s="106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37026</v>
      </c>
      <c r="D8" s="69"/>
      <c r="E8" s="70" t="str">
        <f aca="false">TEXT(WEEKDAY(C8),"dddd")</f>
        <v>Tuesday</v>
      </c>
      <c r="F8" s="68" t="n">
        <f aca="false">F9</f>
        <v>37027</v>
      </c>
      <c r="G8" s="69"/>
      <c r="H8" s="70" t="str">
        <f aca="false">TEXT(WEEKDAY(F8),"dddd")</f>
        <v>Wednesday</v>
      </c>
      <c r="I8" s="68" t="n">
        <f aca="false">I9</f>
        <v>37028</v>
      </c>
      <c r="J8" s="69"/>
      <c r="K8" s="70" t="str">
        <f aca="false">TEXT(WEEKDAY(I8),"dddd")</f>
        <v>Thursday</v>
      </c>
      <c r="L8" s="68" t="n">
        <f aca="false">L9</f>
        <v>37029</v>
      </c>
      <c r="M8" s="69"/>
      <c r="N8" s="70" t="str">
        <f aca="false">TEXT(WEEKDAY(L8),"dddd")</f>
        <v>Friday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37026</v>
      </c>
      <c r="D9" s="111" t="n">
        <v>37026</v>
      </c>
      <c r="E9" s="111" t="n">
        <v>37026</v>
      </c>
      <c r="F9" s="112" t="n">
        <v>37027</v>
      </c>
      <c r="G9" s="111" t="n">
        <v>37027</v>
      </c>
      <c r="H9" s="111" t="n">
        <v>37027</v>
      </c>
      <c r="I9" s="112" t="n">
        <v>37028</v>
      </c>
      <c r="J9" s="111" t="n">
        <v>37028</v>
      </c>
      <c r="K9" s="111" t="n">
        <v>37028</v>
      </c>
      <c r="L9" s="112" t="n">
        <v>37029</v>
      </c>
      <c r="M9" s="111" t="n">
        <v>37029</v>
      </c>
      <c r="N9" s="111" t="n">
        <v>37029</v>
      </c>
      <c r="O9" s="85" t="n">
        <f aca="false">K9+H9+E9</f>
        <v>111081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1750</v>
      </c>
      <c r="D10" s="86" t="n">
        <v>304</v>
      </c>
      <c r="E10" s="86" t="n">
        <v>1446</v>
      </c>
      <c r="F10" s="85" t="n">
        <v>275</v>
      </c>
      <c r="G10" s="86" t="n">
        <v>311</v>
      </c>
      <c r="H10" s="86" t="n">
        <v>-36</v>
      </c>
      <c r="I10" s="85" t="n">
        <v>275</v>
      </c>
      <c r="J10" s="86" t="n">
        <v>306</v>
      </c>
      <c r="K10" s="86" t="n">
        <v>-31</v>
      </c>
      <c r="L10" s="85" t="n">
        <v>0</v>
      </c>
      <c r="M10" s="86" t="n">
        <v>295</v>
      </c>
      <c r="N10" s="86" t="n">
        <v>-295</v>
      </c>
      <c r="O10" s="85" t="n">
        <f aca="false">K10+H10+E10</f>
        <v>1379</v>
      </c>
      <c r="P10" s="87" t="n">
        <f aca="false">O10/(J10+G10+D10+1)</f>
        <v>1.49566160520607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X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754</v>
      </c>
      <c r="E11" s="86" t="n">
        <v>-54</v>
      </c>
      <c r="F11" s="85" t="n">
        <v>700</v>
      </c>
      <c r="G11" s="86" t="n">
        <v>769</v>
      </c>
      <c r="H11" s="86" t="n">
        <v>-69</v>
      </c>
      <c r="I11" s="85" t="n">
        <v>147</v>
      </c>
      <c r="J11" s="86" t="n">
        <v>768</v>
      </c>
      <c r="K11" s="86" t="n">
        <v>-621</v>
      </c>
      <c r="L11" s="85" t="n">
        <v>600</v>
      </c>
      <c r="M11" s="86" t="n">
        <v>718</v>
      </c>
      <c r="N11" s="86" t="n">
        <v>-118</v>
      </c>
      <c r="O11" s="85" t="n">
        <f aca="false">K11+H11+E11</f>
        <v>-744</v>
      </c>
      <c r="P11" s="87" t="n">
        <f aca="false">O11/(J11+G11+D11+1)</f>
        <v>-0.324607329842932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114</v>
      </c>
      <c r="E12" s="86" t="n">
        <v>-14</v>
      </c>
      <c r="F12" s="85" t="n">
        <v>100</v>
      </c>
      <c r="G12" s="86" t="n">
        <v>118</v>
      </c>
      <c r="H12" s="86" t="n">
        <v>-18</v>
      </c>
      <c r="I12" s="85" t="n">
        <v>100</v>
      </c>
      <c r="J12" s="86" t="n">
        <v>116</v>
      </c>
      <c r="K12" s="86" t="n">
        <v>-16</v>
      </c>
      <c r="L12" s="85" t="n">
        <v>100</v>
      </c>
      <c r="M12" s="86" t="n">
        <v>109</v>
      </c>
      <c r="N12" s="86" t="n">
        <v>-9</v>
      </c>
      <c r="O12" s="85" t="n">
        <f aca="false">K12+H12+E12</f>
        <v>-48</v>
      </c>
      <c r="P12" s="87" t="n">
        <f aca="false">O12/(J12+G12+D12+1)</f>
        <v>-0.137535816618911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1150</v>
      </c>
      <c r="D13" s="86" t="n">
        <v>1263</v>
      </c>
      <c r="E13" s="86" t="n">
        <v>-113</v>
      </c>
      <c r="F13" s="85" t="n">
        <v>1150</v>
      </c>
      <c r="G13" s="86" t="n">
        <v>1262</v>
      </c>
      <c r="H13" s="86" t="n">
        <v>-112</v>
      </c>
      <c r="I13" s="85" t="n">
        <v>1286</v>
      </c>
      <c r="J13" s="86" t="n">
        <v>1234</v>
      </c>
      <c r="K13" s="86" t="n">
        <v>52</v>
      </c>
      <c r="L13" s="85" t="n">
        <v>1162</v>
      </c>
      <c r="M13" s="86" t="n">
        <v>1161</v>
      </c>
      <c r="N13" s="86" t="n">
        <v>1</v>
      </c>
      <c r="O13" s="85" t="n">
        <f aca="false">K13+H13+E13</f>
        <v>-173</v>
      </c>
      <c r="P13" s="87" t="n">
        <f aca="false">O13/(J13+G13+D13+1)</f>
        <v>-0.0460106382978723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494</v>
      </c>
      <c r="D14" s="86" t="n">
        <v>495</v>
      </c>
      <c r="E14" s="86" t="n">
        <v>-1</v>
      </c>
      <c r="F14" s="85" t="n">
        <v>494</v>
      </c>
      <c r="G14" s="86" t="n">
        <v>505</v>
      </c>
      <c r="H14" s="86" t="n">
        <v>-11</v>
      </c>
      <c r="I14" s="85" t="n">
        <v>463</v>
      </c>
      <c r="J14" s="86" t="n">
        <v>499</v>
      </c>
      <c r="K14" s="86" t="n">
        <v>-36</v>
      </c>
      <c r="L14" s="85" t="n">
        <v>494</v>
      </c>
      <c r="M14" s="86" t="n">
        <v>485</v>
      </c>
      <c r="N14" s="86" t="n">
        <v>9</v>
      </c>
      <c r="O14" s="85" t="n">
        <f aca="false">K14+H14+E14</f>
        <v>-48</v>
      </c>
      <c r="P14" s="87" t="n">
        <f aca="false">O14/(J14+G14+D14+1)</f>
        <v>-0.032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3000</v>
      </c>
      <c r="D15" s="86" t="n">
        <v>3160</v>
      </c>
      <c r="E15" s="86" t="n">
        <v>-160</v>
      </c>
      <c r="F15" s="85" t="n">
        <v>3000</v>
      </c>
      <c r="G15" s="86" t="n">
        <v>3191</v>
      </c>
      <c r="H15" s="86" t="n">
        <v>-191</v>
      </c>
      <c r="I15" s="85" t="n">
        <v>6662</v>
      </c>
      <c r="J15" s="86" t="n">
        <v>3152</v>
      </c>
      <c r="K15" s="86" t="n">
        <v>3510</v>
      </c>
      <c r="L15" s="85" t="n">
        <v>3040</v>
      </c>
      <c r="M15" s="86" t="n">
        <v>3044</v>
      </c>
      <c r="N15" s="86" t="n">
        <v>-4</v>
      </c>
      <c r="O15" s="85" t="n">
        <f aca="false">K15+H15+E15</f>
        <v>3159</v>
      </c>
      <c r="P15" s="87" t="n">
        <f aca="false">O15/(J15+G15+D15+1)</f>
        <v>0.332386363636364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6091</v>
      </c>
      <c r="E16" s="86" t="n">
        <v>-91</v>
      </c>
      <c r="F16" s="85" t="n">
        <v>6000</v>
      </c>
      <c r="G16" s="86" t="n">
        <v>6189</v>
      </c>
      <c r="H16" s="86" t="n">
        <v>-189</v>
      </c>
      <c r="I16" s="85" t="n">
        <v>6000</v>
      </c>
      <c r="J16" s="86" t="n">
        <v>6132</v>
      </c>
      <c r="K16" s="86" t="n">
        <v>-132</v>
      </c>
      <c r="L16" s="85" t="n">
        <v>3000</v>
      </c>
      <c r="M16" s="86" t="n">
        <v>5933</v>
      </c>
      <c r="N16" s="86" t="n">
        <v>-2933</v>
      </c>
      <c r="O16" s="85" t="n">
        <f aca="false">K16+H16+E16</f>
        <v>-412</v>
      </c>
      <c r="P16" s="87" t="n">
        <f aca="false">O16/(J16+G16+D16+1)</f>
        <v>-0.0223754955737794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331</v>
      </c>
      <c r="E17" s="86" t="n">
        <v>-331</v>
      </c>
      <c r="F17" s="85" t="n">
        <v>260</v>
      </c>
      <c r="G17" s="86" t="n">
        <v>337</v>
      </c>
      <c r="H17" s="86" t="n">
        <v>-77</v>
      </c>
      <c r="I17" s="85" t="n">
        <v>0</v>
      </c>
      <c r="J17" s="86" t="n">
        <v>334</v>
      </c>
      <c r="K17" s="86" t="n">
        <v>-334</v>
      </c>
      <c r="L17" s="85" t="n">
        <v>0</v>
      </c>
      <c r="M17" s="86" t="n">
        <v>323</v>
      </c>
      <c r="N17" s="86" t="n">
        <v>-323</v>
      </c>
      <c r="O17" s="85" t="n">
        <f aca="false">K17+H17+E17</f>
        <v>-742</v>
      </c>
      <c r="P17" s="87" t="n">
        <f aca="false">O17/(J17+G17+D17+1)</f>
        <v>-0.739780658025922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4521</v>
      </c>
      <c r="D18" s="86" t="n">
        <v>4078</v>
      </c>
      <c r="E18" s="86" t="n">
        <v>443</v>
      </c>
      <c r="F18" s="85" t="n">
        <v>3220</v>
      </c>
      <c r="G18" s="86" t="n">
        <v>4109</v>
      </c>
      <c r="H18" s="86" t="n">
        <v>-889</v>
      </c>
      <c r="I18" s="85" t="n">
        <v>3029</v>
      </c>
      <c r="J18" s="86" t="n">
        <v>4069</v>
      </c>
      <c r="K18" s="86" t="n">
        <v>-1040</v>
      </c>
      <c r="L18" s="85" t="n">
        <v>2588</v>
      </c>
      <c r="M18" s="86" t="n">
        <v>3960</v>
      </c>
      <c r="N18" s="86" t="n">
        <v>-1372</v>
      </c>
      <c r="O18" s="85" t="n">
        <f aca="false">K18+H18+E18</f>
        <v>-1486</v>
      </c>
      <c r="P18" s="87" t="n">
        <f aca="false">O18/(J18+G18+D18+1)</f>
        <v>-0.121236844252264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4300</v>
      </c>
      <c r="D19" s="86" t="n">
        <v>4605</v>
      </c>
      <c r="E19" s="86" t="n">
        <v>-305</v>
      </c>
      <c r="F19" s="85" t="n">
        <v>4300</v>
      </c>
      <c r="G19" s="86" t="n">
        <v>4712</v>
      </c>
      <c r="H19" s="86" t="n">
        <v>-412</v>
      </c>
      <c r="I19" s="85" t="n">
        <v>5163</v>
      </c>
      <c r="J19" s="86" t="n">
        <v>4596</v>
      </c>
      <c r="K19" s="86" t="n">
        <v>567</v>
      </c>
      <c r="L19" s="85" t="n">
        <v>4245</v>
      </c>
      <c r="M19" s="86" t="n">
        <v>4246</v>
      </c>
      <c r="N19" s="86" t="n">
        <v>-1</v>
      </c>
      <c r="O19" s="85" t="n">
        <f aca="false">K19+H19+E19</f>
        <v>-150</v>
      </c>
      <c r="P19" s="87" t="n">
        <f aca="false">O19/(J19+G19+D19+1)</f>
        <v>-0.0107805088400173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548501</v>
      </c>
      <c r="D20" s="86" t="n">
        <v>466200</v>
      </c>
      <c r="E20" s="86" t="n">
        <v>82301</v>
      </c>
      <c r="F20" s="85" t="n">
        <v>496479</v>
      </c>
      <c r="G20" s="86" t="n">
        <v>476829</v>
      </c>
      <c r="H20" s="86" t="n">
        <v>19650</v>
      </c>
      <c r="I20" s="85" t="n">
        <v>465475</v>
      </c>
      <c r="J20" s="86" t="n">
        <v>461601</v>
      </c>
      <c r="K20" s="86" t="n">
        <v>3874</v>
      </c>
      <c r="L20" s="85" t="n">
        <v>416663</v>
      </c>
      <c r="M20" s="86" t="n">
        <v>419065</v>
      </c>
      <c r="N20" s="86" t="n">
        <v>-2402</v>
      </c>
      <c r="O20" s="85" t="n">
        <f aca="false">K20+H20+E20</f>
        <v>105825</v>
      </c>
      <c r="P20" s="87" t="n">
        <f aca="false">O20/(J20+G20+D20+1)</f>
        <v>0.0753400715205631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1419</v>
      </c>
      <c r="E21" s="86" t="n">
        <v>267</v>
      </c>
      <c r="F21" s="85" t="n">
        <v>1686</v>
      </c>
      <c r="G21" s="86" t="n">
        <v>1455</v>
      </c>
      <c r="H21" s="86" t="n">
        <v>231</v>
      </c>
      <c r="I21" s="85" t="n">
        <v>1686</v>
      </c>
      <c r="J21" s="86" t="n">
        <v>1425</v>
      </c>
      <c r="K21" s="86" t="n">
        <v>261</v>
      </c>
      <c r="L21" s="85" t="n">
        <v>1346</v>
      </c>
      <c r="M21" s="86" t="n">
        <v>1345</v>
      </c>
      <c r="N21" s="86" t="n">
        <v>1</v>
      </c>
      <c r="O21" s="85" t="n">
        <f aca="false">K21+H21+E21</f>
        <v>759</v>
      </c>
      <c r="P21" s="87" t="n">
        <f aca="false">O21/(J21+G21+D21+1)</f>
        <v>0.176511627906977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X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1157</v>
      </c>
      <c r="D22" s="86" t="n">
        <v>648</v>
      </c>
      <c r="E22" s="86" t="n">
        <v>509</v>
      </c>
      <c r="F22" s="85" t="n">
        <v>1157</v>
      </c>
      <c r="G22" s="86" t="n">
        <v>677</v>
      </c>
      <c r="H22" s="86" t="n">
        <v>480</v>
      </c>
      <c r="I22" s="85" t="n">
        <v>1138</v>
      </c>
      <c r="J22" s="86" t="n">
        <v>649</v>
      </c>
      <c r="K22" s="86" t="n">
        <v>489</v>
      </c>
      <c r="L22" s="85" t="n">
        <v>557</v>
      </c>
      <c r="M22" s="86" t="n">
        <v>570</v>
      </c>
      <c r="N22" s="86" t="n">
        <v>-13</v>
      </c>
      <c r="O22" s="85" t="n">
        <f aca="false">K22+H22+E22</f>
        <v>1478</v>
      </c>
      <c r="P22" s="87" t="n">
        <f aca="false">O22/(J22+G22+D22+1)</f>
        <v>0.748354430379747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300</v>
      </c>
      <c r="D23" s="86" t="n">
        <v>346</v>
      </c>
      <c r="E23" s="86" t="n">
        <v>-46</v>
      </c>
      <c r="F23" s="85" t="n">
        <v>300</v>
      </c>
      <c r="G23" s="86" t="n">
        <v>366</v>
      </c>
      <c r="H23" s="86" t="n">
        <v>-66</v>
      </c>
      <c r="I23" s="85" t="n">
        <v>400</v>
      </c>
      <c r="J23" s="86" t="n">
        <v>355</v>
      </c>
      <c r="K23" s="86" t="n">
        <v>45</v>
      </c>
      <c r="L23" s="85" t="n">
        <v>328</v>
      </c>
      <c r="M23" s="86" t="n">
        <v>328</v>
      </c>
      <c r="N23" s="86" t="n">
        <v>0</v>
      </c>
      <c r="O23" s="85" t="n">
        <f aca="false">K23+H23+E23</f>
        <v>-67</v>
      </c>
      <c r="P23" s="87" t="n">
        <f aca="false">O23/(J23+G23+D23+1)</f>
        <v>-0.0627340823970038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44557</v>
      </c>
      <c r="D24" s="86" t="n">
        <v>45346</v>
      </c>
      <c r="E24" s="86" t="n">
        <v>-789</v>
      </c>
      <c r="F24" s="85" t="n">
        <v>42410</v>
      </c>
      <c r="G24" s="86" t="n">
        <v>46119</v>
      </c>
      <c r="H24" s="86" t="n">
        <v>-3709</v>
      </c>
      <c r="I24" s="85" t="n">
        <v>11874</v>
      </c>
      <c r="J24" s="86" t="n">
        <v>45787</v>
      </c>
      <c r="K24" s="86" t="n">
        <v>-33913</v>
      </c>
      <c r="L24" s="85" t="n">
        <v>40937</v>
      </c>
      <c r="M24" s="86" t="n">
        <v>46928</v>
      </c>
      <c r="N24" s="86" t="n">
        <v>-5991</v>
      </c>
      <c r="O24" s="85" t="n">
        <f aca="false">K24+H24+E24</f>
        <v>-38411</v>
      </c>
      <c r="P24" s="87" t="n">
        <f aca="false">O24/(J24+G24+D24+1)</f>
        <v>-0.279855449425514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30000</v>
      </c>
      <c r="D25" s="86" t="n">
        <v>23040</v>
      </c>
      <c r="E25" s="86" t="n">
        <v>6960</v>
      </c>
      <c r="F25" s="85" t="n">
        <v>30000</v>
      </c>
      <c r="G25" s="86" t="n">
        <v>24547</v>
      </c>
      <c r="H25" s="86" t="n">
        <v>5453</v>
      </c>
      <c r="I25" s="85" t="n">
        <v>20918</v>
      </c>
      <c r="J25" s="86" t="n">
        <v>28441</v>
      </c>
      <c r="K25" s="86" t="n">
        <v>-7523</v>
      </c>
      <c r="L25" s="85" t="n">
        <v>24918</v>
      </c>
      <c r="M25" s="86" t="n">
        <v>27650</v>
      </c>
      <c r="N25" s="86" t="n">
        <v>-2732</v>
      </c>
      <c r="O25" s="85" t="n">
        <f aca="false">K25+H25+E25</f>
        <v>4890</v>
      </c>
      <c r="P25" s="87" t="n">
        <f aca="false">O25/(J25+G25+D25+1)</f>
        <v>0.0643175630351576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142832</v>
      </c>
      <c r="D26" s="86" t="n">
        <v>149516</v>
      </c>
      <c r="E26" s="86" t="n">
        <v>-6684</v>
      </c>
      <c r="F26" s="85" t="n">
        <v>161997</v>
      </c>
      <c r="G26" s="86" t="n">
        <v>142275</v>
      </c>
      <c r="H26" s="86" t="n">
        <v>19722</v>
      </c>
      <c r="I26" s="85" t="n">
        <v>137668</v>
      </c>
      <c r="J26" s="86" t="n">
        <v>144644</v>
      </c>
      <c r="K26" s="86" t="n">
        <v>-6976</v>
      </c>
      <c r="L26" s="85" t="n">
        <v>136138</v>
      </c>
      <c r="M26" s="86" t="n">
        <v>139618</v>
      </c>
      <c r="N26" s="86" t="n">
        <v>-3480</v>
      </c>
      <c r="O26" s="85" t="n">
        <f aca="false">K26+H26+E26</f>
        <v>6062</v>
      </c>
      <c r="P26" s="87" t="n">
        <f aca="false">O26/(J26+G26+D26+1)</f>
        <v>0.0138897799448258</v>
      </c>
      <c r="Q26" s="88"/>
      <c r="R26" s="89" t="s">
        <v>15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 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5046</v>
      </c>
      <c r="D27" s="86" t="n">
        <v>12342</v>
      </c>
      <c r="E27" s="86" t="n">
        <v>-7296</v>
      </c>
      <c r="F27" s="85" t="n">
        <v>7500</v>
      </c>
      <c r="G27" s="86" t="n">
        <v>11245</v>
      </c>
      <c r="H27" s="86" t="n">
        <v>-3745</v>
      </c>
      <c r="I27" s="85" t="n">
        <v>2848</v>
      </c>
      <c r="J27" s="86" t="n">
        <v>12714</v>
      </c>
      <c r="K27" s="86" t="n">
        <v>-9866</v>
      </c>
      <c r="L27" s="85" t="n">
        <v>11778</v>
      </c>
      <c r="M27" s="86" t="n">
        <v>12659</v>
      </c>
      <c r="N27" s="86" t="n">
        <v>-881</v>
      </c>
      <c r="O27" s="85" t="n">
        <f aca="false">K27+H27+E27</f>
        <v>-20907</v>
      </c>
      <c r="P27" s="87" t="n">
        <f aca="false">O27/(J27+G27+D27+1)</f>
        <v>-0.575918682166272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97925</v>
      </c>
      <c r="D28" s="86" t="n">
        <v>90342</v>
      </c>
      <c r="E28" s="86" t="n">
        <v>7583</v>
      </c>
      <c r="F28" s="85" t="n">
        <v>105893</v>
      </c>
      <c r="G28" s="86" t="n">
        <v>94023</v>
      </c>
      <c r="H28" s="86" t="n">
        <v>11870</v>
      </c>
      <c r="I28" s="85" t="n">
        <v>86618</v>
      </c>
      <c r="J28" s="86" t="n">
        <v>100687</v>
      </c>
      <c r="K28" s="86" t="n">
        <v>-14069</v>
      </c>
      <c r="L28" s="85" t="n">
        <v>87083</v>
      </c>
      <c r="M28" s="86" t="n">
        <v>99755</v>
      </c>
      <c r="N28" s="86" t="n">
        <v>-12672</v>
      </c>
      <c r="O28" s="85" t="n">
        <f aca="false">K28+H28+E28</f>
        <v>5384</v>
      </c>
      <c r="P28" s="87" t="n">
        <f aca="false">O28/(J28+G28+D28+1)</f>
        <v>0.0188877156177974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X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4589</v>
      </c>
      <c r="D29" s="86" t="n">
        <v>24676</v>
      </c>
      <c r="E29" s="86" t="n">
        <v>-20087</v>
      </c>
      <c r="F29" s="85" t="n">
        <v>10000</v>
      </c>
      <c r="G29" s="86" t="n">
        <v>14049</v>
      </c>
      <c r="H29" s="86" t="n">
        <v>-4049</v>
      </c>
      <c r="I29" s="85" t="n">
        <v>30670</v>
      </c>
      <c r="J29" s="86" t="n">
        <v>19899</v>
      </c>
      <c r="K29" s="86" t="n">
        <v>10771</v>
      </c>
      <c r="L29" s="85" t="n">
        <v>24000</v>
      </c>
      <c r="M29" s="86" t="n">
        <v>15961</v>
      </c>
      <c r="N29" s="86" t="n">
        <v>8039</v>
      </c>
      <c r="O29" s="85" t="n">
        <f aca="false">K29+H29+E29</f>
        <v>-13365</v>
      </c>
      <c r="P29" s="87" t="n">
        <f aca="false">O29/(J29+G29+D29+1)</f>
        <v>-0.227974413646055</v>
      </c>
      <c r="Q29" s="118"/>
      <c r="R29" s="89" t="s">
        <v>15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 </v>
      </c>
      <c r="U29" s="116" t="str">
        <f aca="false">IF($C$4="High Inventory",IF(AND($O29&gt;=0,$P29&gt;=Summary!$C$150),"X"," "),IF(AND($O29&lt;=0,$P29&lt;=-Summary!$C$150),"X"," "))</f>
        <v> 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259851</v>
      </c>
      <c r="D30" s="86" t="n">
        <v>317729</v>
      </c>
      <c r="E30" s="86" t="n">
        <v>-57878</v>
      </c>
      <c r="F30" s="85" t="n">
        <v>261167</v>
      </c>
      <c r="G30" s="86" t="n">
        <v>323038</v>
      </c>
      <c r="H30" s="86" t="n">
        <v>-61871</v>
      </c>
      <c r="I30" s="85" t="n">
        <v>527064</v>
      </c>
      <c r="J30" s="86" t="n">
        <v>327113</v>
      </c>
      <c r="K30" s="86" t="n">
        <v>199951</v>
      </c>
      <c r="L30" s="85" t="n">
        <v>305333</v>
      </c>
      <c r="M30" s="86" t="n">
        <v>309377</v>
      </c>
      <c r="N30" s="86" t="n">
        <v>-4044</v>
      </c>
      <c r="O30" s="85" t="n">
        <f aca="false">K30+H30+E30</f>
        <v>80202</v>
      </c>
      <c r="P30" s="87" t="n">
        <f aca="false">O30/(J30+G30+D30+1)</f>
        <v>0.0828634925161254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12781</v>
      </c>
      <c r="D31" s="86" t="n">
        <v>32028</v>
      </c>
      <c r="E31" s="86" t="n">
        <v>-19247</v>
      </c>
      <c r="F31" s="85" t="n">
        <v>25520</v>
      </c>
      <c r="G31" s="86" t="n">
        <v>30710</v>
      </c>
      <c r="H31" s="86" t="n">
        <v>-5190</v>
      </c>
      <c r="I31" s="85" t="n">
        <v>13836</v>
      </c>
      <c r="J31" s="86" t="n">
        <v>31029</v>
      </c>
      <c r="K31" s="86" t="n">
        <v>-17193</v>
      </c>
      <c r="L31" s="85" t="n">
        <v>14270</v>
      </c>
      <c r="M31" s="86" t="n">
        <v>29731</v>
      </c>
      <c r="N31" s="86" t="n">
        <v>-15461</v>
      </c>
      <c r="O31" s="85" t="n">
        <f aca="false">K31+H31+E31</f>
        <v>-41630</v>
      </c>
      <c r="P31" s="87" t="n">
        <f aca="false">O31/(J31+G31+D31+1)</f>
        <v>-0.443968091459773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19000</v>
      </c>
      <c r="D32" s="86" t="n">
        <v>12899</v>
      </c>
      <c r="E32" s="86" t="n">
        <v>6101</v>
      </c>
      <c r="F32" s="85" t="n">
        <v>18492</v>
      </c>
      <c r="G32" s="86" t="n">
        <v>13914</v>
      </c>
      <c r="H32" s="86" t="n">
        <v>4578</v>
      </c>
      <c r="I32" s="85" t="n">
        <v>16000</v>
      </c>
      <c r="J32" s="86" t="n">
        <v>13954</v>
      </c>
      <c r="K32" s="86" t="n">
        <v>2046</v>
      </c>
      <c r="L32" s="85" t="n">
        <v>15000</v>
      </c>
      <c r="M32" s="86" t="n">
        <v>16077</v>
      </c>
      <c r="N32" s="86" t="n">
        <v>-1077</v>
      </c>
      <c r="O32" s="85" t="n">
        <f aca="false">K32+H32+E32</f>
        <v>12725</v>
      </c>
      <c r="P32" s="87" t="n">
        <f aca="false">O32/(J32+G32+D32+1)</f>
        <v>0.312132064364207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11728</v>
      </c>
      <c r="D33" s="134" t="n">
        <v>11563</v>
      </c>
      <c r="E33" s="134" t="n">
        <v>165</v>
      </c>
      <c r="F33" s="133" t="n">
        <v>11728</v>
      </c>
      <c r="G33" s="134" t="n">
        <v>11320</v>
      </c>
      <c r="H33" s="134" t="n">
        <v>408</v>
      </c>
      <c r="I33" s="133" t="n">
        <v>11728</v>
      </c>
      <c r="J33" s="134" t="n">
        <v>11322</v>
      </c>
      <c r="K33" s="134" t="n">
        <v>406</v>
      </c>
      <c r="L33" s="133" t="n">
        <v>11728</v>
      </c>
      <c r="M33" s="134" t="n">
        <v>10560</v>
      </c>
      <c r="N33" s="134" t="n">
        <v>1168</v>
      </c>
      <c r="O33" s="85" t="n">
        <f aca="false">K33+H33+E33</f>
        <v>979</v>
      </c>
      <c r="P33" s="87" t="n">
        <f aca="false">O33/(J33+G33+D33+1)</f>
        <v>0.0286207098169912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57081</v>
      </c>
      <c r="D34" s="86" t="n">
        <v>55633</v>
      </c>
      <c r="E34" s="86" t="n">
        <v>1448</v>
      </c>
      <c r="F34" s="85" t="n">
        <v>81718</v>
      </c>
      <c r="G34" s="86" t="n">
        <v>56769</v>
      </c>
      <c r="H34" s="86" t="n">
        <v>24949</v>
      </c>
      <c r="I34" s="85" t="n">
        <v>52137</v>
      </c>
      <c r="J34" s="86" t="n">
        <v>56317</v>
      </c>
      <c r="K34" s="86" t="n">
        <v>-4180</v>
      </c>
      <c r="L34" s="85" t="n">
        <v>52099</v>
      </c>
      <c r="M34" s="86" t="n">
        <v>56240</v>
      </c>
      <c r="N34" s="86" t="n">
        <v>-4141</v>
      </c>
      <c r="O34" s="85" t="n">
        <f aca="false">K34+H34+E34</f>
        <v>22217</v>
      </c>
      <c r="P34" s="87" t="n">
        <f aca="false">O34/(J34+G34+D34+1)</f>
        <v>0.131679706021811</v>
      </c>
      <c r="Q34" s="88"/>
      <c r="R34" s="89" t="s">
        <v>44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X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55686</v>
      </c>
      <c r="D35" s="86" t="n">
        <v>32374</v>
      </c>
      <c r="E35" s="86" t="n">
        <v>23312</v>
      </c>
      <c r="F35" s="85" t="n">
        <v>40966</v>
      </c>
      <c r="G35" s="86" t="n">
        <v>33007</v>
      </c>
      <c r="H35" s="86" t="n">
        <v>7959</v>
      </c>
      <c r="I35" s="85" t="n">
        <v>41215</v>
      </c>
      <c r="J35" s="86" t="n">
        <v>32733</v>
      </c>
      <c r="K35" s="86" t="n">
        <v>8482</v>
      </c>
      <c r="L35" s="85" t="n">
        <v>34498</v>
      </c>
      <c r="M35" s="86" t="n">
        <v>30524</v>
      </c>
      <c r="N35" s="86" t="n">
        <v>3974</v>
      </c>
      <c r="O35" s="85" t="n">
        <f aca="false">K35+H35+E35</f>
        <v>39753</v>
      </c>
      <c r="P35" s="87" t="n">
        <f aca="false">O35/(J35+G35+D35+1)</f>
        <v>0.405167405595475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1550</v>
      </c>
      <c r="E36" s="86" t="n">
        <v>-1550</v>
      </c>
      <c r="F36" s="85" t="n">
        <v>0</v>
      </c>
      <c r="G36" s="86" t="n">
        <v>1571</v>
      </c>
      <c r="H36" s="86" t="n">
        <v>-1571</v>
      </c>
      <c r="I36" s="85" t="n">
        <v>0</v>
      </c>
      <c r="J36" s="86" t="n">
        <v>4509</v>
      </c>
      <c r="K36" s="86" t="n">
        <v>-4509</v>
      </c>
      <c r="L36" s="85" t="n">
        <v>0</v>
      </c>
      <c r="M36" s="86" t="n">
        <v>1195</v>
      </c>
      <c r="N36" s="86" t="n">
        <v>-1195</v>
      </c>
      <c r="O36" s="85" t="n">
        <f aca="false">K36+H36+E36</f>
        <v>-7630</v>
      </c>
      <c r="P36" s="87" t="n">
        <f aca="false">O36/(J36+G36+D36+1)</f>
        <v>-0.99986895557594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357</v>
      </c>
      <c r="D37" s="86" t="n">
        <v>388</v>
      </c>
      <c r="E37" s="86" t="n">
        <v>-31</v>
      </c>
      <c r="F37" s="85" t="n">
        <v>254</v>
      </c>
      <c r="G37" s="86" t="n">
        <v>376</v>
      </c>
      <c r="H37" s="86" t="n">
        <v>-122</v>
      </c>
      <c r="I37" s="85" t="n">
        <v>239</v>
      </c>
      <c r="J37" s="86" t="n">
        <v>387</v>
      </c>
      <c r="K37" s="86" t="n">
        <v>-148</v>
      </c>
      <c r="L37" s="85" t="n">
        <v>241</v>
      </c>
      <c r="M37" s="86" t="n">
        <v>381</v>
      </c>
      <c r="N37" s="86" t="n">
        <v>-140</v>
      </c>
      <c r="O37" s="85" t="n">
        <f aca="false">K37+H37+E37</f>
        <v>-301</v>
      </c>
      <c r="P37" s="87" t="n">
        <f aca="false">O37/(J37+G37+D37+1)</f>
        <v>-0.261284722222222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31633</v>
      </c>
      <c r="D38" s="86" t="n">
        <v>18295</v>
      </c>
      <c r="E38" s="86" t="n">
        <v>13338</v>
      </c>
      <c r="F38" s="85" t="n">
        <v>21877</v>
      </c>
      <c r="G38" s="86" t="n">
        <v>16796</v>
      </c>
      <c r="H38" s="86" t="n">
        <v>5081</v>
      </c>
      <c r="I38" s="85" t="n">
        <v>31749</v>
      </c>
      <c r="J38" s="86" t="n">
        <v>18366</v>
      </c>
      <c r="K38" s="86" t="n">
        <v>13383</v>
      </c>
      <c r="L38" s="85" t="n">
        <v>19682</v>
      </c>
      <c r="M38" s="86" t="n">
        <v>18070</v>
      </c>
      <c r="N38" s="86" t="n">
        <v>1612</v>
      </c>
      <c r="O38" s="85" t="n">
        <f aca="false">K38+H38+E38</f>
        <v>31802</v>
      </c>
      <c r="P38" s="87" t="n">
        <f aca="false">O38/(J38+G38+D38+1)</f>
        <v>0.594896928429795</v>
      </c>
      <c r="Q38" s="8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2422</v>
      </c>
      <c r="D39" s="86" t="n">
        <v>5386</v>
      </c>
      <c r="E39" s="86" t="n">
        <v>-2964</v>
      </c>
      <c r="F39" s="85" t="n">
        <v>39842</v>
      </c>
      <c r="G39" s="86" t="n">
        <v>920</v>
      </c>
      <c r="H39" s="86" t="n">
        <v>38922</v>
      </c>
      <c r="I39" s="85" t="n">
        <v>7177</v>
      </c>
      <c r="J39" s="86" t="n">
        <v>13515</v>
      </c>
      <c r="K39" s="86" t="n">
        <v>-6338</v>
      </c>
      <c r="L39" s="85" t="n">
        <v>12321</v>
      </c>
      <c r="M39" s="86" t="n">
        <v>17327</v>
      </c>
      <c r="N39" s="86" t="n">
        <v>-5006</v>
      </c>
      <c r="O39" s="85" t="n">
        <f aca="false">K39+H39+E39</f>
        <v>29620</v>
      </c>
      <c r="P39" s="87" t="n">
        <f aca="false">O39/(J39+G39+D39+1)</f>
        <v>1.49429926344466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6735</v>
      </c>
      <c r="D40" s="86" t="n">
        <v>6204</v>
      </c>
      <c r="E40" s="86" t="n">
        <v>531</v>
      </c>
      <c r="F40" s="85" t="n">
        <v>6735</v>
      </c>
      <c r="G40" s="86" t="n">
        <v>6257</v>
      </c>
      <c r="H40" s="86" t="n">
        <v>478</v>
      </c>
      <c r="I40" s="85" t="n">
        <v>6159</v>
      </c>
      <c r="J40" s="86" t="n">
        <v>5989</v>
      </c>
      <c r="K40" s="86" t="n">
        <v>170</v>
      </c>
      <c r="L40" s="85" t="n">
        <v>5835</v>
      </c>
      <c r="M40" s="86" t="n">
        <v>6184</v>
      </c>
      <c r="N40" s="86" t="n">
        <v>-349</v>
      </c>
      <c r="O40" s="85" t="n">
        <f aca="false">K40+H40+E40</f>
        <v>1179</v>
      </c>
      <c r="P40" s="87" t="n">
        <f aca="false">O40/(J40+G40+D40+1)</f>
        <v>0.0638989756652756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460255</v>
      </c>
      <c r="D41" s="86" t="n">
        <v>424587</v>
      </c>
      <c r="E41" s="86" t="n">
        <v>35668</v>
      </c>
      <c r="F41" s="85" t="n">
        <v>444127</v>
      </c>
      <c r="G41" s="86" t="n">
        <v>391145</v>
      </c>
      <c r="H41" s="86" t="n">
        <v>52982</v>
      </c>
      <c r="I41" s="85" t="n">
        <v>325826</v>
      </c>
      <c r="J41" s="86" t="n">
        <v>352439</v>
      </c>
      <c r="K41" s="86" t="n">
        <v>-26613</v>
      </c>
      <c r="L41" s="85" t="n">
        <v>375516</v>
      </c>
      <c r="M41" s="86" t="n">
        <v>430807</v>
      </c>
      <c r="N41" s="86" t="n">
        <v>-55291</v>
      </c>
      <c r="O41" s="85" t="n">
        <f aca="false">K41+H41+E41</f>
        <v>62037</v>
      </c>
      <c r="P41" s="87" t="n">
        <f aca="false">O41/(J41+G41+D41+1)</f>
        <v>0.0531060494516219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475</v>
      </c>
      <c r="E42" s="86" t="n">
        <v>-25</v>
      </c>
      <c r="F42" s="85" t="n">
        <v>450</v>
      </c>
      <c r="G42" s="86" t="n">
        <v>467</v>
      </c>
      <c r="H42" s="86" t="n">
        <v>-17</v>
      </c>
      <c r="I42" s="85" t="n">
        <v>450</v>
      </c>
      <c r="J42" s="86" t="n">
        <v>452</v>
      </c>
      <c r="K42" s="86" t="n">
        <v>-2</v>
      </c>
      <c r="L42" s="85" t="n">
        <v>450</v>
      </c>
      <c r="M42" s="86" t="n">
        <v>433</v>
      </c>
      <c r="N42" s="86" t="n">
        <v>17</v>
      </c>
      <c r="O42" s="85" t="n">
        <f aca="false">K42+H42+E42</f>
        <v>-44</v>
      </c>
      <c r="P42" s="87" t="n">
        <f aca="false">O42/(J42+G42+D42+1)</f>
        <v>-0.0315412186379928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12194</v>
      </c>
      <c r="E43" s="86" t="n">
        <v>-1194</v>
      </c>
      <c r="F43" s="85" t="n">
        <v>16000</v>
      </c>
      <c r="G43" s="86" t="n">
        <v>11247</v>
      </c>
      <c r="H43" s="86" t="n">
        <v>4753</v>
      </c>
      <c r="I43" s="85" t="n">
        <v>11000</v>
      </c>
      <c r="J43" s="86" t="n">
        <v>11051</v>
      </c>
      <c r="K43" s="86" t="n">
        <v>-51</v>
      </c>
      <c r="L43" s="85" t="n">
        <v>11000</v>
      </c>
      <c r="M43" s="86" t="n">
        <v>10474</v>
      </c>
      <c r="N43" s="86" t="n">
        <v>526</v>
      </c>
      <c r="O43" s="85" t="n">
        <f aca="false">K43+H43+E43</f>
        <v>3508</v>
      </c>
      <c r="P43" s="87" t="n">
        <f aca="false">O43/(J43+G43+D43+1)</f>
        <v>0.101701794567014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X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5440</v>
      </c>
      <c r="D44" s="86" t="n">
        <v>4868</v>
      </c>
      <c r="E44" s="86" t="n">
        <v>572</v>
      </c>
      <c r="F44" s="85" t="n">
        <v>5442</v>
      </c>
      <c r="G44" s="86" t="n">
        <v>4730</v>
      </c>
      <c r="H44" s="86" t="n">
        <v>712</v>
      </c>
      <c r="I44" s="85" t="n">
        <v>2736</v>
      </c>
      <c r="J44" s="86" t="n">
        <v>4628</v>
      </c>
      <c r="K44" s="86" t="n">
        <v>-1892</v>
      </c>
      <c r="L44" s="85" t="n">
        <v>3389</v>
      </c>
      <c r="M44" s="86" t="n">
        <v>4308</v>
      </c>
      <c r="N44" s="86" t="n">
        <v>-919</v>
      </c>
      <c r="O44" s="85" t="n">
        <f aca="false">K44+H44+E44</f>
        <v>-608</v>
      </c>
      <c r="P44" s="87" t="n">
        <f aca="false">O44/(J44+G44+D44+1)</f>
        <v>-0.0427356434947635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 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55622</v>
      </c>
      <c r="D45" s="86" t="n">
        <v>60995</v>
      </c>
      <c r="E45" s="86" t="n">
        <v>-5373</v>
      </c>
      <c r="F45" s="85" t="n">
        <v>81767</v>
      </c>
      <c r="G45" s="86" t="n">
        <v>61139</v>
      </c>
      <c r="H45" s="86" t="n">
        <v>20628</v>
      </c>
      <c r="I45" s="85" t="n">
        <v>59528</v>
      </c>
      <c r="J45" s="86" t="n">
        <v>61736</v>
      </c>
      <c r="K45" s="86" t="n">
        <v>-2208</v>
      </c>
      <c r="L45" s="85" t="n">
        <v>56827</v>
      </c>
      <c r="M45" s="86" t="n">
        <v>60232</v>
      </c>
      <c r="N45" s="86" t="n">
        <v>-3405</v>
      </c>
      <c r="O45" s="85" t="n">
        <f aca="false">K45+H45+E45</f>
        <v>13047</v>
      </c>
      <c r="P45" s="87" t="n">
        <f aca="false">O45/(J45+G45+D45+1)</f>
        <v>0.0709573559723937</v>
      </c>
      <c r="Q45" s="88"/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1311</v>
      </c>
      <c r="D46" s="86" t="n">
        <v>269</v>
      </c>
      <c r="E46" s="86" t="n">
        <v>1042</v>
      </c>
      <c r="F46" s="85" t="n">
        <v>0</v>
      </c>
      <c r="G46" s="86" t="n">
        <v>275</v>
      </c>
      <c r="H46" s="86" t="n">
        <v>-275</v>
      </c>
      <c r="I46" s="85" t="n">
        <v>917</v>
      </c>
      <c r="J46" s="86" t="n">
        <v>279</v>
      </c>
      <c r="K46" s="86" t="n">
        <v>638</v>
      </c>
      <c r="L46" s="85" t="n">
        <v>1089</v>
      </c>
      <c r="M46" s="86" t="n">
        <v>298</v>
      </c>
      <c r="N46" s="86" t="n">
        <v>791</v>
      </c>
      <c r="O46" s="85" t="n">
        <f aca="false">K46+H46+E46</f>
        <v>1405</v>
      </c>
      <c r="P46" s="87" t="n">
        <f aca="false">O46/(J46+G46+D46+1)</f>
        <v>1.70509708737864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X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1420</v>
      </c>
      <c r="D47" s="86" t="n">
        <v>6759</v>
      </c>
      <c r="E47" s="86" t="n">
        <v>-5339</v>
      </c>
      <c r="F47" s="85" t="n">
        <v>4125</v>
      </c>
      <c r="G47" s="86" t="n">
        <v>6910</v>
      </c>
      <c r="H47" s="86" t="n">
        <v>-2785</v>
      </c>
      <c r="I47" s="85" t="n">
        <v>4733</v>
      </c>
      <c r="J47" s="86" t="n">
        <v>6809</v>
      </c>
      <c r="K47" s="86" t="n">
        <v>-2076</v>
      </c>
      <c r="L47" s="85" t="n">
        <v>4741</v>
      </c>
      <c r="M47" s="86" t="n">
        <v>6906</v>
      </c>
      <c r="N47" s="86" t="n">
        <v>-2165</v>
      </c>
      <c r="O47" s="85" t="n">
        <f aca="false">K47+H47+E47</f>
        <v>-10200</v>
      </c>
      <c r="P47" s="87" t="n">
        <f aca="false">O47/(J47+G47+D47+1)</f>
        <v>-0.498071194882563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11</v>
      </c>
      <c r="E53" s="86" t="n">
        <v>-11</v>
      </c>
      <c r="F53" s="85" t="n">
        <v>0</v>
      </c>
      <c r="G53" s="86" t="n">
        <v>10</v>
      </c>
      <c r="H53" s="86" t="n">
        <v>-10</v>
      </c>
      <c r="I53" s="85" t="n">
        <v>0</v>
      </c>
      <c r="J53" s="86" t="n">
        <v>11</v>
      </c>
      <c r="K53" s="86" t="n">
        <v>-11</v>
      </c>
      <c r="L53" s="85" t="n">
        <v>0</v>
      </c>
      <c r="M53" s="86" t="n">
        <v>10</v>
      </c>
      <c r="N53" s="86" t="n">
        <v>-10</v>
      </c>
      <c r="O53" s="85" t="n">
        <f aca="false">K53+H53+E53</f>
        <v>-32</v>
      </c>
      <c r="P53" s="87" t="n">
        <f aca="false">O53/(J53+G53+D53+1)</f>
        <v>-0.96969696969697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5</v>
      </c>
      <c r="E55" s="86" t="n">
        <v>-5</v>
      </c>
      <c r="F55" s="85" t="n">
        <v>0</v>
      </c>
      <c r="G55" s="86" t="n">
        <v>6</v>
      </c>
      <c r="H55" s="86" t="n">
        <v>-6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5</v>
      </c>
      <c r="N55" s="86" t="n">
        <v>-5</v>
      </c>
      <c r="O55" s="85" t="n">
        <f aca="false">K55+H55+E55</f>
        <v>-17</v>
      </c>
      <c r="P55" s="87" t="n">
        <f aca="false">O55/(J55+G55+D55+1)</f>
        <v>-0.944444444444444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0</v>
      </c>
      <c r="E56" s="86" t="n">
        <v>0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-2</v>
      </c>
      <c r="P56" s="87" t="n">
        <f aca="false">O56/(J56+G56+D56+1)</f>
        <v>-0.666666666666667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219</v>
      </c>
      <c r="E58" s="86" t="n">
        <v>-219</v>
      </c>
      <c r="F58" s="85" t="n">
        <v>0</v>
      </c>
      <c r="G58" s="86" t="n">
        <v>213</v>
      </c>
      <c r="H58" s="86" t="n">
        <v>-213</v>
      </c>
      <c r="I58" s="85" t="n">
        <v>0</v>
      </c>
      <c r="J58" s="86" t="n">
        <v>215</v>
      </c>
      <c r="K58" s="86" t="n">
        <v>-215</v>
      </c>
      <c r="L58" s="85" t="n">
        <v>0</v>
      </c>
      <c r="M58" s="86" t="n">
        <v>210</v>
      </c>
      <c r="N58" s="86" t="n">
        <v>-210</v>
      </c>
      <c r="O58" s="85" t="n">
        <f aca="false">K58+H58+E58</f>
        <v>-647</v>
      </c>
      <c r="P58" s="87" t="n">
        <f aca="false">O58/(J58+G58+D58+1)</f>
        <v>-0.998456790123457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198</v>
      </c>
      <c r="E61" s="86" t="n">
        <v>-198</v>
      </c>
      <c r="F61" s="85" t="n">
        <v>0</v>
      </c>
      <c r="G61" s="86" t="n">
        <v>182</v>
      </c>
      <c r="H61" s="86" t="n">
        <v>-182</v>
      </c>
      <c r="I61" s="85" t="n">
        <v>0</v>
      </c>
      <c r="J61" s="86" t="n">
        <v>200</v>
      </c>
      <c r="K61" s="86" t="n">
        <v>-200</v>
      </c>
      <c r="L61" s="85" t="n">
        <v>0</v>
      </c>
      <c r="M61" s="86" t="n">
        <v>149</v>
      </c>
      <c r="N61" s="86" t="n">
        <v>-149</v>
      </c>
      <c r="O61" s="85" t="n">
        <f aca="false">K61+H61+E61</f>
        <v>-580</v>
      </c>
      <c r="P61" s="87" t="n">
        <f aca="false">O61/(J61+G61+D61+1)</f>
        <v>-0.998278829604131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0</v>
      </c>
      <c r="E64" s="86" t="n">
        <v>0</v>
      </c>
      <c r="F64" s="85" t="n">
        <v>0</v>
      </c>
      <c r="G64" s="86" t="n">
        <v>96</v>
      </c>
      <c r="H64" s="86" t="n">
        <v>-96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-96</v>
      </c>
      <c r="P64" s="87" t="n">
        <f aca="false">O64/(J64+G64+D64+1)</f>
        <v>-0.989690721649485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41</v>
      </c>
      <c r="N65" s="86" t="n">
        <v>-41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8904</v>
      </c>
      <c r="D66" s="86" t="n">
        <v>12926</v>
      </c>
      <c r="E66" s="86" t="n">
        <v>-4022</v>
      </c>
      <c r="F66" s="85" t="n">
        <v>12434</v>
      </c>
      <c r="G66" s="86" t="n">
        <v>11243</v>
      </c>
      <c r="H66" s="86" t="n">
        <v>1191</v>
      </c>
      <c r="I66" s="85" t="n">
        <v>12434</v>
      </c>
      <c r="J66" s="86" t="n">
        <v>10825</v>
      </c>
      <c r="K66" s="86" t="n">
        <v>1609</v>
      </c>
      <c r="L66" s="85" t="n">
        <v>12000</v>
      </c>
      <c r="M66" s="86" t="n">
        <v>12090</v>
      </c>
      <c r="N66" s="86" t="n">
        <v>-90</v>
      </c>
      <c r="O66" s="85" t="n">
        <f aca="false">K66+H66+E66</f>
        <v>-1222</v>
      </c>
      <c r="P66" s="87" t="n">
        <f aca="false">O66/(J66+G66+D66+1)</f>
        <v>-0.034919274182026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8</v>
      </c>
      <c r="H71" s="86" t="n">
        <v>-8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0</v>
      </c>
      <c r="N71" s="86" t="n">
        <v>0</v>
      </c>
      <c r="O71" s="85" t="n">
        <f aca="false">K71+H71+E71</f>
        <v>-8</v>
      </c>
      <c r="P71" s="87" t="n">
        <f aca="false">O71/(J71+G71+D71+1)</f>
        <v>-0.888888888888889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400</v>
      </c>
      <c r="D72" s="86" t="n">
        <v>1221</v>
      </c>
      <c r="E72" s="86" t="n">
        <v>-821</v>
      </c>
      <c r="F72" s="85" t="n">
        <v>800</v>
      </c>
      <c r="G72" s="86" t="n">
        <v>1249</v>
      </c>
      <c r="H72" s="86" t="n">
        <v>-449</v>
      </c>
      <c r="I72" s="85" t="n">
        <v>1500</v>
      </c>
      <c r="J72" s="86" t="n">
        <v>1719</v>
      </c>
      <c r="K72" s="86" t="n">
        <v>-219</v>
      </c>
      <c r="L72" s="85" t="n">
        <v>800</v>
      </c>
      <c r="M72" s="86" t="n">
        <v>878</v>
      </c>
      <c r="N72" s="86" t="n">
        <v>-78</v>
      </c>
      <c r="O72" s="85" t="n">
        <f aca="false">K72+H72+E72</f>
        <v>-1489</v>
      </c>
      <c r="P72" s="87" t="n">
        <f aca="false">O72/(J72+G72+D72+1)</f>
        <v>-0.355369928400955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100</v>
      </c>
      <c r="D74" s="86" t="n">
        <v>123</v>
      </c>
      <c r="E74" s="86" t="n">
        <v>-23</v>
      </c>
      <c r="F74" s="85" t="n">
        <v>100</v>
      </c>
      <c r="G74" s="86" t="n">
        <v>143</v>
      </c>
      <c r="H74" s="86" t="n">
        <v>-43</v>
      </c>
      <c r="I74" s="85" t="n">
        <v>100</v>
      </c>
      <c r="J74" s="86" t="n">
        <v>131</v>
      </c>
      <c r="K74" s="86" t="n">
        <v>-31</v>
      </c>
      <c r="L74" s="85" t="n">
        <v>100</v>
      </c>
      <c r="M74" s="86" t="n">
        <v>122</v>
      </c>
      <c r="N74" s="86" t="n">
        <v>-22</v>
      </c>
      <c r="O74" s="85" t="n">
        <f aca="false">K74+H74+E74</f>
        <v>-97</v>
      </c>
      <c r="P74" s="87" t="n">
        <f aca="false">O74/(J74+G74+D74+1)</f>
        <v>-0.243718592964824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100</v>
      </c>
      <c r="D75" s="86" t="n">
        <v>0</v>
      </c>
      <c r="E75" s="86" t="n">
        <v>100</v>
      </c>
      <c r="F75" s="85" t="n">
        <v>110</v>
      </c>
      <c r="G75" s="86" t="n">
        <v>0</v>
      </c>
      <c r="H75" s="86" t="n">
        <v>110</v>
      </c>
      <c r="I75" s="85" t="n">
        <v>110</v>
      </c>
      <c r="J75" s="86" t="n">
        <v>0</v>
      </c>
      <c r="K75" s="86" t="n">
        <v>110</v>
      </c>
      <c r="L75" s="85" t="n">
        <v>100</v>
      </c>
      <c r="M75" s="86" t="n">
        <v>0</v>
      </c>
      <c r="N75" s="86" t="n">
        <v>100</v>
      </c>
      <c r="O75" s="85" t="n">
        <f aca="false">K75+H75+E75</f>
        <v>320</v>
      </c>
      <c r="P75" s="87" t="n">
        <f aca="false">O75/(J75+G75+D75+1)</f>
        <v>320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51</v>
      </c>
      <c r="E76" s="86" t="n">
        <v>-51</v>
      </c>
      <c r="F76" s="85" t="n">
        <v>0</v>
      </c>
      <c r="G76" s="86" t="n">
        <v>44</v>
      </c>
      <c r="H76" s="86" t="n">
        <v>-44</v>
      </c>
      <c r="I76" s="85" t="n">
        <v>0</v>
      </c>
      <c r="J76" s="86" t="n">
        <v>56</v>
      </c>
      <c r="K76" s="86" t="n">
        <v>-56</v>
      </c>
      <c r="L76" s="85" t="n">
        <v>0</v>
      </c>
      <c r="M76" s="86" t="n">
        <v>52</v>
      </c>
      <c r="N76" s="86" t="n">
        <v>-52</v>
      </c>
      <c r="O76" s="85" t="n">
        <f aca="false">K76+H76+E76</f>
        <v>-151</v>
      </c>
      <c r="P76" s="87" t="n">
        <f aca="false">O76/(J76+G76+D76+1)</f>
        <v>-0.993421052631579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200</v>
      </c>
      <c r="D77" s="86" t="n">
        <v>0</v>
      </c>
      <c r="E77" s="86" t="n">
        <v>200</v>
      </c>
      <c r="F77" s="85" t="n">
        <v>200</v>
      </c>
      <c r="G77" s="86" t="n">
        <v>0</v>
      </c>
      <c r="H77" s="86" t="n">
        <v>200</v>
      </c>
      <c r="I77" s="85" t="n">
        <v>200</v>
      </c>
      <c r="J77" s="86" t="n">
        <v>0</v>
      </c>
      <c r="K77" s="86" t="n">
        <v>200</v>
      </c>
      <c r="L77" s="85" t="n">
        <v>0</v>
      </c>
      <c r="M77" s="86" t="n">
        <v>225</v>
      </c>
      <c r="N77" s="86" t="n">
        <v>-225</v>
      </c>
      <c r="O77" s="85" t="n">
        <f aca="false">K77+H77+E77</f>
        <v>600</v>
      </c>
      <c r="P77" s="87" t="n">
        <f aca="false">O77/(J77+G77+D77+1)</f>
        <v>600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535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536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543</v>
      </c>
      <c r="B80" s="77" t="s">
        <v>17</v>
      </c>
      <c r="C80" s="85" t="n">
        <v>500</v>
      </c>
      <c r="D80" s="86" t="n">
        <v>0</v>
      </c>
      <c r="E80" s="86" t="n">
        <v>500</v>
      </c>
      <c r="F80" s="85" t="n">
        <v>1000</v>
      </c>
      <c r="G80" s="86" t="n">
        <v>0</v>
      </c>
      <c r="H80" s="86" t="n">
        <v>1000</v>
      </c>
      <c r="I80" s="85" t="n">
        <v>500</v>
      </c>
      <c r="J80" s="86" t="n">
        <v>1</v>
      </c>
      <c r="K80" s="86" t="n">
        <v>499</v>
      </c>
      <c r="L80" s="85" t="n">
        <v>0</v>
      </c>
      <c r="M80" s="86" t="n">
        <v>0</v>
      </c>
      <c r="N80" s="86" t="n">
        <v>0</v>
      </c>
      <c r="O80" s="85" t="n">
        <f aca="false">K80+H80+E80</f>
        <v>1999</v>
      </c>
      <c r="P80" s="87" t="n">
        <f aca="false">O80/(J80+G80+D80+1)</f>
        <v>999.5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X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544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545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572</v>
      </c>
      <c r="B83" s="77" t="s">
        <v>17</v>
      </c>
      <c r="C83" s="85" t="n">
        <v>0</v>
      </c>
      <c r="D83" s="86" t="n">
        <v>75</v>
      </c>
      <c r="E83" s="86" t="n">
        <v>-75</v>
      </c>
      <c r="F83" s="85" t="n">
        <v>0</v>
      </c>
      <c r="G83" s="86" t="n">
        <v>75</v>
      </c>
      <c r="H83" s="86" t="n">
        <v>-75</v>
      </c>
      <c r="I83" s="85" t="n">
        <v>0</v>
      </c>
      <c r="J83" s="86" t="n">
        <v>75</v>
      </c>
      <c r="K83" s="86" t="n">
        <v>-75</v>
      </c>
      <c r="L83" s="85" t="n">
        <v>0</v>
      </c>
      <c r="M83" s="86" t="n">
        <v>75</v>
      </c>
      <c r="N83" s="86" t="n">
        <v>-75</v>
      </c>
      <c r="O83" s="85" t="n">
        <f aca="false">K83+H83+E83</f>
        <v>-225</v>
      </c>
      <c r="P83" s="87" t="n">
        <f aca="false">O83/(J83+G83+D83+1)</f>
        <v>-0.995575221238938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635</v>
      </c>
      <c r="B84" s="77" t="s">
        <v>17</v>
      </c>
      <c r="C84" s="85" t="n">
        <v>900</v>
      </c>
      <c r="D84" s="86" t="n">
        <v>751</v>
      </c>
      <c r="E84" s="86" t="n">
        <v>149</v>
      </c>
      <c r="F84" s="85" t="n">
        <v>800</v>
      </c>
      <c r="G84" s="86" t="n">
        <v>283</v>
      </c>
      <c r="H84" s="86" t="n">
        <v>517</v>
      </c>
      <c r="I84" s="85" t="n">
        <v>1000</v>
      </c>
      <c r="J84" s="86" t="n">
        <v>653</v>
      </c>
      <c r="K84" s="86" t="n">
        <v>347</v>
      </c>
      <c r="L84" s="85" t="n">
        <v>705</v>
      </c>
      <c r="M84" s="86" t="n">
        <v>755</v>
      </c>
      <c r="N84" s="86" t="n">
        <v>-50</v>
      </c>
      <c r="O84" s="85" t="n">
        <f aca="false">K84+H84+E84</f>
        <v>1013</v>
      </c>
      <c r="P84" s="87" t="n">
        <f aca="false">O84/(J84+G84+D84+1)</f>
        <v>0.600118483412322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X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650</v>
      </c>
      <c r="B85" s="77" t="s">
        <v>17</v>
      </c>
      <c r="C85" s="85" t="n">
        <v>0</v>
      </c>
      <c r="D85" s="86" t="n">
        <v>0</v>
      </c>
      <c r="E85" s="86" t="n">
        <v>0</v>
      </c>
      <c r="F85" s="85" t="n">
        <v>0</v>
      </c>
      <c r="G85" s="86" t="n">
        <v>0</v>
      </c>
      <c r="H85" s="86" t="n">
        <v>0</v>
      </c>
      <c r="I85" s="85" t="n">
        <v>0</v>
      </c>
      <c r="J85" s="86" t="n">
        <v>0</v>
      </c>
      <c r="K85" s="86" t="n">
        <v>0</v>
      </c>
      <c r="L85" s="85" t="n">
        <v>0</v>
      </c>
      <c r="M85" s="86" t="n">
        <v>0</v>
      </c>
      <c r="N85" s="86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654</v>
      </c>
      <c r="B86" s="77" t="s">
        <v>17</v>
      </c>
      <c r="C86" s="85" t="n">
        <v>575</v>
      </c>
      <c r="D86" s="86" t="n">
        <v>546</v>
      </c>
      <c r="E86" s="86" t="n">
        <v>29</v>
      </c>
      <c r="F86" s="85" t="n">
        <v>0</v>
      </c>
      <c r="G86" s="86" t="n">
        <v>490</v>
      </c>
      <c r="H86" s="86" t="n">
        <v>-490</v>
      </c>
      <c r="I86" s="85" t="n">
        <v>840</v>
      </c>
      <c r="J86" s="86" t="n">
        <v>512</v>
      </c>
      <c r="K86" s="86" t="n">
        <v>328</v>
      </c>
      <c r="L86" s="85" t="n">
        <v>400</v>
      </c>
      <c r="M86" s="86" t="n">
        <v>520</v>
      </c>
      <c r="N86" s="86" t="n">
        <v>-120</v>
      </c>
      <c r="O86" s="85" t="n">
        <f aca="false">K86+H86+E86</f>
        <v>-133</v>
      </c>
      <c r="P86" s="87" t="n">
        <f aca="false">O86/(J86+G86+D86+1)</f>
        <v>-0.0858618463524855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713</v>
      </c>
      <c r="B87" s="77" t="s">
        <v>17</v>
      </c>
      <c r="C87" s="85" t="n">
        <v>0</v>
      </c>
      <c r="D87" s="86" t="n">
        <v>15</v>
      </c>
      <c r="E87" s="86" t="n">
        <v>-15</v>
      </c>
      <c r="F87" s="85"/>
      <c r="G87" s="86"/>
      <c r="H87" s="86"/>
      <c r="I87" s="85"/>
      <c r="J87" s="86"/>
      <c r="K87" s="86"/>
      <c r="L87" s="85"/>
      <c r="M87" s="86"/>
      <c r="N87" s="86"/>
      <c r="O87" s="85" t="n">
        <f aca="false">K87+H87+E87</f>
        <v>-15</v>
      </c>
      <c r="P87" s="87" t="n">
        <f aca="false">O87/(J87+G87+D87+1)</f>
        <v>-0.9375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755</v>
      </c>
      <c r="B88" s="77" t="s">
        <v>17</v>
      </c>
      <c r="C88" s="85" t="n">
        <v>50</v>
      </c>
      <c r="D88" s="86" t="n">
        <v>79</v>
      </c>
      <c r="E88" s="86" t="n">
        <v>-29</v>
      </c>
      <c r="F88" s="85" t="n">
        <v>50</v>
      </c>
      <c r="G88" s="86" t="n">
        <v>79</v>
      </c>
      <c r="H88" s="86" t="n">
        <v>-29</v>
      </c>
      <c r="I88" s="85" t="n">
        <v>50</v>
      </c>
      <c r="J88" s="86" t="n">
        <v>79</v>
      </c>
      <c r="K88" s="86" t="n">
        <v>-29</v>
      </c>
      <c r="L88" s="85" t="n">
        <v>50</v>
      </c>
      <c r="M88" s="86" t="n">
        <v>79</v>
      </c>
      <c r="N88" s="86" t="n">
        <v>-29</v>
      </c>
      <c r="O88" s="85" t="n">
        <f aca="false">K88+H88+E88</f>
        <v>-87</v>
      </c>
      <c r="P88" s="87" t="n">
        <f aca="false">O88/(J88+G88+D88+1)</f>
        <v>-0.365546218487395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779</v>
      </c>
      <c r="B89" s="77" t="s">
        <v>17</v>
      </c>
      <c r="C89" s="85" t="n">
        <v>800</v>
      </c>
      <c r="D89" s="86" t="n">
        <v>1241</v>
      </c>
      <c r="E89" s="86" t="n">
        <v>-441</v>
      </c>
      <c r="F89" s="85" t="n">
        <v>800</v>
      </c>
      <c r="G89" s="86" t="n">
        <v>1120</v>
      </c>
      <c r="H89" s="86" t="n">
        <v>-320</v>
      </c>
      <c r="I89" s="85" t="n">
        <v>800</v>
      </c>
      <c r="J89" s="86" t="n">
        <v>1260</v>
      </c>
      <c r="K89" s="86" t="n">
        <v>-460</v>
      </c>
      <c r="L89" s="85" t="n">
        <v>800</v>
      </c>
      <c r="M89" s="86" t="n">
        <v>1029</v>
      </c>
      <c r="N89" s="86" t="n">
        <v>-229</v>
      </c>
      <c r="O89" s="85" t="n">
        <f aca="false">K89+H89+E89</f>
        <v>-1221</v>
      </c>
      <c r="P89" s="87" t="n">
        <f aca="false">O89/(J89+G89+D89+1)</f>
        <v>-0.337106570955273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858</v>
      </c>
      <c r="B90" s="77" t="s">
        <v>17</v>
      </c>
      <c r="C90" s="85" t="n">
        <v>1000</v>
      </c>
      <c r="D90" s="86" t="n">
        <v>1124</v>
      </c>
      <c r="E90" s="86" t="n">
        <v>-124</v>
      </c>
      <c r="F90" s="85" t="n">
        <v>1000</v>
      </c>
      <c r="G90" s="86" t="n">
        <v>1120</v>
      </c>
      <c r="H90" s="86" t="n">
        <v>-120</v>
      </c>
      <c r="I90" s="85" t="n">
        <v>1000</v>
      </c>
      <c r="J90" s="86" t="n">
        <v>1120</v>
      </c>
      <c r="K90" s="86" t="n">
        <v>-120</v>
      </c>
      <c r="L90" s="85" t="n">
        <v>748</v>
      </c>
      <c r="M90" s="86" t="n">
        <v>1122</v>
      </c>
      <c r="N90" s="86" t="n">
        <v>-374</v>
      </c>
      <c r="O90" s="85" t="n">
        <f aca="false">K90+H90+E90</f>
        <v>-364</v>
      </c>
      <c r="P90" s="87" t="n">
        <f aca="false">O90/(J90+G90+D90+1)</f>
        <v>-0.108172362555721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877</v>
      </c>
      <c r="B91" s="77" t="s">
        <v>17</v>
      </c>
      <c r="C91" s="85" t="n">
        <v>0</v>
      </c>
      <c r="D91" s="86" t="n">
        <v>180</v>
      </c>
      <c r="E91" s="86" t="n">
        <v>-180</v>
      </c>
      <c r="F91" s="85" t="n">
        <v>0</v>
      </c>
      <c r="G91" s="86" t="n">
        <v>219</v>
      </c>
      <c r="H91" s="86" t="n">
        <v>-219</v>
      </c>
      <c r="I91" s="85" t="n">
        <v>0</v>
      </c>
      <c r="J91" s="86" t="n">
        <v>192</v>
      </c>
      <c r="K91" s="86" t="n">
        <v>-192</v>
      </c>
      <c r="L91" s="85" t="n">
        <v>0</v>
      </c>
      <c r="M91" s="86" t="n">
        <v>315</v>
      </c>
      <c r="N91" s="86" t="n">
        <v>-315</v>
      </c>
      <c r="O91" s="85" t="n">
        <f aca="false">K91+H91+E91</f>
        <v>-591</v>
      </c>
      <c r="P91" s="87" t="n">
        <f aca="false">O91/(J91+G91+D91+1)</f>
        <v>-0.998310810810811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886</v>
      </c>
      <c r="B92" s="77" t="s">
        <v>17</v>
      </c>
      <c r="C92" s="85" t="n">
        <v>175</v>
      </c>
      <c r="D92" s="86" t="n">
        <v>518</v>
      </c>
      <c r="E92" s="86" t="n">
        <v>-343</v>
      </c>
      <c r="F92" s="85" t="n">
        <v>300</v>
      </c>
      <c r="G92" s="86" t="n">
        <v>536</v>
      </c>
      <c r="H92" s="86" t="n">
        <v>-236</v>
      </c>
      <c r="I92" s="85" t="n">
        <v>400</v>
      </c>
      <c r="J92" s="86" t="n">
        <v>801</v>
      </c>
      <c r="K92" s="86" t="n">
        <v>-401</v>
      </c>
      <c r="L92" s="85" t="n">
        <v>175</v>
      </c>
      <c r="M92" s="86" t="n">
        <v>831</v>
      </c>
      <c r="N92" s="86" t="n">
        <v>-656</v>
      </c>
      <c r="O92" s="85" t="n">
        <f aca="false">K92+H92+E92</f>
        <v>-980</v>
      </c>
      <c r="P92" s="87" t="n">
        <f aca="false">O92/(J92+G92+D92+1)</f>
        <v>-0.52801724137931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915</v>
      </c>
      <c r="B93" s="77" t="s">
        <v>17</v>
      </c>
      <c r="C93" s="85" t="n">
        <v>0</v>
      </c>
      <c r="D93" s="86" t="n">
        <v>0</v>
      </c>
      <c r="E93" s="86" t="n">
        <v>0</v>
      </c>
      <c r="F93" s="85" t="n">
        <v>0</v>
      </c>
      <c r="G93" s="86" t="n">
        <v>0</v>
      </c>
      <c r="H93" s="86" t="n">
        <v>0</v>
      </c>
      <c r="I93" s="85" t="n">
        <v>0</v>
      </c>
      <c r="J93" s="86" t="n">
        <v>0</v>
      </c>
      <c r="K93" s="86" t="n">
        <v>0</v>
      </c>
      <c r="L93" s="85" t="n">
        <v>0</v>
      </c>
      <c r="M93" s="86" t="n">
        <v>0</v>
      </c>
      <c r="N93" s="86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944</v>
      </c>
      <c r="B94" s="77" t="s">
        <v>17</v>
      </c>
      <c r="C94" s="85" t="n">
        <v>2200</v>
      </c>
      <c r="D94" s="86" t="n">
        <v>2809</v>
      </c>
      <c r="E94" s="86" t="n">
        <v>-609</v>
      </c>
      <c r="F94" s="85" t="n">
        <v>2900</v>
      </c>
      <c r="G94" s="86" t="n">
        <v>2798</v>
      </c>
      <c r="H94" s="86" t="n">
        <v>102</v>
      </c>
      <c r="I94" s="85" t="n">
        <v>2900</v>
      </c>
      <c r="J94" s="86" t="n">
        <v>2689</v>
      </c>
      <c r="K94" s="86" t="n">
        <v>211</v>
      </c>
      <c r="L94" s="85" t="n">
        <v>2700</v>
      </c>
      <c r="M94" s="86" t="n">
        <v>2525</v>
      </c>
      <c r="N94" s="86" t="n">
        <v>175</v>
      </c>
      <c r="O94" s="85" t="n">
        <f aca="false">K94+H94+E94</f>
        <v>-296</v>
      </c>
      <c r="P94" s="87" t="n">
        <f aca="false">O94/(J94+G94+D94+1)</f>
        <v>-0.0356755453778474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949</v>
      </c>
      <c r="B95" s="77" t="s">
        <v>17</v>
      </c>
      <c r="C95" s="85" t="n">
        <v>50</v>
      </c>
      <c r="D95" s="86" t="n">
        <v>108</v>
      </c>
      <c r="E95" s="86" t="n">
        <v>-58</v>
      </c>
      <c r="F95" s="85" t="n">
        <v>100</v>
      </c>
      <c r="G95" s="86" t="n">
        <v>120</v>
      </c>
      <c r="H95" s="86" t="n">
        <v>-20</v>
      </c>
      <c r="I95" s="85" t="n">
        <v>150</v>
      </c>
      <c r="J95" s="86" t="n">
        <v>85</v>
      </c>
      <c r="K95" s="86" t="n">
        <v>65</v>
      </c>
      <c r="L95" s="85" t="n">
        <v>100</v>
      </c>
      <c r="M95" s="86" t="n">
        <v>34</v>
      </c>
      <c r="N95" s="86" t="n">
        <v>66</v>
      </c>
      <c r="O95" s="85" t="n">
        <f aca="false">K95+H95+E95</f>
        <v>-13</v>
      </c>
      <c r="P95" s="87" t="n">
        <f aca="false">O95/(J95+G95+D95+1)</f>
        <v>-0.0414012738853503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995</v>
      </c>
      <c r="B96" s="77" t="s">
        <v>17</v>
      </c>
      <c r="C96" s="85" t="n">
        <v>1000</v>
      </c>
      <c r="D96" s="86" t="n">
        <v>0</v>
      </c>
      <c r="E96" s="86" t="n">
        <v>1000</v>
      </c>
      <c r="F96" s="85" t="n">
        <v>1500</v>
      </c>
      <c r="G96" s="86" t="n">
        <v>0</v>
      </c>
      <c r="H96" s="86" t="n">
        <v>1500</v>
      </c>
      <c r="I96" s="85" t="n">
        <v>300</v>
      </c>
      <c r="J96" s="86" t="n">
        <v>0</v>
      </c>
      <c r="K96" s="86" t="n">
        <v>300</v>
      </c>
      <c r="L96" s="85" t="n">
        <v>0</v>
      </c>
      <c r="M96" s="86" t="n">
        <v>3</v>
      </c>
      <c r="N96" s="86" t="n">
        <v>-3</v>
      </c>
      <c r="O96" s="85" t="n">
        <f aca="false">K96+H96+E96</f>
        <v>2800</v>
      </c>
      <c r="P96" s="87" t="n">
        <f aca="false">O96/(J96+G96+D96+1)</f>
        <v>2800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X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1011</v>
      </c>
      <c r="B97" s="77" t="s">
        <v>17</v>
      </c>
      <c r="C97" s="85" t="n">
        <v>600</v>
      </c>
      <c r="D97" s="86" t="n">
        <v>1434</v>
      </c>
      <c r="E97" s="86" t="n">
        <v>-834</v>
      </c>
      <c r="F97" s="85" t="n">
        <v>1500</v>
      </c>
      <c r="G97" s="86" t="n">
        <v>1563</v>
      </c>
      <c r="H97" s="86" t="n">
        <v>-63</v>
      </c>
      <c r="I97" s="85" t="n">
        <v>1500</v>
      </c>
      <c r="J97" s="86" t="n">
        <v>1178</v>
      </c>
      <c r="K97" s="86" t="n">
        <v>322</v>
      </c>
      <c r="L97" s="85" t="n">
        <v>800</v>
      </c>
      <c r="M97" s="86" t="n">
        <v>559</v>
      </c>
      <c r="N97" s="86" t="n">
        <v>241</v>
      </c>
      <c r="O97" s="85" t="n">
        <f aca="false">K97+H97+E97</f>
        <v>-575</v>
      </c>
      <c r="P97" s="87" t="n">
        <f aca="false">O97/(J97+G97+D97+1)</f>
        <v>-0.137691570881226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1015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5328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5361</v>
      </c>
      <c r="B100" s="77" t="s">
        <v>17</v>
      </c>
      <c r="C100" s="85" t="n">
        <v>9550</v>
      </c>
      <c r="D100" s="86" t="n">
        <v>6177</v>
      </c>
      <c r="E100" s="86" t="n">
        <v>3373</v>
      </c>
      <c r="F100" s="85" t="n">
        <v>9550</v>
      </c>
      <c r="G100" s="86" t="n">
        <v>6150</v>
      </c>
      <c r="H100" s="86" t="n">
        <v>3400</v>
      </c>
      <c r="I100" s="85" t="n">
        <v>9550</v>
      </c>
      <c r="J100" s="86" t="n">
        <v>6161</v>
      </c>
      <c r="K100" s="86" t="n">
        <v>3389</v>
      </c>
      <c r="L100" s="85" t="n">
        <v>6000</v>
      </c>
      <c r="M100" s="86" t="n">
        <v>6235</v>
      </c>
      <c r="N100" s="86" t="n">
        <v>-235</v>
      </c>
      <c r="O100" s="85" t="n">
        <f aca="false">K100+H100+E100</f>
        <v>10162</v>
      </c>
      <c r="P100" s="87" t="n">
        <f aca="false">O100/(J100+G100+D100+1)</f>
        <v>0.549624100816702</v>
      </c>
      <c r="Q100" s="88"/>
      <c r="R100" s="89" t="s">
        <v>44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X</v>
      </c>
      <c r="U100" s="116" t="str">
        <f aca="false">IF($C$4="High Inventory",IF(AND($O100&gt;=0,$P100&gt;=Summary!$C$150),"X"," "),IF(AND($O100&lt;=0,$P100&lt;=-Summary!$C$150),"X"," "))</f>
        <v>X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6063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0</v>
      </c>
      <c r="P101" s="87" t="n">
        <f aca="false">O101/(J101+G101+D101+1)</f>
        <v>0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6583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7602</v>
      </c>
      <c r="B103" s="77" t="s">
        <v>17</v>
      </c>
      <c r="C103" s="85" t="n">
        <v>47447</v>
      </c>
      <c r="D103" s="86" t="n">
        <v>38285</v>
      </c>
      <c r="E103" s="86" t="n">
        <v>9162</v>
      </c>
      <c r="F103" s="85" t="n">
        <v>44556</v>
      </c>
      <c r="G103" s="86" t="n">
        <v>45792</v>
      </c>
      <c r="H103" s="86" t="n">
        <v>-1236</v>
      </c>
      <c r="I103" s="85" t="n">
        <v>48550</v>
      </c>
      <c r="J103" s="86" t="n">
        <v>46118</v>
      </c>
      <c r="K103" s="86" t="n">
        <v>2432</v>
      </c>
      <c r="L103" s="85" t="n">
        <v>44254</v>
      </c>
      <c r="M103" s="86" t="n">
        <v>45420</v>
      </c>
      <c r="N103" s="86" t="n">
        <v>-1166</v>
      </c>
      <c r="O103" s="85" t="n">
        <f aca="false">K103+H103+E103</f>
        <v>10358</v>
      </c>
      <c r="P103" s="87" t="n">
        <f aca="false">O103/(J103+G103+D103+1)</f>
        <v>0.0795569756367323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X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7604</v>
      </c>
      <c r="B104" s="77" t="s">
        <v>17</v>
      </c>
      <c r="C104" s="85" t="n">
        <v>52131</v>
      </c>
      <c r="D104" s="86" t="n">
        <v>42778</v>
      </c>
      <c r="E104" s="86" t="n">
        <v>9353</v>
      </c>
      <c r="F104" s="85" t="n">
        <v>89021</v>
      </c>
      <c r="G104" s="86" t="n">
        <v>42212</v>
      </c>
      <c r="H104" s="86" t="n">
        <v>46809</v>
      </c>
      <c r="I104" s="85" t="n">
        <v>12873</v>
      </c>
      <c r="J104" s="86" t="n">
        <v>45823</v>
      </c>
      <c r="K104" s="86" t="n">
        <v>-32950</v>
      </c>
      <c r="L104" s="85" t="n">
        <v>27054</v>
      </c>
      <c r="M104" s="86" t="n">
        <v>51445</v>
      </c>
      <c r="N104" s="86" t="n">
        <v>-24391</v>
      </c>
      <c r="O104" s="85" t="n">
        <f aca="false">K104+H104+E104</f>
        <v>23212</v>
      </c>
      <c r="P104" s="87" t="n">
        <f aca="false">O104/(J104+G104+D104+1)</f>
        <v>0.177442781353678</v>
      </c>
      <c r="Q104" s="88"/>
      <c r="R104" s="89" t="s">
        <v>44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X</v>
      </c>
      <c r="U104" s="116" t="str">
        <f aca="false">IF($C$4="High Inventory",IF(AND($O104&gt;=0,$P104&gt;=Summary!$C$150),"X"," "),IF(AND($O104&lt;=0,$P104&lt;=-Summary!$C$150),"X"," "))</f>
        <v>X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7610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8217</v>
      </c>
      <c r="B106" s="77" t="s">
        <v>17</v>
      </c>
      <c r="C106" s="85" t="n">
        <v>0</v>
      </c>
      <c r="D106" s="86" t="n">
        <v>96</v>
      </c>
      <c r="E106" s="86" t="n">
        <v>-96</v>
      </c>
      <c r="F106" s="85" t="n">
        <v>0</v>
      </c>
      <c r="G106" s="86" t="n">
        <v>78</v>
      </c>
      <c r="H106" s="86" t="n">
        <v>-78</v>
      </c>
      <c r="I106" s="85" t="n">
        <v>0</v>
      </c>
      <c r="J106" s="86" t="n">
        <v>76</v>
      </c>
      <c r="K106" s="86" t="n">
        <v>-76</v>
      </c>
      <c r="L106" s="85" t="n">
        <v>0</v>
      </c>
      <c r="M106" s="86" t="n">
        <v>77</v>
      </c>
      <c r="N106" s="86" t="n">
        <v>-77</v>
      </c>
      <c r="O106" s="85" t="n">
        <f aca="false">K106+H106+E106</f>
        <v>-250</v>
      </c>
      <c r="P106" s="87" t="n">
        <f aca="false">O106/(J106+G106+D106+1)</f>
        <v>-0.99601593625498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8556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8576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8577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8578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8579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8580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8916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10556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13556</v>
      </c>
      <c r="B115" s="77" t="s">
        <v>17</v>
      </c>
      <c r="C115" s="85" t="n">
        <v>50</v>
      </c>
      <c r="D115" s="86" t="n">
        <v>96</v>
      </c>
      <c r="E115" s="86" t="n">
        <v>-46</v>
      </c>
      <c r="F115" s="85" t="n">
        <v>50</v>
      </c>
      <c r="G115" s="86" t="n">
        <v>98</v>
      </c>
      <c r="H115" s="86" t="n">
        <v>-48</v>
      </c>
      <c r="I115" s="85" t="n">
        <v>50</v>
      </c>
      <c r="J115" s="86" t="n">
        <v>45</v>
      </c>
      <c r="K115" s="86" t="n">
        <v>5</v>
      </c>
      <c r="L115" s="85" t="n">
        <v>50</v>
      </c>
      <c r="M115" s="86" t="n">
        <v>0</v>
      </c>
      <c r="N115" s="86" t="n">
        <v>50</v>
      </c>
      <c r="O115" s="85" t="n">
        <f aca="false">K115+H115+E115</f>
        <v>-89</v>
      </c>
      <c r="P115" s="87" t="n">
        <f aca="false">O115/(J115+G115+D115+1)</f>
        <v>-0.370833333333333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18287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19</v>
      </c>
      <c r="K116" s="86" t="n">
        <v>-19</v>
      </c>
      <c r="L116" s="85" t="n">
        <v>0</v>
      </c>
      <c r="M116" s="86" t="n">
        <v>56</v>
      </c>
      <c r="N116" s="86" t="n">
        <v>-56</v>
      </c>
      <c r="O116" s="85" t="n">
        <f aca="false">K116+H116+E116</f>
        <v>-19</v>
      </c>
      <c r="P116" s="87" t="n">
        <f aca="false">O116/(J116+G116+D116+1)</f>
        <v>-0.95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18586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19307</v>
      </c>
      <c r="B118" s="77" t="s">
        <v>17</v>
      </c>
      <c r="C118" s="85" t="n">
        <v>100</v>
      </c>
      <c r="D118" s="86" t="n">
        <v>80</v>
      </c>
      <c r="E118" s="86" t="n">
        <v>20</v>
      </c>
      <c r="F118" s="85" t="n">
        <v>200</v>
      </c>
      <c r="G118" s="86" t="n">
        <v>81</v>
      </c>
      <c r="H118" s="86" t="n">
        <v>119</v>
      </c>
      <c r="I118" s="85" t="n">
        <v>200</v>
      </c>
      <c r="J118" s="86" t="n">
        <v>82</v>
      </c>
      <c r="K118" s="86" t="n">
        <v>118</v>
      </c>
      <c r="L118" s="85" t="n">
        <v>60</v>
      </c>
      <c r="M118" s="86" t="n">
        <v>124</v>
      </c>
      <c r="N118" s="86" t="n">
        <v>-64</v>
      </c>
      <c r="O118" s="85" t="n">
        <f aca="false">K118+H118+E118</f>
        <v>257</v>
      </c>
      <c r="P118" s="87" t="n">
        <f aca="false">O118/(J118+G118+D118+1)</f>
        <v>1.05327868852459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X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26669</v>
      </c>
      <c r="B119" s="77" t="s">
        <v>17</v>
      </c>
      <c r="C119" s="85" t="n">
        <v>0</v>
      </c>
      <c r="D119" s="86" t="n">
        <v>20</v>
      </c>
      <c r="E119" s="86" t="n">
        <v>-20</v>
      </c>
      <c r="F119" s="85" t="n">
        <v>0</v>
      </c>
      <c r="G119" s="86" t="n">
        <v>17</v>
      </c>
      <c r="H119" s="86" t="n">
        <v>-17</v>
      </c>
      <c r="I119" s="85" t="n">
        <v>0</v>
      </c>
      <c r="J119" s="86" t="n">
        <v>26</v>
      </c>
      <c r="K119" s="86" t="n">
        <v>-26</v>
      </c>
      <c r="L119" s="85" t="n">
        <v>0</v>
      </c>
      <c r="M119" s="86" t="n">
        <v>27</v>
      </c>
      <c r="N119" s="86" t="n">
        <v>-27</v>
      </c>
      <c r="O119" s="85" t="n">
        <f aca="false">K119+H119+E119</f>
        <v>-63</v>
      </c>
      <c r="P119" s="87" t="n">
        <f aca="false">O119/(J119+G119+D119+1)</f>
        <v>-0.984375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26909</v>
      </c>
      <c r="B120" s="77" t="s">
        <v>17</v>
      </c>
      <c r="C120" s="85" t="n">
        <v>0</v>
      </c>
      <c r="D120" s="86" t="n">
        <v>0</v>
      </c>
      <c r="E120" s="86" t="n">
        <v>0</v>
      </c>
      <c r="F120" s="85" t="n">
        <v>0</v>
      </c>
      <c r="G120" s="86" t="n">
        <v>0</v>
      </c>
      <c r="H120" s="86" t="n">
        <v>0</v>
      </c>
      <c r="I120" s="85" t="n">
        <v>0</v>
      </c>
      <c r="J120" s="86" t="n">
        <v>0</v>
      </c>
      <c r="K120" s="86" t="n">
        <v>0</v>
      </c>
      <c r="L120" s="85" t="n">
        <v>0</v>
      </c>
      <c r="M120" s="86" t="n">
        <v>0</v>
      </c>
      <c r="N120" s="86" t="n">
        <v>0</v>
      </c>
      <c r="O120" s="85" t="n">
        <f aca="false">K120+H120+E120</f>
        <v>0</v>
      </c>
      <c r="P120" s="87" t="n">
        <f aca="false">O120/(J120+G120+D120+1)</f>
        <v>0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28030</v>
      </c>
      <c r="B121" s="77" t="s">
        <v>17</v>
      </c>
      <c r="C121" s="85" t="n">
        <v>0</v>
      </c>
      <c r="D121" s="86" t="n">
        <v>20</v>
      </c>
      <c r="E121" s="86" t="n">
        <v>-20</v>
      </c>
      <c r="F121" s="85" t="n">
        <v>0</v>
      </c>
      <c r="G121" s="86" t="n">
        <v>18</v>
      </c>
      <c r="H121" s="86" t="n">
        <v>-18</v>
      </c>
      <c r="I121" s="85" t="n">
        <v>0</v>
      </c>
      <c r="J121" s="86" t="n">
        <v>33</v>
      </c>
      <c r="K121" s="86" t="n">
        <v>-33</v>
      </c>
      <c r="L121" s="85" t="n">
        <v>0</v>
      </c>
      <c r="M121" s="86" t="n">
        <v>33</v>
      </c>
      <c r="N121" s="86" t="n">
        <v>-33</v>
      </c>
      <c r="O121" s="85" t="n">
        <f aca="false">K121+H121+E121</f>
        <v>-71</v>
      </c>
      <c r="P121" s="87" t="n">
        <f aca="false">O121/(J121+G121+D121+1)</f>
        <v>-0.986111111111111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30511</v>
      </c>
      <c r="B122" s="77" t="s">
        <v>17</v>
      </c>
      <c r="C122" s="85" t="n">
        <v>320</v>
      </c>
      <c r="D122" s="86" t="n">
        <v>440</v>
      </c>
      <c r="E122" s="86" t="n">
        <v>-120</v>
      </c>
      <c r="F122" s="85" t="n">
        <v>320</v>
      </c>
      <c r="G122" s="86" t="n">
        <v>173</v>
      </c>
      <c r="H122" s="86" t="n">
        <v>147</v>
      </c>
      <c r="I122" s="85" t="n">
        <v>320</v>
      </c>
      <c r="J122" s="86" t="n">
        <v>199</v>
      </c>
      <c r="K122" s="86" t="n">
        <v>121</v>
      </c>
      <c r="L122" s="85" t="n">
        <v>100</v>
      </c>
      <c r="M122" s="86" t="n">
        <v>191</v>
      </c>
      <c r="N122" s="86" t="n">
        <v>-91</v>
      </c>
      <c r="O122" s="85" t="n">
        <f aca="false">K122+H122+E122</f>
        <v>148</v>
      </c>
      <c r="P122" s="87" t="n">
        <f aca="false">O122/(J122+G122+D122+1)</f>
        <v>0.182041820418204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X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30889</v>
      </c>
      <c r="B123" s="77" t="s">
        <v>17</v>
      </c>
      <c r="C123" s="85" t="n">
        <v>0</v>
      </c>
      <c r="D123" s="86" t="n">
        <v>64</v>
      </c>
      <c r="E123" s="86" t="n">
        <v>-64</v>
      </c>
      <c r="F123" s="85" t="n">
        <v>0</v>
      </c>
      <c r="G123" s="86" t="n">
        <v>64</v>
      </c>
      <c r="H123" s="86" t="n">
        <v>-64</v>
      </c>
      <c r="I123" s="85" t="n">
        <v>0</v>
      </c>
      <c r="J123" s="86" t="n">
        <v>64</v>
      </c>
      <c r="K123" s="86" t="n">
        <v>-64</v>
      </c>
      <c r="L123" s="85" t="n">
        <v>0</v>
      </c>
      <c r="M123" s="86" t="n">
        <v>64</v>
      </c>
      <c r="N123" s="86" t="n">
        <v>-64</v>
      </c>
      <c r="O123" s="85" t="n">
        <f aca="false">K123+H123+E123</f>
        <v>-192</v>
      </c>
      <c r="P123" s="87" t="n">
        <f aca="false">O123/(J123+G123+D123+1)</f>
        <v>-0.994818652849741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32594</v>
      </c>
      <c r="B124" s="77" t="s">
        <v>17</v>
      </c>
      <c r="C124" s="85" t="n">
        <v>0</v>
      </c>
      <c r="D124" s="86" t="n">
        <v>0</v>
      </c>
      <c r="E124" s="86" t="n">
        <v>0</v>
      </c>
      <c r="F124" s="85" t="n">
        <v>0</v>
      </c>
      <c r="G124" s="86" t="n">
        <v>0</v>
      </c>
      <c r="H124" s="86" t="n">
        <v>0</v>
      </c>
      <c r="I124" s="85" t="n">
        <v>0</v>
      </c>
      <c r="J124" s="86" t="n">
        <v>0</v>
      </c>
      <c r="K124" s="86" t="n">
        <v>0</v>
      </c>
      <c r="L124" s="85" t="n">
        <v>0</v>
      </c>
      <c r="M124" s="86" t="n">
        <v>0</v>
      </c>
      <c r="N124" s="86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33353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34866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35930</v>
      </c>
      <c r="B127" s="77" t="s">
        <v>17</v>
      </c>
      <c r="C127" s="85" t="n">
        <v>200</v>
      </c>
      <c r="D127" s="86" t="n">
        <v>248</v>
      </c>
      <c r="E127" s="86" t="n">
        <v>-48</v>
      </c>
      <c r="F127" s="85" t="n">
        <v>300</v>
      </c>
      <c r="G127" s="86" t="n">
        <v>225</v>
      </c>
      <c r="H127" s="86" t="n">
        <v>75</v>
      </c>
      <c r="I127" s="85" t="n">
        <v>400</v>
      </c>
      <c r="J127" s="86" t="n">
        <v>188</v>
      </c>
      <c r="K127" s="86" t="n">
        <v>212</v>
      </c>
      <c r="L127" s="85" t="n">
        <v>110</v>
      </c>
      <c r="M127" s="86" t="n">
        <v>135</v>
      </c>
      <c r="N127" s="86" t="n">
        <v>-25</v>
      </c>
      <c r="O127" s="85" t="n">
        <f aca="false">K127+H127+E127</f>
        <v>239</v>
      </c>
      <c r="P127" s="87" t="n">
        <f aca="false">O127/(J127+G127+D127+1)</f>
        <v>0.361027190332326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X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40016</v>
      </c>
      <c r="B128" s="77" t="s">
        <v>17</v>
      </c>
      <c r="C128" s="85" t="n">
        <v>150</v>
      </c>
      <c r="D128" s="86" t="n">
        <v>24</v>
      </c>
      <c r="E128" s="86" t="n">
        <v>126</v>
      </c>
      <c r="F128" s="85" t="n">
        <v>40</v>
      </c>
      <c r="G128" s="86" t="n">
        <v>5</v>
      </c>
      <c r="H128" s="86" t="n">
        <v>35</v>
      </c>
      <c r="I128" s="85" t="n">
        <v>150</v>
      </c>
      <c r="J128" s="86" t="n">
        <v>6</v>
      </c>
      <c r="K128" s="86" t="n">
        <v>144</v>
      </c>
      <c r="L128" s="85" t="n">
        <v>0</v>
      </c>
      <c r="M128" s="86" t="n">
        <v>6</v>
      </c>
      <c r="N128" s="86" t="n">
        <v>-6</v>
      </c>
      <c r="O128" s="85" t="n">
        <f aca="false">K128+H128+E128</f>
        <v>305</v>
      </c>
      <c r="P128" s="87" t="n">
        <f aca="false">O128/(J128+G128+D128+1)</f>
        <v>8.47222222222222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X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40018</v>
      </c>
      <c r="B129" s="77" t="s">
        <v>17</v>
      </c>
      <c r="C129" s="85" t="n">
        <v>0</v>
      </c>
      <c r="D129" s="86" t="n">
        <v>982</v>
      </c>
      <c r="E129" s="86" t="n">
        <v>-982</v>
      </c>
      <c r="F129" s="85" t="n">
        <v>0</v>
      </c>
      <c r="G129" s="86" t="n">
        <v>980</v>
      </c>
      <c r="H129" s="86" t="n">
        <v>-980</v>
      </c>
      <c r="I129" s="85" t="n">
        <v>0</v>
      </c>
      <c r="J129" s="86" t="n">
        <v>0</v>
      </c>
      <c r="K129" s="86" t="n">
        <v>0</v>
      </c>
      <c r="L129" s="85" t="n">
        <v>0</v>
      </c>
      <c r="M129" s="86" t="n">
        <v>1023</v>
      </c>
      <c r="N129" s="86" t="n">
        <v>-1023</v>
      </c>
      <c r="O129" s="85" t="n">
        <f aca="false">K129+H129+E129</f>
        <v>-1962</v>
      </c>
      <c r="P129" s="87" t="n">
        <f aca="false">O129/(J129+G129+D129+1)</f>
        <v>-0.999490575649516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47"/>
      <c r="B130" s="47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124"/>
      <c r="Q130" s="125"/>
      <c r="R130" s="126"/>
      <c r="S130" s="126"/>
    </row>
    <row r="131" customFormat="false" ht="17" hidden="false" customHeight="false" outlineLevel="0" collapsed="false">
      <c r="A131" s="97" t="s">
        <v>18</v>
      </c>
      <c r="B131" s="97"/>
      <c r="C131" s="17"/>
      <c r="D131" s="17"/>
      <c r="E131" s="17" t="n">
        <f aca="false">SUM(E10:E130)</f>
        <v>66647</v>
      </c>
      <c r="F131" s="17"/>
      <c r="G131" s="17"/>
      <c r="H131" s="17" t="n">
        <f aca="false">SUM(H10:H130)</f>
        <v>183567</v>
      </c>
      <c r="I131" s="17"/>
      <c r="J131" s="17"/>
      <c r="K131" s="17" t="n">
        <f aca="false">SUM(K10:K130)</f>
        <v>80081</v>
      </c>
      <c r="L131" s="17"/>
      <c r="M131" s="17" t="n">
        <f aca="false">SUM(M10:M130)</f>
        <v>1919768</v>
      </c>
      <c r="N131" s="17" t="n">
        <f aca="false">SUM(N10:N130)</f>
        <v>-139666</v>
      </c>
      <c r="O131" s="17"/>
      <c r="P131" s="98"/>
      <c r="Q131" s="97" t="n">
        <f aca="false">COUNTIF(Q10:Q130,"X")</f>
        <v>0</v>
      </c>
      <c r="R131" s="97" t="n">
        <f aca="false">COUNTIF(R10:R130,"X")</f>
        <v>7</v>
      </c>
      <c r="S131" s="97" t="n">
        <f aca="false">COUNTIF(S10:S130,"X")</f>
        <v>0</v>
      </c>
    </row>
    <row r="132" customFormat="false" ht="17" hidden="false" customHeight="false" outlineLevel="0" collapsed="false">
      <c r="N132" s="100" t="n">
        <f aca="false">N131/M131</f>
        <v>-0.0727514991394794</v>
      </c>
    </row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889583333333333" header="0.459722222222222" footer="0.359722222222222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6" activeCellId="0" sqref="B6 B6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0" min="23" style="49" width="7.85"/>
    <col collapsed="false" customWidth="true" hidden="false" outlineLevel="0" max="250" min="41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37030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50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6"/>
      <c r="AM7" s="106"/>
      <c r="AN7" s="106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37027</v>
      </c>
      <c r="D8" s="69"/>
      <c r="E8" s="70" t="str">
        <f aca="false">TEXT(WEEKDAY(C8),"dddd")</f>
        <v>Wednesday</v>
      </c>
      <c r="F8" s="68" t="n">
        <f aca="false">F9</f>
        <v>37028</v>
      </c>
      <c r="G8" s="69"/>
      <c r="H8" s="70" t="str">
        <f aca="false">TEXT(WEEKDAY(F8),"dddd")</f>
        <v>Thursday</v>
      </c>
      <c r="I8" s="68" t="n">
        <f aca="false">I9</f>
        <v>37029</v>
      </c>
      <c r="J8" s="69"/>
      <c r="K8" s="70" t="str">
        <f aca="false">TEXT(WEEKDAY(I8),"dddd")</f>
        <v>Friday</v>
      </c>
      <c r="L8" s="68" t="n">
        <f aca="false">L9</f>
        <v>37030</v>
      </c>
      <c r="M8" s="69"/>
      <c r="N8" s="70" t="str">
        <f aca="false">TEXT(WEEKDAY(L8),"dddd")</f>
        <v>Saturday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37027</v>
      </c>
      <c r="D9" s="111" t="n">
        <v>37027</v>
      </c>
      <c r="E9" s="111" t="n">
        <v>37027</v>
      </c>
      <c r="F9" s="112" t="n">
        <v>37028</v>
      </c>
      <c r="G9" s="111" t="n">
        <v>37028</v>
      </c>
      <c r="H9" s="111" t="n">
        <v>37028</v>
      </c>
      <c r="I9" s="112" t="n">
        <v>37029</v>
      </c>
      <c r="J9" s="111" t="n">
        <v>37029</v>
      </c>
      <c r="K9" s="111" t="n">
        <v>37029</v>
      </c>
      <c r="L9" s="112" t="n">
        <v>37030</v>
      </c>
      <c r="M9" s="111" t="n">
        <v>37030</v>
      </c>
      <c r="N9" s="111" t="n">
        <v>37030</v>
      </c>
      <c r="O9" s="85" t="n">
        <f aca="false">K9+H9+E9</f>
        <v>111084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275</v>
      </c>
      <c r="D10" s="86" t="n">
        <v>311</v>
      </c>
      <c r="E10" s="86" t="n">
        <v>-36</v>
      </c>
      <c r="F10" s="85" t="n">
        <v>275</v>
      </c>
      <c r="G10" s="86" t="n">
        <v>306</v>
      </c>
      <c r="H10" s="86" t="n">
        <v>-31</v>
      </c>
      <c r="I10" s="85" t="n">
        <v>0</v>
      </c>
      <c r="J10" s="86" t="n">
        <v>295</v>
      </c>
      <c r="K10" s="86" t="n">
        <v>-295</v>
      </c>
      <c r="L10" s="85" t="n">
        <v>200</v>
      </c>
      <c r="M10" s="86" t="n">
        <v>283</v>
      </c>
      <c r="N10" s="86" t="n">
        <v>-83</v>
      </c>
      <c r="O10" s="85" t="n">
        <f aca="false">K10+H10+E10</f>
        <v>-362</v>
      </c>
      <c r="P10" s="87" t="n">
        <f aca="false">O10/(J10+G10+D10+1)</f>
        <v>-0.396495071193866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769</v>
      </c>
      <c r="E11" s="86" t="n">
        <v>-69</v>
      </c>
      <c r="F11" s="85" t="n">
        <v>147</v>
      </c>
      <c r="G11" s="86" t="n">
        <v>768</v>
      </c>
      <c r="H11" s="86" t="n">
        <v>-621</v>
      </c>
      <c r="I11" s="85" t="n">
        <v>600</v>
      </c>
      <c r="J11" s="86" t="n">
        <v>718</v>
      </c>
      <c r="K11" s="86" t="n">
        <v>-118</v>
      </c>
      <c r="L11" s="85" t="n">
        <v>600</v>
      </c>
      <c r="M11" s="86" t="n">
        <v>679</v>
      </c>
      <c r="N11" s="86" t="n">
        <v>-79</v>
      </c>
      <c r="O11" s="85" t="n">
        <f aca="false">K11+H11+E11</f>
        <v>-808</v>
      </c>
      <c r="P11" s="87" t="n">
        <f aca="false">O11/(J11+G11+D11+1)</f>
        <v>-0.358156028368794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118</v>
      </c>
      <c r="E12" s="86" t="n">
        <v>-18</v>
      </c>
      <c r="F12" s="85" t="n">
        <v>100</v>
      </c>
      <c r="G12" s="86" t="n">
        <v>116</v>
      </c>
      <c r="H12" s="86" t="n">
        <v>-16</v>
      </c>
      <c r="I12" s="85" t="n">
        <v>100</v>
      </c>
      <c r="J12" s="86" t="n">
        <v>109</v>
      </c>
      <c r="K12" s="86" t="n">
        <v>-9</v>
      </c>
      <c r="L12" s="85" t="n">
        <v>100</v>
      </c>
      <c r="M12" s="86" t="n">
        <v>104</v>
      </c>
      <c r="N12" s="86" t="n">
        <v>-4</v>
      </c>
      <c r="O12" s="85" t="n">
        <f aca="false">K12+H12+E12</f>
        <v>-43</v>
      </c>
      <c r="P12" s="87" t="n">
        <f aca="false">O12/(J12+G12+D12+1)</f>
        <v>-0.125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1150</v>
      </c>
      <c r="D13" s="86" t="n">
        <v>1262</v>
      </c>
      <c r="E13" s="86" t="n">
        <v>-112</v>
      </c>
      <c r="F13" s="85" t="n">
        <v>1286</v>
      </c>
      <c r="G13" s="86" t="n">
        <v>1234</v>
      </c>
      <c r="H13" s="86" t="n">
        <v>52</v>
      </c>
      <c r="I13" s="85" t="n">
        <v>1162</v>
      </c>
      <c r="J13" s="86" t="n">
        <v>1161</v>
      </c>
      <c r="K13" s="86" t="n">
        <v>1</v>
      </c>
      <c r="L13" s="85" t="n">
        <v>1094</v>
      </c>
      <c r="M13" s="86" t="n">
        <v>1095</v>
      </c>
      <c r="N13" s="86" t="n">
        <v>-1</v>
      </c>
      <c r="O13" s="85" t="n">
        <f aca="false">K13+H13+E13</f>
        <v>-59</v>
      </c>
      <c r="P13" s="87" t="n">
        <f aca="false">O13/(J13+G13+D13+1)</f>
        <v>-0.0161290322580645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494</v>
      </c>
      <c r="D14" s="86" t="n">
        <v>505</v>
      </c>
      <c r="E14" s="86" t="n">
        <v>-11</v>
      </c>
      <c r="F14" s="85" t="n">
        <v>463</v>
      </c>
      <c r="G14" s="86" t="n">
        <v>499</v>
      </c>
      <c r="H14" s="86" t="n">
        <v>-36</v>
      </c>
      <c r="I14" s="85" t="n">
        <v>494</v>
      </c>
      <c r="J14" s="86" t="n">
        <v>485</v>
      </c>
      <c r="K14" s="86" t="n">
        <v>9</v>
      </c>
      <c r="L14" s="85" t="n">
        <v>420</v>
      </c>
      <c r="M14" s="86" t="n">
        <v>472</v>
      </c>
      <c r="N14" s="86" t="n">
        <v>-52</v>
      </c>
      <c r="O14" s="85" t="n">
        <f aca="false">K14+H14+E14</f>
        <v>-38</v>
      </c>
      <c r="P14" s="87" t="n">
        <f aca="false">O14/(J14+G14+D14+1)</f>
        <v>-0.025503355704698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3000</v>
      </c>
      <c r="D15" s="86" t="n">
        <v>3191</v>
      </c>
      <c r="E15" s="86" t="n">
        <v>-191</v>
      </c>
      <c r="F15" s="85" t="n">
        <v>6662</v>
      </c>
      <c r="G15" s="86" t="n">
        <v>3152</v>
      </c>
      <c r="H15" s="86" t="n">
        <v>3510</v>
      </c>
      <c r="I15" s="85" t="n">
        <v>3040</v>
      </c>
      <c r="J15" s="86" t="n">
        <v>3044</v>
      </c>
      <c r="K15" s="86" t="n">
        <v>-4</v>
      </c>
      <c r="L15" s="85" t="n">
        <v>2945</v>
      </c>
      <c r="M15" s="86" t="n">
        <v>2944</v>
      </c>
      <c r="N15" s="86" t="n">
        <v>1</v>
      </c>
      <c r="O15" s="85" t="n">
        <f aca="false">K15+H15+E15</f>
        <v>3315</v>
      </c>
      <c r="P15" s="87" t="n">
        <f aca="false">O15/(J15+G15+D15+1)</f>
        <v>0.353110353642948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6189</v>
      </c>
      <c r="E16" s="86" t="n">
        <v>-189</v>
      </c>
      <c r="F16" s="85" t="n">
        <v>6000</v>
      </c>
      <c r="G16" s="86" t="n">
        <v>6132</v>
      </c>
      <c r="H16" s="86" t="n">
        <v>-132</v>
      </c>
      <c r="I16" s="85" t="n">
        <v>3000</v>
      </c>
      <c r="J16" s="86" t="n">
        <v>5933</v>
      </c>
      <c r="K16" s="86" t="n">
        <v>-2933</v>
      </c>
      <c r="L16" s="85" t="n">
        <v>5000</v>
      </c>
      <c r="M16" s="86" t="n">
        <v>5755</v>
      </c>
      <c r="N16" s="86" t="n">
        <v>-755</v>
      </c>
      <c r="O16" s="85" t="n">
        <f aca="false">K16+H16+E16</f>
        <v>-3254</v>
      </c>
      <c r="P16" s="87" t="n">
        <f aca="false">O16/(J16+G16+D16+1)</f>
        <v>-0.178252533552451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260</v>
      </c>
      <c r="D17" s="86" t="n">
        <v>337</v>
      </c>
      <c r="E17" s="86" t="n">
        <v>-77</v>
      </c>
      <c r="F17" s="85" t="n">
        <v>0</v>
      </c>
      <c r="G17" s="86" t="n">
        <v>334</v>
      </c>
      <c r="H17" s="86" t="n">
        <v>-334</v>
      </c>
      <c r="I17" s="85" t="n">
        <v>0</v>
      </c>
      <c r="J17" s="86" t="n">
        <v>323</v>
      </c>
      <c r="K17" s="86" t="n">
        <v>-323</v>
      </c>
      <c r="L17" s="85" t="n">
        <v>0</v>
      </c>
      <c r="M17" s="86" t="n">
        <v>313</v>
      </c>
      <c r="N17" s="86" t="n">
        <v>-313</v>
      </c>
      <c r="O17" s="85" t="n">
        <f aca="false">K17+H17+E17</f>
        <v>-734</v>
      </c>
      <c r="P17" s="87" t="n">
        <f aca="false">O17/(J17+G17+D17+1)</f>
        <v>-0.737688442211055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3220</v>
      </c>
      <c r="D18" s="86" t="n">
        <v>4109</v>
      </c>
      <c r="E18" s="86" t="n">
        <v>-889</v>
      </c>
      <c r="F18" s="85" t="n">
        <v>3029</v>
      </c>
      <c r="G18" s="86" t="n">
        <v>4069</v>
      </c>
      <c r="H18" s="86" t="n">
        <v>-1040</v>
      </c>
      <c r="I18" s="85" t="n">
        <v>2588</v>
      </c>
      <c r="J18" s="86" t="n">
        <v>3960</v>
      </c>
      <c r="K18" s="86" t="n">
        <v>-1372</v>
      </c>
      <c r="L18" s="85" t="n">
        <v>3702</v>
      </c>
      <c r="M18" s="86" t="n">
        <v>3860</v>
      </c>
      <c r="N18" s="86" t="n">
        <v>-158</v>
      </c>
      <c r="O18" s="85" t="n">
        <f aca="false">K18+H18+E18</f>
        <v>-3301</v>
      </c>
      <c r="P18" s="87" t="n">
        <f aca="false">O18/(J18+G18+D18+1)</f>
        <v>-0.271933437680204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4300</v>
      </c>
      <c r="D19" s="86" t="n">
        <v>4712</v>
      </c>
      <c r="E19" s="86" t="n">
        <v>-412</v>
      </c>
      <c r="F19" s="85" t="n">
        <v>5163</v>
      </c>
      <c r="G19" s="86" t="n">
        <v>4596</v>
      </c>
      <c r="H19" s="86" t="n">
        <v>567</v>
      </c>
      <c r="I19" s="85" t="n">
        <v>4245</v>
      </c>
      <c r="J19" s="86" t="n">
        <v>4246</v>
      </c>
      <c r="K19" s="86" t="n">
        <v>-1</v>
      </c>
      <c r="L19" s="85" t="n">
        <v>3927</v>
      </c>
      <c r="M19" s="86" t="n">
        <v>3928</v>
      </c>
      <c r="N19" s="86" t="n">
        <v>-1</v>
      </c>
      <c r="O19" s="85" t="n">
        <f aca="false">K19+H19+E19</f>
        <v>154</v>
      </c>
      <c r="P19" s="87" t="n">
        <f aca="false">O19/(J19+G19+D19+1)</f>
        <v>0.0113611213574327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496479</v>
      </c>
      <c r="D20" s="86" t="n">
        <v>476829</v>
      </c>
      <c r="E20" s="86" t="n">
        <v>19650</v>
      </c>
      <c r="F20" s="85" t="n">
        <v>465475</v>
      </c>
      <c r="G20" s="86" t="n">
        <v>461601</v>
      </c>
      <c r="H20" s="86" t="n">
        <v>3874</v>
      </c>
      <c r="I20" s="85" t="n">
        <v>416663</v>
      </c>
      <c r="J20" s="86" t="n">
        <v>419065</v>
      </c>
      <c r="K20" s="86" t="n">
        <v>-2402</v>
      </c>
      <c r="L20" s="85" t="n">
        <v>371506</v>
      </c>
      <c r="M20" s="86" t="n">
        <v>379938</v>
      </c>
      <c r="N20" s="86" t="n">
        <v>-8432</v>
      </c>
      <c r="O20" s="85" t="n">
        <f aca="false">K20+H20+E20</f>
        <v>21122</v>
      </c>
      <c r="P20" s="87" t="n">
        <f aca="false">O20/(J20+G20+D20+1)</f>
        <v>0.0155595301938275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1455</v>
      </c>
      <c r="E21" s="86" t="n">
        <v>231</v>
      </c>
      <c r="F21" s="85" t="n">
        <v>1686</v>
      </c>
      <c r="G21" s="86" t="n">
        <v>1425</v>
      </c>
      <c r="H21" s="86" t="n">
        <v>261</v>
      </c>
      <c r="I21" s="85" t="n">
        <v>1346</v>
      </c>
      <c r="J21" s="86" t="n">
        <v>1345</v>
      </c>
      <c r="K21" s="86" t="n">
        <v>1</v>
      </c>
      <c r="L21" s="85" t="n">
        <v>1272</v>
      </c>
      <c r="M21" s="86" t="n">
        <v>1273</v>
      </c>
      <c r="N21" s="86" t="n">
        <v>-1</v>
      </c>
      <c r="O21" s="85" t="n">
        <f aca="false">K21+H21+E21</f>
        <v>493</v>
      </c>
      <c r="P21" s="87" t="n">
        <f aca="false">O21/(J21+G21+D21+1)</f>
        <v>0.116658778987222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X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1157</v>
      </c>
      <c r="D22" s="86" t="n">
        <v>677</v>
      </c>
      <c r="E22" s="86" t="n">
        <v>480</v>
      </c>
      <c r="F22" s="85" t="n">
        <v>1138</v>
      </c>
      <c r="G22" s="86" t="n">
        <v>649</v>
      </c>
      <c r="H22" s="86" t="n">
        <v>489</v>
      </c>
      <c r="I22" s="85" t="n">
        <v>557</v>
      </c>
      <c r="J22" s="86" t="n">
        <v>570</v>
      </c>
      <c r="K22" s="86" t="n">
        <v>-13</v>
      </c>
      <c r="L22" s="85" t="n">
        <v>457</v>
      </c>
      <c r="M22" s="86" t="n">
        <v>498</v>
      </c>
      <c r="N22" s="86" t="n">
        <v>-41</v>
      </c>
      <c r="O22" s="85" t="n">
        <f aca="false">K22+H22+E22</f>
        <v>956</v>
      </c>
      <c r="P22" s="87" t="n">
        <f aca="false">O22/(J22+G22+D22+1)</f>
        <v>0.503953610964681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300</v>
      </c>
      <c r="D23" s="86" t="n">
        <v>366</v>
      </c>
      <c r="E23" s="86" t="n">
        <v>-66</v>
      </c>
      <c r="F23" s="85" t="n">
        <v>400</v>
      </c>
      <c r="G23" s="86" t="n">
        <v>355</v>
      </c>
      <c r="H23" s="86" t="n">
        <v>45</v>
      </c>
      <c r="I23" s="85" t="n">
        <v>328</v>
      </c>
      <c r="J23" s="86" t="n">
        <v>328</v>
      </c>
      <c r="K23" s="86" t="n">
        <v>0</v>
      </c>
      <c r="L23" s="85" t="n">
        <v>303</v>
      </c>
      <c r="M23" s="86" t="n">
        <v>303</v>
      </c>
      <c r="N23" s="86" t="n">
        <v>0</v>
      </c>
      <c r="O23" s="85" t="n">
        <f aca="false">K23+H23+E23</f>
        <v>-21</v>
      </c>
      <c r="P23" s="87" t="n">
        <f aca="false">O23/(J23+G23+D23+1)</f>
        <v>-0.02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42410</v>
      </c>
      <c r="D24" s="86" t="n">
        <v>46119</v>
      </c>
      <c r="E24" s="86" t="n">
        <v>-3709</v>
      </c>
      <c r="F24" s="85" t="n">
        <v>11874</v>
      </c>
      <c r="G24" s="86" t="n">
        <v>45787</v>
      </c>
      <c r="H24" s="86" t="n">
        <v>-33913</v>
      </c>
      <c r="I24" s="85" t="n">
        <v>40937</v>
      </c>
      <c r="J24" s="86" t="n">
        <v>46928</v>
      </c>
      <c r="K24" s="86" t="n">
        <v>-5991</v>
      </c>
      <c r="L24" s="85" t="n">
        <v>37187</v>
      </c>
      <c r="M24" s="86" t="n">
        <v>39280</v>
      </c>
      <c r="N24" s="86" t="n">
        <v>-2093</v>
      </c>
      <c r="O24" s="85" t="n">
        <f aca="false">K24+H24+E24</f>
        <v>-43613</v>
      </c>
      <c r="P24" s="87" t="n">
        <f aca="false">O24/(J24+G24+D24+1)</f>
        <v>-0.314135484568012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30000</v>
      </c>
      <c r="D25" s="86" t="n">
        <v>24547</v>
      </c>
      <c r="E25" s="86" t="n">
        <v>5453</v>
      </c>
      <c r="F25" s="85" t="n">
        <v>20918</v>
      </c>
      <c r="G25" s="86" t="n">
        <v>28441</v>
      </c>
      <c r="H25" s="86" t="n">
        <v>-7523</v>
      </c>
      <c r="I25" s="85" t="n">
        <v>24918</v>
      </c>
      <c r="J25" s="86" t="n">
        <v>27650</v>
      </c>
      <c r="K25" s="86" t="n">
        <v>-2732</v>
      </c>
      <c r="L25" s="85" t="n">
        <v>23918</v>
      </c>
      <c r="M25" s="86" t="n">
        <v>24816</v>
      </c>
      <c r="N25" s="86" t="n">
        <v>-898</v>
      </c>
      <c r="O25" s="85" t="n">
        <f aca="false">K25+H25+E25</f>
        <v>-4802</v>
      </c>
      <c r="P25" s="87" t="n">
        <f aca="false">O25/(J25+G25+D25+1)</f>
        <v>-0.0595493495703072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161997</v>
      </c>
      <c r="D26" s="86" t="n">
        <v>142275</v>
      </c>
      <c r="E26" s="86" t="n">
        <v>19722</v>
      </c>
      <c r="F26" s="85" t="n">
        <v>137668</v>
      </c>
      <c r="G26" s="86" t="n">
        <v>144644</v>
      </c>
      <c r="H26" s="86" t="n">
        <v>-6976</v>
      </c>
      <c r="I26" s="85" t="n">
        <v>136138</v>
      </c>
      <c r="J26" s="86" t="n">
        <v>139618</v>
      </c>
      <c r="K26" s="86" t="n">
        <v>-3480</v>
      </c>
      <c r="L26" s="85" t="n">
        <v>116689</v>
      </c>
      <c r="M26" s="86" t="n">
        <v>115684</v>
      </c>
      <c r="N26" s="86" t="n">
        <v>1005</v>
      </c>
      <c r="O26" s="85" t="n">
        <f aca="false">K26+H26+E26</f>
        <v>9266</v>
      </c>
      <c r="P26" s="87" t="n">
        <f aca="false">O26/(J26+G26+D26+1)</f>
        <v>0.021723738564911</v>
      </c>
      <c r="Q26" s="88"/>
      <c r="R26" s="89" t="s">
        <v>15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 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7500</v>
      </c>
      <c r="D27" s="86" t="n">
        <v>11245</v>
      </c>
      <c r="E27" s="86" t="n">
        <v>-3745</v>
      </c>
      <c r="F27" s="85" t="n">
        <v>2848</v>
      </c>
      <c r="G27" s="86" t="n">
        <v>12714</v>
      </c>
      <c r="H27" s="86" t="n">
        <v>-9866</v>
      </c>
      <c r="I27" s="85" t="n">
        <v>11778</v>
      </c>
      <c r="J27" s="86" t="n">
        <v>12659</v>
      </c>
      <c r="K27" s="86" t="n">
        <v>-881</v>
      </c>
      <c r="L27" s="85" t="n">
        <v>6778</v>
      </c>
      <c r="M27" s="86" t="n">
        <v>9686</v>
      </c>
      <c r="N27" s="86" t="n">
        <v>-2908</v>
      </c>
      <c r="O27" s="85" t="n">
        <f aca="false">K27+H27+E27</f>
        <v>-14492</v>
      </c>
      <c r="P27" s="87" t="n">
        <f aca="false">O27/(J27+G27+D27+1)</f>
        <v>-0.39575083972801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105893</v>
      </c>
      <c r="D28" s="86" t="n">
        <v>94023</v>
      </c>
      <c r="E28" s="86" t="n">
        <v>11870</v>
      </c>
      <c r="F28" s="85" t="n">
        <v>86618</v>
      </c>
      <c r="G28" s="86" t="n">
        <v>100687</v>
      </c>
      <c r="H28" s="86" t="n">
        <v>-14069</v>
      </c>
      <c r="I28" s="85" t="n">
        <v>87083</v>
      </c>
      <c r="J28" s="86" t="n">
        <v>99755</v>
      </c>
      <c r="K28" s="86" t="n">
        <v>-12672</v>
      </c>
      <c r="L28" s="85" t="n">
        <v>77931</v>
      </c>
      <c r="M28" s="86" t="n">
        <v>97609</v>
      </c>
      <c r="N28" s="86" t="n">
        <v>-19678</v>
      </c>
      <c r="O28" s="85" t="n">
        <f aca="false">K28+H28+E28</f>
        <v>-14871</v>
      </c>
      <c r="P28" s="87" t="n">
        <f aca="false">O28/(J28+G28+D28+1)</f>
        <v>-0.0505015859216344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10000</v>
      </c>
      <c r="D29" s="86" t="n">
        <v>14049</v>
      </c>
      <c r="E29" s="86" t="n">
        <v>-4049</v>
      </c>
      <c r="F29" s="85" t="n">
        <v>30670</v>
      </c>
      <c r="G29" s="86" t="n">
        <v>19899</v>
      </c>
      <c r="H29" s="86" t="n">
        <v>10771</v>
      </c>
      <c r="I29" s="85" t="n">
        <v>24000</v>
      </c>
      <c r="J29" s="86" t="n">
        <v>15961</v>
      </c>
      <c r="K29" s="86" t="n">
        <v>8039</v>
      </c>
      <c r="L29" s="85" t="n">
        <v>15000</v>
      </c>
      <c r="M29" s="86" t="n">
        <v>14049</v>
      </c>
      <c r="N29" s="86" t="n">
        <v>951</v>
      </c>
      <c r="O29" s="85" t="n">
        <f aca="false">K29+H29+E29</f>
        <v>14761</v>
      </c>
      <c r="P29" s="87" t="n">
        <f aca="false">O29/(J29+G29+D29+1)</f>
        <v>0.295752354237628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261167</v>
      </c>
      <c r="D30" s="86" t="n">
        <v>323038</v>
      </c>
      <c r="E30" s="86" t="n">
        <v>-61871</v>
      </c>
      <c r="F30" s="85" t="n">
        <v>527064</v>
      </c>
      <c r="G30" s="86" t="n">
        <v>327113</v>
      </c>
      <c r="H30" s="86" t="n">
        <v>199951</v>
      </c>
      <c r="I30" s="85" t="n">
        <v>305333</v>
      </c>
      <c r="J30" s="86" t="n">
        <v>309377</v>
      </c>
      <c r="K30" s="86" t="n">
        <v>-4044</v>
      </c>
      <c r="L30" s="85" t="n">
        <v>287265</v>
      </c>
      <c r="M30" s="86" t="n">
        <v>325686</v>
      </c>
      <c r="N30" s="86" t="n">
        <v>-38421</v>
      </c>
      <c r="O30" s="85" t="n">
        <f aca="false">K30+H30+E30</f>
        <v>134036</v>
      </c>
      <c r="P30" s="87" t="n">
        <f aca="false">O30/(J30+G30+D30+1)</f>
        <v>0.139689368429719</v>
      </c>
      <c r="Q30" s="88"/>
      <c r="R30" s="89" t="s">
        <v>44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X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25520</v>
      </c>
      <c r="D31" s="86" t="n">
        <v>30710</v>
      </c>
      <c r="E31" s="86" t="n">
        <v>-5190</v>
      </c>
      <c r="F31" s="85" t="n">
        <v>13836</v>
      </c>
      <c r="G31" s="86" t="n">
        <v>31029</v>
      </c>
      <c r="H31" s="86" t="n">
        <v>-17193</v>
      </c>
      <c r="I31" s="85" t="n">
        <v>14270</v>
      </c>
      <c r="J31" s="86" t="n">
        <v>29731</v>
      </c>
      <c r="K31" s="86" t="n">
        <v>-15461</v>
      </c>
      <c r="L31" s="85" t="n">
        <v>14270</v>
      </c>
      <c r="M31" s="86" t="n">
        <v>26052</v>
      </c>
      <c r="N31" s="86" t="n">
        <v>-11782</v>
      </c>
      <c r="O31" s="85" t="n">
        <f aca="false">K31+H31+E31</f>
        <v>-37844</v>
      </c>
      <c r="P31" s="87" t="n">
        <f aca="false">O31/(J31+G31+D31+1)</f>
        <v>-0.413726754927791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18492</v>
      </c>
      <c r="D32" s="86" t="n">
        <v>13914</v>
      </c>
      <c r="E32" s="86" t="n">
        <v>4578</v>
      </c>
      <c r="F32" s="85" t="n">
        <v>16000</v>
      </c>
      <c r="G32" s="86" t="n">
        <v>13954</v>
      </c>
      <c r="H32" s="86" t="n">
        <v>2046</v>
      </c>
      <c r="I32" s="85" t="n">
        <v>15000</v>
      </c>
      <c r="J32" s="86" t="n">
        <v>16077</v>
      </c>
      <c r="K32" s="86" t="n">
        <v>-1077</v>
      </c>
      <c r="L32" s="85" t="n">
        <v>15000</v>
      </c>
      <c r="M32" s="86" t="n">
        <v>17457</v>
      </c>
      <c r="N32" s="86" t="n">
        <v>-2457</v>
      </c>
      <c r="O32" s="85" t="n">
        <f aca="false">K32+H32+E32</f>
        <v>5547</v>
      </c>
      <c r="P32" s="87" t="n">
        <f aca="false">O32/(J32+G32+D32+1)</f>
        <v>0.126223091976517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11728</v>
      </c>
      <c r="D33" s="134" t="n">
        <v>11320</v>
      </c>
      <c r="E33" s="134" t="n">
        <v>408</v>
      </c>
      <c r="F33" s="133" t="n">
        <v>11728</v>
      </c>
      <c r="G33" s="134" t="n">
        <v>11322</v>
      </c>
      <c r="H33" s="134" t="n">
        <v>406</v>
      </c>
      <c r="I33" s="133" t="n">
        <v>11728</v>
      </c>
      <c r="J33" s="134" t="n">
        <v>10560</v>
      </c>
      <c r="K33" s="134" t="n">
        <v>1168</v>
      </c>
      <c r="L33" s="133" t="n">
        <v>11728</v>
      </c>
      <c r="M33" s="134" t="n">
        <v>7371</v>
      </c>
      <c r="N33" s="134" t="n">
        <v>4357</v>
      </c>
      <c r="O33" s="85" t="n">
        <f aca="false">K33+H33+E33</f>
        <v>1982</v>
      </c>
      <c r="P33" s="87" t="n">
        <f aca="false">O33/(J33+G33+D33+1)</f>
        <v>0.0596934011986869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81718</v>
      </c>
      <c r="D34" s="86" t="n">
        <v>56769</v>
      </c>
      <c r="E34" s="86" t="n">
        <v>24949</v>
      </c>
      <c r="F34" s="85" t="n">
        <v>52137</v>
      </c>
      <c r="G34" s="86" t="n">
        <v>56317</v>
      </c>
      <c r="H34" s="86" t="n">
        <v>-4180</v>
      </c>
      <c r="I34" s="85" t="n">
        <v>52099</v>
      </c>
      <c r="J34" s="86" t="n">
        <v>56240</v>
      </c>
      <c r="K34" s="86" t="n">
        <v>-4141</v>
      </c>
      <c r="L34" s="85" t="n">
        <v>44599</v>
      </c>
      <c r="M34" s="86" t="n">
        <v>49478</v>
      </c>
      <c r="N34" s="86" t="n">
        <v>-4879</v>
      </c>
      <c r="O34" s="85" t="n">
        <f aca="false">K34+H34+E34</f>
        <v>16628</v>
      </c>
      <c r="P34" s="87" t="n">
        <f aca="false">O34/(J34+G34+D34+1)</f>
        <v>0.0982005232479168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40966</v>
      </c>
      <c r="D35" s="86" t="n">
        <v>33007</v>
      </c>
      <c r="E35" s="86" t="n">
        <v>7959</v>
      </c>
      <c r="F35" s="85" t="n">
        <v>41215</v>
      </c>
      <c r="G35" s="86" t="n">
        <v>32733</v>
      </c>
      <c r="H35" s="86" t="n">
        <v>8482</v>
      </c>
      <c r="I35" s="85" t="n">
        <v>34498</v>
      </c>
      <c r="J35" s="86" t="n">
        <v>30524</v>
      </c>
      <c r="K35" s="86" t="n">
        <v>3974</v>
      </c>
      <c r="L35" s="85" t="n">
        <v>32557</v>
      </c>
      <c r="M35" s="86" t="n">
        <v>21531</v>
      </c>
      <c r="N35" s="86" t="n">
        <v>11026</v>
      </c>
      <c r="O35" s="85" t="n">
        <f aca="false">K35+H35+E35</f>
        <v>20415</v>
      </c>
      <c r="P35" s="87" t="n">
        <f aca="false">O35/(J35+G35+D35+1)</f>
        <v>0.212070846101906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1571</v>
      </c>
      <c r="E36" s="86" t="n">
        <v>-1571</v>
      </c>
      <c r="F36" s="85" t="n">
        <v>0</v>
      </c>
      <c r="G36" s="86" t="n">
        <v>4509</v>
      </c>
      <c r="H36" s="86" t="n">
        <v>-4509</v>
      </c>
      <c r="I36" s="85" t="n">
        <v>0</v>
      </c>
      <c r="J36" s="86" t="n">
        <v>1195</v>
      </c>
      <c r="K36" s="86" t="n">
        <v>-1195</v>
      </c>
      <c r="L36" s="85" t="n">
        <v>0</v>
      </c>
      <c r="M36" s="86" t="n">
        <v>627</v>
      </c>
      <c r="N36" s="86" t="n">
        <v>-627</v>
      </c>
      <c r="O36" s="85" t="n">
        <f aca="false">K36+H36+E36</f>
        <v>-7275</v>
      </c>
      <c r="P36" s="87" t="n">
        <f aca="false">O36/(J36+G36+D36+1)</f>
        <v>-0.999862561847169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254</v>
      </c>
      <c r="D37" s="86" t="n">
        <v>376</v>
      </c>
      <c r="E37" s="86" t="n">
        <v>-122</v>
      </c>
      <c r="F37" s="85" t="n">
        <v>239</v>
      </c>
      <c r="G37" s="86" t="n">
        <v>387</v>
      </c>
      <c r="H37" s="86" t="n">
        <v>-148</v>
      </c>
      <c r="I37" s="85" t="n">
        <v>241</v>
      </c>
      <c r="J37" s="86" t="n">
        <v>381</v>
      </c>
      <c r="K37" s="86" t="n">
        <v>-140</v>
      </c>
      <c r="L37" s="85" t="n">
        <v>361</v>
      </c>
      <c r="M37" s="86" t="n">
        <v>374</v>
      </c>
      <c r="N37" s="86" t="n">
        <v>-13</v>
      </c>
      <c r="O37" s="85" t="n">
        <f aca="false">K37+H37+E37</f>
        <v>-410</v>
      </c>
      <c r="P37" s="87" t="n">
        <f aca="false">O37/(J37+G37+D37+1)</f>
        <v>-0.358078602620087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21877</v>
      </c>
      <c r="D38" s="86" t="n">
        <v>16796</v>
      </c>
      <c r="E38" s="86" t="n">
        <v>5081</v>
      </c>
      <c r="F38" s="85" t="n">
        <v>31749</v>
      </c>
      <c r="G38" s="86" t="n">
        <v>18366</v>
      </c>
      <c r="H38" s="86" t="n">
        <v>13383</v>
      </c>
      <c r="I38" s="85" t="n">
        <v>19682</v>
      </c>
      <c r="J38" s="86" t="n">
        <v>18070</v>
      </c>
      <c r="K38" s="86" t="n">
        <v>1612</v>
      </c>
      <c r="L38" s="85" t="n">
        <v>21988</v>
      </c>
      <c r="M38" s="86" t="n">
        <v>15091</v>
      </c>
      <c r="N38" s="86" t="n">
        <v>6897</v>
      </c>
      <c r="O38" s="85" t="n">
        <f aca="false">K38+H38+E38</f>
        <v>20076</v>
      </c>
      <c r="P38" s="87" t="n">
        <f aca="false">O38/(J38+G38+D38+1)</f>
        <v>0.377134484248493</v>
      </c>
      <c r="Q38" s="8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39842</v>
      </c>
      <c r="D39" s="86" t="n">
        <v>920</v>
      </c>
      <c r="E39" s="86" t="n">
        <v>38922</v>
      </c>
      <c r="F39" s="85" t="n">
        <v>7177</v>
      </c>
      <c r="G39" s="86" t="n">
        <v>13515</v>
      </c>
      <c r="H39" s="86" t="n">
        <v>-6338</v>
      </c>
      <c r="I39" s="85" t="n">
        <v>12321</v>
      </c>
      <c r="J39" s="86" t="n">
        <v>17327</v>
      </c>
      <c r="K39" s="86" t="n">
        <v>-5006</v>
      </c>
      <c r="L39" s="85" t="n">
        <v>9780</v>
      </c>
      <c r="M39" s="86" t="n">
        <v>17096</v>
      </c>
      <c r="N39" s="86" t="n">
        <v>-7316</v>
      </c>
      <c r="O39" s="85" t="n">
        <f aca="false">K39+H39+E39</f>
        <v>27578</v>
      </c>
      <c r="P39" s="87" t="n">
        <f aca="false">O39/(J39+G39+D39+1)</f>
        <v>0.868242924157038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6735</v>
      </c>
      <c r="D40" s="86" t="n">
        <v>6257</v>
      </c>
      <c r="E40" s="86" t="n">
        <v>478</v>
      </c>
      <c r="F40" s="85" t="n">
        <v>6159</v>
      </c>
      <c r="G40" s="86" t="n">
        <v>5989</v>
      </c>
      <c r="H40" s="86" t="n">
        <v>170</v>
      </c>
      <c r="I40" s="85" t="n">
        <v>5835</v>
      </c>
      <c r="J40" s="86" t="n">
        <v>6184</v>
      </c>
      <c r="K40" s="86" t="n">
        <v>-349</v>
      </c>
      <c r="L40" s="85" t="n">
        <v>5801</v>
      </c>
      <c r="M40" s="86" t="n">
        <v>6228</v>
      </c>
      <c r="N40" s="86" t="n">
        <v>-427</v>
      </c>
      <c r="O40" s="85" t="n">
        <f aca="false">K40+H40+E40</f>
        <v>299</v>
      </c>
      <c r="P40" s="87" t="n">
        <f aca="false">O40/(J40+G40+D40+1)</f>
        <v>0.0162226683305301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444127</v>
      </c>
      <c r="D41" s="86" t="n">
        <v>391145</v>
      </c>
      <c r="E41" s="86" t="n">
        <v>52982</v>
      </c>
      <c r="F41" s="85" t="n">
        <v>325826</v>
      </c>
      <c r="G41" s="86" t="n">
        <v>352439</v>
      </c>
      <c r="H41" s="86" t="n">
        <v>-26613</v>
      </c>
      <c r="I41" s="85" t="n">
        <v>375516</v>
      </c>
      <c r="J41" s="86" t="n">
        <v>430807</v>
      </c>
      <c r="K41" s="86" t="n">
        <v>-55291</v>
      </c>
      <c r="L41" s="85" t="n">
        <v>367809</v>
      </c>
      <c r="M41" s="86" t="n">
        <v>440993</v>
      </c>
      <c r="N41" s="86" t="n">
        <v>-73184</v>
      </c>
      <c r="O41" s="85" t="n">
        <f aca="false">K41+H41+E41</f>
        <v>-28922</v>
      </c>
      <c r="P41" s="87" t="n">
        <f aca="false">O41/(J41+G41+D41+1)</f>
        <v>-0.0246272113570256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 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467</v>
      </c>
      <c r="E42" s="86" t="n">
        <v>-17</v>
      </c>
      <c r="F42" s="85" t="n">
        <v>450</v>
      </c>
      <c r="G42" s="86" t="n">
        <v>452</v>
      </c>
      <c r="H42" s="86" t="n">
        <v>-2</v>
      </c>
      <c r="I42" s="85" t="n">
        <v>450</v>
      </c>
      <c r="J42" s="86" t="n">
        <v>433</v>
      </c>
      <c r="K42" s="86" t="n">
        <v>17</v>
      </c>
      <c r="L42" s="85" t="n">
        <v>450</v>
      </c>
      <c r="M42" s="86" t="n">
        <v>442</v>
      </c>
      <c r="N42" s="86" t="n">
        <v>8</v>
      </c>
      <c r="O42" s="85" t="n">
        <f aca="false">K42+H42+E42</f>
        <v>-2</v>
      </c>
      <c r="P42" s="87" t="n">
        <f aca="false">O42/(J42+G42+D42+1)</f>
        <v>-0.00147819660014782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16000</v>
      </c>
      <c r="D43" s="86" t="n">
        <v>11247</v>
      </c>
      <c r="E43" s="86" t="n">
        <v>4753</v>
      </c>
      <c r="F43" s="85" t="n">
        <v>11000</v>
      </c>
      <c r="G43" s="86" t="n">
        <v>11051</v>
      </c>
      <c r="H43" s="86" t="n">
        <v>-51</v>
      </c>
      <c r="I43" s="85" t="n">
        <v>11000</v>
      </c>
      <c r="J43" s="86" t="n">
        <v>10474</v>
      </c>
      <c r="K43" s="86" t="n">
        <v>526</v>
      </c>
      <c r="L43" s="85" t="n">
        <v>11000</v>
      </c>
      <c r="M43" s="86" t="n">
        <v>10619</v>
      </c>
      <c r="N43" s="86" t="n">
        <v>381</v>
      </c>
      <c r="O43" s="85" t="n">
        <f aca="false">K43+H43+E43</f>
        <v>5228</v>
      </c>
      <c r="P43" s="87" t="n">
        <f aca="false">O43/(J43+G43+D43+1)</f>
        <v>0.15952155737955</v>
      </c>
      <c r="Q43" s="88"/>
      <c r="R43" s="89" t="s">
        <v>44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X</v>
      </c>
      <c r="U43" s="116" t="str">
        <f aca="false">IF($C$4="High Inventory",IF(AND($O43&gt;=0,$P43&gt;=Summary!$C$150),"X"," "),IF(AND($O43&lt;=0,$P43&lt;=-Summary!$C$150),"X"," "))</f>
        <v>X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5442</v>
      </c>
      <c r="D44" s="86" t="n">
        <v>4730</v>
      </c>
      <c r="E44" s="86" t="n">
        <v>712</v>
      </c>
      <c r="F44" s="85" t="n">
        <v>2736</v>
      </c>
      <c r="G44" s="86" t="n">
        <v>4628</v>
      </c>
      <c r="H44" s="86" t="n">
        <v>-1892</v>
      </c>
      <c r="I44" s="85" t="n">
        <v>3389</v>
      </c>
      <c r="J44" s="86" t="n">
        <v>4308</v>
      </c>
      <c r="K44" s="86" t="n">
        <v>-919</v>
      </c>
      <c r="L44" s="85" t="n">
        <v>5343</v>
      </c>
      <c r="M44" s="86" t="n">
        <v>3353</v>
      </c>
      <c r="N44" s="86" t="n">
        <v>1990</v>
      </c>
      <c r="O44" s="85" t="n">
        <f aca="false">K44+H44+E44</f>
        <v>-2099</v>
      </c>
      <c r="P44" s="87" t="n">
        <f aca="false">O44/(J44+G44+D44+1)</f>
        <v>-0.153581619960489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 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81767</v>
      </c>
      <c r="D45" s="86" t="n">
        <v>61139</v>
      </c>
      <c r="E45" s="86" t="n">
        <v>20628</v>
      </c>
      <c r="F45" s="85" t="n">
        <v>59528</v>
      </c>
      <c r="G45" s="86" t="n">
        <v>61736</v>
      </c>
      <c r="H45" s="86" t="n">
        <v>-2208</v>
      </c>
      <c r="I45" s="85" t="n">
        <v>56827</v>
      </c>
      <c r="J45" s="86" t="n">
        <v>60232</v>
      </c>
      <c r="K45" s="86" t="n">
        <v>-3405</v>
      </c>
      <c r="L45" s="85" t="n">
        <v>50258</v>
      </c>
      <c r="M45" s="86" t="n">
        <v>59692</v>
      </c>
      <c r="N45" s="86" t="n">
        <v>-9434</v>
      </c>
      <c r="O45" s="85" t="n">
        <f aca="false">K45+H45+E45</f>
        <v>15015</v>
      </c>
      <c r="P45" s="87" t="n">
        <f aca="false">O45/(J45+G45+D45+1)</f>
        <v>0.0820007864211285</v>
      </c>
      <c r="Q45" s="88"/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0</v>
      </c>
      <c r="D46" s="86" t="n">
        <v>275</v>
      </c>
      <c r="E46" s="86" t="n">
        <v>-275</v>
      </c>
      <c r="F46" s="85" t="n">
        <v>917</v>
      </c>
      <c r="G46" s="86" t="n">
        <v>279</v>
      </c>
      <c r="H46" s="86" t="n">
        <v>638</v>
      </c>
      <c r="I46" s="85" t="n">
        <v>1089</v>
      </c>
      <c r="J46" s="86" t="n">
        <v>298</v>
      </c>
      <c r="K46" s="86" t="n">
        <v>791</v>
      </c>
      <c r="L46" s="85" t="n">
        <v>0</v>
      </c>
      <c r="M46" s="86" t="n">
        <v>256</v>
      </c>
      <c r="N46" s="86" t="n">
        <v>-256</v>
      </c>
      <c r="O46" s="85" t="n">
        <f aca="false">K46+H46+E46</f>
        <v>1154</v>
      </c>
      <c r="P46" s="87" t="n">
        <f aca="false">O46/(J46+G46+D46+1)</f>
        <v>1.35287221570926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X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4125</v>
      </c>
      <c r="D47" s="86" t="n">
        <v>6910</v>
      </c>
      <c r="E47" s="86" t="n">
        <v>-2785</v>
      </c>
      <c r="F47" s="85" t="n">
        <v>4733</v>
      </c>
      <c r="G47" s="86" t="n">
        <v>6809</v>
      </c>
      <c r="H47" s="86" t="n">
        <v>-2076</v>
      </c>
      <c r="I47" s="85" t="n">
        <v>4741</v>
      </c>
      <c r="J47" s="86" t="n">
        <v>6906</v>
      </c>
      <c r="K47" s="86" t="n">
        <v>-2165</v>
      </c>
      <c r="L47" s="85" t="n">
        <v>4466</v>
      </c>
      <c r="M47" s="86" t="n">
        <v>219</v>
      </c>
      <c r="N47" s="86" t="n">
        <v>4247</v>
      </c>
      <c r="O47" s="85" t="n">
        <f aca="false">K47+H47+E47</f>
        <v>-7026</v>
      </c>
      <c r="P47" s="87" t="n">
        <f aca="false">O47/(J47+G47+D47+1)</f>
        <v>-0.340638029671289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10</v>
      </c>
      <c r="E53" s="86" t="n">
        <v>-10</v>
      </c>
      <c r="F53" s="85" t="n">
        <v>0</v>
      </c>
      <c r="G53" s="86" t="n">
        <v>11</v>
      </c>
      <c r="H53" s="86" t="n">
        <v>-11</v>
      </c>
      <c r="I53" s="85" t="n">
        <v>0</v>
      </c>
      <c r="J53" s="86" t="n">
        <v>10</v>
      </c>
      <c r="K53" s="86" t="n">
        <v>-10</v>
      </c>
      <c r="L53" s="85" t="n">
        <v>0</v>
      </c>
      <c r="M53" s="86" t="n">
        <v>11</v>
      </c>
      <c r="N53" s="86" t="n">
        <v>-11</v>
      </c>
      <c r="O53" s="85" t="n">
        <f aca="false">K53+H53+E53</f>
        <v>-31</v>
      </c>
      <c r="P53" s="87" t="n">
        <f aca="false">O53/(J53+G53+D53+1)</f>
        <v>-0.96875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6</v>
      </c>
      <c r="E55" s="86" t="n">
        <v>-6</v>
      </c>
      <c r="F55" s="85" t="n">
        <v>0</v>
      </c>
      <c r="G55" s="86" t="n">
        <v>6</v>
      </c>
      <c r="H55" s="86" t="n">
        <v>-6</v>
      </c>
      <c r="I55" s="85" t="n">
        <v>0</v>
      </c>
      <c r="J55" s="86" t="n">
        <v>5</v>
      </c>
      <c r="K55" s="86" t="n">
        <v>-5</v>
      </c>
      <c r="L55" s="85" t="n">
        <v>0</v>
      </c>
      <c r="M55" s="86" t="n">
        <v>6</v>
      </c>
      <c r="N55" s="86" t="n">
        <v>-6</v>
      </c>
      <c r="O55" s="85" t="n">
        <f aca="false">K55+H55+E55</f>
        <v>-17</v>
      </c>
      <c r="P55" s="87" t="n">
        <f aca="false">O55/(J55+G55+D55+1)</f>
        <v>-0.944444444444444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1</v>
      </c>
      <c r="E56" s="86" t="n">
        <v>-1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-3</v>
      </c>
      <c r="P56" s="87" t="n">
        <f aca="false">O56/(J56+G56+D56+1)</f>
        <v>-0.75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213</v>
      </c>
      <c r="E58" s="86" t="n">
        <v>-213</v>
      </c>
      <c r="F58" s="85" t="n">
        <v>0</v>
      </c>
      <c r="G58" s="86" t="n">
        <v>215</v>
      </c>
      <c r="H58" s="86" t="n">
        <v>-215</v>
      </c>
      <c r="I58" s="85" t="n">
        <v>0</v>
      </c>
      <c r="J58" s="86" t="n">
        <v>210</v>
      </c>
      <c r="K58" s="86" t="n">
        <v>-210</v>
      </c>
      <c r="L58" s="85" t="n">
        <v>0</v>
      </c>
      <c r="M58" s="86" t="n">
        <v>39</v>
      </c>
      <c r="N58" s="86" t="n">
        <v>-39</v>
      </c>
      <c r="O58" s="85" t="n">
        <f aca="false">K58+H58+E58</f>
        <v>-638</v>
      </c>
      <c r="P58" s="87" t="n">
        <f aca="false">O58/(J58+G58+D58+1)</f>
        <v>-0.998435054773083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182</v>
      </c>
      <c r="E61" s="86" t="n">
        <v>-182</v>
      </c>
      <c r="F61" s="85" t="n">
        <v>0</v>
      </c>
      <c r="G61" s="86" t="n">
        <v>200</v>
      </c>
      <c r="H61" s="86" t="n">
        <v>-200</v>
      </c>
      <c r="I61" s="85" t="n">
        <v>0</v>
      </c>
      <c r="J61" s="86" t="n">
        <v>149</v>
      </c>
      <c r="K61" s="86" t="n">
        <v>-149</v>
      </c>
      <c r="L61" s="85" t="n">
        <v>0</v>
      </c>
      <c r="M61" s="86" t="n">
        <v>2</v>
      </c>
      <c r="N61" s="86" t="n">
        <v>-2</v>
      </c>
      <c r="O61" s="85" t="n">
        <f aca="false">K61+H61+E61</f>
        <v>-531</v>
      </c>
      <c r="P61" s="87" t="n">
        <f aca="false">O61/(J61+G61+D61+1)</f>
        <v>-0.99812030075188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96</v>
      </c>
      <c r="E64" s="86" t="n">
        <v>-96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-96</v>
      </c>
      <c r="P64" s="87" t="n">
        <f aca="false">O64/(J64+G64+D64+1)</f>
        <v>-0.989690721649485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41</v>
      </c>
      <c r="K65" s="86" t="n">
        <v>-41</v>
      </c>
      <c r="L65" s="85" t="n">
        <v>0</v>
      </c>
      <c r="M65" s="86" t="n">
        <v>88</v>
      </c>
      <c r="N65" s="86" t="n">
        <v>-88</v>
      </c>
      <c r="O65" s="85" t="n">
        <f aca="false">K65+H65+E65</f>
        <v>-41</v>
      </c>
      <c r="P65" s="87" t="n">
        <f aca="false">O65/(J65+G65+D65+1)</f>
        <v>-0.976190476190476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12434</v>
      </c>
      <c r="D66" s="86" t="n">
        <v>11243</v>
      </c>
      <c r="E66" s="86" t="n">
        <v>1191</v>
      </c>
      <c r="F66" s="85" t="n">
        <v>12434</v>
      </c>
      <c r="G66" s="86" t="n">
        <v>10825</v>
      </c>
      <c r="H66" s="86" t="n">
        <v>1609</v>
      </c>
      <c r="I66" s="85" t="n">
        <v>12000</v>
      </c>
      <c r="J66" s="86" t="n">
        <v>12090</v>
      </c>
      <c r="K66" s="86" t="n">
        <v>-90</v>
      </c>
      <c r="L66" s="85" t="n">
        <v>12000</v>
      </c>
      <c r="M66" s="86" t="n">
        <v>11978</v>
      </c>
      <c r="N66" s="86" t="n">
        <v>22</v>
      </c>
      <c r="O66" s="85" t="n">
        <f aca="false">K66+H66+E66</f>
        <v>2710</v>
      </c>
      <c r="P66" s="87" t="n">
        <f aca="false">O66/(J66+G66+D66+1)</f>
        <v>0.079334875142715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8</v>
      </c>
      <c r="E71" s="86" t="n">
        <v>-8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0</v>
      </c>
      <c r="N71" s="86" t="n">
        <v>0</v>
      </c>
      <c r="O71" s="85" t="n">
        <f aca="false">K71+H71+E71</f>
        <v>-8</v>
      </c>
      <c r="P71" s="87" t="n">
        <f aca="false">O71/(J71+G71+D71+1)</f>
        <v>-0.888888888888889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800</v>
      </c>
      <c r="D72" s="86" t="n">
        <v>1249</v>
      </c>
      <c r="E72" s="86" t="n">
        <v>-449</v>
      </c>
      <c r="F72" s="85" t="n">
        <v>1500</v>
      </c>
      <c r="G72" s="86" t="n">
        <v>1719</v>
      </c>
      <c r="H72" s="86" t="n">
        <v>-219</v>
      </c>
      <c r="I72" s="85" t="n">
        <v>800</v>
      </c>
      <c r="J72" s="86" t="n">
        <v>878</v>
      </c>
      <c r="K72" s="86" t="n">
        <v>-78</v>
      </c>
      <c r="L72" s="85" t="n">
        <v>0</v>
      </c>
      <c r="M72" s="86" t="n">
        <v>0</v>
      </c>
      <c r="N72" s="86" t="n">
        <v>0</v>
      </c>
      <c r="O72" s="85" t="n">
        <f aca="false">K72+H72+E72</f>
        <v>-746</v>
      </c>
      <c r="P72" s="87" t="n">
        <f aca="false">O72/(J72+G72+D72+1)</f>
        <v>-0.193917338185599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100</v>
      </c>
      <c r="D74" s="86" t="n">
        <v>143</v>
      </c>
      <c r="E74" s="86" t="n">
        <v>-43</v>
      </c>
      <c r="F74" s="85" t="n">
        <v>100</v>
      </c>
      <c r="G74" s="86" t="n">
        <v>131</v>
      </c>
      <c r="H74" s="86" t="n">
        <v>-31</v>
      </c>
      <c r="I74" s="85" t="n">
        <v>100</v>
      </c>
      <c r="J74" s="86" t="n">
        <v>122</v>
      </c>
      <c r="K74" s="86" t="n">
        <v>-22</v>
      </c>
      <c r="L74" s="85" t="n">
        <v>100</v>
      </c>
      <c r="M74" s="86" t="n">
        <v>110</v>
      </c>
      <c r="N74" s="86" t="n">
        <v>-10</v>
      </c>
      <c r="O74" s="85" t="n">
        <f aca="false">K74+H74+E74</f>
        <v>-96</v>
      </c>
      <c r="P74" s="87" t="n">
        <f aca="false">O74/(J74+G74+D74+1)</f>
        <v>-0.241813602015113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110</v>
      </c>
      <c r="D75" s="86" t="n">
        <v>0</v>
      </c>
      <c r="E75" s="86" t="n">
        <v>110</v>
      </c>
      <c r="F75" s="85" t="n">
        <v>110</v>
      </c>
      <c r="G75" s="86" t="n">
        <v>0</v>
      </c>
      <c r="H75" s="86" t="n">
        <v>110</v>
      </c>
      <c r="I75" s="85" t="n">
        <v>100</v>
      </c>
      <c r="J75" s="86" t="n">
        <v>0</v>
      </c>
      <c r="K75" s="86" t="n">
        <v>100</v>
      </c>
      <c r="L75" s="85" t="n">
        <v>40</v>
      </c>
      <c r="M75" s="86" t="n">
        <v>0</v>
      </c>
      <c r="N75" s="86" t="n">
        <v>40</v>
      </c>
      <c r="O75" s="85" t="n">
        <f aca="false">K75+H75+E75</f>
        <v>320</v>
      </c>
      <c r="P75" s="87" t="n">
        <f aca="false">O75/(J75+G75+D75+1)</f>
        <v>320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44</v>
      </c>
      <c r="E76" s="86" t="n">
        <v>-44</v>
      </c>
      <c r="F76" s="85" t="n">
        <v>0</v>
      </c>
      <c r="G76" s="86" t="n">
        <v>56</v>
      </c>
      <c r="H76" s="86" t="n">
        <v>-56</v>
      </c>
      <c r="I76" s="85" t="n">
        <v>0</v>
      </c>
      <c r="J76" s="86" t="n">
        <v>52</v>
      </c>
      <c r="K76" s="86" t="n">
        <v>-52</v>
      </c>
      <c r="L76" s="85" t="n">
        <v>0</v>
      </c>
      <c r="M76" s="86" t="n">
        <v>56</v>
      </c>
      <c r="N76" s="86" t="n">
        <v>-56</v>
      </c>
      <c r="O76" s="85" t="n">
        <f aca="false">K76+H76+E76</f>
        <v>-152</v>
      </c>
      <c r="P76" s="87" t="n">
        <f aca="false">O76/(J76+G76+D76+1)</f>
        <v>-0.993464052287582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200</v>
      </c>
      <c r="D77" s="86" t="n">
        <v>0</v>
      </c>
      <c r="E77" s="86" t="n">
        <v>200</v>
      </c>
      <c r="F77" s="85" t="n">
        <v>200</v>
      </c>
      <c r="G77" s="86" t="n">
        <v>0</v>
      </c>
      <c r="H77" s="86" t="n">
        <v>200</v>
      </c>
      <c r="I77" s="85" t="n">
        <v>0</v>
      </c>
      <c r="J77" s="86" t="n">
        <v>225</v>
      </c>
      <c r="K77" s="86" t="n">
        <v>-225</v>
      </c>
      <c r="L77" s="85" t="n">
        <v>0</v>
      </c>
      <c r="M77" s="86" t="n">
        <v>510</v>
      </c>
      <c r="N77" s="86" t="n">
        <v>-510</v>
      </c>
      <c r="O77" s="85" t="n">
        <f aca="false">K77+H77+E77</f>
        <v>175</v>
      </c>
      <c r="P77" s="87" t="n">
        <f aca="false">O77/(J77+G77+D77+1)</f>
        <v>0.774336283185841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535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536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543</v>
      </c>
      <c r="B80" s="77" t="s">
        <v>17</v>
      </c>
      <c r="C80" s="85" t="n">
        <v>1000</v>
      </c>
      <c r="D80" s="86" t="n">
        <v>0</v>
      </c>
      <c r="E80" s="86" t="n">
        <v>1000</v>
      </c>
      <c r="F80" s="85" t="n">
        <v>500</v>
      </c>
      <c r="G80" s="86" t="n">
        <v>1</v>
      </c>
      <c r="H80" s="86" t="n">
        <v>499</v>
      </c>
      <c r="I80" s="85" t="n">
        <v>0</v>
      </c>
      <c r="J80" s="86" t="n">
        <v>0</v>
      </c>
      <c r="K80" s="86" t="n">
        <v>0</v>
      </c>
      <c r="L80" s="85" t="n">
        <v>0</v>
      </c>
      <c r="M80" s="86" t="n">
        <v>0</v>
      </c>
      <c r="N80" s="86" t="n">
        <v>0</v>
      </c>
      <c r="O80" s="85" t="n">
        <f aca="false">K80+H80+E80</f>
        <v>1499</v>
      </c>
      <c r="P80" s="87" t="n">
        <f aca="false">O80/(J80+G80+D80+1)</f>
        <v>749.5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X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544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545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572</v>
      </c>
      <c r="B83" s="77" t="s">
        <v>17</v>
      </c>
      <c r="C83" s="85" t="n">
        <v>0</v>
      </c>
      <c r="D83" s="86" t="n">
        <v>75</v>
      </c>
      <c r="E83" s="86" t="n">
        <v>-75</v>
      </c>
      <c r="F83" s="85" t="n">
        <v>0</v>
      </c>
      <c r="G83" s="86" t="n">
        <v>75</v>
      </c>
      <c r="H83" s="86" t="n">
        <v>-75</v>
      </c>
      <c r="I83" s="85" t="n">
        <v>0</v>
      </c>
      <c r="J83" s="86" t="n">
        <v>75</v>
      </c>
      <c r="K83" s="86" t="n">
        <v>-75</v>
      </c>
      <c r="L83" s="85" t="n">
        <v>0</v>
      </c>
      <c r="M83" s="86" t="n">
        <v>75</v>
      </c>
      <c r="N83" s="86" t="n">
        <v>-75</v>
      </c>
      <c r="O83" s="85" t="n">
        <f aca="false">K83+H83+E83</f>
        <v>-225</v>
      </c>
      <c r="P83" s="87" t="n">
        <f aca="false">O83/(J83+G83+D83+1)</f>
        <v>-0.995575221238938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635</v>
      </c>
      <c r="B84" s="77" t="s">
        <v>17</v>
      </c>
      <c r="C84" s="85" t="n">
        <v>800</v>
      </c>
      <c r="D84" s="86" t="n">
        <v>283</v>
      </c>
      <c r="E84" s="86" t="n">
        <v>517</v>
      </c>
      <c r="F84" s="85" t="n">
        <v>1000</v>
      </c>
      <c r="G84" s="86" t="n">
        <v>653</v>
      </c>
      <c r="H84" s="86" t="n">
        <v>347</v>
      </c>
      <c r="I84" s="85" t="n">
        <v>705</v>
      </c>
      <c r="J84" s="86" t="n">
        <v>755</v>
      </c>
      <c r="K84" s="86" t="n">
        <v>-50</v>
      </c>
      <c r="L84" s="85" t="n">
        <v>680</v>
      </c>
      <c r="M84" s="86" t="n">
        <v>805</v>
      </c>
      <c r="N84" s="86" t="n">
        <v>-125</v>
      </c>
      <c r="O84" s="85" t="n">
        <f aca="false">K84+H84+E84</f>
        <v>814</v>
      </c>
      <c r="P84" s="87" t="n">
        <f aca="false">O84/(J84+G84+D84+1)</f>
        <v>0.481087470449173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X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650</v>
      </c>
      <c r="B85" s="77" t="s">
        <v>17</v>
      </c>
      <c r="C85" s="85" t="n">
        <v>0</v>
      </c>
      <c r="D85" s="86" t="n">
        <v>0</v>
      </c>
      <c r="E85" s="86" t="n">
        <v>0</v>
      </c>
      <c r="F85" s="85" t="n">
        <v>0</v>
      </c>
      <c r="G85" s="86" t="n">
        <v>0</v>
      </c>
      <c r="H85" s="86" t="n">
        <v>0</v>
      </c>
      <c r="I85" s="85" t="n">
        <v>0</v>
      </c>
      <c r="J85" s="86" t="n">
        <v>0</v>
      </c>
      <c r="K85" s="86" t="n">
        <v>0</v>
      </c>
      <c r="L85" s="85" t="n">
        <v>0</v>
      </c>
      <c r="M85" s="86" t="n">
        <v>0</v>
      </c>
      <c r="N85" s="86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654</v>
      </c>
      <c r="B86" s="77" t="s">
        <v>17</v>
      </c>
      <c r="C86" s="85" t="n">
        <v>0</v>
      </c>
      <c r="D86" s="86" t="n">
        <v>490</v>
      </c>
      <c r="E86" s="86" t="n">
        <v>-490</v>
      </c>
      <c r="F86" s="85" t="n">
        <v>840</v>
      </c>
      <c r="G86" s="86" t="n">
        <v>512</v>
      </c>
      <c r="H86" s="86" t="n">
        <v>328</v>
      </c>
      <c r="I86" s="85" t="n">
        <v>400</v>
      </c>
      <c r="J86" s="86" t="n">
        <v>520</v>
      </c>
      <c r="K86" s="86" t="n">
        <v>-120</v>
      </c>
      <c r="L86" s="85" t="n">
        <v>500</v>
      </c>
      <c r="M86" s="86" t="n">
        <v>522</v>
      </c>
      <c r="N86" s="86" t="n">
        <v>-22</v>
      </c>
      <c r="O86" s="85" t="n">
        <f aca="false">K86+H86+E86</f>
        <v>-282</v>
      </c>
      <c r="P86" s="87" t="n">
        <f aca="false">O86/(J86+G86+D86+1)</f>
        <v>-0.18516086671044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755</v>
      </c>
      <c r="B87" s="77" t="s">
        <v>17</v>
      </c>
      <c r="C87" s="85" t="n">
        <v>50</v>
      </c>
      <c r="D87" s="86" t="n">
        <v>79</v>
      </c>
      <c r="E87" s="86" t="n">
        <v>-29</v>
      </c>
      <c r="F87" s="85" t="n">
        <v>50</v>
      </c>
      <c r="G87" s="86" t="n">
        <v>79</v>
      </c>
      <c r="H87" s="86" t="n">
        <v>-29</v>
      </c>
      <c r="I87" s="85" t="n">
        <v>50</v>
      </c>
      <c r="J87" s="86" t="n">
        <v>79</v>
      </c>
      <c r="K87" s="86" t="n">
        <v>-29</v>
      </c>
      <c r="L87" s="85" t="n">
        <v>0</v>
      </c>
      <c r="M87" s="86" t="n">
        <v>79</v>
      </c>
      <c r="N87" s="86" t="n">
        <v>-79</v>
      </c>
      <c r="O87" s="85" t="n">
        <f aca="false">K87+H87+E87</f>
        <v>-87</v>
      </c>
      <c r="P87" s="87" t="n">
        <f aca="false">O87/(J87+G87+D87+1)</f>
        <v>-0.365546218487395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779</v>
      </c>
      <c r="B88" s="77" t="s">
        <v>17</v>
      </c>
      <c r="C88" s="85" t="n">
        <v>800</v>
      </c>
      <c r="D88" s="86" t="n">
        <v>1120</v>
      </c>
      <c r="E88" s="86" t="n">
        <v>-320</v>
      </c>
      <c r="F88" s="85" t="n">
        <v>800</v>
      </c>
      <c r="G88" s="86" t="n">
        <v>1260</v>
      </c>
      <c r="H88" s="86" t="n">
        <v>-460</v>
      </c>
      <c r="I88" s="85" t="n">
        <v>800</v>
      </c>
      <c r="J88" s="86" t="n">
        <v>1029</v>
      </c>
      <c r="K88" s="86" t="n">
        <v>-229</v>
      </c>
      <c r="L88" s="85" t="n">
        <v>0</v>
      </c>
      <c r="M88" s="86" t="n">
        <v>280</v>
      </c>
      <c r="N88" s="86" t="n">
        <v>-280</v>
      </c>
      <c r="O88" s="85" t="n">
        <f aca="false">K88+H88+E88</f>
        <v>-1009</v>
      </c>
      <c r="P88" s="87" t="n">
        <f aca="false">O88/(J88+G88+D88+1)</f>
        <v>-0.295894428152493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858</v>
      </c>
      <c r="B89" s="77" t="s">
        <v>17</v>
      </c>
      <c r="C89" s="85" t="n">
        <v>1000</v>
      </c>
      <c r="D89" s="86" t="n">
        <v>1120</v>
      </c>
      <c r="E89" s="86" t="n">
        <v>-120</v>
      </c>
      <c r="F89" s="85" t="n">
        <v>1000</v>
      </c>
      <c r="G89" s="86" t="n">
        <v>1120</v>
      </c>
      <c r="H89" s="86" t="n">
        <v>-120</v>
      </c>
      <c r="I89" s="85" t="n">
        <v>748</v>
      </c>
      <c r="J89" s="86" t="n">
        <v>1122</v>
      </c>
      <c r="K89" s="86" t="n">
        <v>-374</v>
      </c>
      <c r="L89" s="85" t="n">
        <v>0</v>
      </c>
      <c r="M89" s="86" t="n">
        <v>0</v>
      </c>
      <c r="N89" s="86" t="n">
        <v>0</v>
      </c>
      <c r="O89" s="85" t="n">
        <f aca="false">K89+H89+E89</f>
        <v>-614</v>
      </c>
      <c r="P89" s="87" t="n">
        <f aca="false">O89/(J89+G89+D89+1)</f>
        <v>-0.182575081772227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877</v>
      </c>
      <c r="B90" s="77" t="s">
        <v>17</v>
      </c>
      <c r="C90" s="85" t="n">
        <v>0</v>
      </c>
      <c r="D90" s="86" t="n">
        <v>219</v>
      </c>
      <c r="E90" s="86" t="n">
        <v>-219</v>
      </c>
      <c r="F90" s="85" t="n">
        <v>0</v>
      </c>
      <c r="G90" s="86" t="n">
        <v>192</v>
      </c>
      <c r="H90" s="86" t="n">
        <v>-192</v>
      </c>
      <c r="I90" s="85" t="n">
        <v>0</v>
      </c>
      <c r="J90" s="86" t="n">
        <v>315</v>
      </c>
      <c r="K90" s="86" t="n">
        <v>-315</v>
      </c>
      <c r="L90" s="85" t="n">
        <v>0</v>
      </c>
      <c r="M90" s="86" t="n">
        <v>33</v>
      </c>
      <c r="N90" s="86" t="n">
        <v>-33</v>
      </c>
      <c r="O90" s="85" t="n">
        <f aca="false">K90+H90+E90</f>
        <v>-726</v>
      </c>
      <c r="P90" s="87" t="n">
        <f aca="false">O90/(J90+G90+D90+1)</f>
        <v>-0.998624484181568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886</v>
      </c>
      <c r="B91" s="77" t="s">
        <v>17</v>
      </c>
      <c r="C91" s="85" t="n">
        <v>300</v>
      </c>
      <c r="D91" s="86" t="n">
        <v>536</v>
      </c>
      <c r="E91" s="86" t="n">
        <v>-236</v>
      </c>
      <c r="F91" s="85" t="n">
        <v>400</v>
      </c>
      <c r="G91" s="86" t="n">
        <v>801</v>
      </c>
      <c r="H91" s="86" t="n">
        <v>-401</v>
      </c>
      <c r="I91" s="85" t="n">
        <v>175</v>
      </c>
      <c r="J91" s="86" t="n">
        <v>831</v>
      </c>
      <c r="K91" s="86" t="n">
        <v>-656</v>
      </c>
      <c r="L91" s="85" t="n">
        <v>0</v>
      </c>
      <c r="M91" s="86" t="n">
        <v>132</v>
      </c>
      <c r="N91" s="86" t="n">
        <v>-132</v>
      </c>
      <c r="O91" s="85" t="n">
        <f aca="false">K91+H91+E91</f>
        <v>-1293</v>
      </c>
      <c r="P91" s="87" t="n">
        <f aca="false">O91/(J91+G91+D91+1)</f>
        <v>-0.59612724757953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915</v>
      </c>
      <c r="B92" s="77" t="s">
        <v>17</v>
      </c>
      <c r="C92" s="85" t="n">
        <v>0</v>
      </c>
      <c r="D92" s="86" t="n">
        <v>0</v>
      </c>
      <c r="E92" s="86" t="n">
        <v>0</v>
      </c>
      <c r="F92" s="85" t="n">
        <v>0</v>
      </c>
      <c r="G92" s="86" t="n">
        <v>0</v>
      </c>
      <c r="H92" s="86" t="n">
        <v>0</v>
      </c>
      <c r="I92" s="85" t="n">
        <v>0</v>
      </c>
      <c r="J92" s="86" t="n">
        <v>0</v>
      </c>
      <c r="K92" s="86" t="n">
        <v>0</v>
      </c>
      <c r="L92" s="85" t="n">
        <v>0</v>
      </c>
      <c r="M92" s="86" t="n">
        <v>0</v>
      </c>
      <c r="N92" s="86" t="n">
        <v>0</v>
      </c>
      <c r="O92" s="85" t="n">
        <f aca="false">K92+H92+E92</f>
        <v>0</v>
      </c>
      <c r="P92" s="87" t="n">
        <f aca="false">O92/(J92+G92+D92+1)</f>
        <v>0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944</v>
      </c>
      <c r="B93" s="77" t="s">
        <v>17</v>
      </c>
      <c r="C93" s="85" t="n">
        <v>2900</v>
      </c>
      <c r="D93" s="86" t="n">
        <v>2798</v>
      </c>
      <c r="E93" s="86" t="n">
        <v>102</v>
      </c>
      <c r="F93" s="85" t="n">
        <v>2900</v>
      </c>
      <c r="G93" s="86" t="n">
        <v>2689</v>
      </c>
      <c r="H93" s="86" t="n">
        <v>211</v>
      </c>
      <c r="I93" s="85" t="n">
        <v>2700</v>
      </c>
      <c r="J93" s="86" t="n">
        <v>2525</v>
      </c>
      <c r="K93" s="86" t="n">
        <v>175</v>
      </c>
      <c r="L93" s="85" t="n">
        <v>2680</v>
      </c>
      <c r="M93" s="86" t="n">
        <v>2392</v>
      </c>
      <c r="N93" s="86" t="n">
        <v>288</v>
      </c>
      <c r="O93" s="85" t="n">
        <f aca="false">K93+H93+E93</f>
        <v>488</v>
      </c>
      <c r="P93" s="87" t="n">
        <f aca="false">O93/(J93+G93+D93+1)</f>
        <v>0.0609010358167977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949</v>
      </c>
      <c r="B94" s="77" t="s">
        <v>17</v>
      </c>
      <c r="C94" s="85" t="n">
        <v>100</v>
      </c>
      <c r="D94" s="86" t="n">
        <v>120</v>
      </c>
      <c r="E94" s="86" t="n">
        <v>-20</v>
      </c>
      <c r="F94" s="85" t="n">
        <v>150</v>
      </c>
      <c r="G94" s="86" t="n">
        <v>85</v>
      </c>
      <c r="H94" s="86" t="n">
        <v>65</v>
      </c>
      <c r="I94" s="85" t="n">
        <v>100</v>
      </c>
      <c r="J94" s="86" t="n">
        <v>34</v>
      </c>
      <c r="K94" s="86" t="n">
        <v>66</v>
      </c>
      <c r="L94" s="85" t="n">
        <v>0</v>
      </c>
      <c r="M94" s="86" t="n">
        <v>33</v>
      </c>
      <c r="N94" s="86" t="n">
        <v>-33</v>
      </c>
      <c r="O94" s="85" t="n">
        <f aca="false">K94+H94+E94</f>
        <v>111</v>
      </c>
      <c r="P94" s="87" t="n">
        <f aca="false">O94/(J94+G94+D94+1)</f>
        <v>0.4625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X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995</v>
      </c>
      <c r="B95" s="77" t="s">
        <v>17</v>
      </c>
      <c r="C95" s="85" t="n">
        <v>1500</v>
      </c>
      <c r="D95" s="86" t="n">
        <v>0</v>
      </c>
      <c r="E95" s="86" t="n">
        <v>1500</v>
      </c>
      <c r="F95" s="85" t="n">
        <v>300</v>
      </c>
      <c r="G95" s="86" t="n">
        <v>0</v>
      </c>
      <c r="H95" s="86" t="n">
        <v>300</v>
      </c>
      <c r="I95" s="85" t="n">
        <v>0</v>
      </c>
      <c r="J95" s="86" t="n">
        <v>3</v>
      </c>
      <c r="K95" s="86" t="n">
        <v>-3</v>
      </c>
      <c r="L95" s="85" t="n">
        <v>0</v>
      </c>
      <c r="M95" s="86" t="n">
        <v>0</v>
      </c>
      <c r="N95" s="86" t="n">
        <v>0</v>
      </c>
      <c r="O95" s="85" t="n">
        <f aca="false">K95+H95+E95</f>
        <v>1797</v>
      </c>
      <c r="P95" s="87" t="n">
        <f aca="false">O95/(J95+G95+D95+1)</f>
        <v>449.25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X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1011</v>
      </c>
      <c r="B96" s="77" t="s">
        <v>17</v>
      </c>
      <c r="C96" s="85" t="n">
        <v>1500</v>
      </c>
      <c r="D96" s="86" t="n">
        <v>1563</v>
      </c>
      <c r="E96" s="86" t="n">
        <v>-63</v>
      </c>
      <c r="F96" s="85" t="n">
        <v>1500</v>
      </c>
      <c r="G96" s="86" t="n">
        <v>1178</v>
      </c>
      <c r="H96" s="86" t="n">
        <v>322</v>
      </c>
      <c r="I96" s="85" t="n">
        <v>800</v>
      </c>
      <c r="J96" s="86" t="n">
        <v>559</v>
      </c>
      <c r="K96" s="86" t="n">
        <v>241</v>
      </c>
      <c r="L96" s="85" t="n">
        <v>0</v>
      </c>
      <c r="M96" s="86" t="n">
        <v>43</v>
      </c>
      <c r="N96" s="86" t="n">
        <v>-43</v>
      </c>
      <c r="O96" s="85" t="n">
        <f aca="false">K96+H96+E96</f>
        <v>500</v>
      </c>
      <c r="P96" s="87" t="n">
        <f aca="false">O96/(J96+G96+D96+1)</f>
        <v>0.151469251741896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X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1015</v>
      </c>
      <c r="B97" s="77" t="s">
        <v>17</v>
      </c>
      <c r="C97" s="85" t="n">
        <v>0</v>
      </c>
      <c r="D97" s="86" t="n">
        <v>0</v>
      </c>
      <c r="E97" s="86" t="n">
        <v>0</v>
      </c>
      <c r="F97" s="85" t="n">
        <v>0</v>
      </c>
      <c r="G97" s="86" t="n">
        <v>0</v>
      </c>
      <c r="H97" s="86" t="n">
        <v>0</v>
      </c>
      <c r="I97" s="85" t="n">
        <v>0</v>
      </c>
      <c r="J97" s="86" t="n">
        <v>0</v>
      </c>
      <c r="K97" s="86" t="n">
        <v>0</v>
      </c>
      <c r="L97" s="85" t="n">
        <v>0</v>
      </c>
      <c r="M97" s="86" t="n">
        <v>0</v>
      </c>
      <c r="N97" s="86" t="n">
        <v>0</v>
      </c>
      <c r="O97" s="85" t="n">
        <f aca="false">K97+H97+E97</f>
        <v>0</v>
      </c>
      <c r="P97" s="87" t="n">
        <f aca="false">O97/(J97+G97+D97+1)</f>
        <v>0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5328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5361</v>
      </c>
      <c r="B99" s="77" t="s">
        <v>17</v>
      </c>
      <c r="C99" s="85" t="n">
        <v>9550</v>
      </c>
      <c r="D99" s="86" t="n">
        <v>6150</v>
      </c>
      <c r="E99" s="86" t="n">
        <v>3400</v>
      </c>
      <c r="F99" s="85" t="n">
        <v>9550</v>
      </c>
      <c r="G99" s="86" t="n">
        <v>6161</v>
      </c>
      <c r="H99" s="86" t="n">
        <v>3389</v>
      </c>
      <c r="I99" s="85" t="n">
        <v>6000</v>
      </c>
      <c r="J99" s="86" t="n">
        <v>6235</v>
      </c>
      <c r="K99" s="86" t="n">
        <v>-235</v>
      </c>
      <c r="L99" s="85" t="n">
        <v>0</v>
      </c>
      <c r="M99" s="86" t="n">
        <v>0</v>
      </c>
      <c r="N99" s="86" t="n">
        <v>0</v>
      </c>
      <c r="O99" s="85" t="n">
        <f aca="false">K99+H99+E99</f>
        <v>6554</v>
      </c>
      <c r="P99" s="87" t="n">
        <f aca="false">O99/(J99+G99+D99+1)</f>
        <v>0.353372513074891</v>
      </c>
      <c r="Q99" s="88"/>
      <c r="R99" s="89" t="s">
        <v>44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X</v>
      </c>
      <c r="U99" s="116" t="str">
        <f aca="false">IF($C$4="High Inventory",IF(AND($O99&gt;=0,$P99&gt;=Summary!$C$150),"X"," "),IF(AND($O99&lt;=0,$P99&lt;=-Summary!$C$150),"X"," "))</f>
        <v>X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6063</v>
      </c>
      <c r="B100" s="77" t="s">
        <v>17</v>
      </c>
      <c r="C100" s="85" t="n">
        <v>0</v>
      </c>
      <c r="D100" s="86" t="n">
        <v>0</v>
      </c>
      <c r="E100" s="86" t="n">
        <v>0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6583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0</v>
      </c>
      <c r="P101" s="87" t="n">
        <f aca="false">O101/(J101+G101+D101+1)</f>
        <v>0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7602</v>
      </c>
      <c r="B102" s="77" t="s">
        <v>17</v>
      </c>
      <c r="C102" s="85" t="n">
        <v>44556</v>
      </c>
      <c r="D102" s="86" t="n">
        <v>45792</v>
      </c>
      <c r="E102" s="86" t="n">
        <v>-1236</v>
      </c>
      <c r="F102" s="85" t="n">
        <v>48550</v>
      </c>
      <c r="G102" s="86" t="n">
        <v>46118</v>
      </c>
      <c r="H102" s="86" t="n">
        <v>2432</v>
      </c>
      <c r="I102" s="85" t="n">
        <v>44254</v>
      </c>
      <c r="J102" s="86" t="n">
        <v>45420</v>
      </c>
      <c r="K102" s="86" t="n">
        <v>-1166</v>
      </c>
      <c r="L102" s="85" t="n">
        <v>19446</v>
      </c>
      <c r="M102" s="86" t="n">
        <v>41262</v>
      </c>
      <c r="N102" s="86" t="n">
        <v>-21816</v>
      </c>
      <c r="O102" s="85" t="n">
        <f aca="false">K102+H102+E102</f>
        <v>30</v>
      </c>
      <c r="P102" s="87" t="n">
        <f aca="false">O102/(J102+G102+D102+1)</f>
        <v>0.0002184503134762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7604</v>
      </c>
      <c r="B103" s="77" t="s">
        <v>17</v>
      </c>
      <c r="C103" s="85" t="n">
        <v>89021</v>
      </c>
      <c r="D103" s="86" t="n">
        <v>42212</v>
      </c>
      <c r="E103" s="86" t="n">
        <v>46809</v>
      </c>
      <c r="F103" s="85" t="n">
        <v>12873</v>
      </c>
      <c r="G103" s="86" t="n">
        <v>45823</v>
      </c>
      <c r="H103" s="86" t="n">
        <v>-32950</v>
      </c>
      <c r="I103" s="85" t="n">
        <v>27054</v>
      </c>
      <c r="J103" s="86" t="n">
        <v>51445</v>
      </c>
      <c r="K103" s="86" t="n">
        <v>-24391</v>
      </c>
      <c r="L103" s="85" t="n">
        <v>36257</v>
      </c>
      <c r="M103" s="86" t="n">
        <v>50362</v>
      </c>
      <c r="N103" s="86" t="n">
        <v>-14105</v>
      </c>
      <c r="O103" s="85" t="n">
        <f aca="false">K103+H103+E103</f>
        <v>-10532</v>
      </c>
      <c r="P103" s="87" t="n">
        <f aca="false">O103/(J103+G103+D103+1)</f>
        <v>-0.0755084921960697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7610</v>
      </c>
      <c r="B104" s="77" t="s">
        <v>17</v>
      </c>
      <c r="C104" s="85" t="n">
        <v>0</v>
      </c>
      <c r="D104" s="86" t="n">
        <v>0</v>
      </c>
      <c r="E104" s="86" t="n">
        <v>0</v>
      </c>
      <c r="F104" s="85" t="n">
        <v>0</v>
      </c>
      <c r="G104" s="86" t="n">
        <v>0</v>
      </c>
      <c r="H104" s="86" t="n">
        <v>0</v>
      </c>
      <c r="I104" s="85" t="n">
        <v>0</v>
      </c>
      <c r="J104" s="86" t="n">
        <v>0</v>
      </c>
      <c r="K104" s="86" t="n">
        <v>0</v>
      </c>
      <c r="L104" s="85" t="n">
        <v>0</v>
      </c>
      <c r="M104" s="86" t="n">
        <v>0</v>
      </c>
      <c r="N104" s="86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8217</v>
      </c>
      <c r="B105" s="77" t="s">
        <v>17</v>
      </c>
      <c r="C105" s="85" t="n">
        <v>0</v>
      </c>
      <c r="D105" s="86" t="n">
        <v>78</v>
      </c>
      <c r="E105" s="86" t="n">
        <v>-78</v>
      </c>
      <c r="F105" s="85" t="n">
        <v>0</v>
      </c>
      <c r="G105" s="86" t="n">
        <v>76</v>
      </c>
      <c r="H105" s="86" t="n">
        <v>-76</v>
      </c>
      <c r="I105" s="85" t="n">
        <v>0</v>
      </c>
      <c r="J105" s="86" t="n">
        <v>77</v>
      </c>
      <c r="K105" s="86" t="n">
        <v>-77</v>
      </c>
      <c r="L105" s="85" t="n">
        <v>0</v>
      </c>
      <c r="M105" s="86" t="n">
        <v>92</v>
      </c>
      <c r="N105" s="86" t="n">
        <v>-92</v>
      </c>
      <c r="O105" s="85" t="n">
        <f aca="false">K105+H105+E105</f>
        <v>-231</v>
      </c>
      <c r="P105" s="87" t="n">
        <f aca="false">O105/(J105+G105+D105+1)</f>
        <v>-0.995689655172414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8556</v>
      </c>
      <c r="B106" s="77" t="s">
        <v>17</v>
      </c>
      <c r="C106" s="85" t="n">
        <v>0</v>
      </c>
      <c r="D106" s="86" t="n">
        <v>0</v>
      </c>
      <c r="E106" s="86" t="n">
        <v>0</v>
      </c>
      <c r="F106" s="85" t="n">
        <v>0</v>
      </c>
      <c r="G106" s="86" t="n">
        <v>0</v>
      </c>
      <c r="H106" s="86" t="n">
        <v>0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8576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8577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8578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8579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8580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8916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10556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13556</v>
      </c>
      <c r="B114" s="77" t="s">
        <v>17</v>
      </c>
      <c r="C114" s="85" t="n">
        <v>50</v>
      </c>
      <c r="D114" s="86" t="n">
        <v>98</v>
      </c>
      <c r="E114" s="86" t="n">
        <v>-48</v>
      </c>
      <c r="F114" s="85" t="n">
        <v>50</v>
      </c>
      <c r="G114" s="86" t="n">
        <v>45</v>
      </c>
      <c r="H114" s="86" t="n">
        <v>5</v>
      </c>
      <c r="I114" s="85" t="n">
        <v>50</v>
      </c>
      <c r="J114" s="86" t="n">
        <v>0</v>
      </c>
      <c r="K114" s="86" t="n">
        <v>50</v>
      </c>
      <c r="L114" s="85" t="n">
        <v>50</v>
      </c>
      <c r="M114" s="86" t="n">
        <v>0</v>
      </c>
      <c r="N114" s="86" t="n">
        <v>50</v>
      </c>
      <c r="O114" s="85" t="n">
        <f aca="false">K114+H114+E114</f>
        <v>7</v>
      </c>
      <c r="P114" s="87" t="n">
        <f aca="false">O114/(J114+G114+D114+1)</f>
        <v>0.0486111111111111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18287</v>
      </c>
      <c r="B115" s="77" t="s">
        <v>17</v>
      </c>
      <c r="C115" s="85" t="n">
        <v>0</v>
      </c>
      <c r="D115" s="86" t="n">
        <v>0</v>
      </c>
      <c r="E115" s="86" t="n">
        <v>0</v>
      </c>
      <c r="F115" s="85" t="n">
        <v>0</v>
      </c>
      <c r="G115" s="86" t="n">
        <v>19</v>
      </c>
      <c r="H115" s="86" t="n">
        <v>-19</v>
      </c>
      <c r="I115" s="85" t="n">
        <v>0</v>
      </c>
      <c r="J115" s="86" t="n">
        <v>56</v>
      </c>
      <c r="K115" s="86" t="n">
        <v>-56</v>
      </c>
      <c r="L115" s="85" t="n">
        <v>0</v>
      </c>
      <c r="M115" s="86" t="n">
        <v>0</v>
      </c>
      <c r="N115" s="86" t="n">
        <v>0</v>
      </c>
      <c r="O115" s="85" t="n">
        <f aca="false">K115+H115+E115</f>
        <v>-75</v>
      </c>
      <c r="P115" s="87" t="n">
        <f aca="false">O115/(J115+G115+D115+1)</f>
        <v>-0.986842105263158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18586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0</v>
      </c>
      <c r="N116" s="86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19307</v>
      </c>
      <c r="B117" s="77" t="s">
        <v>17</v>
      </c>
      <c r="C117" s="85" t="n">
        <v>200</v>
      </c>
      <c r="D117" s="86" t="n">
        <v>81</v>
      </c>
      <c r="E117" s="86" t="n">
        <v>119</v>
      </c>
      <c r="F117" s="85" t="n">
        <v>200</v>
      </c>
      <c r="G117" s="86" t="n">
        <v>82</v>
      </c>
      <c r="H117" s="86" t="n">
        <v>118</v>
      </c>
      <c r="I117" s="85" t="n">
        <v>60</v>
      </c>
      <c r="J117" s="86" t="n">
        <v>124</v>
      </c>
      <c r="K117" s="86" t="n">
        <v>-64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173</v>
      </c>
      <c r="P117" s="87" t="n">
        <f aca="false">O117/(J117+G117+D117+1)</f>
        <v>0.600694444444444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X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26669</v>
      </c>
      <c r="B118" s="77" t="s">
        <v>17</v>
      </c>
      <c r="C118" s="85" t="n">
        <v>0</v>
      </c>
      <c r="D118" s="86" t="n">
        <v>17</v>
      </c>
      <c r="E118" s="86" t="n">
        <v>-17</v>
      </c>
      <c r="F118" s="85" t="n">
        <v>0</v>
      </c>
      <c r="G118" s="86" t="n">
        <v>26</v>
      </c>
      <c r="H118" s="86" t="n">
        <v>-26</v>
      </c>
      <c r="I118" s="85" t="n">
        <v>0</v>
      </c>
      <c r="J118" s="86" t="n">
        <v>27</v>
      </c>
      <c r="K118" s="86" t="n">
        <v>-27</v>
      </c>
      <c r="L118" s="85" t="n">
        <v>0</v>
      </c>
      <c r="M118" s="86" t="n">
        <v>23</v>
      </c>
      <c r="N118" s="86" t="n">
        <v>-23</v>
      </c>
      <c r="O118" s="85" t="n">
        <f aca="false">K118+H118+E118</f>
        <v>-70</v>
      </c>
      <c r="P118" s="87" t="n">
        <f aca="false">O118/(J118+G118+D118+1)</f>
        <v>-0.985915492957747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26909</v>
      </c>
      <c r="B119" s="77" t="s">
        <v>17</v>
      </c>
      <c r="C119" s="85" t="n">
        <v>0</v>
      </c>
      <c r="D119" s="86" t="n">
        <v>0</v>
      </c>
      <c r="E119" s="86" t="n">
        <v>0</v>
      </c>
      <c r="F119" s="85" t="n">
        <v>0</v>
      </c>
      <c r="G119" s="86" t="n">
        <v>0</v>
      </c>
      <c r="H119" s="86" t="n">
        <v>0</v>
      </c>
      <c r="I119" s="85" t="n">
        <v>0</v>
      </c>
      <c r="J119" s="86" t="n">
        <v>0</v>
      </c>
      <c r="K119" s="86" t="n">
        <v>0</v>
      </c>
      <c r="L119" s="85" t="n">
        <v>0</v>
      </c>
      <c r="M119" s="86" t="n">
        <v>0</v>
      </c>
      <c r="N119" s="86" t="n">
        <v>0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28030</v>
      </c>
      <c r="B120" s="77" t="s">
        <v>17</v>
      </c>
      <c r="C120" s="85" t="n">
        <v>0</v>
      </c>
      <c r="D120" s="86" t="n">
        <v>18</v>
      </c>
      <c r="E120" s="86" t="n">
        <v>-18</v>
      </c>
      <c r="F120" s="85" t="n">
        <v>0</v>
      </c>
      <c r="G120" s="86" t="n">
        <v>33</v>
      </c>
      <c r="H120" s="86" t="n">
        <v>-33</v>
      </c>
      <c r="I120" s="85" t="n">
        <v>0</v>
      </c>
      <c r="J120" s="86" t="n">
        <v>33</v>
      </c>
      <c r="K120" s="86" t="n">
        <v>-33</v>
      </c>
      <c r="L120" s="85" t="n">
        <v>0</v>
      </c>
      <c r="M120" s="86" t="n">
        <v>26</v>
      </c>
      <c r="N120" s="86" t="n">
        <v>-26</v>
      </c>
      <c r="O120" s="85" t="n">
        <f aca="false">K120+H120+E120</f>
        <v>-84</v>
      </c>
      <c r="P120" s="87" t="n">
        <f aca="false">O120/(J120+G120+D120+1)</f>
        <v>-0.988235294117647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30511</v>
      </c>
      <c r="B121" s="77" t="s">
        <v>17</v>
      </c>
      <c r="C121" s="85" t="n">
        <v>320</v>
      </c>
      <c r="D121" s="86" t="n">
        <v>173</v>
      </c>
      <c r="E121" s="86" t="n">
        <v>147</v>
      </c>
      <c r="F121" s="85" t="n">
        <v>320</v>
      </c>
      <c r="G121" s="86" t="n">
        <v>199</v>
      </c>
      <c r="H121" s="86" t="n">
        <v>121</v>
      </c>
      <c r="I121" s="85" t="n">
        <v>100</v>
      </c>
      <c r="J121" s="86" t="n">
        <v>191</v>
      </c>
      <c r="K121" s="86" t="n">
        <v>-91</v>
      </c>
      <c r="L121" s="85" t="n">
        <v>100</v>
      </c>
      <c r="M121" s="86" t="n">
        <v>225</v>
      </c>
      <c r="N121" s="86" t="n">
        <v>-125</v>
      </c>
      <c r="O121" s="85" t="n">
        <f aca="false">K121+H121+E121</f>
        <v>177</v>
      </c>
      <c r="P121" s="87" t="n">
        <f aca="false">O121/(J121+G121+D121+1)</f>
        <v>0.313829787234043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X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30889</v>
      </c>
      <c r="B122" s="77" t="s">
        <v>17</v>
      </c>
      <c r="C122" s="85" t="n">
        <v>0</v>
      </c>
      <c r="D122" s="86" t="n">
        <v>64</v>
      </c>
      <c r="E122" s="86" t="n">
        <v>-64</v>
      </c>
      <c r="F122" s="85" t="n">
        <v>0</v>
      </c>
      <c r="G122" s="86" t="n">
        <v>64</v>
      </c>
      <c r="H122" s="86" t="n">
        <v>-64</v>
      </c>
      <c r="I122" s="85" t="n">
        <v>0</v>
      </c>
      <c r="J122" s="86" t="n">
        <v>64</v>
      </c>
      <c r="K122" s="86" t="n">
        <v>-64</v>
      </c>
      <c r="L122" s="85" t="n">
        <v>0</v>
      </c>
      <c r="M122" s="86" t="n">
        <v>64</v>
      </c>
      <c r="N122" s="86" t="n">
        <v>-64</v>
      </c>
      <c r="O122" s="85" t="n">
        <f aca="false">K122+H122+E122</f>
        <v>-192</v>
      </c>
      <c r="P122" s="87" t="n">
        <f aca="false">O122/(J122+G122+D122+1)</f>
        <v>-0.994818652849741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32594</v>
      </c>
      <c r="B123" s="77" t="s">
        <v>17</v>
      </c>
      <c r="C123" s="85" t="n">
        <v>0</v>
      </c>
      <c r="D123" s="86" t="n">
        <v>0</v>
      </c>
      <c r="E123" s="86" t="n">
        <v>0</v>
      </c>
      <c r="F123" s="85" t="n">
        <v>0</v>
      </c>
      <c r="G123" s="86" t="n">
        <v>0</v>
      </c>
      <c r="H123" s="86" t="n">
        <v>0</v>
      </c>
      <c r="I123" s="85" t="n">
        <v>0</v>
      </c>
      <c r="J123" s="86" t="n">
        <v>0</v>
      </c>
      <c r="K123" s="86" t="n">
        <v>0</v>
      </c>
      <c r="L123" s="85" t="n">
        <v>0</v>
      </c>
      <c r="M123" s="86" t="n">
        <v>0</v>
      </c>
      <c r="N123" s="86" t="n">
        <v>0</v>
      </c>
      <c r="O123" s="85" t="n">
        <f aca="false">K123+H123+E123</f>
        <v>0</v>
      </c>
      <c r="P123" s="87" t="n">
        <f aca="false">O123/(J123+G123+D123+1)</f>
        <v>0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33353</v>
      </c>
      <c r="B124" s="77" t="s">
        <v>17</v>
      </c>
      <c r="C124" s="85" t="n">
        <v>0</v>
      </c>
      <c r="D124" s="86" t="n">
        <v>0</v>
      </c>
      <c r="E124" s="86" t="n">
        <v>0</v>
      </c>
      <c r="F124" s="85" t="n">
        <v>0</v>
      </c>
      <c r="G124" s="86" t="n">
        <v>0</v>
      </c>
      <c r="H124" s="86" t="n">
        <v>0</v>
      </c>
      <c r="I124" s="85" t="n">
        <v>0</v>
      </c>
      <c r="J124" s="86" t="n">
        <v>0</v>
      </c>
      <c r="K124" s="86" t="n">
        <v>0</v>
      </c>
      <c r="L124" s="85" t="n">
        <v>0</v>
      </c>
      <c r="M124" s="86" t="n">
        <v>0</v>
      </c>
      <c r="N124" s="86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34866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35930</v>
      </c>
      <c r="B126" s="77" t="s">
        <v>17</v>
      </c>
      <c r="C126" s="85" t="n">
        <v>300</v>
      </c>
      <c r="D126" s="86" t="n">
        <v>225</v>
      </c>
      <c r="E126" s="86" t="n">
        <v>75</v>
      </c>
      <c r="F126" s="85" t="n">
        <v>400</v>
      </c>
      <c r="G126" s="86" t="n">
        <v>188</v>
      </c>
      <c r="H126" s="86" t="n">
        <v>212</v>
      </c>
      <c r="I126" s="85" t="n">
        <v>110</v>
      </c>
      <c r="J126" s="86" t="n">
        <v>135</v>
      </c>
      <c r="K126" s="86" t="n">
        <v>-25</v>
      </c>
      <c r="L126" s="85" t="n">
        <v>0</v>
      </c>
      <c r="M126" s="86" t="n">
        <v>23</v>
      </c>
      <c r="N126" s="86" t="n">
        <v>-23</v>
      </c>
      <c r="O126" s="85" t="n">
        <f aca="false">K126+H126+E126</f>
        <v>262</v>
      </c>
      <c r="P126" s="87" t="n">
        <f aca="false">O126/(J126+G126+D126+1)</f>
        <v>0.477231329690346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X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40016</v>
      </c>
      <c r="B127" s="77" t="s">
        <v>17</v>
      </c>
      <c r="C127" s="85" t="n">
        <v>40</v>
      </c>
      <c r="D127" s="86" t="n">
        <v>5</v>
      </c>
      <c r="E127" s="86" t="n">
        <v>35</v>
      </c>
      <c r="F127" s="85" t="n">
        <v>150</v>
      </c>
      <c r="G127" s="86" t="n">
        <v>6</v>
      </c>
      <c r="H127" s="86" t="n">
        <v>144</v>
      </c>
      <c r="I127" s="85" t="n">
        <v>0</v>
      </c>
      <c r="J127" s="86" t="n">
        <v>6</v>
      </c>
      <c r="K127" s="86" t="n">
        <v>-6</v>
      </c>
      <c r="L127" s="85" t="n">
        <v>0</v>
      </c>
      <c r="M127" s="86" t="n">
        <v>5</v>
      </c>
      <c r="N127" s="86" t="n">
        <v>-5</v>
      </c>
      <c r="O127" s="85" t="n">
        <f aca="false">K127+H127+E127</f>
        <v>173</v>
      </c>
      <c r="P127" s="87" t="n">
        <f aca="false">O127/(J127+G127+D127+1)</f>
        <v>9.61111111111111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X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40018</v>
      </c>
      <c r="B128" s="77" t="s">
        <v>17</v>
      </c>
      <c r="C128" s="85" t="n">
        <v>0</v>
      </c>
      <c r="D128" s="86" t="n">
        <v>980</v>
      </c>
      <c r="E128" s="86" t="n">
        <v>-980</v>
      </c>
      <c r="F128" s="85" t="n">
        <v>0</v>
      </c>
      <c r="G128" s="86" t="n">
        <v>0</v>
      </c>
      <c r="H128" s="86" t="n">
        <v>0</v>
      </c>
      <c r="I128" s="85" t="n">
        <v>0</v>
      </c>
      <c r="J128" s="86" t="n">
        <v>1023</v>
      </c>
      <c r="K128" s="86" t="n">
        <v>-1023</v>
      </c>
      <c r="L128" s="85" t="n">
        <v>0</v>
      </c>
      <c r="M128" s="86" t="n">
        <v>0</v>
      </c>
      <c r="N128" s="86" t="n">
        <v>0</v>
      </c>
      <c r="O128" s="85" t="n">
        <f aca="false">K128+H128+E128</f>
        <v>-2003</v>
      </c>
      <c r="P128" s="87" t="n">
        <f aca="false">O128/(J128+G128+D128+1)</f>
        <v>-0.999500998003992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47"/>
      <c r="B129" s="47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124"/>
      <c r="Q129" s="125"/>
      <c r="R129" s="126"/>
      <c r="S129" s="126"/>
    </row>
    <row r="130" customFormat="false" ht="17" hidden="false" customHeight="false" outlineLevel="0" collapsed="false">
      <c r="A130" s="97" t="s">
        <v>18</v>
      </c>
      <c r="B130" s="97"/>
      <c r="C130" s="17"/>
      <c r="D130" s="17"/>
      <c r="E130" s="17" t="n">
        <f aca="false">SUM(E10:E129)</f>
        <v>183567</v>
      </c>
      <c r="F130" s="17"/>
      <c r="G130" s="17"/>
      <c r="H130" s="17" t="n">
        <f aca="false">SUM(H10:H129)</f>
        <v>80081</v>
      </c>
      <c r="I130" s="17"/>
      <c r="J130" s="17"/>
      <c r="K130" s="17" t="n">
        <f aca="false">SUM(K10:K129)</f>
        <v>-139666</v>
      </c>
      <c r="L130" s="17"/>
      <c r="M130" s="17" t="n">
        <f aca="false">SUM(M10:M129)</f>
        <v>1814436</v>
      </c>
      <c r="N130" s="17" t="n">
        <f aca="false">SUM(N10:N129)</f>
        <v>-190879</v>
      </c>
      <c r="O130" s="17"/>
      <c r="P130" s="98"/>
      <c r="Q130" s="97" t="n">
        <f aca="false">COUNTIF(Q10:Q129,"X")</f>
        <v>0</v>
      </c>
      <c r="R130" s="97" t="n">
        <f aca="false">COUNTIF(R10:R129,"X")</f>
        <v>8</v>
      </c>
      <c r="S130" s="97" t="n">
        <f aca="false">COUNTIF(S10:S129,"X")</f>
        <v>0</v>
      </c>
    </row>
    <row r="131" customFormat="false" ht="17" hidden="false" customHeight="false" outlineLevel="0" collapsed="false">
      <c r="N131" s="100" t="n">
        <f aca="false">N130/M130</f>
        <v>-0.105200183417878</v>
      </c>
    </row>
    <row r="132" customFormat="false" ht="17" hidden="false" customHeight="false" outlineLevel="0" collapsed="false"/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984027777777778" header="0.459722222222222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5" activeCellId="0" sqref="B5 B5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0" min="23" style="49" width="7.85"/>
    <col collapsed="false" customWidth="true" hidden="false" outlineLevel="0" max="250" min="41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37037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52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6"/>
      <c r="AM7" s="106"/>
      <c r="AN7" s="106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37034</v>
      </c>
      <c r="D8" s="69"/>
      <c r="E8" s="70" t="str">
        <f aca="false">TEXT(WEEKDAY(C8),"dddd")</f>
        <v>Wednesday</v>
      </c>
      <c r="F8" s="68" t="n">
        <f aca="false">F9</f>
        <v>37035</v>
      </c>
      <c r="G8" s="69"/>
      <c r="H8" s="70" t="str">
        <f aca="false">TEXT(WEEKDAY(F8),"dddd")</f>
        <v>Thursday</v>
      </c>
      <c r="I8" s="68" t="n">
        <f aca="false">I9</f>
        <v>37036</v>
      </c>
      <c r="J8" s="69"/>
      <c r="K8" s="70" t="str">
        <f aca="false">TEXT(WEEKDAY(I8),"dddd")</f>
        <v>Friday</v>
      </c>
      <c r="L8" s="68" t="n">
        <f aca="false">L9</f>
        <v>37037</v>
      </c>
      <c r="M8" s="69"/>
      <c r="N8" s="70" t="str">
        <f aca="false">TEXT(WEEKDAY(L8),"dddd")</f>
        <v>Saturday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37034</v>
      </c>
      <c r="D9" s="111" t="n">
        <v>37034</v>
      </c>
      <c r="E9" s="111" t="n">
        <v>37034</v>
      </c>
      <c r="F9" s="112" t="n">
        <v>37035</v>
      </c>
      <c r="G9" s="111" t="n">
        <v>37035</v>
      </c>
      <c r="H9" s="111" t="n">
        <v>37035</v>
      </c>
      <c r="I9" s="112" t="n">
        <v>37036</v>
      </c>
      <c r="J9" s="111" t="n">
        <v>37036</v>
      </c>
      <c r="K9" s="111" t="n">
        <v>37036</v>
      </c>
      <c r="L9" s="112" t="n">
        <v>37037</v>
      </c>
      <c r="M9" s="111" t="n">
        <v>37037</v>
      </c>
      <c r="N9" s="111" t="n">
        <v>37037</v>
      </c>
      <c r="O9" s="85" t="n">
        <f aca="false">K9+H9+E9</f>
        <v>111105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275</v>
      </c>
      <c r="D10" s="86" t="n">
        <v>310</v>
      </c>
      <c r="E10" s="86" t="n">
        <v>-35</v>
      </c>
      <c r="F10" s="85" t="n">
        <v>275</v>
      </c>
      <c r="G10" s="86" t="n">
        <v>305</v>
      </c>
      <c r="H10" s="86" t="n">
        <v>-30</v>
      </c>
      <c r="I10" s="85" t="n">
        <v>275</v>
      </c>
      <c r="J10" s="86" t="n">
        <v>292</v>
      </c>
      <c r="K10" s="86" t="n">
        <v>-17</v>
      </c>
      <c r="L10" s="85" t="n">
        <v>275</v>
      </c>
      <c r="M10" s="86" t="n">
        <v>297</v>
      </c>
      <c r="N10" s="86" t="n">
        <v>-22</v>
      </c>
      <c r="O10" s="85" t="n">
        <f aca="false">K10+H10+E10</f>
        <v>-82</v>
      </c>
      <c r="P10" s="87" t="n">
        <f aca="false">O10/(J10+G10+D10+1)</f>
        <v>-0.0903083700440529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750</v>
      </c>
      <c r="E11" s="86" t="n">
        <v>-50</v>
      </c>
      <c r="F11" s="85" t="n">
        <v>700</v>
      </c>
      <c r="G11" s="86" t="n">
        <v>731</v>
      </c>
      <c r="H11" s="86" t="n">
        <v>-31</v>
      </c>
      <c r="I11" s="85" t="n">
        <v>700</v>
      </c>
      <c r="J11" s="86" t="n">
        <v>687</v>
      </c>
      <c r="K11" s="86" t="n">
        <v>13</v>
      </c>
      <c r="L11" s="85" t="n">
        <v>600</v>
      </c>
      <c r="M11" s="86" t="n">
        <v>708</v>
      </c>
      <c r="N11" s="86" t="n">
        <v>-108</v>
      </c>
      <c r="O11" s="85" t="n">
        <f aca="false">K11+H11+E11</f>
        <v>-68</v>
      </c>
      <c r="P11" s="87" t="n">
        <f aca="false">O11/(J11+G11+D11+1)</f>
        <v>-0.0313508529276164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117</v>
      </c>
      <c r="E12" s="86" t="n">
        <v>-17</v>
      </c>
      <c r="F12" s="85" t="n">
        <v>100</v>
      </c>
      <c r="G12" s="86" t="n">
        <v>115</v>
      </c>
      <c r="H12" s="86" t="n">
        <v>-15</v>
      </c>
      <c r="I12" s="85" t="n">
        <v>100</v>
      </c>
      <c r="J12" s="86" t="n">
        <v>109</v>
      </c>
      <c r="K12" s="86" t="n">
        <v>-9</v>
      </c>
      <c r="L12" s="85" t="n">
        <v>100</v>
      </c>
      <c r="M12" s="86" t="n">
        <v>118</v>
      </c>
      <c r="N12" s="86" t="n">
        <v>-18</v>
      </c>
      <c r="O12" s="85" t="n">
        <f aca="false">K12+H12+E12</f>
        <v>-41</v>
      </c>
      <c r="P12" s="87" t="n">
        <f aca="false">O12/(J12+G12+D12+1)</f>
        <v>-0.119883040935673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1286</v>
      </c>
      <c r="D13" s="86" t="n">
        <v>1257</v>
      </c>
      <c r="E13" s="86" t="n">
        <v>29</v>
      </c>
      <c r="F13" s="85" t="n">
        <v>1286</v>
      </c>
      <c r="G13" s="86" t="n">
        <v>1223</v>
      </c>
      <c r="H13" s="86" t="n">
        <v>63</v>
      </c>
      <c r="I13" s="85" t="n">
        <v>1286</v>
      </c>
      <c r="J13" s="86" t="n">
        <v>1148</v>
      </c>
      <c r="K13" s="86" t="n">
        <v>138</v>
      </c>
      <c r="L13" s="85" t="n">
        <v>1198</v>
      </c>
      <c r="M13" s="86" t="n">
        <v>1198</v>
      </c>
      <c r="N13" s="86" t="n">
        <v>0</v>
      </c>
      <c r="O13" s="85" t="n">
        <f aca="false">K13+H13+E13</f>
        <v>230</v>
      </c>
      <c r="P13" s="87" t="n">
        <f aca="false">O13/(J13+G13+D13+1)</f>
        <v>0.0633783411408102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421</v>
      </c>
      <c r="D14" s="86" t="n">
        <v>504</v>
      </c>
      <c r="E14" s="86" t="n">
        <v>-83</v>
      </c>
      <c r="F14" s="85" t="n">
        <v>469</v>
      </c>
      <c r="G14" s="86" t="n">
        <v>497</v>
      </c>
      <c r="H14" s="86" t="n">
        <v>-28</v>
      </c>
      <c r="I14" s="85" t="n">
        <v>494</v>
      </c>
      <c r="J14" s="86" t="n">
        <v>482</v>
      </c>
      <c r="K14" s="86" t="n">
        <v>12</v>
      </c>
      <c r="L14" s="85" t="n">
        <v>101</v>
      </c>
      <c r="M14" s="86" t="n">
        <v>484</v>
      </c>
      <c r="N14" s="86" t="n">
        <v>-383</v>
      </c>
      <c r="O14" s="85" t="n">
        <f aca="false">K14+H14+E14</f>
        <v>-99</v>
      </c>
      <c r="P14" s="87" t="n">
        <f aca="false">O14/(J14+G14+D14+1)</f>
        <v>-0.066711590296496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0</v>
      </c>
      <c r="D15" s="86" t="n">
        <v>3182</v>
      </c>
      <c r="E15" s="86" t="n">
        <v>-3182</v>
      </c>
      <c r="F15" s="85" t="n">
        <v>0</v>
      </c>
      <c r="G15" s="86" t="n">
        <v>3132</v>
      </c>
      <c r="H15" s="86" t="n">
        <v>-3132</v>
      </c>
      <c r="I15" s="85" t="n">
        <v>3000</v>
      </c>
      <c r="J15" s="86" t="n">
        <v>3021</v>
      </c>
      <c r="K15" s="86" t="n">
        <v>-21</v>
      </c>
      <c r="L15" s="85" t="n">
        <v>3064</v>
      </c>
      <c r="M15" s="86" t="n">
        <v>3064</v>
      </c>
      <c r="N15" s="86" t="n">
        <v>0</v>
      </c>
      <c r="O15" s="85" t="n">
        <f aca="false">K15+H15+E15</f>
        <v>-6335</v>
      </c>
      <c r="P15" s="87" t="n">
        <f aca="false">O15/(J15+G15+D15+1)</f>
        <v>-0.678556126820908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 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5000</v>
      </c>
      <c r="D16" s="86" t="n">
        <v>6160</v>
      </c>
      <c r="E16" s="86" t="n">
        <v>-1160</v>
      </c>
      <c r="F16" s="85" t="n">
        <v>1677</v>
      </c>
      <c r="G16" s="86" t="n">
        <v>6070</v>
      </c>
      <c r="H16" s="86" t="n">
        <v>-4393</v>
      </c>
      <c r="I16" s="85" t="n">
        <v>5000</v>
      </c>
      <c r="J16" s="86" t="n">
        <v>5871</v>
      </c>
      <c r="K16" s="86" t="n">
        <v>-871</v>
      </c>
      <c r="L16" s="85" t="n">
        <v>5000</v>
      </c>
      <c r="M16" s="86" t="n">
        <v>5961</v>
      </c>
      <c r="N16" s="86" t="n">
        <v>-961</v>
      </c>
      <c r="O16" s="85" t="n">
        <f aca="false">K16+H16+E16</f>
        <v>-6424</v>
      </c>
      <c r="P16" s="87" t="n">
        <f aca="false">O16/(J16+G16+D16+1)</f>
        <v>-0.354877914042647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260</v>
      </c>
      <c r="D17" s="86" t="n">
        <v>337</v>
      </c>
      <c r="E17" s="86" t="n">
        <v>-77</v>
      </c>
      <c r="F17" s="85" t="n">
        <v>0</v>
      </c>
      <c r="G17" s="86" t="n">
        <v>332</v>
      </c>
      <c r="H17" s="86" t="n">
        <v>-332</v>
      </c>
      <c r="I17" s="85" t="n">
        <v>0</v>
      </c>
      <c r="J17" s="86" t="n">
        <v>321</v>
      </c>
      <c r="K17" s="86" t="n">
        <v>-321</v>
      </c>
      <c r="L17" s="85" t="n">
        <v>0</v>
      </c>
      <c r="M17" s="86" t="n">
        <v>323</v>
      </c>
      <c r="N17" s="86" t="n">
        <v>-323</v>
      </c>
      <c r="O17" s="85" t="n">
        <f aca="false">K17+H17+E17</f>
        <v>-730</v>
      </c>
      <c r="P17" s="87" t="n">
        <f aca="false">O17/(J17+G17+D17+1)</f>
        <v>-0.736629667003027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4528</v>
      </c>
      <c r="D18" s="86" t="n">
        <v>4102</v>
      </c>
      <c r="E18" s="86" t="n">
        <v>426</v>
      </c>
      <c r="F18" s="85" t="n">
        <v>4240</v>
      </c>
      <c r="G18" s="86" t="n">
        <v>4051</v>
      </c>
      <c r="H18" s="86" t="n">
        <v>189</v>
      </c>
      <c r="I18" s="85" t="n">
        <v>4313</v>
      </c>
      <c r="J18" s="86" t="n">
        <v>3939</v>
      </c>
      <c r="K18" s="86" t="n">
        <v>374</v>
      </c>
      <c r="L18" s="85" t="n">
        <v>4032</v>
      </c>
      <c r="M18" s="86" t="n">
        <v>3989</v>
      </c>
      <c r="N18" s="86" t="n">
        <v>43</v>
      </c>
      <c r="O18" s="85" t="n">
        <f aca="false">K18+H18+E18</f>
        <v>989</v>
      </c>
      <c r="P18" s="87" t="n">
        <f aca="false">O18/(J18+G18+D18+1)</f>
        <v>0.0817828495824031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5163</v>
      </c>
      <c r="D19" s="86" t="n">
        <v>4676</v>
      </c>
      <c r="E19" s="86" t="n">
        <v>487</v>
      </c>
      <c r="F19" s="85" t="n">
        <v>5163</v>
      </c>
      <c r="G19" s="86" t="n">
        <v>4515</v>
      </c>
      <c r="H19" s="86" t="n">
        <v>648</v>
      </c>
      <c r="I19" s="85" t="n">
        <v>5163</v>
      </c>
      <c r="J19" s="86" t="n">
        <v>4159</v>
      </c>
      <c r="K19" s="86" t="n">
        <v>1004</v>
      </c>
      <c r="L19" s="85" t="n">
        <v>4346</v>
      </c>
      <c r="M19" s="86" t="n">
        <v>4346</v>
      </c>
      <c r="N19" s="86" t="n">
        <v>0</v>
      </c>
      <c r="O19" s="85" t="n">
        <f aca="false">K19+H19+E19</f>
        <v>2139</v>
      </c>
      <c r="P19" s="87" t="n">
        <f aca="false">O19/(J19+G19+D19+1)</f>
        <v>0.160212718148453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506160</v>
      </c>
      <c r="D20" s="86" t="n">
        <v>473341</v>
      </c>
      <c r="E20" s="86" t="n">
        <v>32819</v>
      </c>
      <c r="F20" s="85" t="n">
        <v>499522</v>
      </c>
      <c r="G20" s="86" t="n">
        <v>453557</v>
      </c>
      <c r="H20" s="86" t="n">
        <v>45965</v>
      </c>
      <c r="I20" s="85" t="n">
        <v>433229</v>
      </c>
      <c r="J20" s="86" t="n">
        <v>409809</v>
      </c>
      <c r="K20" s="86" t="n">
        <v>23420</v>
      </c>
      <c r="L20" s="85" t="n">
        <v>431154</v>
      </c>
      <c r="M20" s="86" t="n">
        <v>430546</v>
      </c>
      <c r="N20" s="86" t="n">
        <v>608</v>
      </c>
      <c r="O20" s="85" t="n">
        <f aca="false">K20+H20+E20</f>
        <v>102204</v>
      </c>
      <c r="P20" s="87" t="n">
        <f aca="false">O20/(J20+G20+D20+1)</f>
        <v>0.0764594810534537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900</v>
      </c>
      <c r="D21" s="86" t="n">
        <v>1450</v>
      </c>
      <c r="E21" s="86" t="n">
        <v>-550</v>
      </c>
      <c r="F21" s="85" t="n">
        <v>900</v>
      </c>
      <c r="G21" s="86" t="n">
        <v>1413</v>
      </c>
      <c r="H21" s="86" t="n">
        <v>-513</v>
      </c>
      <c r="I21" s="85" t="n">
        <v>900</v>
      </c>
      <c r="J21" s="86" t="n">
        <v>1331</v>
      </c>
      <c r="K21" s="86" t="n">
        <v>-431</v>
      </c>
      <c r="L21" s="85" t="n">
        <v>900</v>
      </c>
      <c r="M21" s="86" t="n">
        <v>1349</v>
      </c>
      <c r="N21" s="86" t="n">
        <v>-449</v>
      </c>
      <c r="O21" s="85" t="n">
        <f aca="false">K21+H21+E21</f>
        <v>-1494</v>
      </c>
      <c r="P21" s="87" t="n">
        <f aca="false">O21/(J21+G21+D21+1)</f>
        <v>-0.356138259833135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557</v>
      </c>
      <c r="D22" s="86" t="n">
        <v>670</v>
      </c>
      <c r="E22" s="86" t="n">
        <v>-113</v>
      </c>
      <c r="F22" s="85" t="n">
        <v>557</v>
      </c>
      <c r="G22" s="86" t="n">
        <v>634</v>
      </c>
      <c r="H22" s="86" t="n">
        <v>-77</v>
      </c>
      <c r="I22" s="85" t="n">
        <v>557</v>
      </c>
      <c r="J22" s="86" t="n">
        <v>553</v>
      </c>
      <c r="K22" s="86" t="n">
        <v>4</v>
      </c>
      <c r="L22" s="85" t="n">
        <v>457</v>
      </c>
      <c r="M22" s="86" t="n">
        <v>594</v>
      </c>
      <c r="N22" s="86" t="n">
        <v>-137</v>
      </c>
      <c r="O22" s="85" t="n">
        <f aca="false">K22+H22+E22</f>
        <v>-186</v>
      </c>
      <c r="P22" s="87" t="n">
        <f aca="false">O22/(J22+G22+D22+1)</f>
        <v>-0.10010764262648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 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400</v>
      </c>
      <c r="D23" s="86" t="n">
        <v>364</v>
      </c>
      <c r="E23" s="86" t="n">
        <v>36</v>
      </c>
      <c r="F23" s="85" t="n">
        <v>400</v>
      </c>
      <c r="G23" s="86" t="n">
        <v>352</v>
      </c>
      <c r="H23" s="86" t="n">
        <v>48</v>
      </c>
      <c r="I23" s="85" t="n">
        <v>400</v>
      </c>
      <c r="J23" s="86" t="n">
        <v>323</v>
      </c>
      <c r="K23" s="86" t="n">
        <v>77</v>
      </c>
      <c r="L23" s="85" t="n">
        <v>330</v>
      </c>
      <c r="M23" s="86" t="n">
        <v>340</v>
      </c>
      <c r="N23" s="86" t="n">
        <v>-10</v>
      </c>
      <c r="O23" s="85" t="n">
        <f aca="false">K23+H23+E23</f>
        <v>161</v>
      </c>
      <c r="P23" s="87" t="n">
        <f aca="false">O23/(J23+G23+D23+1)</f>
        <v>0.154807692307692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X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43536</v>
      </c>
      <c r="D24" s="86" t="n">
        <v>47223</v>
      </c>
      <c r="E24" s="86" t="n">
        <v>-3687</v>
      </c>
      <c r="F24" s="85" t="n">
        <v>45606</v>
      </c>
      <c r="G24" s="86" t="n">
        <v>47439</v>
      </c>
      <c r="H24" s="86" t="n">
        <v>-1833</v>
      </c>
      <c r="I24" s="85" t="n">
        <v>33935</v>
      </c>
      <c r="J24" s="86" t="n">
        <v>44289</v>
      </c>
      <c r="K24" s="86" t="n">
        <v>-10354</v>
      </c>
      <c r="L24" s="85" t="n">
        <v>41852</v>
      </c>
      <c r="M24" s="86" t="n">
        <v>37542</v>
      </c>
      <c r="N24" s="86" t="n">
        <v>4310</v>
      </c>
      <c r="O24" s="85" t="n">
        <f aca="false">K24+H24+E24</f>
        <v>-15874</v>
      </c>
      <c r="P24" s="87" t="n">
        <f aca="false">O24/(J24+G24+D24+1)</f>
        <v>-0.114240888940066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30000</v>
      </c>
      <c r="D25" s="86" t="n">
        <v>27184</v>
      </c>
      <c r="E25" s="86" t="n">
        <v>2816</v>
      </c>
      <c r="F25" s="85" t="n">
        <v>24918</v>
      </c>
      <c r="G25" s="86" t="n">
        <v>27129</v>
      </c>
      <c r="H25" s="86" t="n">
        <v>-2211</v>
      </c>
      <c r="I25" s="85" t="n">
        <v>24918</v>
      </c>
      <c r="J25" s="86" t="n">
        <v>26772</v>
      </c>
      <c r="K25" s="86" t="n">
        <v>-1854</v>
      </c>
      <c r="L25" s="85" t="n">
        <v>23918</v>
      </c>
      <c r="M25" s="86" t="n">
        <v>24710</v>
      </c>
      <c r="N25" s="86" t="n">
        <v>-792</v>
      </c>
      <c r="O25" s="85" t="n">
        <f aca="false">K25+H25+E25</f>
        <v>-1249</v>
      </c>
      <c r="P25" s="87" t="n">
        <f aca="false">O25/(J25+G25+D25+1)</f>
        <v>-0.0154033988604691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155816</v>
      </c>
      <c r="D26" s="86" t="n">
        <v>151132</v>
      </c>
      <c r="E26" s="86" t="n">
        <v>4684</v>
      </c>
      <c r="F26" s="85" t="n">
        <v>165881</v>
      </c>
      <c r="G26" s="86" t="n">
        <v>140668</v>
      </c>
      <c r="H26" s="86" t="n">
        <v>25213</v>
      </c>
      <c r="I26" s="85" t="n">
        <v>188152</v>
      </c>
      <c r="J26" s="86" t="n">
        <v>141170</v>
      </c>
      <c r="K26" s="86" t="n">
        <v>46982</v>
      </c>
      <c r="L26" s="85" t="n">
        <v>121890</v>
      </c>
      <c r="M26" s="86" t="n">
        <v>120569</v>
      </c>
      <c r="N26" s="86" t="n">
        <v>1321</v>
      </c>
      <c r="O26" s="85" t="n">
        <f aca="false">K26+H26+E26</f>
        <v>76879</v>
      </c>
      <c r="P26" s="87" t="n">
        <f aca="false">O26/(J26+G26+D26+1)</f>
        <v>0.177561545692437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13046</v>
      </c>
      <c r="D27" s="86" t="n">
        <v>14475</v>
      </c>
      <c r="E27" s="86" t="n">
        <v>-1429</v>
      </c>
      <c r="F27" s="85" t="n">
        <v>13128</v>
      </c>
      <c r="G27" s="86" t="n">
        <v>14616</v>
      </c>
      <c r="H27" s="86" t="n">
        <v>-1488</v>
      </c>
      <c r="I27" s="85" t="n">
        <v>19128</v>
      </c>
      <c r="J27" s="86" t="n">
        <v>13997</v>
      </c>
      <c r="K27" s="86" t="n">
        <v>5131</v>
      </c>
      <c r="L27" s="85" t="n">
        <v>6778</v>
      </c>
      <c r="M27" s="86" t="n">
        <v>8489</v>
      </c>
      <c r="N27" s="86" t="n">
        <v>-1711</v>
      </c>
      <c r="O27" s="85" t="n">
        <f aca="false">K27+H27+E27</f>
        <v>2214</v>
      </c>
      <c r="P27" s="87" t="n">
        <f aca="false">O27/(J27+G27+D27+1)</f>
        <v>0.0513820232541948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106367</v>
      </c>
      <c r="D28" s="86" t="n">
        <v>89408</v>
      </c>
      <c r="E28" s="86" t="n">
        <v>16959</v>
      </c>
      <c r="F28" s="85" t="n">
        <v>111027</v>
      </c>
      <c r="G28" s="86" t="n">
        <v>104788</v>
      </c>
      <c r="H28" s="86" t="n">
        <v>6239</v>
      </c>
      <c r="I28" s="85" t="n">
        <v>116413</v>
      </c>
      <c r="J28" s="86" t="n">
        <v>111519</v>
      </c>
      <c r="K28" s="86" t="n">
        <v>4894</v>
      </c>
      <c r="L28" s="85" t="n">
        <v>101719</v>
      </c>
      <c r="M28" s="86" t="n">
        <v>108813</v>
      </c>
      <c r="N28" s="86" t="n">
        <v>-7094</v>
      </c>
      <c r="O28" s="85" t="n">
        <f aca="false">K28+H28+E28</f>
        <v>28092</v>
      </c>
      <c r="P28" s="87" t="n">
        <f aca="false">O28/(J28+G28+D28+1)</f>
        <v>0.0918892043596017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X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44000</v>
      </c>
      <c r="D29" s="86" t="n">
        <v>20116</v>
      </c>
      <c r="E29" s="86" t="n">
        <v>23884</v>
      </c>
      <c r="F29" s="85" t="n">
        <v>20000</v>
      </c>
      <c r="G29" s="86" t="n">
        <v>21040</v>
      </c>
      <c r="H29" s="86" t="n">
        <v>-1040</v>
      </c>
      <c r="I29" s="85" t="n">
        <v>24000</v>
      </c>
      <c r="J29" s="86" t="n">
        <v>14049</v>
      </c>
      <c r="K29" s="86" t="n">
        <v>9951</v>
      </c>
      <c r="L29" s="85" t="n">
        <v>24000</v>
      </c>
      <c r="M29" s="86" t="n">
        <v>14049</v>
      </c>
      <c r="N29" s="86" t="n">
        <v>9951</v>
      </c>
      <c r="O29" s="85" t="n">
        <f aca="false">K29+H29+E29</f>
        <v>32795</v>
      </c>
      <c r="P29" s="87" t="n">
        <f aca="false">O29/(J29+G29+D29+1)</f>
        <v>0.594047748433141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523075</v>
      </c>
      <c r="D30" s="86" t="n">
        <v>344334</v>
      </c>
      <c r="E30" s="86" t="n">
        <v>178741</v>
      </c>
      <c r="F30" s="85" t="n">
        <v>472974</v>
      </c>
      <c r="G30" s="86" t="n">
        <v>332305</v>
      </c>
      <c r="H30" s="86" t="n">
        <v>140669</v>
      </c>
      <c r="I30" s="85" t="n">
        <v>411163</v>
      </c>
      <c r="J30" s="86" t="n">
        <v>317891</v>
      </c>
      <c r="K30" s="86" t="n">
        <v>93272</v>
      </c>
      <c r="L30" s="85" t="n">
        <v>317981</v>
      </c>
      <c r="M30" s="86" t="n">
        <v>317104</v>
      </c>
      <c r="N30" s="86" t="n">
        <v>877</v>
      </c>
      <c r="O30" s="85" t="n">
        <f aca="false">K30+H30+E30</f>
        <v>412682</v>
      </c>
      <c r="P30" s="87" t="n">
        <f aca="false">O30/(J30+G30+D30+1)</f>
        <v>0.414951369037265</v>
      </c>
      <c r="Q30" s="88"/>
      <c r="R30" s="89" t="s">
        <v>44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X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25520</v>
      </c>
      <c r="D31" s="86" t="n">
        <v>30916</v>
      </c>
      <c r="E31" s="86" t="n">
        <v>-5396</v>
      </c>
      <c r="F31" s="85" t="n">
        <v>13836</v>
      </c>
      <c r="G31" s="86" t="n">
        <v>30386</v>
      </c>
      <c r="H31" s="86" t="n">
        <v>-16550</v>
      </c>
      <c r="I31" s="85" t="n">
        <v>48839</v>
      </c>
      <c r="J31" s="86" t="n">
        <v>29623</v>
      </c>
      <c r="K31" s="86" t="n">
        <v>19216</v>
      </c>
      <c r="L31" s="85" t="n">
        <v>17311</v>
      </c>
      <c r="M31" s="86" t="n">
        <v>27568</v>
      </c>
      <c r="N31" s="86" t="n">
        <v>-10257</v>
      </c>
      <c r="O31" s="85" t="n">
        <f aca="false">K31+H31+E31</f>
        <v>-2730</v>
      </c>
      <c r="P31" s="87" t="n">
        <f aca="false">O31/(J31+G31+D31+1)</f>
        <v>-0.0300244154587247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18000</v>
      </c>
      <c r="D32" s="86" t="n">
        <v>18604</v>
      </c>
      <c r="E32" s="86" t="n">
        <v>-604</v>
      </c>
      <c r="F32" s="85" t="n">
        <v>19000</v>
      </c>
      <c r="G32" s="86" t="n">
        <v>18067</v>
      </c>
      <c r="H32" s="86" t="n">
        <v>933</v>
      </c>
      <c r="I32" s="85" t="n">
        <v>20000</v>
      </c>
      <c r="J32" s="86" t="n">
        <v>19262</v>
      </c>
      <c r="K32" s="86" t="n">
        <v>738</v>
      </c>
      <c r="L32" s="85" t="n">
        <v>17000</v>
      </c>
      <c r="M32" s="86" t="n">
        <v>18068</v>
      </c>
      <c r="N32" s="86" t="n">
        <v>-1068</v>
      </c>
      <c r="O32" s="85" t="n">
        <f aca="false">K32+H32+E32</f>
        <v>1067</v>
      </c>
      <c r="P32" s="87" t="n">
        <f aca="false">O32/(J32+G32+D32+1)</f>
        <v>0.0190760539206922</v>
      </c>
      <c r="Q32" s="88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15628</v>
      </c>
      <c r="D33" s="134" t="n">
        <v>11657</v>
      </c>
      <c r="E33" s="134" t="n">
        <v>3971</v>
      </c>
      <c r="F33" s="133" t="n">
        <v>11728</v>
      </c>
      <c r="G33" s="134" t="n">
        <v>11576</v>
      </c>
      <c r="H33" s="134" t="n">
        <v>152</v>
      </c>
      <c r="I33" s="133" t="n">
        <v>11728</v>
      </c>
      <c r="J33" s="134" t="n">
        <v>11088</v>
      </c>
      <c r="K33" s="134" t="n">
        <v>640</v>
      </c>
      <c r="L33" s="133" t="n">
        <v>10600</v>
      </c>
      <c r="M33" s="134" t="n">
        <v>8651</v>
      </c>
      <c r="N33" s="134" t="n">
        <v>1949</v>
      </c>
      <c r="O33" s="85" t="n">
        <f aca="false">K33+H33+E33</f>
        <v>4763</v>
      </c>
      <c r="P33" s="87" t="n">
        <f aca="false">O33/(J33+G33+D33+1)</f>
        <v>0.138773964221199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X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58619</v>
      </c>
      <c r="D34" s="86" t="n">
        <v>57522</v>
      </c>
      <c r="E34" s="86" t="n">
        <v>1097</v>
      </c>
      <c r="F34" s="85" t="n">
        <v>93619</v>
      </c>
      <c r="G34" s="86" t="n">
        <v>54757</v>
      </c>
      <c r="H34" s="86" t="n">
        <v>38862</v>
      </c>
      <c r="I34" s="85" t="n">
        <v>90619</v>
      </c>
      <c r="J34" s="86" t="n">
        <v>54399</v>
      </c>
      <c r="K34" s="86" t="n">
        <v>36220</v>
      </c>
      <c r="L34" s="85" t="n">
        <v>41536</v>
      </c>
      <c r="M34" s="86" t="n">
        <v>49810</v>
      </c>
      <c r="N34" s="86" t="n">
        <v>-8274</v>
      </c>
      <c r="O34" s="85" t="n">
        <f aca="false">K34+H34+E34</f>
        <v>76179</v>
      </c>
      <c r="P34" s="87" t="n">
        <f aca="false">O34/(J34+G34+D34+1)</f>
        <v>0.457040179026752</v>
      </c>
      <c r="Q34" s="88"/>
      <c r="R34" s="89" t="s">
        <v>44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X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20416</v>
      </c>
      <c r="D35" s="86" t="n">
        <v>31710</v>
      </c>
      <c r="E35" s="86" t="n">
        <v>-11294</v>
      </c>
      <c r="F35" s="85" t="n">
        <v>100</v>
      </c>
      <c r="G35" s="86" t="n">
        <v>32669</v>
      </c>
      <c r="H35" s="86" t="n">
        <v>-32569</v>
      </c>
      <c r="I35" s="85" t="n">
        <v>24194</v>
      </c>
      <c r="J35" s="86" t="n">
        <v>31294</v>
      </c>
      <c r="K35" s="86" t="n">
        <v>-7100</v>
      </c>
      <c r="L35" s="85" t="n">
        <v>12106</v>
      </c>
      <c r="M35" s="86" t="n">
        <v>21640</v>
      </c>
      <c r="N35" s="86" t="n">
        <v>-9534</v>
      </c>
      <c r="O35" s="85" t="n">
        <f aca="false">K35+H35+E35</f>
        <v>-50963</v>
      </c>
      <c r="P35" s="87" t="n">
        <f aca="false">O35/(J35+G35+D35+1)</f>
        <v>-0.53267345360286</v>
      </c>
      <c r="Q35" s="88"/>
      <c r="R35" s="89" t="s">
        <v>15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 </v>
      </c>
      <c r="U35" s="116" t="str">
        <f aca="false">IF($C$4="High Inventory",IF(AND($O35&gt;=0,$P35&gt;=Summary!$C$150),"X"," "),IF(AND($O35&lt;=0,$P35&lt;=-Summary!$C$150),"X"," "))</f>
        <v> 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1690</v>
      </c>
      <c r="E36" s="86" t="n">
        <v>-1690</v>
      </c>
      <c r="F36" s="85" t="n">
        <v>0</v>
      </c>
      <c r="G36" s="86" t="n">
        <v>1604</v>
      </c>
      <c r="H36" s="86" t="n">
        <v>-1604</v>
      </c>
      <c r="I36" s="85" t="n">
        <v>0</v>
      </c>
      <c r="J36" s="86" t="n">
        <v>1263</v>
      </c>
      <c r="K36" s="86" t="n">
        <v>-1263</v>
      </c>
      <c r="L36" s="85" t="n">
        <v>0</v>
      </c>
      <c r="M36" s="86" t="n">
        <v>934</v>
      </c>
      <c r="N36" s="86" t="n">
        <v>-934</v>
      </c>
      <c r="O36" s="85" t="n">
        <f aca="false">K36+H36+E36</f>
        <v>-4557</v>
      </c>
      <c r="P36" s="87" t="n">
        <f aca="false">O36/(J36+G36+D36+1)</f>
        <v>-0.999780605528741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358</v>
      </c>
      <c r="D37" s="86" t="n">
        <v>469</v>
      </c>
      <c r="E37" s="86" t="n">
        <v>-111</v>
      </c>
      <c r="F37" s="85" t="n">
        <v>335</v>
      </c>
      <c r="G37" s="86" t="n">
        <v>442</v>
      </c>
      <c r="H37" s="86" t="n">
        <v>-107</v>
      </c>
      <c r="I37" s="85" t="n">
        <v>340</v>
      </c>
      <c r="J37" s="86" t="n">
        <v>490</v>
      </c>
      <c r="K37" s="86" t="n">
        <v>-150</v>
      </c>
      <c r="L37" s="85" t="n">
        <v>338</v>
      </c>
      <c r="M37" s="86" t="n">
        <v>228</v>
      </c>
      <c r="N37" s="86" t="n">
        <v>110</v>
      </c>
      <c r="O37" s="85" t="n">
        <f aca="false">K37+H37+E37</f>
        <v>-368</v>
      </c>
      <c r="P37" s="87" t="n">
        <f aca="false">O37/(J37+G37+D37+1)</f>
        <v>-0.262482168330956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27666</v>
      </c>
      <c r="D38" s="86" t="n">
        <v>16142</v>
      </c>
      <c r="E38" s="86" t="n">
        <v>11524</v>
      </c>
      <c r="F38" s="85" t="n">
        <v>27565</v>
      </c>
      <c r="G38" s="86" t="n">
        <v>15219</v>
      </c>
      <c r="H38" s="86" t="n">
        <v>12346</v>
      </c>
      <c r="I38" s="85" t="n">
        <v>31814</v>
      </c>
      <c r="J38" s="86" t="n">
        <v>15316</v>
      </c>
      <c r="K38" s="86" t="n">
        <v>16498</v>
      </c>
      <c r="L38" s="85" t="n">
        <v>21397</v>
      </c>
      <c r="M38" s="86" t="n">
        <v>10889</v>
      </c>
      <c r="N38" s="86" t="n">
        <v>10508</v>
      </c>
      <c r="O38" s="85" t="n">
        <f aca="false">K38+H38+E38</f>
        <v>40368</v>
      </c>
      <c r="P38" s="87" t="n">
        <f aca="false">O38/(J38+G38+D38+1)</f>
        <v>0.864818544067869</v>
      </c>
      <c r="Q38" s="8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6750</v>
      </c>
      <c r="D39" s="86" t="n">
        <v>2690</v>
      </c>
      <c r="E39" s="86" t="n">
        <v>4060</v>
      </c>
      <c r="F39" s="85" t="n">
        <v>18389</v>
      </c>
      <c r="G39" s="86" t="n">
        <v>4331</v>
      </c>
      <c r="H39" s="86" t="n">
        <v>14058</v>
      </c>
      <c r="I39" s="85" t="n">
        <v>49516</v>
      </c>
      <c r="J39" s="86" t="n">
        <v>4144</v>
      </c>
      <c r="K39" s="86" t="n">
        <v>45372</v>
      </c>
      <c r="L39" s="85" t="n">
        <v>10790</v>
      </c>
      <c r="M39" s="86" t="n">
        <v>13190</v>
      </c>
      <c r="N39" s="86" t="n">
        <v>-2400</v>
      </c>
      <c r="O39" s="85" t="n">
        <f aca="false">K39+H39+E39</f>
        <v>63490</v>
      </c>
      <c r="P39" s="87" t="n">
        <f aca="false">O39/(J39+G39+D39+1)</f>
        <v>5.68601110514061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6735</v>
      </c>
      <c r="D40" s="86" t="n">
        <v>6321</v>
      </c>
      <c r="E40" s="86" t="n">
        <v>414</v>
      </c>
      <c r="F40" s="85" t="n">
        <v>7100</v>
      </c>
      <c r="G40" s="86" t="n">
        <v>6512</v>
      </c>
      <c r="H40" s="86" t="n">
        <v>588</v>
      </c>
      <c r="I40" s="85" t="n">
        <v>7100</v>
      </c>
      <c r="J40" s="86" t="n">
        <v>6477</v>
      </c>
      <c r="K40" s="86" t="n">
        <v>623</v>
      </c>
      <c r="L40" s="85" t="n">
        <v>5001</v>
      </c>
      <c r="M40" s="86" t="n">
        <v>6365</v>
      </c>
      <c r="N40" s="86" t="n">
        <v>-1364</v>
      </c>
      <c r="O40" s="85" t="n">
        <f aca="false">K40+H40+E40</f>
        <v>1625</v>
      </c>
      <c r="P40" s="87" t="n">
        <f aca="false">O40/(J40+G40+D40+1)</f>
        <v>0.0841489306612811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437791</v>
      </c>
      <c r="D41" s="86" t="n">
        <v>431214</v>
      </c>
      <c r="E41" s="86" t="n">
        <v>6577</v>
      </c>
      <c r="F41" s="85" t="n">
        <v>471967</v>
      </c>
      <c r="G41" s="86" t="n">
        <v>418075</v>
      </c>
      <c r="H41" s="86" t="n">
        <v>53892</v>
      </c>
      <c r="I41" s="85" t="n">
        <v>482771</v>
      </c>
      <c r="J41" s="86" t="n">
        <v>408226</v>
      </c>
      <c r="K41" s="86" t="n">
        <v>74545</v>
      </c>
      <c r="L41" s="85" t="n">
        <v>356383</v>
      </c>
      <c r="M41" s="86" t="n">
        <v>342199</v>
      </c>
      <c r="N41" s="86" t="n">
        <v>14184</v>
      </c>
      <c r="O41" s="85" t="n">
        <f aca="false">K41+H41+E41</f>
        <v>135014</v>
      </c>
      <c r="P41" s="87" t="n">
        <f aca="false">O41/(J41+G41+D41+1)</f>
        <v>0.107365631928341</v>
      </c>
      <c r="Q41" s="88"/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472</v>
      </c>
      <c r="E42" s="86" t="n">
        <v>-22</v>
      </c>
      <c r="F42" s="85" t="n">
        <v>450</v>
      </c>
      <c r="G42" s="86" t="n">
        <v>461</v>
      </c>
      <c r="H42" s="86" t="n">
        <v>-11</v>
      </c>
      <c r="I42" s="85" t="n">
        <v>450</v>
      </c>
      <c r="J42" s="86" t="n">
        <v>466</v>
      </c>
      <c r="K42" s="86" t="n">
        <v>-16</v>
      </c>
      <c r="L42" s="85" t="n">
        <v>450</v>
      </c>
      <c r="M42" s="86" t="n">
        <v>441</v>
      </c>
      <c r="N42" s="86" t="n">
        <v>9</v>
      </c>
      <c r="O42" s="85" t="n">
        <f aca="false">K42+H42+E42</f>
        <v>-49</v>
      </c>
      <c r="P42" s="87" t="n">
        <f aca="false">O42/(J42+G42+D42+1)</f>
        <v>-0.035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10855</v>
      </c>
      <c r="E43" s="86" t="n">
        <v>145</v>
      </c>
      <c r="F43" s="85" t="n">
        <v>11000</v>
      </c>
      <c r="G43" s="86" t="n">
        <v>11836</v>
      </c>
      <c r="H43" s="86" t="n">
        <v>-836</v>
      </c>
      <c r="I43" s="85" t="n">
        <v>11000</v>
      </c>
      <c r="J43" s="86" t="n">
        <v>10818</v>
      </c>
      <c r="K43" s="86" t="n">
        <v>182</v>
      </c>
      <c r="L43" s="85" t="n">
        <v>11000</v>
      </c>
      <c r="M43" s="86" t="n">
        <v>10872</v>
      </c>
      <c r="N43" s="86" t="n">
        <v>128</v>
      </c>
      <c r="O43" s="85" t="n">
        <f aca="false">K43+H43+E43</f>
        <v>-509</v>
      </c>
      <c r="P43" s="87" t="n">
        <f aca="false">O43/(J43+G43+D43+1)</f>
        <v>-0.0151894956729335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5330</v>
      </c>
      <c r="D44" s="86" t="n">
        <v>4817</v>
      </c>
      <c r="E44" s="86" t="n">
        <v>513</v>
      </c>
      <c r="F44" s="85" t="n">
        <v>5323</v>
      </c>
      <c r="G44" s="86" t="n">
        <v>4901</v>
      </c>
      <c r="H44" s="86" t="n">
        <v>422</v>
      </c>
      <c r="I44" s="85" t="n">
        <v>5326</v>
      </c>
      <c r="J44" s="86" t="n">
        <v>4635</v>
      </c>
      <c r="K44" s="86" t="n">
        <v>691</v>
      </c>
      <c r="L44" s="85" t="n">
        <v>5339</v>
      </c>
      <c r="M44" s="86" t="n">
        <v>3446</v>
      </c>
      <c r="N44" s="86" t="n">
        <v>1893</v>
      </c>
      <c r="O44" s="85" t="n">
        <f aca="false">K44+H44+E44</f>
        <v>1626</v>
      </c>
      <c r="P44" s="87" t="n">
        <f aca="false">O44/(J44+G44+D44+1)</f>
        <v>0.113278528633134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88211</v>
      </c>
      <c r="D45" s="86" t="n">
        <v>73395</v>
      </c>
      <c r="E45" s="86" t="n">
        <v>14816</v>
      </c>
      <c r="F45" s="85" t="n">
        <v>109945</v>
      </c>
      <c r="G45" s="86" t="n">
        <v>70966</v>
      </c>
      <c r="H45" s="86" t="n">
        <v>38979</v>
      </c>
      <c r="I45" s="85" t="n">
        <v>93238</v>
      </c>
      <c r="J45" s="86" t="n">
        <v>65345</v>
      </c>
      <c r="K45" s="86" t="n">
        <v>27893</v>
      </c>
      <c r="L45" s="85" t="n">
        <v>72895</v>
      </c>
      <c r="M45" s="86" t="n">
        <v>60482</v>
      </c>
      <c r="N45" s="86" t="n">
        <v>12413</v>
      </c>
      <c r="O45" s="85" t="n">
        <f aca="false">K45+H45+E45</f>
        <v>81688</v>
      </c>
      <c r="P45" s="87" t="n">
        <f aca="false">O45/(J45+G45+D45+1)</f>
        <v>0.389533968823168</v>
      </c>
      <c r="Q45" s="88"/>
      <c r="R45" s="89" t="s">
        <v>44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476</v>
      </c>
      <c r="D46" s="86" t="n">
        <v>253</v>
      </c>
      <c r="E46" s="86" t="n">
        <v>223</v>
      </c>
      <c r="F46" s="85" t="n">
        <v>1237</v>
      </c>
      <c r="G46" s="86" t="n">
        <v>247</v>
      </c>
      <c r="H46" s="86" t="n">
        <v>990</v>
      </c>
      <c r="I46" s="85" t="n">
        <v>0</v>
      </c>
      <c r="J46" s="86" t="n">
        <v>227</v>
      </c>
      <c r="K46" s="86" t="n">
        <v>-227</v>
      </c>
      <c r="L46" s="85" t="n">
        <v>810</v>
      </c>
      <c r="M46" s="86" t="n">
        <v>232</v>
      </c>
      <c r="N46" s="86" t="n">
        <v>578</v>
      </c>
      <c r="O46" s="85" t="n">
        <f aca="false">K46+H46+E46</f>
        <v>986</v>
      </c>
      <c r="P46" s="87" t="n">
        <f aca="false">O46/(J46+G46+D46+1)</f>
        <v>1.3543956043956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X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6449</v>
      </c>
      <c r="D47" s="86" t="n">
        <v>6834</v>
      </c>
      <c r="E47" s="86" t="n">
        <v>-385</v>
      </c>
      <c r="F47" s="85" t="n">
        <v>1596</v>
      </c>
      <c r="G47" s="86" t="n">
        <v>6911</v>
      </c>
      <c r="H47" s="86" t="n">
        <v>-5315</v>
      </c>
      <c r="I47" s="85" t="n">
        <v>6446</v>
      </c>
      <c r="J47" s="86" t="n">
        <v>6960</v>
      </c>
      <c r="K47" s="86" t="n">
        <v>-514</v>
      </c>
      <c r="L47" s="85" t="n">
        <v>0</v>
      </c>
      <c r="M47" s="86" t="n">
        <v>52</v>
      </c>
      <c r="N47" s="86" t="n">
        <v>-52</v>
      </c>
      <c r="O47" s="85" t="n">
        <f aca="false">K47+H47+E47</f>
        <v>-6214</v>
      </c>
      <c r="P47" s="87" t="n">
        <f aca="false">O47/(J47+G47+D47+1)</f>
        <v>-0.30010624939631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10</v>
      </c>
      <c r="E53" s="86" t="n">
        <v>-10</v>
      </c>
      <c r="F53" s="85" t="n">
        <v>0</v>
      </c>
      <c r="G53" s="86" t="n">
        <v>11</v>
      </c>
      <c r="H53" s="86" t="n">
        <v>-11</v>
      </c>
      <c r="I53" s="85" t="n">
        <v>0</v>
      </c>
      <c r="J53" s="86" t="n">
        <v>10</v>
      </c>
      <c r="K53" s="86" t="n">
        <v>-10</v>
      </c>
      <c r="L53" s="85" t="n">
        <v>0</v>
      </c>
      <c r="M53" s="86" t="n">
        <v>11</v>
      </c>
      <c r="N53" s="86" t="n">
        <v>-11</v>
      </c>
      <c r="O53" s="85" t="n">
        <f aca="false">K53+H53+E53</f>
        <v>-31</v>
      </c>
      <c r="P53" s="87" t="n">
        <f aca="false">O53/(J53+G53+D53+1)</f>
        <v>-0.96875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59</v>
      </c>
      <c r="E54" s="86" t="n">
        <v>-59</v>
      </c>
      <c r="F54" s="85" t="n">
        <v>0</v>
      </c>
      <c r="G54" s="86" t="n">
        <v>149</v>
      </c>
      <c r="H54" s="86" t="n">
        <v>-149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-208</v>
      </c>
      <c r="P54" s="87" t="n">
        <f aca="false">O54/(J54+G54+D54+1)</f>
        <v>-0.995215311004785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6</v>
      </c>
      <c r="E55" s="86" t="n">
        <v>-6</v>
      </c>
      <c r="F55" s="85" t="n">
        <v>0</v>
      </c>
      <c r="G55" s="86" t="n">
        <v>5</v>
      </c>
      <c r="H55" s="86" t="n">
        <v>-5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5</v>
      </c>
      <c r="N55" s="86" t="n">
        <v>-5</v>
      </c>
      <c r="O55" s="85" t="n">
        <f aca="false">K55+H55+E55</f>
        <v>-17</v>
      </c>
      <c r="P55" s="87" t="n">
        <f aca="false">O55/(J55+G55+D55+1)</f>
        <v>-0.944444444444444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0</v>
      </c>
      <c r="E56" s="86" t="n">
        <v>0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0</v>
      </c>
      <c r="K56" s="86" t="n">
        <v>0</v>
      </c>
      <c r="L56" s="85" t="n">
        <v>0</v>
      </c>
      <c r="M56" s="86" t="n">
        <v>0</v>
      </c>
      <c r="N56" s="86" t="n">
        <v>0</v>
      </c>
      <c r="O56" s="85" t="n">
        <f aca="false">K56+H56+E56</f>
        <v>-1</v>
      </c>
      <c r="P56" s="87" t="n">
        <f aca="false">O56/(J56+G56+D56+1)</f>
        <v>-0.5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205</v>
      </c>
      <c r="E58" s="86" t="n">
        <v>-205</v>
      </c>
      <c r="F58" s="85" t="n">
        <v>0</v>
      </c>
      <c r="G58" s="86" t="n">
        <v>185</v>
      </c>
      <c r="H58" s="86" t="n">
        <v>-185</v>
      </c>
      <c r="I58" s="85" t="n">
        <v>0</v>
      </c>
      <c r="J58" s="86" t="n">
        <v>199</v>
      </c>
      <c r="K58" s="86" t="n">
        <v>-199</v>
      </c>
      <c r="L58" s="85" t="n">
        <v>0</v>
      </c>
      <c r="M58" s="86" t="n">
        <v>45</v>
      </c>
      <c r="N58" s="86" t="n">
        <v>-45</v>
      </c>
      <c r="O58" s="85" t="n">
        <f aca="false">K58+H58+E58</f>
        <v>-589</v>
      </c>
      <c r="P58" s="87" t="n">
        <f aca="false">O58/(J58+G58+D58+1)</f>
        <v>-0.998305084745763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1</v>
      </c>
      <c r="H60" s="86" t="n">
        <v>-1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-1</v>
      </c>
      <c r="P60" s="87" t="n">
        <f aca="false">O60/(J60+G60+D60+1)</f>
        <v>-0.5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0</v>
      </c>
      <c r="E61" s="86" t="n">
        <v>0</v>
      </c>
      <c r="F61" s="85" t="n">
        <v>0</v>
      </c>
      <c r="G61" s="86" t="n">
        <v>0</v>
      </c>
      <c r="H61" s="86" t="n">
        <v>0</v>
      </c>
      <c r="I61" s="85" t="n">
        <v>0</v>
      </c>
      <c r="J61" s="86" t="n">
        <v>0</v>
      </c>
      <c r="K61" s="86" t="n">
        <v>0</v>
      </c>
      <c r="L61" s="85" t="n">
        <v>0</v>
      </c>
      <c r="M61" s="86" t="n">
        <v>0</v>
      </c>
      <c r="N61" s="86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491</v>
      </c>
      <c r="E64" s="86" t="n">
        <v>-491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6</v>
      </c>
      <c r="K64" s="86" t="n">
        <v>-6</v>
      </c>
      <c r="L64" s="85" t="n">
        <v>0</v>
      </c>
      <c r="M64" s="86" t="n">
        <v>0</v>
      </c>
      <c r="N64" s="86" t="n">
        <v>0</v>
      </c>
      <c r="O64" s="85" t="n">
        <f aca="false">K64+H64+E64</f>
        <v>-497</v>
      </c>
      <c r="P64" s="87" t="n">
        <f aca="false">O64/(J64+G64+D64+1)</f>
        <v>-0.997991967871486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254</v>
      </c>
      <c r="B65" s="77" t="s">
        <v>17</v>
      </c>
      <c r="C65" s="85" t="n">
        <v>12434</v>
      </c>
      <c r="D65" s="86" t="n">
        <v>12938</v>
      </c>
      <c r="E65" s="86" t="n">
        <v>-504</v>
      </c>
      <c r="F65" s="85" t="n">
        <v>12434</v>
      </c>
      <c r="G65" s="86" t="n">
        <v>14424</v>
      </c>
      <c r="H65" s="86" t="n">
        <v>-1990</v>
      </c>
      <c r="I65" s="85" t="n">
        <v>9831</v>
      </c>
      <c r="J65" s="86" t="n">
        <v>13706</v>
      </c>
      <c r="K65" s="86" t="n">
        <v>-3875</v>
      </c>
      <c r="L65" s="85" t="n">
        <v>11900</v>
      </c>
      <c r="M65" s="86" t="n">
        <v>11357</v>
      </c>
      <c r="N65" s="86" t="n">
        <v>543</v>
      </c>
      <c r="O65" s="85" t="n">
        <f aca="false">K65+H65+E65</f>
        <v>-6369</v>
      </c>
      <c r="P65" s="87" t="n">
        <f aca="false">O65/(J65+G65+D65+1)</f>
        <v>-0.155080474323699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282</v>
      </c>
      <c r="B66" s="77" t="s">
        <v>17</v>
      </c>
      <c r="C66" s="85" t="n">
        <v>0</v>
      </c>
      <c r="D66" s="86" t="n">
        <v>0</v>
      </c>
      <c r="E66" s="86" t="n">
        <v>0</v>
      </c>
      <c r="F66" s="85" t="n">
        <v>0</v>
      </c>
      <c r="G66" s="86" t="n">
        <v>0</v>
      </c>
      <c r="H66" s="86" t="n">
        <v>0</v>
      </c>
      <c r="I66" s="85" t="n">
        <v>0</v>
      </c>
      <c r="J66" s="86" t="n">
        <v>0</v>
      </c>
      <c r="K66" s="86" t="n">
        <v>0</v>
      </c>
      <c r="L66" s="85" t="n">
        <v>0</v>
      </c>
      <c r="M66" s="86" t="n">
        <v>0</v>
      </c>
      <c r="N66" s="86" t="n">
        <v>0</v>
      </c>
      <c r="O66" s="85" t="n">
        <f aca="false">K66+H66+E66</f>
        <v>0</v>
      </c>
      <c r="P66" s="87" t="n">
        <f aca="false">O66/(J66+G66+D66+1)</f>
        <v>0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283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288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295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303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5</v>
      </c>
      <c r="N70" s="86" t="n">
        <v>-5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308</v>
      </c>
      <c r="B71" s="77" t="s">
        <v>17</v>
      </c>
      <c r="C71" s="85" t="n">
        <v>1400</v>
      </c>
      <c r="D71" s="86" t="n">
        <v>108</v>
      </c>
      <c r="E71" s="86" t="n">
        <v>1292</v>
      </c>
      <c r="F71" s="85" t="n">
        <v>1400</v>
      </c>
      <c r="G71" s="86" t="n">
        <v>375</v>
      </c>
      <c r="H71" s="86" t="n">
        <v>1025</v>
      </c>
      <c r="I71" s="85" t="n">
        <v>1400</v>
      </c>
      <c r="J71" s="86" t="n">
        <v>228</v>
      </c>
      <c r="K71" s="86" t="n">
        <v>1172</v>
      </c>
      <c r="L71" s="85" t="n">
        <v>0</v>
      </c>
      <c r="M71" s="86" t="n">
        <v>7</v>
      </c>
      <c r="N71" s="86" t="n">
        <v>-7</v>
      </c>
      <c r="O71" s="85" t="n">
        <f aca="false">K71+H71+E71</f>
        <v>3489</v>
      </c>
      <c r="P71" s="87" t="n">
        <f aca="false">O71/(J71+G71+D71+1)</f>
        <v>4.90028089887641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X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376</v>
      </c>
      <c r="B72" s="77" t="s">
        <v>17</v>
      </c>
      <c r="C72" s="85" t="n">
        <v>0</v>
      </c>
      <c r="D72" s="86" t="n">
        <v>0</v>
      </c>
      <c r="E72" s="86" t="n">
        <v>0</v>
      </c>
      <c r="F72" s="85" t="n">
        <v>0</v>
      </c>
      <c r="G72" s="86" t="n">
        <v>0</v>
      </c>
      <c r="H72" s="86" t="n">
        <v>0</v>
      </c>
      <c r="I72" s="85" t="n">
        <v>0</v>
      </c>
      <c r="J72" s="86" t="n">
        <v>0</v>
      </c>
      <c r="K72" s="86" t="n">
        <v>0</v>
      </c>
      <c r="L72" s="85" t="n">
        <v>0</v>
      </c>
      <c r="M72" s="86" t="n">
        <v>0</v>
      </c>
      <c r="N72" s="86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399</v>
      </c>
      <c r="B73" s="77" t="s">
        <v>17</v>
      </c>
      <c r="C73" s="85" t="n">
        <v>0</v>
      </c>
      <c r="D73" s="86" t="n">
        <v>114</v>
      </c>
      <c r="E73" s="86" t="n">
        <v>-114</v>
      </c>
      <c r="F73" s="85" t="n">
        <v>0</v>
      </c>
      <c r="G73" s="86" t="n">
        <v>113</v>
      </c>
      <c r="H73" s="86" t="n">
        <v>-113</v>
      </c>
      <c r="I73" s="85" t="n">
        <v>100</v>
      </c>
      <c r="J73" s="86" t="n">
        <v>131</v>
      </c>
      <c r="K73" s="86" t="n">
        <v>-31</v>
      </c>
      <c r="L73" s="85" t="n">
        <v>100</v>
      </c>
      <c r="M73" s="86" t="n">
        <v>139</v>
      </c>
      <c r="N73" s="86" t="n">
        <v>-39</v>
      </c>
      <c r="O73" s="85" t="n">
        <f aca="false">K73+H73+E73</f>
        <v>-258</v>
      </c>
      <c r="P73" s="87" t="n">
        <f aca="false">O73/(J73+G73+D73+1)</f>
        <v>-0.71866295264624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442</v>
      </c>
      <c r="B74" s="77" t="s">
        <v>17</v>
      </c>
      <c r="C74" s="85" t="n">
        <v>110</v>
      </c>
      <c r="D74" s="86" t="n">
        <v>0</v>
      </c>
      <c r="E74" s="86" t="n">
        <v>110</v>
      </c>
      <c r="F74" s="85" t="n">
        <v>110</v>
      </c>
      <c r="G74" s="86" t="n">
        <v>0</v>
      </c>
      <c r="H74" s="86" t="n">
        <v>110</v>
      </c>
      <c r="I74" s="85" t="n">
        <v>110</v>
      </c>
      <c r="J74" s="86" t="n">
        <v>0</v>
      </c>
      <c r="K74" s="86" t="n">
        <v>110</v>
      </c>
      <c r="L74" s="85" t="n">
        <v>40</v>
      </c>
      <c r="M74" s="86" t="n">
        <v>0</v>
      </c>
      <c r="N74" s="86" t="n">
        <v>40</v>
      </c>
      <c r="O74" s="85" t="n">
        <f aca="false">K74+H74+E74</f>
        <v>330</v>
      </c>
      <c r="P74" s="87" t="n">
        <f aca="false">O74/(J74+G74+D74+1)</f>
        <v>330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X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447</v>
      </c>
      <c r="B75" s="77" t="s">
        <v>17</v>
      </c>
      <c r="C75" s="85" t="n">
        <v>0</v>
      </c>
      <c r="D75" s="86" t="n">
        <v>48</v>
      </c>
      <c r="E75" s="86" t="n">
        <v>-48</v>
      </c>
      <c r="F75" s="85" t="n">
        <v>0</v>
      </c>
      <c r="G75" s="86" t="n">
        <v>54</v>
      </c>
      <c r="H75" s="86" t="n">
        <v>-54</v>
      </c>
      <c r="I75" s="85" t="n">
        <v>0</v>
      </c>
      <c r="J75" s="86" t="n">
        <v>52</v>
      </c>
      <c r="K75" s="86" t="n">
        <v>-52</v>
      </c>
      <c r="L75" s="85" t="n">
        <v>0</v>
      </c>
      <c r="M75" s="86" t="n">
        <v>54</v>
      </c>
      <c r="N75" s="86" t="n">
        <v>-54</v>
      </c>
      <c r="O75" s="85" t="n">
        <f aca="false">K75+H75+E75</f>
        <v>-154</v>
      </c>
      <c r="P75" s="87" t="n">
        <f aca="false">O75/(J75+G75+D75+1)</f>
        <v>-0.993548387096774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483</v>
      </c>
      <c r="B76" s="77" t="s">
        <v>17</v>
      </c>
      <c r="C76" s="85" t="n">
        <v>0</v>
      </c>
      <c r="D76" s="86" t="n">
        <v>2</v>
      </c>
      <c r="E76" s="86" t="n">
        <v>-2</v>
      </c>
      <c r="F76" s="85" t="n">
        <v>0</v>
      </c>
      <c r="G76" s="86" t="n">
        <v>0</v>
      </c>
      <c r="H76" s="86" t="n">
        <v>0</v>
      </c>
      <c r="I76" s="85" t="n">
        <v>0</v>
      </c>
      <c r="J76" s="86" t="n">
        <v>0</v>
      </c>
      <c r="K76" s="86" t="n">
        <v>0</v>
      </c>
      <c r="L76" s="85" t="n">
        <v>0</v>
      </c>
      <c r="M76" s="86" t="n">
        <v>65</v>
      </c>
      <c r="N76" s="86" t="n">
        <v>-65</v>
      </c>
      <c r="O76" s="85" t="n">
        <f aca="false">K76+H76+E76</f>
        <v>-2</v>
      </c>
      <c r="P76" s="87" t="n">
        <f aca="false">O76/(J76+G76+D76+1)</f>
        <v>-0.666666666666667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535</v>
      </c>
      <c r="B77" s="77" t="s">
        <v>17</v>
      </c>
      <c r="C77" s="85" t="n">
        <v>0</v>
      </c>
      <c r="D77" s="86" t="n">
        <v>0</v>
      </c>
      <c r="E77" s="86" t="n">
        <v>0</v>
      </c>
      <c r="F77" s="85" t="n">
        <v>0</v>
      </c>
      <c r="G77" s="86" t="n">
        <v>0</v>
      </c>
      <c r="H77" s="86" t="n">
        <v>0</v>
      </c>
      <c r="I77" s="85" t="n">
        <v>0</v>
      </c>
      <c r="J77" s="86" t="n">
        <v>0</v>
      </c>
      <c r="K77" s="86" t="n">
        <v>0</v>
      </c>
      <c r="L77" s="85" t="n">
        <v>0</v>
      </c>
      <c r="M77" s="86" t="n">
        <v>0</v>
      </c>
      <c r="N77" s="86" t="n">
        <v>0</v>
      </c>
      <c r="O77" s="85" t="n">
        <f aca="false">K77+H77+E77</f>
        <v>0</v>
      </c>
      <c r="P77" s="87" t="n">
        <f aca="false">O77/(J77+G77+D77+1)</f>
        <v>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536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543</v>
      </c>
      <c r="B79" s="77" t="s">
        <v>17</v>
      </c>
      <c r="C79" s="85" t="n">
        <v>0</v>
      </c>
      <c r="D79" s="86" t="n">
        <v>499</v>
      </c>
      <c r="E79" s="86" t="n">
        <v>-499</v>
      </c>
      <c r="F79" s="85" t="n">
        <v>0</v>
      </c>
      <c r="G79" s="86" t="n">
        <v>367</v>
      </c>
      <c r="H79" s="86" t="n">
        <v>-367</v>
      </c>
      <c r="I79" s="85" t="n">
        <v>0</v>
      </c>
      <c r="J79" s="86" t="n">
        <v>72</v>
      </c>
      <c r="K79" s="86" t="n">
        <v>-72</v>
      </c>
      <c r="L79" s="85" t="n">
        <v>0</v>
      </c>
      <c r="M79" s="86" t="n">
        <v>0</v>
      </c>
      <c r="N79" s="86" t="n">
        <v>0</v>
      </c>
      <c r="O79" s="85" t="n">
        <f aca="false">K79+H79+E79</f>
        <v>-938</v>
      </c>
      <c r="P79" s="87" t="n">
        <f aca="false">O79/(J79+G79+D79+1)</f>
        <v>-0.998935037273695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544</v>
      </c>
      <c r="B80" s="77" t="s">
        <v>17</v>
      </c>
      <c r="C80" s="85" t="n">
        <v>0</v>
      </c>
      <c r="D80" s="86" t="n">
        <v>0</v>
      </c>
      <c r="E80" s="86" t="n">
        <v>0</v>
      </c>
      <c r="F80" s="85" t="n">
        <v>0</v>
      </c>
      <c r="G80" s="86" t="n">
        <v>0</v>
      </c>
      <c r="H80" s="86" t="n">
        <v>0</v>
      </c>
      <c r="I80" s="85" t="n">
        <v>0</v>
      </c>
      <c r="J80" s="86" t="n">
        <v>0</v>
      </c>
      <c r="K80" s="86" t="n">
        <v>0</v>
      </c>
      <c r="L80" s="85" t="n">
        <v>0</v>
      </c>
      <c r="M80" s="86" t="n">
        <v>0</v>
      </c>
      <c r="N80" s="86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545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572</v>
      </c>
      <c r="B82" s="77" t="s">
        <v>17</v>
      </c>
      <c r="C82" s="85" t="n">
        <v>350</v>
      </c>
      <c r="D82" s="86" t="n">
        <v>75</v>
      </c>
      <c r="E82" s="86" t="n">
        <v>275</v>
      </c>
      <c r="F82" s="85" t="n">
        <v>350</v>
      </c>
      <c r="G82" s="86" t="n">
        <v>75</v>
      </c>
      <c r="H82" s="86" t="n">
        <v>275</v>
      </c>
      <c r="I82" s="85" t="n">
        <v>1400</v>
      </c>
      <c r="J82" s="86" t="n">
        <v>75</v>
      </c>
      <c r="K82" s="86" t="n">
        <v>1325</v>
      </c>
      <c r="L82" s="85" t="n">
        <v>300</v>
      </c>
      <c r="M82" s="86" t="n">
        <v>75</v>
      </c>
      <c r="N82" s="86" t="n">
        <v>225</v>
      </c>
      <c r="O82" s="85" t="n">
        <f aca="false">K82+H82+E82</f>
        <v>1875</v>
      </c>
      <c r="P82" s="87" t="n">
        <f aca="false">O82/(J82+G82+D82+1)</f>
        <v>8.29646017699115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X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635</v>
      </c>
      <c r="B83" s="77" t="s">
        <v>17</v>
      </c>
      <c r="C83" s="85" t="n">
        <v>700</v>
      </c>
      <c r="D83" s="86" t="n">
        <v>703</v>
      </c>
      <c r="E83" s="86" t="n">
        <v>-3</v>
      </c>
      <c r="F83" s="85" t="n">
        <v>700</v>
      </c>
      <c r="G83" s="86" t="n">
        <v>761</v>
      </c>
      <c r="H83" s="86" t="n">
        <v>-61</v>
      </c>
      <c r="I83" s="85" t="n">
        <v>1000</v>
      </c>
      <c r="J83" s="86" t="n">
        <v>786</v>
      </c>
      <c r="K83" s="86" t="n">
        <v>214</v>
      </c>
      <c r="L83" s="85" t="n">
        <v>700</v>
      </c>
      <c r="M83" s="86" t="n">
        <v>823</v>
      </c>
      <c r="N83" s="86" t="n">
        <v>-123</v>
      </c>
      <c r="O83" s="85" t="n">
        <f aca="false">K83+H83+E83</f>
        <v>150</v>
      </c>
      <c r="P83" s="87" t="n">
        <f aca="false">O83/(J83+G83+D83+1)</f>
        <v>0.0666370501999112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650</v>
      </c>
      <c r="B84" s="77" t="s">
        <v>17</v>
      </c>
      <c r="C84" s="85" t="n">
        <v>0</v>
      </c>
      <c r="D84" s="86" t="n">
        <v>0</v>
      </c>
      <c r="E84" s="86" t="n">
        <v>0</v>
      </c>
      <c r="F84" s="85" t="n">
        <v>0</v>
      </c>
      <c r="G84" s="86" t="n">
        <v>0</v>
      </c>
      <c r="H84" s="86" t="n">
        <v>0</v>
      </c>
      <c r="I84" s="85" t="n">
        <v>0</v>
      </c>
      <c r="J84" s="86" t="n">
        <v>0</v>
      </c>
      <c r="K84" s="86" t="n">
        <v>0</v>
      </c>
      <c r="L84" s="85" t="n">
        <v>0</v>
      </c>
      <c r="M84" s="86" t="n">
        <v>0</v>
      </c>
      <c r="N84" s="86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654</v>
      </c>
      <c r="B85" s="77" t="s">
        <v>17</v>
      </c>
      <c r="C85" s="85" t="n">
        <v>0</v>
      </c>
      <c r="D85" s="86" t="n">
        <v>609</v>
      </c>
      <c r="E85" s="86" t="n">
        <v>-609</v>
      </c>
      <c r="F85" s="85" t="n">
        <v>0</v>
      </c>
      <c r="G85" s="86" t="n">
        <v>729</v>
      </c>
      <c r="H85" s="86" t="n">
        <v>-729</v>
      </c>
      <c r="I85" s="85" t="n">
        <v>810</v>
      </c>
      <c r="J85" s="86" t="n">
        <v>519</v>
      </c>
      <c r="K85" s="86" t="n">
        <v>291</v>
      </c>
      <c r="L85" s="85" t="n">
        <v>500</v>
      </c>
      <c r="M85" s="86" t="n">
        <v>563</v>
      </c>
      <c r="N85" s="86" t="n">
        <v>-63</v>
      </c>
      <c r="O85" s="85" t="n">
        <f aca="false">K85+H85+E85</f>
        <v>-1047</v>
      </c>
      <c r="P85" s="87" t="n">
        <f aca="false">O85/(J85+G85+D85+1)</f>
        <v>-0.563509149623251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755</v>
      </c>
      <c r="B86" s="77" t="s">
        <v>17</v>
      </c>
      <c r="C86" s="85" t="n">
        <v>0</v>
      </c>
      <c r="D86" s="86" t="n">
        <v>79</v>
      </c>
      <c r="E86" s="86" t="n">
        <v>-79</v>
      </c>
      <c r="F86" s="85" t="n">
        <v>0</v>
      </c>
      <c r="G86" s="86" t="n">
        <v>79</v>
      </c>
      <c r="H86" s="86" t="n">
        <v>-79</v>
      </c>
      <c r="I86" s="85" t="n">
        <v>80</v>
      </c>
      <c r="J86" s="86" t="n">
        <v>79</v>
      </c>
      <c r="K86" s="86" t="n">
        <v>1</v>
      </c>
      <c r="L86" s="85" t="n">
        <v>50</v>
      </c>
      <c r="M86" s="86" t="n">
        <v>79</v>
      </c>
      <c r="N86" s="86" t="n">
        <v>-29</v>
      </c>
      <c r="O86" s="85" t="n">
        <f aca="false">K86+H86+E86</f>
        <v>-157</v>
      </c>
      <c r="P86" s="87" t="n">
        <f aca="false">O86/(J86+G86+D86+1)</f>
        <v>-0.659663865546219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779</v>
      </c>
      <c r="B87" s="77" t="s">
        <v>17</v>
      </c>
      <c r="C87" s="85" t="n">
        <v>800</v>
      </c>
      <c r="D87" s="86" t="n">
        <v>1109</v>
      </c>
      <c r="E87" s="86" t="n">
        <v>-309</v>
      </c>
      <c r="F87" s="85" t="n">
        <v>800</v>
      </c>
      <c r="G87" s="86" t="n">
        <v>1276</v>
      </c>
      <c r="H87" s="86" t="n">
        <v>-476</v>
      </c>
      <c r="I87" s="85" t="n">
        <v>800</v>
      </c>
      <c r="J87" s="86" t="n">
        <v>1134</v>
      </c>
      <c r="K87" s="86" t="n">
        <v>-334</v>
      </c>
      <c r="L87" s="85" t="n">
        <v>0</v>
      </c>
      <c r="M87" s="86" t="n">
        <v>614</v>
      </c>
      <c r="N87" s="86" t="n">
        <v>-614</v>
      </c>
      <c r="O87" s="85" t="n">
        <f aca="false">K87+H87+E87</f>
        <v>-1119</v>
      </c>
      <c r="P87" s="87" t="n">
        <f aca="false">O87/(J87+G87+D87+1)</f>
        <v>-0.317897727272727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858</v>
      </c>
      <c r="B88" s="77" t="s">
        <v>17</v>
      </c>
      <c r="C88" s="85" t="n">
        <v>1000</v>
      </c>
      <c r="D88" s="86" t="n">
        <v>1140</v>
      </c>
      <c r="E88" s="86" t="n">
        <v>-140</v>
      </c>
      <c r="F88" s="85" t="n">
        <v>1000</v>
      </c>
      <c r="G88" s="86" t="n">
        <v>1142</v>
      </c>
      <c r="H88" s="86" t="n">
        <v>-142</v>
      </c>
      <c r="I88" s="85" t="n">
        <v>1000</v>
      </c>
      <c r="J88" s="86" t="n">
        <v>1166</v>
      </c>
      <c r="K88" s="86" t="n">
        <v>-166</v>
      </c>
      <c r="L88" s="85" t="n">
        <v>0</v>
      </c>
      <c r="M88" s="86" t="n">
        <v>0</v>
      </c>
      <c r="N88" s="86" t="n">
        <v>0</v>
      </c>
      <c r="O88" s="85" t="n">
        <f aca="false">K88+H88+E88</f>
        <v>-448</v>
      </c>
      <c r="P88" s="87" t="n">
        <f aca="false">O88/(J88+G88+D88+1)</f>
        <v>-0.129892722528269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877</v>
      </c>
      <c r="B89" s="77" t="s">
        <v>17</v>
      </c>
      <c r="C89" s="85" t="n">
        <v>0</v>
      </c>
      <c r="D89" s="86" t="n">
        <v>226</v>
      </c>
      <c r="E89" s="86" t="n">
        <v>-226</v>
      </c>
      <c r="F89" s="85" t="n">
        <v>0</v>
      </c>
      <c r="G89" s="86" t="n">
        <v>147</v>
      </c>
      <c r="H89" s="86" t="n">
        <v>-147</v>
      </c>
      <c r="I89" s="85" t="n">
        <v>0</v>
      </c>
      <c r="J89" s="86" t="n">
        <v>23</v>
      </c>
      <c r="K89" s="86" t="n">
        <v>-23</v>
      </c>
      <c r="L89" s="85" t="n">
        <v>0</v>
      </c>
      <c r="M89" s="86" t="n">
        <v>20</v>
      </c>
      <c r="N89" s="86" t="n">
        <v>-20</v>
      </c>
      <c r="O89" s="85" t="n">
        <f aca="false">K89+H89+E89</f>
        <v>-396</v>
      </c>
      <c r="P89" s="87" t="n">
        <f aca="false">O89/(J89+G89+D89+1)</f>
        <v>-0.997481108312343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886</v>
      </c>
      <c r="B90" s="77" t="s">
        <v>17</v>
      </c>
      <c r="C90" s="85" t="n">
        <v>300</v>
      </c>
      <c r="D90" s="86" t="n">
        <v>541</v>
      </c>
      <c r="E90" s="86" t="n">
        <v>-241</v>
      </c>
      <c r="F90" s="85" t="n">
        <v>300</v>
      </c>
      <c r="G90" s="86" t="n">
        <v>691</v>
      </c>
      <c r="H90" s="86" t="n">
        <v>-391</v>
      </c>
      <c r="I90" s="85" t="n">
        <v>300</v>
      </c>
      <c r="J90" s="86" t="n">
        <v>509</v>
      </c>
      <c r="K90" s="86" t="n">
        <v>-209</v>
      </c>
      <c r="L90" s="85" t="n">
        <v>110</v>
      </c>
      <c r="M90" s="86" t="n">
        <v>25</v>
      </c>
      <c r="N90" s="86" t="n">
        <v>85</v>
      </c>
      <c r="O90" s="85" t="n">
        <f aca="false">K90+H90+E90</f>
        <v>-841</v>
      </c>
      <c r="P90" s="87" t="n">
        <f aca="false">O90/(J90+G90+D90+1)</f>
        <v>-0.482778415614237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915</v>
      </c>
      <c r="B91" s="77" t="s">
        <v>17</v>
      </c>
      <c r="C91" s="85" t="n">
        <v>0</v>
      </c>
      <c r="D91" s="86" t="n">
        <v>0</v>
      </c>
      <c r="E91" s="86" t="n">
        <v>0</v>
      </c>
      <c r="F91" s="85" t="n">
        <v>0</v>
      </c>
      <c r="G91" s="86" t="n">
        <v>0</v>
      </c>
      <c r="H91" s="86" t="n">
        <v>0</v>
      </c>
      <c r="I91" s="85" t="n">
        <v>0</v>
      </c>
      <c r="J91" s="86" t="n">
        <v>0</v>
      </c>
      <c r="K91" s="86" t="n">
        <v>0</v>
      </c>
      <c r="L91" s="85" t="n">
        <v>0</v>
      </c>
      <c r="M91" s="86" t="n">
        <v>0</v>
      </c>
      <c r="N91" s="86" t="n">
        <v>0</v>
      </c>
      <c r="O91" s="85" t="n">
        <f aca="false">K91+H91+E91</f>
        <v>0</v>
      </c>
      <c r="P91" s="87" t="n">
        <f aca="false">O91/(J91+G91+D91+1)</f>
        <v>0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944</v>
      </c>
      <c r="B92" s="77" t="s">
        <v>17</v>
      </c>
      <c r="C92" s="85" t="n">
        <v>0</v>
      </c>
      <c r="D92" s="86" t="n">
        <v>2358</v>
      </c>
      <c r="E92" s="86" t="n">
        <v>-2358</v>
      </c>
      <c r="F92" s="85" t="n">
        <v>0</v>
      </c>
      <c r="G92" s="86" t="n">
        <v>2322</v>
      </c>
      <c r="H92" s="86" t="n">
        <v>-2322</v>
      </c>
      <c r="I92" s="85" t="n">
        <v>2900</v>
      </c>
      <c r="J92" s="86" t="n">
        <v>2403</v>
      </c>
      <c r="K92" s="86" t="n">
        <v>497</v>
      </c>
      <c r="L92" s="85" t="n">
        <v>2300</v>
      </c>
      <c r="M92" s="86" t="n">
        <v>2403</v>
      </c>
      <c r="N92" s="86" t="n">
        <v>-103</v>
      </c>
      <c r="O92" s="85" t="n">
        <f aca="false">K92+H92+E92</f>
        <v>-4183</v>
      </c>
      <c r="P92" s="87" t="n">
        <f aca="false">O92/(J92+G92+D92+1)</f>
        <v>-0.590485601355167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949</v>
      </c>
      <c r="B93" s="77" t="s">
        <v>17</v>
      </c>
      <c r="C93" s="85" t="n">
        <v>0</v>
      </c>
      <c r="D93" s="86" t="n">
        <v>61</v>
      </c>
      <c r="E93" s="86" t="n">
        <v>-61</v>
      </c>
      <c r="F93" s="85" t="n">
        <v>0</v>
      </c>
      <c r="G93" s="86" t="n">
        <v>42</v>
      </c>
      <c r="H93" s="86" t="n">
        <v>-42</v>
      </c>
      <c r="I93" s="85" t="n">
        <v>0</v>
      </c>
      <c r="J93" s="86" t="n">
        <v>47</v>
      </c>
      <c r="K93" s="86" t="n">
        <v>-47</v>
      </c>
      <c r="L93" s="85" t="n">
        <v>0</v>
      </c>
      <c r="M93" s="86" t="n">
        <v>48</v>
      </c>
      <c r="N93" s="86" t="n">
        <v>-48</v>
      </c>
      <c r="O93" s="85" t="n">
        <f aca="false">K93+H93+E93</f>
        <v>-150</v>
      </c>
      <c r="P93" s="87" t="n">
        <f aca="false">O93/(J93+G93+D93+1)</f>
        <v>-0.993377483443709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995</v>
      </c>
      <c r="B94" s="77" t="s">
        <v>17</v>
      </c>
      <c r="C94" s="85" t="n">
        <v>0</v>
      </c>
      <c r="D94" s="86" t="n">
        <v>600</v>
      </c>
      <c r="E94" s="86" t="n">
        <v>-600</v>
      </c>
      <c r="F94" s="85" t="n">
        <v>0</v>
      </c>
      <c r="G94" s="86" t="n">
        <v>636</v>
      </c>
      <c r="H94" s="86" t="n">
        <v>-636</v>
      </c>
      <c r="I94" s="85" t="n">
        <v>1400</v>
      </c>
      <c r="J94" s="86" t="n">
        <v>510</v>
      </c>
      <c r="K94" s="86" t="n">
        <v>890</v>
      </c>
      <c r="L94" s="85" t="n">
        <v>0</v>
      </c>
      <c r="M94" s="86" t="n">
        <v>0</v>
      </c>
      <c r="N94" s="86" t="n">
        <v>0</v>
      </c>
      <c r="O94" s="85" t="n">
        <f aca="false">K94+H94+E94</f>
        <v>-346</v>
      </c>
      <c r="P94" s="87" t="n">
        <f aca="false">O94/(J94+G94+D94+1)</f>
        <v>-0.198053806525472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1011</v>
      </c>
      <c r="B95" s="77" t="s">
        <v>17</v>
      </c>
      <c r="C95" s="85" t="n">
        <v>1390</v>
      </c>
      <c r="D95" s="86" t="n">
        <v>1725</v>
      </c>
      <c r="E95" s="86" t="n">
        <v>-335</v>
      </c>
      <c r="F95" s="85" t="n">
        <v>1390</v>
      </c>
      <c r="G95" s="86" t="n">
        <v>1987</v>
      </c>
      <c r="H95" s="86" t="n">
        <v>-597</v>
      </c>
      <c r="I95" s="85" t="n">
        <v>1500</v>
      </c>
      <c r="J95" s="86" t="n">
        <v>366</v>
      </c>
      <c r="K95" s="86" t="n">
        <v>1134</v>
      </c>
      <c r="L95" s="85" t="n">
        <v>0</v>
      </c>
      <c r="M95" s="86" t="n">
        <v>43</v>
      </c>
      <c r="N95" s="86" t="n">
        <v>-43</v>
      </c>
      <c r="O95" s="85" t="n">
        <f aca="false">K95+H95+E95</f>
        <v>202</v>
      </c>
      <c r="P95" s="87" t="n">
        <f aca="false">O95/(J95+G95+D95+1)</f>
        <v>0.0495219416523658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1015</v>
      </c>
      <c r="B96" s="77" t="s">
        <v>17</v>
      </c>
      <c r="C96" s="85" t="n">
        <v>0</v>
      </c>
      <c r="D96" s="86" t="n">
        <v>0</v>
      </c>
      <c r="E96" s="86" t="n">
        <v>0</v>
      </c>
      <c r="F96" s="85" t="n">
        <v>0</v>
      </c>
      <c r="G96" s="86" t="n">
        <v>0</v>
      </c>
      <c r="H96" s="86" t="n">
        <v>0</v>
      </c>
      <c r="I96" s="85" t="n">
        <v>0</v>
      </c>
      <c r="J96" s="86" t="n">
        <v>0</v>
      </c>
      <c r="K96" s="86" t="n">
        <v>0</v>
      </c>
      <c r="L96" s="85" t="n">
        <v>0</v>
      </c>
      <c r="M96" s="86" t="n">
        <v>0</v>
      </c>
      <c r="N96" s="86" t="n">
        <v>0</v>
      </c>
      <c r="O96" s="85" t="n">
        <f aca="false">K96+H96+E96</f>
        <v>0</v>
      </c>
      <c r="P96" s="87" t="n">
        <f aca="false">O96/(J96+G96+D96+1)</f>
        <v>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5328</v>
      </c>
      <c r="B97" s="77" t="s">
        <v>17</v>
      </c>
      <c r="C97" s="85" t="n">
        <v>0</v>
      </c>
      <c r="D97" s="86" t="n">
        <v>0</v>
      </c>
      <c r="E97" s="86" t="n">
        <v>0</v>
      </c>
      <c r="F97" s="85" t="n">
        <v>0</v>
      </c>
      <c r="G97" s="86" t="n">
        <v>0</v>
      </c>
      <c r="H97" s="86" t="n">
        <v>0</v>
      </c>
      <c r="I97" s="85" t="n">
        <v>0</v>
      </c>
      <c r="J97" s="86" t="n">
        <v>0</v>
      </c>
      <c r="K97" s="86" t="n">
        <v>0</v>
      </c>
      <c r="L97" s="85" t="n">
        <v>0</v>
      </c>
      <c r="M97" s="86" t="n">
        <v>0</v>
      </c>
      <c r="N97" s="86" t="n">
        <v>0</v>
      </c>
      <c r="O97" s="85" t="n">
        <f aca="false">K97+H97+E97</f>
        <v>0</v>
      </c>
      <c r="P97" s="87" t="n">
        <f aca="false">O97/(J97+G97+D97+1)</f>
        <v>0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5361</v>
      </c>
      <c r="B98" s="77" t="s">
        <v>17</v>
      </c>
      <c r="C98" s="85" t="n">
        <v>9550</v>
      </c>
      <c r="D98" s="86" t="n">
        <v>7251</v>
      </c>
      <c r="E98" s="86" t="n">
        <v>2299</v>
      </c>
      <c r="F98" s="85" t="n">
        <v>9550</v>
      </c>
      <c r="G98" s="86" t="n">
        <v>6607</v>
      </c>
      <c r="H98" s="86" t="n">
        <v>2943</v>
      </c>
      <c r="I98" s="85" t="n">
        <v>9550</v>
      </c>
      <c r="J98" s="86" t="n">
        <v>5064</v>
      </c>
      <c r="K98" s="86" t="n">
        <v>4486</v>
      </c>
      <c r="L98" s="85" t="n">
        <v>0</v>
      </c>
      <c r="M98" s="86" t="n">
        <v>0</v>
      </c>
      <c r="N98" s="86" t="n">
        <v>0</v>
      </c>
      <c r="O98" s="85" t="n">
        <f aca="false">K98+H98+E98</f>
        <v>9728</v>
      </c>
      <c r="P98" s="87" t="n">
        <f aca="false">O98/(J98+G98+D98+1)</f>
        <v>0.514083390582889</v>
      </c>
      <c r="Q98" s="88"/>
      <c r="R98" s="89" t="s">
        <v>44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X</v>
      </c>
      <c r="U98" s="116" t="str">
        <f aca="false">IF($C$4="High Inventory",IF(AND($O98&gt;=0,$P98&gt;=Summary!$C$150),"X"," "),IF(AND($O98&lt;=0,$P98&lt;=-Summary!$C$150),"X"," "))</f>
        <v>X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6063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6583</v>
      </c>
      <c r="B100" s="77" t="s">
        <v>17</v>
      </c>
      <c r="C100" s="85" t="n">
        <v>0</v>
      </c>
      <c r="D100" s="86" t="n">
        <v>0</v>
      </c>
      <c r="E100" s="86" t="n">
        <v>0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7602</v>
      </c>
      <c r="B101" s="77" t="s">
        <v>17</v>
      </c>
      <c r="C101" s="85" t="n">
        <v>48550</v>
      </c>
      <c r="D101" s="86" t="n">
        <v>50952</v>
      </c>
      <c r="E101" s="86" t="n">
        <v>-2402</v>
      </c>
      <c r="F101" s="85" t="n">
        <v>49484</v>
      </c>
      <c r="G101" s="86" t="n">
        <v>50028</v>
      </c>
      <c r="H101" s="86" t="n">
        <v>-544</v>
      </c>
      <c r="I101" s="85" t="n">
        <v>48550</v>
      </c>
      <c r="J101" s="86" t="n">
        <v>50023</v>
      </c>
      <c r="K101" s="86" t="n">
        <v>-1473</v>
      </c>
      <c r="L101" s="85" t="n">
        <v>47000</v>
      </c>
      <c r="M101" s="86" t="n">
        <v>45447</v>
      </c>
      <c r="N101" s="86" t="n">
        <v>1553</v>
      </c>
      <c r="O101" s="85" t="n">
        <f aca="false">K101+H101+E101</f>
        <v>-4419</v>
      </c>
      <c r="P101" s="87" t="n">
        <f aca="false">O101/(J101+G101+D101+1)</f>
        <v>-0.0292641254536304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7604</v>
      </c>
      <c r="B102" s="77" t="s">
        <v>17</v>
      </c>
      <c r="C102" s="85" t="n">
        <v>50894</v>
      </c>
      <c r="D102" s="86" t="n">
        <v>52808</v>
      </c>
      <c r="E102" s="86" t="n">
        <v>-1914</v>
      </c>
      <c r="F102" s="85" t="n">
        <v>25998</v>
      </c>
      <c r="G102" s="86" t="n">
        <v>42016</v>
      </c>
      <c r="H102" s="86" t="n">
        <v>-16018</v>
      </c>
      <c r="I102" s="85" t="n">
        <v>121629</v>
      </c>
      <c r="J102" s="86" t="n">
        <v>48076</v>
      </c>
      <c r="K102" s="86" t="n">
        <v>73553</v>
      </c>
      <c r="L102" s="85" t="n">
        <v>35524</v>
      </c>
      <c r="M102" s="86" t="n">
        <v>47999</v>
      </c>
      <c r="N102" s="86" t="n">
        <v>-12475</v>
      </c>
      <c r="O102" s="85" t="n">
        <f aca="false">K102+H102+E102</f>
        <v>55621</v>
      </c>
      <c r="P102" s="87" t="n">
        <f aca="false">O102/(J102+G102+D102+1)</f>
        <v>0.389227507155303</v>
      </c>
      <c r="Q102" s="88"/>
      <c r="R102" s="89" t="s">
        <v>44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X</v>
      </c>
      <c r="U102" s="116" t="str">
        <f aca="false">IF($C$4="High Inventory",IF(AND($O102&gt;=0,$P102&gt;=Summary!$C$150),"X"," "),IF(AND($O102&lt;=0,$P102&lt;=-Summary!$C$150),"X"," "))</f>
        <v>X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7610</v>
      </c>
      <c r="B103" s="77" t="s">
        <v>17</v>
      </c>
      <c r="C103" s="85" t="n">
        <v>0</v>
      </c>
      <c r="D103" s="86" t="n">
        <v>0</v>
      </c>
      <c r="E103" s="86" t="n">
        <v>0</v>
      </c>
      <c r="F103" s="85" t="n">
        <v>0</v>
      </c>
      <c r="G103" s="86" t="n">
        <v>0</v>
      </c>
      <c r="H103" s="86" t="n">
        <v>0</v>
      </c>
      <c r="I103" s="85" t="n">
        <v>0</v>
      </c>
      <c r="J103" s="86" t="n">
        <v>0</v>
      </c>
      <c r="K103" s="86" t="n">
        <v>0</v>
      </c>
      <c r="L103" s="85" t="n">
        <v>0</v>
      </c>
      <c r="M103" s="86" t="n">
        <v>0</v>
      </c>
      <c r="N103" s="86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8556</v>
      </c>
      <c r="B104" s="77" t="s">
        <v>17</v>
      </c>
      <c r="C104" s="85" t="n">
        <v>0</v>
      </c>
      <c r="D104" s="86" t="n">
        <v>0</v>
      </c>
      <c r="E104" s="86" t="n">
        <v>0</v>
      </c>
      <c r="F104" s="85" t="n">
        <v>0</v>
      </c>
      <c r="G104" s="86" t="n">
        <v>0</v>
      </c>
      <c r="H104" s="86" t="n">
        <v>0</v>
      </c>
      <c r="I104" s="85" t="n">
        <v>0</v>
      </c>
      <c r="J104" s="86" t="n">
        <v>0</v>
      </c>
      <c r="K104" s="86" t="n">
        <v>0</v>
      </c>
      <c r="L104" s="85" t="n">
        <v>0</v>
      </c>
      <c r="M104" s="86" t="n">
        <v>0</v>
      </c>
      <c r="N104" s="86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8576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8577</v>
      </c>
      <c r="B106" s="77" t="s">
        <v>17</v>
      </c>
      <c r="C106" s="85" t="n">
        <v>0</v>
      </c>
      <c r="D106" s="86" t="n">
        <v>0</v>
      </c>
      <c r="E106" s="86" t="n">
        <v>0</v>
      </c>
      <c r="F106" s="85" t="n">
        <v>0</v>
      </c>
      <c r="G106" s="86" t="n">
        <v>0</v>
      </c>
      <c r="H106" s="86" t="n">
        <v>0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8578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8579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8580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8916</v>
      </c>
      <c r="B110" s="77" t="s">
        <v>17</v>
      </c>
      <c r="C110" s="85" t="n">
        <v>0</v>
      </c>
      <c r="D110" s="86" t="n">
        <v>3</v>
      </c>
      <c r="E110" s="86" t="n">
        <v>-3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3</v>
      </c>
      <c r="K110" s="86" t="n">
        <v>-3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-6</v>
      </c>
      <c r="P110" s="87" t="n">
        <f aca="false">O110/(J110+G110+D110+1)</f>
        <v>-0.857142857142857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10556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13556</v>
      </c>
      <c r="B112" s="77" t="s">
        <v>17</v>
      </c>
      <c r="C112" s="85" t="n">
        <v>50</v>
      </c>
      <c r="D112" s="86" t="n">
        <v>98</v>
      </c>
      <c r="E112" s="86" t="n">
        <v>-48</v>
      </c>
      <c r="F112" s="85" t="n">
        <v>50</v>
      </c>
      <c r="G112" s="86" t="n">
        <v>96</v>
      </c>
      <c r="H112" s="86" t="n">
        <v>-46</v>
      </c>
      <c r="I112" s="85" t="n">
        <v>50</v>
      </c>
      <c r="J112" s="86" t="n">
        <v>96</v>
      </c>
      <c r="K112" s="86" t="n">
        <v>-46</v>
      </c>
      <c r="L112" s="85" t="n">
        <v>50</v>
      </c>
      <c r="M112" s="86" t="n">
        <v>96</v>
      </c>
      <c r="N112" s="86" t="n">
        <v>-46</v>
      </c>
      <c r="O112" s="85" t="n">
        <f aca="false">K112+H112+E112</f>
        <v>-140</v>
      </c>
      <c r="P112" s="87" t="n">
        <f aca="false">O112/(J112+G112+D112+1)</f>
        <v>-0.481099656357388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18287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44</v>
      </c>
      <c r="H113" s="86" t="n">
        <v>-44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-44</v>
      </c>
      <c r="P113" s="87" t="n">
        <f aca="false">O113/(J113+G113+D113+1)</f>
        <v>-0.977777777777778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18586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19307</v>
      </c>
      <c r="B115" s="77" t="s">
        <v>17</v>
      </c>
      <c r="C115" s="85" t="n">
        <v>0</v>
      </c>
      <c r="D115" s="86" t="n">
        <v>243</v>
      </c>
      <c r="E115" s="86" t="n">
        <v>-243</v>
      </c>
      <c r="F115" s="85" t="n">
        <v>0</v>
      </c>
      <c r="G115" s="86" t="n">
        <v>21</v>
      </c>
      <c r="H115" s="86" t="n">
        <v>-21</v>
      </c>
      <c r="I115" s="85" t="n">
        <v>0</v>
      </c>
      <c r="J115" s="86" t="n">
        <v>196</v>
      </c>
      <c r="K115" s="86" t="n">
        <v>-196</v>
      </c>
      <c r="L115" s="85" t="n">
        <v>0</v>
      </c>
      <c r="M115" s="86" t="n">
        <v>0</v>
      </c>
      <c r="N115" s="86" t="n">
        <v>0</v>
      </c>
      <c r="O115" s="85" t="n">
        <f aca="false">K115+H115+E115</f>
        <v>-460</v>
      </c>
      <c r="P115" s="87" t="n">
        <f aca="false">O115/(J115+G115+D115+1)</f>
        <v>-0.997830802603037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26669</v>
      </c>
      <c r="B116" s="77" t="s">
        <v>17</v>
      </c>
      <c r="C116" s="85" t="n">
        <v>0</v>
      </c>
      <c r="D116" s="86" t="n">
        <v>10</v>
      </c>
      <c r="E116" s="86" t="n">
        <v>-10</v>
      </c>
      <c r="F116" s="85" t="n">
        <v>0</v>
      </c>
      <c r="G116" s="86" t="n">
        <v>13</v>
      </c>
      <c r="H116" s="86" t="n">
        <v>-13</v>
      </c>
      <c r="I116" s="85" t="n">
        <v>0</v>
      </c>
      <c r="J116" s="86" t="n">
        <v>18</v>
      </c>
      <c r="K116" s="86" t="n">
        <v>-18</v>
      </c>
      <c r="L116" s="85" t="n">
        <v>0</v>
      </c>
      <c r="M116" s="86" t="n">
        <v>22</v>
      </c>
      <c r="N116" s="86" t="n">
        <v>-22</v>
      </c>
      <c r="O116" s="85" t="n">
        <f aca="false">K116+H116+E116</f>
        <v>-41</v>
      </c>
      <c r="P116" s="87" t="n">
        <f aca="false">O116/(J116+G116+D116+1)</f>
        <v>-0.976190476190476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26909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28030</v>
      </c>
      <c r="B118" s="77" t="s">
        <v>17</v>
      </c>
      <c r="C118" s="85" t="n">
        <v>0</v>
      </c>
      <c r="D118" s="86" t="n">
        <v>18</v>
      </c>
      <c r="E118" s="86" t="n">
        <v>-18</v>
      </c>
      <c r="F118" s="85" t="n">
        <v>0</v>
      </c>
      <c r="G118" s="86" t="n">
        <v>22</v>
      </c>
      <c r="H118" s="86" t="n">
        <v>-22</v>
      </c>
      <c r="I118" s="85" t="n">
        <v>0</v>
      </c>
      <c r="J118" s="86" t="n">
        <v>25</v>
      </c>
      <c r="K118" s="86" t="n">
        <v>-25</v>
      </c>
      <c r="L118" s="85" t="n">
        <v>0</v>
      </c>
      <c r="M118" s="86" t="n">
        <v>22</v>
      </c>
      <c r="N118" s="86" t="n">
        <v>-22</v>
      </c>
      <c r="O118" s="85" t="n">
        <f aca="false">K118+H118+E118</f>
        <v>-65</v>
      </c>
      <c r="P118" s="87" t="n">
        <f aca="false">O118/(J118+G118+D118+1)</f>
        <v>-0.984848484848485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30511</v>
      </c>
      <c r="B119" s="77" t="s">
        <v>17</v>
      </c>
      <c r="C119" s="85" t="n">
        <v>320</v>
      </c>
      <c r="D119" s="86" t="n">
        <v>31</v>
      </c>
      <c r="E119" s="86" t="n">
        <v>289</v>
      </c>
      <c r="F119" s="85" t="n">
        <v>0</v>
      </c>
      <c r="G119" s="86" t="n">
        <v>0</v>
      </c>
      <c r="H119" s="86" t="n">
        <v>0</v>
      </c>
      <c r="I119" s="85" t="n">
        <v>0</v>
      </c>
      <c r="J119" s="86" t="n">
        <v>0</v>
      </c>
      <c r="K119" s="86" t="n">
        <v>0</v>
      </c>
      <c r="L119" s="85" t="n">
        <v>0</v>
      </c>
      <c r="M119" s="86" t="n">
        <v>0</v>
      </c>
      <c r="N119" s="86" t="n">
        <v>0</v>
      </c>
      <c r="O119" s="85" t="n">
        <f aca="false">K119+H119+E119</f>
        <v>289</v>
      </c>
      <c r="P119" s="87" t="n">
        <f aca="false">O119/(J119+G119+D119+1)</f>
        <v>9.03125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X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30889</v>
      </c>
      <c r="B120" s="77" t="s">
        <v>17</v>
      </c>
      <c r="C120" s="85" t="n">
        <v>0</v>
      </c>
      <c r="D120" s="86" t="n">
        <v>64</v>
      </c>
      <c r="E120" s="86" t="n">
        <v>-64</v>
      </c>
      <c r="F120" s="85" t="n">
        <v>0</v>
      </c>
      <c r="G120" s="86" t="n">
        <v>64</v>
      </c>
      <c r="H120" s="86" t="n">
        <v>-64</v>
      </c>
      <c r="I120" s="85" t="n">
        <v>0</v>
      </c>
      <c r="J120" s="86" t="n">
        <v>64</v>
      </c>
      <c r="K120" s="86" t="n">
        <v>-64</v>
      </c>
      <c r="L120" s="85" t="n">
        <v>0</v>
      </c>
      <c r="M120" s="86" t="n">
        <v>64</v>
      </c>
      <c r="N120" s="86" t="n">
        <v>-64</v>
      </c>
      <c r="O120" s="85" t="n">
        <f aca="false">K120+H120+E120</f>
        <v>-192</v>
      </c>
      <c r="P120" s="87" t="n">
        <f aca="false">O120/(J120+G120+D120+1)</f>
        <v>-0.994818652849741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32594</v>
      </c>
      <c r="B121" s="77" t="s">
        <v>17</v>
      </c>
      <c r="C121" s="85" t="n">
        <v>0</v>
      </c>
      <c r="D121" s="86" t="n">
        <v>0</v>
      </c>
      <c r="E121" s="86" t="n">
        <v>0</v>
      </c>
      <c r="F121" s="85" t="n">
        <v>0</v>
      </c>
      <c r="G121" s="86" t="n">
        <v>0</v>
      </c>
      <c r="H121" s="86" t="n">
        <v>0</v>
      </c>
      <c r="I121" s="85" t="n">
        <v>0</v>
      </c>
      <c r="J121" s="86" t="n">
        <v>0</v>
      </c>
      <c r="K121" s="86" t="n">
        <v>0</v>
      </c>
      <c r="L121" s="85" t="n">
        <v>0</v>
      </c>
      <c r="M121" s="86" t="n">
        <v>0</v>
      </c>
      <c r="N121" s="86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33353</v>
      </c>
      <c r="B122" s="77" t="s">
        <v>17</v>
      </c>
      <c r="C122" s="85" t="n">
        <v>0</v>
      </c>
      <c r="D122" s="86" t="n">
        <v>0</v>
      </c>
      <c r="E122" s="86" t="n">
        <v>0</v>
      </c>
      <c r="F122" s="85" t="n">
        <v>0</v>
      </c>
      <c r="G122" s="86" t="n">
        <v>0</v>
      </c>
      <c r="H122" s="86" t="n">
        <v>0</v>
      </c>
      <c r="I122" s="85" t="n">
        <v>0</v>
      </c>
      <c r="J122" s="86" t="n">
        <v>0</v>
      </c>
      <c r="K122" s="86" t="n">
        <v>0</v>
      </c>
      <c r="L122" s="85" t="n">
        <v>0</v>
      </c>
      <c r="M122" s="86" t="n">
        <v>0</v>
      </c>
      <c r="N122" s="86" t="n">
        <v>0</v>
      </c>
      <c r="O122" s="85" t="n">
        <f aca="false">K122+H122+E122</f>
        <v>0</v>
      </c>
      <c r="P122" s="87" t="n">
        <f aca="false">O122/(J122+G122+D122+1)</f>
        <v>0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34866</v>
      </c>
      <c r="B123" s="77" t="s">
        <v>17</v>
      </c>
      <c r="C123" s="85" t="n">
        <v>0</v>
      </c>
      <c r="D123" s="86" t="n">
        <v>0</v>
      </c>
      <c r="E123" s="86" t="n">
        <v>0</v>
      </c>
      <c r="F123" s="85" t="n">
        <v>0</v>
      </c>
      <c r="G123" s="86" t="n">
        <v>0</v>
      </c>
      <c r="H123" s="86" t="n">
        <v>0</v>
      </c>
      <c r="I123" s="85" t="n">
        <v>0</v>
      </c>
      <c r="J123" s="86" t="n">
        <v>0</v>
      </c>
      <c r="K123" s="86" t="n">
        <v>0</v>
      </c>
      <c r="L123" s="85" t="n">
        <v>0</v>
      </c>
      <c r="M123" s="86" t="n">
        <v>0</v>
      </c>
      <c r="N123" s="86" t="n">
        <v>0</v>
      </c>
      <c r="O123" s="85" t="n">
        <f aca="false">K123+H123+E123</f>
        <v>0</v>
      </c>
      <c r="P123" s="87" t="n">
        <f aca="false">O123/(J123+G123+D123+1)</f>
        <v>0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35930</v>
      </c>
      <c r="B124" s="77" t="s">
        <v>17</v>
      </c>
      <c r="C124" s="85" t="n">
        <v>200</v>
      </c>
      <c r="D124" s="86" t="n">
        <v>232</v>
      </c>
      <c r="E124" s="86" t="n">
        <v>-32</v>
      </c>
      <c r="F124" s="85" t="n">
        <v>200</v>
      </c>
      <c r="G124" s="86" t="n">
        <v>222</v>
      </c>
      <c r="H124" s="86" t="n">
        <v>-22</v>
      </c>
      <c r="I124" s="85" t="n">
        <v>300</v>
      </c>
      <c r="J124" s="86" t="n">
        <v>165</v>
      </c>
      <c r="K124" s="86" t="n">
        <v>135</v>
      </c>
      <c r="L124" s="85" t="n">
        <v>0</v>
      </c>
      <c r="M124" s="86" t="n">
        <v>11</v>
      </c>
      <c r="N124" s="86" t="n">
        <v>-11</v>
      </c>
      <c r="O124" s="85" t="n">
        <f aca="false">K124+H124+E124</f>
        <v>81</v>
      </c>
      <c r="P124" s="87" t="n">
        <f aca="false">O124/(J124+G124+D124+1)</f>
        <v>0.130645161290323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X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40016</v>
      </c>
      <c r="B125" s="77" t="s">
        <v>17</v>
      </c>
      <c r="C125" s="85" t="n">
        <v>0</v>
      </c>
      <c r="D125" s="86" t="n">
        <v>25</v>
      </c>
      <c r="E125" s="86" t="n">
        <v>-25</v>
      </c>
      <c r="F125" s="85" t="n">
        <v>0</v>
      </c>
      <c r="G125" s="86" t="n">
        <v>10</v>
      </c>
      <c r="H125" s="86" t="n">
        <v>-10</v>
      </c>
      <c r="I125" s="85" t="n">
        <v>200</v>
      </c>
      <c r="J125" s="86" t="n">
        <v>6</v>
      </c>
      <c r="K125" s="86" t="n">
        <v>194</v>
      </c>
      <c r="L125" s="85" t="n">
        <v>0</v>
      </c>
      <c r="M125" s="86" t="n">
        <v>9</v>
      </c>
      <c r="N125" s="86" t="n">
        <v>-9</v>
      </c>
      <c r="O125" s="85" t="n">
        <f aca="false">K125+H125+E125</f>
        <v>159</v>
      </c>
      <c r="P125" s="87" t="n">
        <f aca="false">O125/(J125+G125+D125+1)</f>
        <v>3.78571428571429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X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40018</v>
      </c>
      <c r="B126" s="77" t="s">
        <v>17</v>
      </c>
      <c r="C126" s="85" t="n">
        <v>0</v>
      </c>
      <c r="D126" s="86" t="n">
        <v>983</v>
      </c>
      <c r="E126" s="86" t="n">
        <v>-983</v>
      </c>
      <c r="F126" s="85" t="n">
        <v>0</v>
      </c>
      <c r="G126" s="86" t="n">
        <v>980</v>
      </c>
      <c r="H126" s="86" t="n">
        <v>-980</v>
      </c>
      <c r="I126" s="85" t="n">
        <v>1000</v>
      </c>
      <c r="J126" s="86" t="n">
        <v>993</v>
      </c>
      <c r="K126" s="86" t="n">
        <v>7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-1956</v>
      </c>
      <c r="P126" s="87" t="n">
        <f aca="false">O126/(J126+G126+D126+1)</f>
        <v>-0.661481230977342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47"/>
      <c r="B127" s="47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124"/>
      <c r="Q127" s="125"/>
      <c r="R127" s="126"/>
      <c r="S127" s="126"/>
    </row>
    <row r="128" customFormat="false" ht="17" hidden="false" customHeight="false" outlineLevel="0" collapsed="false">
      <c r="A128" s="97" t="s">
        <v>18</v>
      </c>
      <c r="B128" s="97"/>
      <c r="C128" s="17"/>
      <c r="D128" s="17"/>
      <c r="E128" s="17" t="n">
        <f aca="false">SUM(E10:E127)</f>
        <v>265935</v>
      </c>
      <c r="F128" s="17"/>
      <c r="G128" s="17"/>
      <c r="H128" s="17" t="n">
        <f aca="false">SUM(H10:H127)</f>
        <v>286187</v>
      </c>
      <c r="I128" s="17"/>
      <c r="J128" s="17"/>
      <c r="K128" s="17" t="n">
        <f aca="false">SUM(K10:K127)</f>
        <v>461871</v>
      </c>
      <c r="L128" s="17"/>
      <c r="M128" s="17" t="n">
        <f aca="false">SUM(M10:M127)</f>
        <v>1769736</v>
      </c>
      <c r="N128" s="17" t="n">
        <f aca="false">SUM(N10:N127)</f>
        <v>1489</v>
      </c>
      <c r="O128" s="17"/>
      <c r="P128" s="98"/>
      <c r="Q128" s="97" t="n">
        <f aca="false">COUNTIF(Q10:Q127,"X")</f>
        <v>0</v>
      </c>
      <c r="R128" s="97" t="n">
        <f aca="false">COUNTIF(R10:R127,"X")</f>
        <v>10</v>
      </c>
      <c r="S128" s="97" t="n">
        <f aca="false">COUNTIF(S10:S127,"X")</f>
        <v>0</v>
      </c>
    </row>
    <row r="129" customFormat="false" ht="17" hidden="false" customHeight="false" outlineLevel="0" collapsed="false">
      <c r="N129" s="100" t="n">
        <f aca="false">N128/M128</f>
        <v>0.000841368430093528</v>
      </c>
    </row>
    <row r="130" customFormat="false" ht="17" hidden="false" customHeight="false" outlineLevel="0" collapsed="false"/>
    <row r="131" customFormat="false" ht="17" hidden="false" customHeight="false" outlineLevel="0" collapsed="false"/>
    <row r="132" customFormat="false" ht="17" hidden="false" customHeight="false" outlineLevel="0" collapsed="false"/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984027777777778" header="0.459722222222222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3" activeCellId="0" sqref="B3 B3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9" min="23" style="49" width="7.85"/>
    <col collapsed="false" customWidth="true" hidden="false" outlineLevel="0" max="249" min="40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37038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52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6"/>
      <c r="AL7" s="106"/>
      <c r="AM7" s="106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37035</v>
      </c>
      <c r="D8" s="69"/>
      <c r="E8" s="70" t="str">
        <f aca="false">TEXT(WEEKDAY(C8),"dddd")</f>
        <v>Thursday</v>
      </c>
      <c r="F8" s="68" t="n">
        <f aca="false">F9</f>
        <v>37036</v>
      </c>
      <c r="G8" s="69"/>
      <c r="H8" s="70" t="str">
        <f aca="false">TEXT(WEEKDAY(F8),"dddd")</f>
        <v>Friday</v>
      </c>
      <c r="I8" s="68" t="n">
        <f aca="false">I9</f>
        <v>37037</v>
      </c>
      <c r="J8" s="69"/>
      <c r="K8" s="70" t="str">
        <f aca="false">TEXT(WEEKDAY(I8),"dddd")</f>
        <v>Saturday</v>
      </c>
      <c r="L8" s="68" t="n">
        <f aca="false">L9</f>
        <v>37038</v>
      </c>
      <c r="M8" s="69"/>
      <c r="N8" s="70" t="str">
        <f aca="false">TEXT(WEEKDAY(L8),"dddd")</f>
        <v>Sunday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37035</v>
      </c>
      <c r="D9" s="111" t="n">
        <v>37035</v>
      </c>
      <c r="E9" s="111" t="n">
        <v>37035</v>
      </c>
      <c r="F9" s="112" t="n">
        <v>37036</v>
      </c>
      <c r="G9" s="111" t="n">
        <v>37036</v>
      </c>
      <c r="H9" s="111" t="n">
        <v>37036</v>
      </c>
      <c r="I9" s="112" t="n">
        <v>37037</v>
      </c>
      <c r="J9" s="111" t="n">
        <v>37037</v>
      </c>
      <c r="K9" s="111" t="n">
        <v>37037</v>
      </c>
      <c r="L9" s="112" t="n">
        <v>37038</v>
      </c>
      <c r="M9" s="111" t="n">
        <v>37038</v>
      </c>
      <c r="N9" s="111" t="n">
        <v>37038</v>
      </c>
      <c r="O9" s="85" t="n">
        <f aca="false">K9+H9+E9</f>
        <v>111108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275</v>
      </c>
      <c r="D10" s="86" t="n">
        <v>305</v>
      </c>
      <c r="E10" s="86" t="n">
        <v>-30</v>
      </c>
      <c r="F10" s="85" t="n">
        <v>275</v>
      </c>
      <c r="G10" s="86" t="n">
        <v>292</v>
      </c>
      <c r="H10" s="86" t="n">
        <v>-17</v>
      </c>
      <c r="I10" s="85" t="n">
        <v>275</v>
      </c>
      <c r="J10" s="86" t="n">
        <v>297</v>
      </c>
      <c r="K10" s="86" t="n">
        <v>-22</v>
      </c>
      <c r="L10" s="85" t="n">
        <v>275</v>
      </c>
      <c r="M10" s="86" t="n">
        <v>311</v>
      </c>
      <c r="N10" s="86" t="n">
        <v>-36</v>
      </c>
      <c r="O10" s="85" t="n">
        <f aca="false">K10+H10+E10</f>
        <v>-69</v>
      </c>
      <c r="P10" s="87" t="n">
        <f aca="false">O10/(J10+G10+D10+1)</f>
        <v>-0.0770949720670391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731</v>
      </c>
      <c r="E11" s="86" t="n">
        <v>-31</v>
      </c>
      <c r="F11" s="85" t="n">
        <v>700</v>
      </c>
      <c r="G11" s="86" t="n">
        <v>687</v>
      </c>
      <c r="H11" s="86" t="n">
        <v>13</v>
      </c>
      <c r="I11" s="85" t="n">
        <v>600</v>
      </c>
      <c r="J11" s="86" t="n">
        <v>708</v>
      </c>
      <c r="K11" s="86" t="n">
        <v>-108</v>
      </c>
      <c r="L11" s="85" t="n">
        <v>600</v>
      </c>
      <c r="M11" s="86" t="n">
        <v>750</v>
      </c>
      <c r="N11" s="86" t="n">
        <v>-150</v>
      </c>
      <c r="O11" s="85" t="n">
        <f aca="false">K11+H11+E11</f>
        <v>-126</v>
      </c>
      <c r="P11" s="87" t="n">
        <f aca="false">O11/(J11+G11+D11+1)</f>
        <v>-0.0592383638928068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115</v>
      </c>
      <c r="E12" s="86" t="n">
        <v>-15</v>
      </c>
      <c r="F12" s="85" t="n">
        <v>100</v>
      </c>
      <c r="G12" s="86" t="n">
        <v>109</v>
      </c>
      <c r="H12" s="86" t="n">
        <v>-9</v>
      </c>
      <c r="I12" s="85" t="n">
        <v>100</v>
      </c>
      <c r="J12" s="86" t="n">
        <v>118</v>
      </c>
      <c r="K12" s="86" t="n">
        <v>-18</v>
      </c>
      <c r="L12" s="85" t="n">
        <v>100</v>
      </c>
      <c r="M12" s="86" t="n">
        <v>127</v>
      </c>
      <c r="N12" s="86" t="n">
        <v>-27</v>
      </c>
      <c r="O12" s="85" t="n">
        <f aca="false">K12+H12+E12</f>
        <v>-42</v>
      </c>
      <c r="P12" s="87" t="n">
        <f aca="false">O12/(J12+G12+D12+1)</f>
        <v>-0.122448979591837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1286</v>
      </c>
      <c r="D13" s="86" t="n">
        <v>1223</v>
      </c>
      <c r="E13" s="86" t="n">
        <v>63</v>
      </c>
      <c r="F13" s="85" t="n">
        <v>1286</v>
      </c>
      <c r="G13" s="86" t="n">
        <v>1148</v>
      </c>
      <c r="H13" s="86" t="n">
        <v>138</v>
      </c>
      <c r="I13" s="85" t="n">
        <v>1198</v>
      </c>
      <c r="J13" s="86" t="n">
        <v>1198</v>
      </c>
      <c r="K13" s="86" t="n">
        <v>0</v>
      </c>
      <c r="L13" s="85" t="n">
        <v>1198</v>
      </c>
      <c r="M13" s="86" t="n">
        <v>1280</v>
      </c>
      <c r="N13" s="86" t="n">
        <v>-82</v>
      </c>
      <c r="O13" s="85" t="n">
        <f aca="false">K13+H13+E13</f>
        <v>201</v>
      </c>
      <c r="P13" s="87" t="n">
        <f aca="false">O13/(J13+G13+D13+1)</f>
        <v>0.0563025210084034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469</v>
      </c>
      <c r="D14" s="86" t="n">
        <v>497</v>
      </c>
      <c r="E14" s="86" t="n">
        <v>-28</v>
      </c>
      <c r="F14" s="85" t="n">
        <v>494</v>
      </c>
      <c r="G14" s="86" t="n">
        <v>482</v>
      </c>
      <c r="H14" s="86" t="n">
        <v>12</v>
      </c>
      <c r="I14" s="85" t="n">
        <v>101</v>
      </c>
      <c r="J14" s="86" t="n">
        <v>484</v>
      </c>
      <c r="K14" s="86" t="n">
        <v>-383</v>
      </c>
      <c r="L14" s="85" t="n">
        <v>101</v>
      </c>
      <c r="M14" s="86" t="n">
        <v>489</v>
      </c>
      <c r="N14" s="86" t="n">
        <v>-388</v>
      </c>
      <c r="O14" s="85" t="n">
        <f aca="false">K14+H14+E14</f>
        <v>-399</v>
      </c>
      <c r="P14" s="87" t="n">
        <f aca="false">O14/(J14+G14+D14+1)</f>
        <v>-0.272540983606557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0</v>
      </c>
      <c r="D15" s="86" t="n">
        <v>3132</v>
      </c>
      <c r="E15" s="86" t="n">
        <v>-3132</v>
      </c>
      <c r="F15" s="85" t="n">
        <v>3000</v>
      </c>
      <c r="G15" s="86" t="n">
        <v>3021</v>
      </c>
      <c r="H15" s="86" t="n">
        <v>-21</v>
      </c>
      <c r="I15" s="85" t="n">
        <v>3064</v>
      </c>
      <c r="J15" s="86" t="n">
        <v>3064</v>
      </c>
      <c r="K15" s="86" t="n">
        <v>0</v>
      </c>
      <c r="L15" s="85" t="n">
        <v>3064</v>
      </c>
      <c r="M15" s="86" t="n">
        <v>3142</v>
      </c>
      <c r="N15" s="86" t="n">
        <v>-78</v>
      </c>
      <c r="O15" s="85" t="n">
        <f aca="false">K15+H15+E15</f>
        <v>-3153</v>
      </c>
      <c r="P15" s="87" t="n">
        <f aca="false">O15/(J15+G15+D15+1)</f>
        <v>-0.342048166630506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 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1677</v>
      </c>
      <c r="D16" s="86" t="n">
        <v>6070</v>
      </c>
      <c r="E16" s="86" t="n">
        <v>-4393</v>
      </c>
      <c r="F16" s="85" t="n">
        <v>5000</v>
      </c>
      <c r="G16" s="86" t="n">
        <v>5871</v>
      </c>
      <c r="H16" s="86" t="n">
        <v>-871</v>
      </c>
      <c r="I16" s="85" t="n">
        <v>5000</v>
      </c>
      <c r="J16" s="86" t="n">
        <v>5961</v>
      </c>
      <c r="K16" s="86" t="n">
        <v>-961</v>
      </c>
      <c r="L16" s="85" t="n">
        <v>5000</v>
      </c>
      <c r="M16" s="86" t="n">
        <v>6125</v>
      </c>
      <c r="N16" s="86" t="n">
        <v>-1125</v>
      </c>
      <c r="O16" s="85" t="n">
        <f aca="false">K16+H16+E16</f>
        <v>-6225</v>
      </c>
      <c r="P16" s="87" t="n">
        <f aca="false">O16/(J16+G16+D16+1)</f>
        <v>-0.347707088197509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332</v>
      </c>
      <c r="E17" s="86" t="n">
        <v>-332</v>
      </c>
      <c r="F17" s="85" t="n">
        <v>0</v>
      </c>
      <c r="G17" s="86" t="n">
        <v>321</v>
      </c>
      <c r="H17" s="86" t="n">
        <v>-321</v>
      </c>
      <c r="I17" s="85" t="n">
        <v>0</v>
      </c>
      <c r="J17" s="86" t="n">
        <v>323</v>
      </c>
      <c r="K17" s="86" t="n">
        <v>-323</v>
      </c>
      <c r="L17" s="85" t="n">
        <v>0</v>
      </c>
      <c r="M17" s="86" t="n">
        <v>325</v>
      </c>
      <c r="N17" s="86" t="n">
        <v>-325</v>
      </c>
      <c r="O17" s="85" t="n">
        <f aca="false">K17+H17+E17</f>
        <v>-976</v>
      </c>
      <c r="P17" s="87" t="n">
        <f aca="false">O17/(J17+G17+D17+1)</f>
        <v>-0.998976458546571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4240</v>
      </c>
      <c r="D18" s="86" t="n">
        <v>4051</v>
      </c>
      <c r="E18" s="86" t="n">
        <v>189</v>
      </c>
      <c r="F18" s="85" t="n">
        <v>4313</v>
      </c>
      <c r="G18" s="86" t="n">
        <v>3939</v>
      </c>
      <c r="H18" s="86" t="n">
        <v>374</v>
      </c>
      <c r="I18" s="85" t="n">
        <v>4032</v>
      </c>
      <c r="J18" s="86" t="n">
        <v>3989</v>
      </c>
      <c r="K18" s="86" t="n">
        <v>43</v>
      </c>
      <c r="L18" s="85" t="n">
        <v>4080</v>
      </c>
      <c r="M18" s="86" t="n">
        <v>4081</v>
      </c>
      <c r="N18" s="86" t="n">
        <v>-1</v>
      </c>
      <c r="O18" s="85" t="n">
        <f aca="false">K18+H18+E18</f>
        <v>606</v>
      </c>
      <c r="P18" s="87" t="n">
        <f aca="false">O18/(J18+G18+D18+1)</f>
        <v>0.0505843071786311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5163</v>
      </c>
      <c r="D19" s="86" t="n">
        <v>4515</v>
      </c>
      <c r="E19" s="86" t="n">
        <v>648</v>
      </c>
      <c r="F19" s="85" t="n">
        <v>5163</v>
      </c>
      <c r="G19" s="86" t="n">
        <v>4159</v>
      </c>
      <c r="H19" s="86" t="n">
        <v>1004</v>
      </c>
      <c r="I19" s="85" t="n">
        <v>4346</v>
      </c>
      <c r="J19" s="86" t="n">
        <v>4346</v>
      </c>
      <c r="K19" s="86" t="n">
        <v>0</v>
      </c>
      <c r="L19" s="85" t="n">
        <v>4346</v>
      </c>
      <c r="M19" s="86" t="n">
        <v>4672</v>
      </c>
      <c r="N19" s="86" t="n">
        <v>-326</v>
      </c>
      <c r="O19" s="85" t="n">
        <f aca="false">K19+H19+E19</f>
        <v>1652</v>
      </c>
      <c r="P19" s="87" t="n">
        <f aca="false">O19/(J19+G19+D19+1)</f>
        <v>0.126871976038707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499522</v>
      </c>
      <c r="D20" s="86" t="n">
        <v>453557</v>
      </c>
      <c r="E20" s="86" t="n">
        <v>45965</v>
      </c>
      <c r="F20" s="85" t="n">
        <v>433229</v>
      </c>
      <c r="G20" s="86" t="n">
        <v>409809</v>
      </c>
      <c r="H20" s="86" t="n">
        <v>23420</v>
      </c>
      <c r="I20" s="85" t="n">
        <v>431154</v>
      </c>
      <c r="J20" s="86" t="n">
        <v>430546</v>
      </c>
      <c r="K20" s="86" t="n">
        <v>608</v>
      </c>
      <c r="L20" s="85" t="n">
        <v>462716</v>
      </c>
      <c r="M20" s="86" t="n">
        <v>467218</v>
      </c>
      <c r="N20" s="86" t="n">
        <v>-4502</v>
      </c>
      <c r="O20" s="85" t="n">
        <f aca="false">K20+H20+E20</f>
        <v>69993</v>
      </c>
      <c r="P20" s="87" t="n">
        <f aca="false">O20/(J20+G20+D20+1)</f>
        <v>0.0540940542370314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900</v>
      </c>
      <c r="D21" s="86" t="n">
        <v>1413</v>
      </c>
      <c r="E21" s="86" t="n">
        <v>-513</v>
      </c>
      <c r="F21" s="85" t="n">
        <v>900</v>
      </c>
      <c r="G21" s="86" t="n">
        <v>1331</v>
      </c>
      <c r="H21" s="86" t="n">
        <v>-431</v>
      </c>
      <c r="I21" s="85" t="n">
        <v>900</v>
      </c>
      <c r="J21" s="86" t="n">
        <v>1349</v>
      </c>
      <c r="K21" s="86" t="n">
        <v>-449</v>
      </c>
      <c r="L21" s="85" t="n">
        <v>900</v>
      </c>
      <c r="M21" s="86" t="n">
        <v>1386</v>
      </c>
      <c r="N21" s="86" t="n">
        <v>-486</v>
      </c>
      <c r="O21" s="85" t="n">
        <f aca="false">K21+H21+E21</f>
        <v>-1393</v>
      </c>
      <c r="P21" s="87" t="n">
        <f aca="false">O21/(J21+G21+D21+1)</f>
        <v>-0.340254030288227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557</v>
      </c>
      <c r="D22" s="86" t="n">
        <v>634</v>
      </c>
      <c r="E22" s="86" t="n">
        <v>-77</v>
      </c>
      <c r="F22" s="85" t="n">
        <v>557</v>
      </c>
      <c r="G22" s="86" t="n">
        <v>553</v>
      </c>
      <c r="H22" s="86" t="n">
        <v>4</v>
      </c>
      <c r="I22" s="85" t="n">
        <v>457</v>
      </c>
      <c r="J22" s="86" t="n">
        <v>594</v>
      </c>
      <c r="K22" s="86" t="n">
        <v>-137</v>
      </c>
      <c r="L22" s="85" t="n">
        <v>457</v>
      </c>
      <c r="M22" s="86" t="n">
        <v>660</v>
      </c>
      <c r="N22" s="86" t="n">
        <v>-203</v>
      </c>
      <c r="O22" s="85" t="n">
        <f aca="false">K22+H22+E22</f>
        <v>-210</v>
      </c>
      <c r="P22" s="87" t="n">
        <f aca="false">O22/(J22+G22+D22+1)</f>
        <v>-0.117845117845118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 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400</v>
      </c>
      <c r="D23" s="86" t="n">
        <v>352</v>
      </c>
      <c r="E23" s="86" t="n">
        <v>48</v>
      </c>
      <c r="F23" s="85" t="n">
        <v>400</v>
      </c>
      <c r="G23" s="86" t="n">
        <v>323</v>
      </c>
      <c r="H23" s="86" t="n">
        <v>77</v>
      </c>
      <c r="I23" s="85" t="n">
        <v>330</v>
      </c>
      <c r="J23" s="86" t="n">
        <v>340</v>
      </c>
      <c r="K23" s="86" t="n">
        <v>-10</v>
      </c>
      <c r="L23" s="85" t="n">
        <v>330</v>
      </c>
      <c r="M23" s="86" t="n">
        <v>356</v>
      </c>
      <c r="N23" s="86" t="n">
        <v>-26</v>
      </c>
      <c r="O23" s="85" t="n">
        <f aca="false">K23+H23+E23</f>
        <v>115</v>
      </c>
      <c r="P23" s="87" t="n">
        <f aca="false">O23/(J23+G23+D23+1)</f>
        <v>0.113188976377953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X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45606</v>
      </c>
      <c r="D24" s="86" t="n">
        <v>47439</v>
      </c>
      <c r="E24" s="86" t="n">
        <v>-1833</v>
      </c>
      <c r="F24" s="85" t="n">
        <v>33935</v>
      </c>
      <c r="G24" s="86" t="n">
        <v>44289</v>
      </c>
      <c r="H24" s="86" t="n">
        <v>-10354</v>
      </c>
      <c r="I24" s="85" t="n">
        <v>41852</v>
      </c>
      <c r="J24" s="86" t="n">
        <v>37542</v>
      </c>
      <c r="K24" s="86" t="n">
        <v>4310</v>
      </c>
      <c r="L24" s="85" t="n">
        <v>37520</v>
      </c>
      <c r="M24" s="86" t="n">
        <v>34261</v>
      </c>
      <c r="N24" s="86" t="n">
        <v>3259</v>
      </c>
      <c r="O24" s="85" t="n">
        <f aca="false">K24+H24+E24</f>
        <v>-7877</v>
      </c>
      <c r="P24" s="87" t="n">
        <f aca="false">O24/(J24+G24+D24+1)</f>
        <v>-0.0609340068538187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24918</v>
      </c>
      <c r="D25" s="86" t="n">
        <v>27129</v>
      </c>
      <c r="E25" s="86" t="n">
        <v>-2211</v>
      </c>
      <c r="F25" s="85" t="n">
        <v>24918</v>
      </c>
      <c r="G25" s="86" t="n">
        <v>26772</v>
      </c>
      <c r="H25" s="86" t="n">
        <v>-1854</v>
      </c>
      <c r="I25" s="85" t="n">
        <v>23918</v>
      </c>
      <c r="J25" s="86" t="n">
        <v>24710</v>
      </c>
      <c r="K25" s="86" t="n">
        <v>-792</v>
      </c>
      <c r="L25" s="85" t="n">
        <v>23918</v>
      </c>
      <c r="M25" s="86" t="n">
        <v>23405</v>
      </c>
      <c r="N25" s="86" t="n">
        <v>513</v>
      </c>
      <c r="O25" s="85" t="n">
        <f aca="false">K25+H25+E25</f>
        <v>-4857</v>
      </c>
      <c r="P25" s="87" t="n">
        <f aca="false">O25/(J25+G25+D25+1)</f>
        <v>-0.0617844603877271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165881</v>
      </c>
      <c r="D26" s="86" t="n">
        <v>140668</v>
      </c>
      <c r="E26" s="86" t="n">
        <v>25213</v>
      </c>
      <c r="F26" s="85" t="n">
        <v>188152</v>
      </c>
      <c r="G26" s="86" t="n">
        <v>141170</v>
      </c>
      <c r="H26" s="86" t="n">
        <v>46982</v>
      </c>
      <c r="I26" s="85" t="n">
        <v>121890</v>
      </c>
      <c r="J26" s="86" t="n">
        <v>120569</v>
      </c>
      <c r="K26" s="86" t="n">
        <v>1321</v>
      </c>
      <c r="L26" s="85" t="n">
        <v>114228</v>
      </c>
      <c r="M26" s="86" t="n">
        <v>116372</v>
      </c>
      <c r="N26" s="86" t="n">
        <v>-2144</v>
      </c>
      <c r="O26" s="85" t="n">
        <f aca="false">K26+H26+E26</f>
        <v>73516</v>
      </c>
      <c r="P26" s="87" t="n">
        <f aca="false">O26/(J26+G26+D26+1)</f>
        <v>0.182690204966104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13128</v>
      </c>
      <c r="D27" s="86" t="n">
        <v>14616</v>
      </c>
      <c r="E27" s="86" t="n">
        <v>-1488</v>
      </c>
      <c r="F27" s="85" t="n">
        <v>19128</v>
      </c>
      <c r="G27" s="86" t="n">
        <v>13997</v>
      </c>
      <c r="H27" s="86" t="n">
        <v>5131</v>
      </c>
      <c r="I27" s="85" t="n">
        <v>6778</v>
      </c>
      <c r="J27" s="86" t="n">
        <v>8489</v>
      </c>
      <c r="K27" s="86" t="n">
        <v>-1711</v>
      </c>
      <c r="L27" s="85" t="n">
        <v>6778</v>
      </c>
      <c r="M27" s="86" t="n">
        <v>5940</v>
      </c>
      <c r="N27" s="86" t="n">
        <v>838</v>
      </c>
      <c r="O27" s="85" t="n">
        <f aca="false">K27+H27+E27</f>
        <v>1932</v>
      </c>
      <c r="P27" s="87" t="n">
        <f aca="false">O27/(J27+G27+D27+1)</f>
        <v>0.0520712610840094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111027</v>
      </c>
      <c r="D28" s="86" t="n">
        <v>104788</v>
      </c>
      <c r="E28" s="86" t="n">
        <v>6239</v>
      </c>
      <c r="F28" s="85" t="n">
        <v>116413</v>
      </c>
      <c r="G28" s="86" t="n">
        <v>111519</v>
      </c>
      <c r="H28" s="86" t="n">
        <v>4894</v>
      </c>
      <c r="I28" s="85" t="n">
        <v>101719</v>
      </c>
      <c r="J28" s="86" t="n">
        <v>108813</v>
      </c>
      <c r="K28" s="86" t="n">
        <v>-7094</v>
      </c>
      <c r="L28" s="85" t="n">
        <v>101114</v>
      </c>
      <c r="M28" s="86" t="n">
        <v>107756</v>
      </c>
      <c r="N28" s="86" t="n">
        <v>-6642</v>
      </c>
      <c r="O28" s="85" t="n">
        <f aca="false">K28+H28+E28</f>
        <v>4039</v>
      </c>
      <c r="P28" s="87" t="n">
        <f aca="false">O28/(J28+G28+D28+1)</f>
        <v>0.0124230671042473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20000</v>
      </c>
      <c r="D29" s="86" t="n">
        <v>21040</v>
      </c>
      <c r="E29" s="86" t="n">
        <v>-1040</v>
      </c>
      <c r="F29" s="85" t="n">
        <v>24000</v>
      </c>
      <c r="G29" s="86" t="n">
        <v>14049</v>
      </c>
      <c r="H29" s="86" t="n">
        <v>9951</v>
      </c>
      <c r="I29" s="85" t="n">
        <v>24000</v>
      </c>
      <c r="J29" s="86" t="n">
        <v>14049</v>
      </c>
      <c r="K29" s="86" t="n">
        <v>9951</v>
      </c>
      <c r="L29" s="85" t="n">
        <v>18000</v>
      </c>
      <c r="M29" s="86" t="n">
        <v>14049</v>
      </c>
      <c r="N29" s="86" t="n">
        <v>3951</v>
      </c>
      <c r="O29" s="85" t="n">
        <f aca="false">K29+H29+E29</f>
        <v>18862</v>
      </c>
      <c r="P29" s="87" t="n">
        <f aca="false">O29/(J29+G29+D29+1)</f>
        <v>0.383849895195262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472974</v>
      </c>
      <c r="D30" s="86" t="n">
        <v>332305</v>
      </c>
      <c r="E30" s="86" t="n">
        <v>140669</v>
      </c>
      <c r="F30" s="85" t="n">
        <v>411163</v>
      </c>
      <c r="G30" s="86" t="n">
        <v>317891</v>
      </c>
      <c r="H30" s="86" t="n">
        <v>93272</v>
      </c>
      <c r="I30" s="85" t="n">
        <v>317981</v>
      </c>
      <c r="J30" s="86" t="n">
        <v>317104</v>
      </c>
      <c r="K30" s="86" t="n">
        <v>877</v>
      </c>
      <c r="L30" s="85" t="n">
        <v>299034</v>
      </c>
      <c r="M30" s="86" t="n">
        <v>308378</v>
      </c>
      <c r="N30" s="86" t="n">
        <v>-9344</v>
      </c>
      <c r="O30" s="85" t="n">
        <f aca="false">K30+H30+E30</f>
        <v>234818</v>
      </c>
      <c r="P30" s="87" t="n">
        <f aca="false">O30/(J30+G30+D30+1)</f>
        <v>0.242755874334876</v>
      </c>
      <c r="Q30" s="88"/>
      <c r="R30" s="89" t="s">
        <v>44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X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13836</v>
      </c>
      <c r="D31" s="86" t="n">
        <v>30386</v>
      </c>
      <c r="E31" s="86" t="n">
        <v>-16550</v>
      </c>
      <c r="F31" s="85" t="n">
        <v>48839</v>
      </c>
      <c r="G31" s="86" t="n">
        <v>29623</v>
      </c>
      <c r="H31" s="86" t="n">
        <v>19216</v>
      </c>
      <c r="I31" s="85" t="n">
        <v>17311</v>
      </c>
      <c r="J31" s="86" t="n">
        <v>27568</v>
      </c>
      <c r="K31" s="86" t="n">
        <v>-10257</v>
      </c>
      <c r="L31" s="85" t="n">
        <v>21928</v>
      </c>
      <c r="M31" s="86" t="n">
        <v>24938</v>
      </c>
      <c r="N31" s="86" t="n">
        <v>-3010</v>
      </c>
      <c r="O31" s="85" t="n">
        <f aca="false">K31+H31+E31</f>
        <v>-7591</v>
      </c>
      <c r="P31" s="87" t="n">
        <f aca="false">O31/(J31+G31+D31+1)</f>
        <v>-0.0866770193427573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19000</v>
      </c>
      <c r="D32" s="86" t="n">
        <v>18067</v>
      </c>
      <c r="E32" s="86" t="n">
        <v>933</v>
      </c>
      <c r="F32" s="85" t="n">
        <v>20000</v>
      </c>
      <c r="G32" s="86" t="n">
        <v>19262</v>
      </c>
      <c r="H32" s="86" t="n">
        <v>738</v>
      </c>
      <c r="I32" s="85" t="n">
        <v>17000</v>
      </c>
      <c r="J32" s="86" t="n">
        <v>18068</v>
      </c>
      <c r="K32" s="86" t="n">
        <v>-1068</v>
      </c>
      <c r="L32" s="85" t="n">
        <v>17000</v>
      </c>
      <c r="M32" s="86" t="n">
        <v>17853</v>
      </c>
      <c r="N32" s="86" t="n">
        <v>-853</v>
      </c>
      <c r="O32" s="85" t="n">
        <f aca="false">K32+H32+E32</f>
        <v>603</v>
      </c>
      <c r="P32" s="87" t="n">
        <f aca="false">O32/(J32+G32+D32+1)</f>
        <v>0.0108848694898733</v>
      </c>
      <c r="Q32" s="88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11728</v>
      </c>
      <c r="D33" s="134" t="n">
        <v>11576</v>
      </c>
      <c r="E33" s="134" t="n">
        <v>152</v>
      </c>
      <c r="F33" s="133" t="n">
        <v>11728</v>
      </c>
      <c r="G33" s="134" t="n">
        <v>11088</v>
      </c>
      <c r="H33" s="134" t="n">
        <v>640</v>
      </c>
      <c r="I33" s="133" t="n">
        <v>10600</v>
      </c>
      <c r="J33" s="134" t="n">
        <v>8651</v>
      </c>
      <c r="K33" s="134" t="n">
        <v>1949</v>
      </c>
      <c r="L33" s="133" t="n">
        <v>10600</v>
      </c>
      <c r="M33" s="134" t="n">
        <v>4859</v>
      </c>
      <c r="N33" s="134" t="n">
        <v>5741</v>
      </c>
      <c r="O33" s="85" t="n">
        <f aca="false">K33+H33+E33</f>
        <v>2741</v>
      </c>
      <c r="P33" s="87" t="n">
        <f aca="false">O33/(J33+G33+D33+1)</f>
        <v>0.0875271426746711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93619</v>
      </c>
      <c r="D34" s="86" t="n">
        <v>54757</v>
      </c>
      <c r="E34" s="86" t="n">
        <v>38862</v>
      </c>
      <c r="F34" s="85" t="n">
        <v>90619</v>
      </c>
      <c r="G34" s="86" t="n">
        <v>54399</v>
      </c>
      <c r="H34" s="86" t="n">
        <v>36220</v>
      </c>
      <c r="I34" s="85" t="n">
        <v>41536</v>
      </c>
      <c r="J34" s="86" t="n">
        <v>49810</v>
      </c>
      <c r="K34" s="86" t="n">
        <v>-8274</v>
      </c>
      <c r="L34" s="85" t="n">
        <v>41536</v>
      </c>
      <c r="M34" s="86" t="n">
        <v>47369</v>
      </c>
      <c r="N34" s="86" t="n">
        <v>-5833</v>
      </c>
      <c r="O34" s="85" t="n">
        <f aca="false">K34+H34+E34</f>
        <v>66808</v>
      </c>
      <c r="P34" s="87" t="n">
        <f aca="false">O34/(J34+G34+D34+1)</f>
        <v>0.420263325092629</v>
      </c>
      <c r="Q34" s="88"/>
      <c r="R34" s="89" t="s">
        <v>44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X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100</v>
      </c>
      <c r="D35" s="86" t="n">
        <v>32669</v>
      </c>
      <c r="E35" s="86" t="n">
        <v>-32569</v>
      </c>
      <c r="F35" s="85" t="n">
        <v>24194</v>
      </c>
      <c r="G35" s="86" t="n">
        <v>31294</v>
      </c>
      <c r="H35" s="86" t="n">
        <v>-7100</v>
      </c>
      <c r="I35" s="85" t="n">
        <v>12106</v>
      </c>
      <c r="J35" s="86" t="n">
        <v>21640</v>
      </c>
      <c r="K35" s="86" t="n">
        <v>-9534</v>
      </c>
      <c r="L35" s="85" t="n">
        <v>12106</v>
      </c>
      <c r="M35" s="86" t="n">
        <v>20428</v>
      </c>
      <c r="N35" s="86" t="n">
        <v>-8322</v>
      </c>
      <c r="O35" s="85" t="n">
        <f aca="false">K35+H35+E35</f>
        <v>-49203</v>
      </c>
      <c r="P35" s="87" t="n">
        <f aca="false">O35/(J35+G35+D35+1)</f>
        <v>-0.574774543245643</v>
      </c>
      <c r="Q35" s="88"/>
      <c r="R35" s="89" t="s">
        <v>15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 </v>
      </c>
      <c r="U35" s="116" t="str">
        <f aca="false">IF($C$4="High Inventory",IF(AND($O35&gt;=0,$P35&gt;=Summary!$C$150),"X"," "),IF(AND($O35&lt;=0,$P35&lt;=-Summary!$C$150),"X"," "))</f>
        <v> 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1604</v>
      </c>
      <c r="E36" s="86" t="n">
        <v>-1604</v>
      </c>
      <c r="F36" s="85" t="n">
        <v>0</v>
      </c>
      <c r="G36" s="86" t="n">
        <v>1263</v>
      </c>
      <c r="H36" s="86" t="n">
        <v>-1263</v>
      </c>
      <c r="I36" s="85" t="n">
        <v>0</v>
      </c>
      <c r="J36" s="86" t="n">
        <v>934</v>
      </c>
      <c r="K36" s="86" t="n">
        <v>-934</v>
      </c>
      <c r="L36" s="85" t="n">
        <v>0</v>
      </c>
      <c r="M36" s="86" t="n">
        <v>1135</v>
      </c>
      <c r="N36" s="86" t="n">
        <v>-1135</v>
      </c>
      <c r="O36" s="85" t="n">
        <f aca="false">K36+H36+E36</f>
        <v>-3801</v>
      </c>
      <c r="P36" s="87" t="n">
        <f aca="false">O36/(J36+G36+D36+1)</f>
        <v>-0.99973698053656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335</v>
      </c>
      <c r="D37" s="86" t="n">
        <v>442</v>
      </c>
      <c r="E37" s="86" t="n">
        <v>-107</v>
      </c>
      <c r="F37" s="85" t="n">
        <v>340</v>
      </c>
      <c r="G37" s="86" t="n">
        <v>490</v>
      </c>
      <c r="H37" s="86" t="n">
        <v>-150</v>
      </c>
      <c r="I37" s="85" t="n">
        <v>338</v>
      </c>
      <c r="J37" s="86" t="n">
        <v>228</v>
      </c>
      <c r="K37" s="86" t="n">
        <v>110</v>
      </c>
      <c r="L37" s="85" t="n">
        <v>197</v>
      </c>
      <c r="M37" s="86" t="n">
        <v>186</v>
      </c>
      <c r="N37" s="86" t="n">
        <v>11</v>
      </c>
      <c r="O37" s="85" t="n">
        <f aca="false">K37+H37+E37</f>
        <v>-147</v>
      </c>
      <c r="P37" s="87" t="n">
        <f aca="false">O37/(J37+G37+D37+1)</f>
        <v>-0.126614987080103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27565</v>
      </c>
      <c r="D38" s="86" t="n">
        <v>15219</v>
      </c>
      <c r="E38" s="86" t="n">
        <v>12346</v>
      </c>
      <c r="F38" s="85" t="n">
        <v>31814</v>
      </c>
      <c r="G38" s="86" t="n">
        <v>15316</v>
      </c>
      <c r="H38" s="86" t="n">
        <v>16498</v>
      </c>
      <c r="I38" s="85" t="n">
        <v>21397</v>
      </c>
      <c r="J38" s="86" t="n">
        <v>10889</v>
      </c>
      <c r="K38" s="86" t="n">
        <v>10508</v>
      </c>
      <c r="L38" s="85" t="n">
        <v>21656</v>
      </c>
      <c r="M38" s="86" t="n">
        <v>11357</v>
      </c>
      <c r="N38" s="86" t="n">
        <v>10299</v>
      </c>
      <c r="O38" s="85" t="n">
        <f aca="false">K38+H38+E38</f>
        <v>39352</v>
      </c>
      <c r="P38" s="87" t="n">
        <f aca="false">O38/(J38+G38+D38+1)</f>
        <v>0.949957754978878</v>
      </c>
      <c r="Q38" s="8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18389</v>
      </c>
      <c r="D39" s="86" t="n">
        <v>4331</v>
      </c>
      <c r="E39" s="86" t="n">
        <v>14058</v>
      </c>
      <c r="F39" s="85" t="n">
        <v>49516</v>
      </c>
      <c r="G39" s="86" t="n">
        <v>4144</v>
      </c>
      <c r="H39" s="86" t="n">
        <v>45372</v>
      </c>
      <c r="I39" s="85" t="n">
        <v>10790</v>
      </c>
      <c r="J39" s="86" t="n">
        <v>13190</v>
      </c>
      <c r="K39" s="86" t="n">
        <v>-2400</v>
      </c>
      <c r="L39" s="85" t="n">
        <v>11421</v>
      </c>
      <c r="M39" s="86" t="n">
        <v>12840</v>
      </c>
      <c r="N39" s="86" t="n">
        <v>-1419</v>
      </c>
      <c r="O39" s="85" t="n">
        <f aca="false">K39+H39+E39</f>
        <v>57030</v>
      </c>
      <c r="P39" s="87" t="n">
        <f aca="false">O39/(J39+G39+D39+1)</f>
        <v>2.63223483799502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7100</v>
      </c>
      <c r="D40" s="86" t="n">
        <v>6512</v>
      </c>
      <c r="E40" s="86" t="n">
        <v>588</v>
      </c>
      <c r="F40" s="85" t="n">
        <v>7100</v>
      </c>
      <c r="G40" s="86" t="n">
        <v>6477</v>
      </c>
      <c r="H40" s="86" t="n">
        <v>623</v>
      </c>
      <c r="I40" s="85" t="n">
        <v>5001</v>
      </c>
      <c r="J40" s="86" t="n">
        <v>6365</v>
      </c>
      <c r="K40" s="86" t="n">
        <v>-1364</v>
      </c>
      <c r="L40" s="85" t="n">
        <v>5001</v>
      </c>
      <c r="M40" s="86" t="n">
        <v>6381</v>
      </c>
      <c r="N40" s="86" t="n">
        <v>-1380</v>
      </c>
      <c r="O40" s="85" t="n">
        <f aca="false">K40+H40+E40</f>
        <v>-153</v>
      </c>
      <c r="P40" s="87" t="n">
        <f aca="false">O40/(J40+G40+D40+1)</f>
        <v>-0.00790493412554895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471967</v>
      </c>
      <c r="D41" s="86" t="n">
        <v>418075</v>
      </c>
      <c r="E41" s="86" t="n">
        <v>53892</v>
      </c>
      <c r="F41" s="85" t="n">
        <v>482771</v>
      </c>
      <c r="G41" s="86" t="n">
        <v>408226</v>
      </c>
      <c r="H41" s="86" t="n">
        <v>74545</v>
      </c>
      <c r="I41" s="85" t="n">
        <v>356383</v>
      </c>
      <c r="J41" s="86" t="n">
        <v>342199</v>
      </c>
      <c r="K41" s="86" t="n">
        <v>14184</v>
      </c>
      <c r="L41" s="85" t="n">
        <v>356383</v>
      </c>
      <c r="M41" s="86" t="n">
        <v>338213</v>
      </c>
      <c r="N41" s="86" t="n">
        <v>18170</v>
      </c>
      <c r="O41" s="85" t="n">
        <f aca="false">K41+H41+E41</f>
        <v>142621</v>
      </c>
      <c r="P41" s="87" t="n">
        <f aca="false">O41/(J41+G41+D41+1)</f>
        <v>0.122054666619883</v>
      </c>
      <c r="Q41" s="88"/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461</v>
      </c>
      <c r="E42" s="86" t="n">
        <v>-11</v>
      </c>
      <c r="F42" s="85" t="n">
        <v>450</v>
      </c>
      <c r="G42" s="86" t="n">
        <v>466</v>
      </c>
      <c r="H42" s="86" t="n">
        <v>-16</v>
      </c>
      <c r="I42" s="85" t="n">
        <v>450</v>
      </c>
      <c r="J42" s="86" t="n">
        <v>441</v>
      </c>
      <c r="K42" s="86" t="n">
        <v>9</v>
      </c>
      <c r="L42" s="85" t="n">
        <v>450</v>
      </c>
      <c r="M42" s="86" t="n">
        <v>436</v>
      </c>
      <c r="N42" s="86" t="n">
        <v>14</v>
      </c>
      <c r="O42" s="85" t="n">
        <f aca="false">K42+H42+E42</f>
        <v>-18</v>
      </c>
      <c r="P42" s="87" t="n">
        <f aca="false">O42/(J42+G42+D42+1)</f>
        <v>-0.0131482834185537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11836</v>
      </c>
      <c r="E43" s="86" t="n">
        <v>-836</v>
      </c>
      <c r="F43" s="85" t="n">
        <v>11000</v>
      </c>
      <c r="G43" s="86" t="n">
        <v>10818</v>
      </c>
      <c r="H43" s="86" t="n">
        <v>182</v>
      </c>
      <c r="I43" s="85" t="n">
        <v>11000</v>
      </c>
      <c r="J43" s="86" t="n">
        <v>10872</v>
      </c>
      <c r="K43" s="86" t="n">
        <v>128</v>
      </c>
      <c r="L43" s="85" t="n">
        <v>11000</v>
      </c>
      <c r="M43" s="86" t="n">
        <v>11108</v>
      </c>
      <c r="N43" s="86" t="n">
        <v>-108</v>
      </c>
      <c r="O43" s="85" t="n">
        <f aca="false">K43+H43+E43</f>
        <v>-526</v>
      </c>
      <c r="P43" s="87" t="n">
        <f aca="false">O43/(J43+G43+D43+1)</f>
        <v>-0.015688847794315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5323</v>
      </c>
      <c r="D44" s="86" t="n">
        <v>4901</v>
      </c>
      <c r="E44" s="86" t="n">
        <v>422</v>
      </c>
      <c r="F44" s="85" t="n">
        <v>5326</v>
      </c>
      <c r="G44" s="86" t="n">
        <v>4635</v>
      </c>
      <c r="H44" s="86" t="n">
        <v>691</v>
      </c>
      <c r="I44" s="85" t="n">
        <v>5339</v>
      </c>
      <c r="J44" s="86" t="n">
        <v>3446</v>
      </c>
      <c r="K44" s="86" t="n">
        <v>1893</v>
      </c>
      <c r="L44" s="85" t="n">
        <v>5345</v>
      </c>
      <c r="M44" s="86" t="n">
        <v>3064</v>
      </c>
      <c r="N44" s="86" t="n">
        <v>2281</v>
      </c>
      <c r="O44" s="85" t="n">
        <f aca="false">K44+H44+E44</f>
        <v>3006</v>
      </c>
      <c r="P44" s="87" t="n">
        <f aca="false">O44/(J44+G44+D44+1)</f>
        <v>0.231533543865054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109945</v>
      </c>
      <c r="D45" s="86" t="n">
        <v>70966</v>
      </c>
      <c r="E45" s="86" t="n">
        <v>38979</v>
      </c>
      <c r="F45" s="85" t="n">
        <v>93238</v>
      </c>
      <c r="G45" s="86" t="n">
        <v>65345</v>
      </c>
      <c r="H45" s="86" t="n">
        <v>27893</v>
      </c>
      <c r="I45" s="85" t="n">
        <v>72895</v>
      </c>
      <c r="J45" s="86" t="n">
        <v>60482</v>
      </c>
      <c r="K45" s="86" t="n">
        <v>12413</v>
      </c>
      <c r="L45" s="85" t="n">
        <v>59958</v>
      </c>
      <c r="M45" s="86" t="n">
        <v>60536</v>
      </c>
      <c r="N45" s="86" t="n">
        <v>-578</v>
      </c>
      <c r="O45" s="85" t="n">
        <f aca="false">K45+H45+E45</f>
        <v>79285</v>
      </c>
      <c r="P45" s="87" t="n">
        <f aca="false">O45/(J45+G45+D45+1)</f>
        <v>0.402883217984288</v>
      </c>
      <c r="Q45" s="88"/>
      <c r="R45" s="89" t="s">
        <v>44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1237</v>
      </c>
      <c r="D46" s="86" t="n">
        <v>247</v>
      </c>
      <c r="E46" s="86" t="n">
        <v>990</v>
      </c>
      <c r="F46" s="85" t="n">
        <v>0</v>
      </c>
      <c r="G46" s="86" t="n">
        <v>227</v>
      </c>
      <c r="H46" s="86" t="n">
        <v>-227</v>
      </c>
      <c r="I46" s="85" t="n">
        <v>810</v>
      </c>
      <c r="J46" s="86" t="n">
        <v>232</v>
      </c>
      <c r="K46" s="86" t="n">
        <v>578</v>
      </c>
      <c r="L46" s="85" t="n">
        <v>793</v>
      </c>
      <c r="M46" s="86" t="n">
        <v>243</v>
      </c>
      <c r="N46" s="86" t="n">
        <v>550</v>
      </c>
      <c r="O46" s="85" t="n">
        <f aca="false">K46+H46+E46</f>
        <v>1341</v>
      </c>
      <c r="P46" s="87" t="n">
        <f aca="false">O46/(J46+G46+D46+1)</f>
        <v>1.8967468175389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X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1596</v>
      </c>
      <c r="D47" s="86" t="n">
        <v>6911</v>
      </c>
      <c r="E47" s="86" t="n">
        <v>-5315</v>
      </c>
      <c r="F47" s="85" t="n">
        <v>6446</v>
      </c>
      <c r="G47" s="86" t="n">
        <v>6960</v>
      </c>
      <c r="H47" s="86" t="n">
        <v>-514</v>
      </c>
      <c r="I47" s="85" t="n">
        <v>0</v>
      </c>
      <c r="J47" s="86" t="n">
        <v>52</v>
      </c>
      <c r="K47" s="86" t="n">
        <v>-52</v>
      </c>
      <c r="L47" s="85" t="n">
        <v>0</v>
      </c>
      <c r="M47" s="86" t="n">
        <v>0</v>
      </c>
      <c r="N47" s="86" t="n">
        <v>0</v>
      </c>
      <c r="O47" s="85" t="n">
        <f aca="false">K47+H47+E47</f>
        <v>-5881</v>
      </c>
      <c r="P47" s="87" t="n">
        <f aca="false">O47/(J47+G47+D47+1)</f>
        <v>-0.422364263142775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11</v>
      </c>
      <c r="E53" s="86" t="n">
        <v>-11</v>
      </c>
      <c r="F53" s="85" t="n">
        <v>0</v>
      </c>
      <c r="G53" s="86" t="n">
        <v>10</v>
      </c>
      <c r="H53" s="86" t="n">
        <v>-10</v>
      </c>
      <c r="I53" s="85" t="n">
        <v>0</v>
      </c>
      <c r="J53" s="86" t="n">
        <v>11</v>
      </c>
      <c r="K53" s="86" t="n">
        <v>-11</v>
      </c>
      <c r="L53" s="85" t="n">
        <v>0</v>
      </c>
      <c r="M53" s="86" t="n">
        <v>11</v>
      </c>
      <c r="N53" s="86" t="n">
        <v>-11</v>
      </c>
      <c r="O53" s="85" t="n">
        <f aca="false">K53+H53+E53</f>
        <v>-32</v>
      </c>
      <c r="P53" s="87" t="n">
        <f aca="false">O53/(J53+G53+D53+1)</f>
        <v>-0.96969696969697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149</v>
      </c>
      <c r="E54" s="86" t="n">
        <v>-149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-149</v>
      </c>
      <c r="P54" s="87" t="n">
        <f aca="false">O54/(J54+G54+D54+1)</f>
        <v>-0.993333333333333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5</v>
      </c>
      <c r="E55" s="86" t="n">
        <v>-5</v>
      </c>
      <c r="F55" s="85" t="n">
        <v>0</v>
      </c>
      <c r="G55" s="86" t="n">
        <v>6</v>
      </c>
      <c r="H55" s="86" t="n">
        <v>-6</v>
      </c>
      <c r="I55" s="85" t="n">
        <v>0</v>
      </c>
      <c r="J55" s="86" t="n">
        <v>5</v>
      </c>
      <c r="K55" s="86" t="n">
        <v>-5</v>
      </c>
      <c r="L55" s="85" t="n">
        <v>0</v>
      </c>
      <c r="M55" s="86" t="n">
        <v>6</v>
      </c>
      <c r="N55" s="86" t="n">
        <v>-6</v>
      </c>
      <c r="O55" s="85" t="n">
        <f aca="false">K55+H55+E55</f>
        <v>-16</v>
      </c>
      <c r="P55" s="87" t="n">
        <f aca="false">O55/(J55+G55+D55+1)</f>
        <v>-0.941176470588235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1</v>
      </c>
      <c r="E56" s="86" t="n">
        <v>-1</v>
      </c>
      <c r="F56" s="85" t="n">
        <v>0</v>
      </c>
      <c r="G56" s="86" t="n">
        <v>0</v>
      </c>
      <c r="H56" s="86" t="n">
        <v>0</v>
      </c>
      <c r="I56" s="85" t="n">
        <v>0</v>
      </c>
      <c r="J56" s="86" t="n">
        <v>0</v>
      </c>
      <c r="K56" s="86" t="n">
        <v>0</v>
      </c>
      <c r="L56" s="85" t="n">
        <v>0</v>
      </c>
      <c r="M56" s="86" t="n">
        <v>1</v>
      </c>
      <c r="N56" s="86" t="n">
        <v>-1</v>
      </c>
      <c r="O56" s="85" t="n">
        <f aca="false">K56+H56+E56</f>
        <v>-1</v>
      </c>
      <c r="P56" s="87" t="n">
        <f aca="false">O56/(J56+G56+D56+1)</f>
        <v>-0.5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185</v>
      </c>
      <c r="E58" s="86" t="n">
        <v>-185</v>
      </c>
      <c r="F58" s="85" t="n">
        <v>0</v>
      </c>
      <c r="G58" s="86" t="n">
        <v>199</v>
      </c>
      <c r="H58" s="86" t="n">
        <v>-199</v>
      </c>
      <c r="I58" s="85" t="n">
        <v>0</v>
      </c>
      <c r="J58" s="86" t="n">
        <v>45</v>
      </c>
      <c r="K58" s="86" t="n">
        <v>-45</v>
      </c>
      <c r="L58" s="85" t="n">
        <v>0</v>
      </c>
      <c r="M58" s="86" t="n">
        <v>0</v>
      </c>
      <c r="N58" s="86" t="n">
        <v>0</v>
      </c>
      <c r="O58" s="85" t="n">
        <f aca="false">K58+H58+E58</f>
        <v>-429</v>
      </c>
      <c r="P58" s="87" t="n">
        <f aca="false">O58/(J58+G58+D58+1)</f>
        <v>-0.997674418604651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1</v>
      </c>
      <c r="E60" s="86" t="n">
        <v>-1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-1</v>
      </c>
      <c r="P60" s="87" t="n">
        <f aca="false">O60/(J60+G60+D60+1)</f>
        <v>-0.5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0</v>
      </c>
      <c r="E61" s="86" t="n">
        <v>0</v>
      </c>
      <c r="F61" s="85" t="n">
        <v>0</v>
      </c>
      <c r="G61" s="86" t="n">
        <v>0</v>
      </c>
      <c r="H61" s="86" t="n">
        <v>0</v>
      </c>
      <c r="I61" s="85" t="n">
        <v>0</v>
      </c>
      <c r="J61" s="86" t="n">
        <v>0</v>
      </c>
      <c r="K61" s="86" t="n">
        <v>0</v>
      </c>
      <c r="L61" s="85" t="n">
        <v>0</v>
      </c>
      <c r="M61" s="86" t="n">
        <v>0</v>
      </c>
      <c r="N61" s="86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0</v>
      </c>
      <c r="E64" s="86" t="n">
        <v>0</v>
      </c>
      <c r="F64" s="85" t="n">
        <v>0</v>
      </c>
      <c r="G64" s="86" t="n">
        <v>6</v>
      </c>
      <c r="H64" s="86" t="n">
        <v>-6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-6</v>
      </c>
      <c r="P64" s="87" t="n">
        <f aca="false">O64/(J64+G64+D64+1)</f>
        <v>-0.857142857142857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254</v>
      </c>
      <c r="B65" s="77" t="s">
        <v>17</v>
      </c>
      <c r="C65" s="85" t="n">
        <v>12434</v>
      </c>
      <c r="D65" s="86" t="n">
        <v>14424</v>
      </c>
      <c r="E65" s="86" t="n">
        <v>-1990</v>
      </c>
      <c r="F65" s="85" t="n">
        <v>9831</v>
      </c>
      <c r="G65" s="86" t="n">
        <v>13706</v>
      </c>
      <c r="H65" s="86" t="n">
        <v>-3875</v>
      </c>
      <c r="I65" s="85" t="n">
        <v>11900</v>
      </c>
      <c r="J65" s="86" t="n">
        <v>11357</v>
      </c>
      <c r="K65" s="86" t="n">
        <v>543</v>
      </c>
      <c r="L65" s="85" t="n">
        <v>11900</v>
      </c>
      <c r="M65" s="86" t="n">
        <v>11893</v>
      </c>
      <c r="N65" s="86" t="n">
        <v>7</v>
      </c>
      <c r="O65" s="85" t="n">
        <f aca="false">K65+H65+E65</f>
        <v>-5322</v>
      </c>
      <c r="P65" s="87" t="n">
        <f aca="false">O65/(J65+G65+D65+1)</f>
        <v>-0.134775121555916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282</v>
      </c>
      <c r="B66" s="77" t="s">
        <v>17</v>
      </c>
      <c r="C66" s="85" t="n">
        <v>0</v>
      </c>
      <c r="D66" s="86" t="n">
        <v>0</v>
      </c>
      <c r="E66" s="86" t="n">
        <v>0</v>
      </c>
      <c r="F66" s="85" t="n">
        <v>0</v>
      </c>
      <c r="G66" s="86" t="n">
        <v>0</v>
      </c>
      <c r="H66" s="86" t="n">
        <v>0</v>
      </c>
      <c r="I66" s="85" t="n">
        <v>0</v>
      </c>
      <c r="J66" s="86" t="n">
        <v>0</v>
      </c>
      <c r="K66" s="86" t="n">
        <v>0</v>
      </c>
      <c r="L66" s="85" t="n">
        <v>0</v>
      </c>
      <c r="M66" s="86" t="n">
        <v>0</v>
      </c>
      <c r="N66" s="86" t="n">
        <v>0</v>
      </c>
      <c r="O66" s="85" t="n">
        <f aca="false">K66+H66+E66</f>
        <v>0</v>
      </c>
      <c r="P66" s="87" t="n">
        <f aca="false">O66/(J66+G66+D66+1)</f>
        <v>0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283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288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295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303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5</v>
      </c>
      <c r="K70" s="86" t="n">
        <v>-5</v>
      </c>
      <c r="L70" s="85" t="n">
        <v>0</v>
      </c>
      <c r="M70" s="86" t="n">
        <v>0</v>
      </c>
      <c r="N70" s="86" t="n">
        <v>0</v>
      </c>
      <c r="O70" s="85" t="n">
        <f aca="false">K70+H70+E70</f>
        <v>-5</v>
      </c>
      <c r="P70" s="87" t="n">
        <f aca="false">O70/(J70+G70+D70+1)</f>
        <v>-0.833333333333333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308</v>
      </c>
      <c r="B71" s="77" t="s">
        <v>17</v>
      </c>
      <c r="C71" s="85" t="n">
        <v>1400</v>
      </c>
      <c r="D71" s="86" t="n">
        <v>375</v>
      </c>
      <c r="E71" s="86" t="n">
        <v>1025</v>
      </c>
      <c r="F71" s="85" t="n">
        <v>1400</v>
      </c>
      <c r="G71" s="86" t="n">
        <v>228</v>
      </c>
      <c r="H71" s="86" t="n">
        <v>1172</v>
      </c>
      <c r="I71" s="85" t="n">
        <v>0</v>
      </c>
      <c r="J71" s="86" t="n">
        <v>7</v>
      </c>
      <c r="K71" s="86" t="n">
        <v>-7</v>
      </c>
      <c r="L71" s="85" t="n">
        <v>0</v>
      </c>
      <c r="M71" s="86" t="n">
        <v>5</v>
      </c>
      <c r="N71" s="86" t="n">
        <v>-5</v>
      </c>
      <c r="O71" s="85" t="n">
        <f aca="false">K71+H71+E71</f>
        <v>2190</v>
      </c>
      <c r="P71" s="87" t="n">
        <f aca="false">O71/(J71+G71+D71+1)</f>
        <v>3.58428805237316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X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376</v>
      </c>
      <c r="B72" s="77" t="s">
        <v>17</v>
      </c>
      <c r="C72" s="85" t="n">
        <v>0</v>
      </c>
      <c r="D72" s="86" t="n">
        <v>0</v>
      </c>
      <c r="E72" s="86" t="n">
        <v>0</v>
      </c>
      <c r="F72" s="85" t="n">
        <v>0</v>
      </c>
      <c r="G72" s="86" t="n">
        <v>0</v>
      </c>
      <c r="H72" s="86" t="n">
        <v>0</v>
      </c>
      <c r="I72" s="85" t="n">
        <v>0</v>
      </c>
      <c r="J72" s="86" t="n">
        <v>0</v>
      </c>
      <c r="K72" s="86" t="n">
        <v>0</v>
      </c>
      <c r="L72" s="85" t="n">
        <v>0</v>
      </c>
      <c r="M72" s="86" t="n">
        <v>0</v>
      </c>
      <c r="N72" s="86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399</v>
      </c>
      <c r="B73" s="77" t="s">
        <v>17</v>
      </c>
      <c r="C73" s="85" t="n">
        <v>0</v>
      </c>
      <c r="D73" s="86" t="n">
        <v>113</v>
      </c>
      <c r="E73" s="86" t="n">
        <v>-113</v>
      </c>
      <c r="F73" s="85" t="n">
        <v>100</v>
      </c>
      <c r="G73" s="86" t="n">
        <v>131</v>
      </c>
      <c r="H73" s="86" t="n">
        <v>-31</v>
      </c>
      <c r="I73" s="85" t="n">
        <v>100</v>
      </c>
      <c r="J73" s="86" t="n">
        <v>139</v>
      </c>
      <c r="K73" s="86" t="n">
        <v>-39</v>
      </c>
      <c r="L73" s="85" t="n">
        <v>100</v>
      </c>
      <c r="M73" s="86" t="n">
        <v>134</v>
      </c>
      <c r="N73" s="86" t="n">
        <v>-34</v>
      </c>
      <c r="O73" s="85" t="n">
        <f aca="false">K73+H73+E73</f>
        <v>-183</v>
      </c>
      <c r="P73" s="87" t="n">
        <f aca="false">O73/(J73+G73+D73+1)</f>
        <v>-0.4765625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442</v>
      </c>
      <c r="B74" s="77" t="s">
        <v>17</v>
      </c>
      <c r="C74" s="85" t="n">
        <v>110</v>
      </c>
      <c r="D74" s="86" t="n">
        <v>0</v>
      </c>
      <c r="E74" s="86" t="n">
        <v>110</v>
      </c>
      <c r="F74" s="85" t="n">
        <v>110</v>
      </c>
      <c r="G74" s="86" t="n">
        <v>0</v>
      </c>
      <c r="H74" s="86" t="n">
        <v>110</v>
      </c>
      <c r="I74" s="85" t="n">
        <v>40</v>
      </c>
      <c r="J74" s="86" t="n">
        <v>0</v>
      </c>
      <c r="K74" s="86" t="n">
        <v>40</v>
      </c>
      <c r="L74" s="85" t="n">
        <v>40</v>
      </c>
      <c r="M74" s="86" t="n">
        <v>0</v>
      </c>
      <c r="N74" s="86" t="n">
        <v>40</v>
      </c>
      <c r="O74" s="85" t="n">
        <f aca="false">K74+H74+E74</f>
        <v>260</v>
      </c>
      <c r="P74" s="87" t="n">
        <f aca="false">O74/(J74+G74+D74+1)</f>
        <v>260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X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447</v>
      </c>
      <c r="B75" s="77" t="s">
        <v>17</v>
      </c>
      <c r="C75" s="85" t="n">
        <v>0</v>
      </c>
      <c r="D75" s="86" t="n">
        <v>54</v>
      </c>
      <c r="E75" s="86" t="n">
        <v>-54</v>
      </c>
      <c r="F75" s="85" t="n">
        <v>0</v>
      </c>
      <c r="G75" s="86" t="n">
        <v>52</v>
      </c>
      <c r="H75" s="86" t="n">
        <v>-52</v>
      </c>
      <c r="I75" s="85" t="n">
        <v>0</v>
      </c>
      <c r="J75" s="86" t="n">
        <v>54</v>
      </c>
      <c r="K75" s="86" t="n">
        <v>-54</v>
      </c>
      <c r="L75" s="85" t="n">
        <v>0</v>
      </c>
      <c r="M75" s="86" t="n">
        <v>43</v>
      </c>
      <c r="N75" s="86" t="n">
        <v>-43</v>
      </c>
      <c r="O75" s="85" t="n">
        <f aca="false">K75+H75+E75</f>
        <v>-160</v>
      </c>
      <c r="P75" s="87" t="n">
        <f aca="false">O75/(J75+G75+D75+1)</f>
        <v>-0.993788819875776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483</v>
      </c>
      <c r="B76" s="77" t="s">
        <v>17</v>
      </c>
      <c r="C76" s="85" t="n">
        <v>0</v>
      </c>
      <c r="D76" s="86" t="n">
        <v>0</v>
      </c>
      <c r="E76" s="86" t="n">
        <v>0</v>
      </c>
      <c r="F76" s="85" t="n">
        <v>0</v>
      </c>
      <c r="G76" s="86" t="n">
        <v>0</v>
      </c>
      <c r="H76" s="86" t="n">
        <v>0</v>
      </c>
      <c r="I76" s="85" t="n">
        <v>0</v>
      </c>
      <c r="J76" s="86" t="n">
        <v>65</v>
      </c>
      <c r="K76" s="86" t="n">
        <v>-65</v>
      </c>
      <c r="L76" s="85" t="n">
        <v>0</v>
      </c>
      <c r="M76" s="86" t="n">
        <v>13</v>
      </c>
      <c r="N76" s="86" t="n">
        <v>-13</v>
      </c>
      <c r="O76" s="85" t="n">
        <f aca="false">K76+H76+E76</f>
        <v>-65</v>
      </c>
      <c r="P76" s="87" t="n">
        <f aca="false">O76/(J76+G76+D76+1)</f>
        <v>-0.984848484848485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535</v>
      </c>
      <c r="B77" s="77" t="s">
        <v>17</v>
      </c>
      <c r="C77" s="85" t="n">
        <v>0</v>
      </c>
      <c r="D77" s="86" t="n">
        <v>0</v>
      </c>
      <c r="E77" s="86" t="n">
        <v>0</v>
      </c>
      <c r="F77" s="85" t="n">
        <v>0</v>
      </c>
      <c r="G77" s="86" t="n">
        <v>0</v>
      </c>
      <c r="H77" s="86" t="n">
        <v>0</v>
      </c>
      <c r="I77" s="85" t="n">
        <v>0</v>
      </c>
      <c r="J77" s="86" t="n">
        <v>0</v>
      </c>
      <c r="K77" s="86" t="n">
        <v>0</v>
      </c>
      <c r="L77" s="85" t="n">
        <v>0</v>
      </c>
      <c r="M77" s="86" t="n">
        <v>0</v>
      </c>
      <c r="N77" s="86" t="n">
        <v>0</v>
      </c>
      <c r="O77" s="85" t="n">
        <f aca="false">K77+H77+E77</f>
        <v>0</v>
      </c>
      <c r="P77" s="87" t="n">
        <f aca="false">O77/(J77+G77+D77+1)</f>
        <v>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536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543</v>
      </c>
      <c r="B79" s="77" t="s">
        <v>17</v>
      </c>
      <c r="C79" s="85" t="n">
        <v>0</v>
      </c>
      <c r="D79" s="86" t="n">
        <v>367</v>
      </c>
      <c r="E79" s="86" t="n">
        <v>-367</v>
      </c>
      <c r="F79" s="85" t="n">
        <v>0</v>
      </c>
      <c r="G79" s="86" t="n">
        <v>72</v>
      </c>
      <c r="H79" s="86" t="n">
        <v>-72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-439</v>
      </c>
      <c r="P79" s="87" t="n">
        <f aca="false">O79/(J79+G79+D79+1)</f>
        <v>-0.997727272727273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544</v>
      </c>
      <c r="B80" s="77" t="s">
        <v>17</v>
      </c>
      <c r="C80" s="85" t="n">
        <v>0</v>
      </c>
      <c r="D80" s="86" t="n">
        <v>0</v>
      </c>
      <c r="E80" s="86" t="n">
        <v>0</v>
      </c>
      <c r="F80" s="85" t="n">
        <v>0</v>
      </c>
      <c r="G80" s="86" t="n">
        <v>0</v>
      </c>
      <c r="H80" s="86" t="n">
        <v>0</v>
      </c>
      <c r="I80" s="85" t="n">
        <v>0</v>
      </c>
      <c r="J80" s="86" t="n">
        <v>0</v>
      </c>
      <c r="K80" s="86" t="n">
        <v>0</v>
      </c>
      <c r="L80" s="85" t="n">
        <v>0</v>
      </c>
      <c r="M80" s="86" t="n">
        <v>0</v>
      </c>
      <c r="N80" s="86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545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572</v>
      </c>
      <c r="B82" s="77" t="s">
        <v>17</v>
      </c>
      <c r="C82" s="85" t="n">
        <v>350</v>
      </c>
      <c r="D82" s="86" t="n">
        <v>75</v>
      </c>
      <c r="E82" s="86" t="n">
        <v>275</v>
      </c>
      <c r="F82" s="85" t="n">
        <v>1400</v>
      </c>
      <c r="G82" s="86" t="n">
        <v>75</v>
      </c>
      <c r="H82" s="86" t="n">
        <v>1325</v>
      </c>
      <c r="I82" s="85" t="n">
        <v>300</v>
      </c>
      <c r="J82" s="86" t="n">
        <v>75</v>
      </c>
      <c r="K82" s="86" t="n">
        <v>225</v>
      </c>
      <c r="L82" s="85" t="n">
        <v>300</v>
      </c>
      <c r="M82" s="86" t="n">
        <v>75</v>
      </c>
      <c r="N82" s="86" t="n">
        <v>225</v>
      </c>
      <c r="O82" s="85" t="n">
        <f aca="false">K82+H82+E82</f>
        <v>1825</v>
      </c>
      <c r="P82" s="87" t="n">
        <f aca="false">O82/(J82+G82+D82+1)</f>
        <v>8.07522123893805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X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635</v>
      </c>
      <c r="B83" s="77" t="s">
        <v>17</v>
      </c>
      <c r="C83" s="85" t="n">
        <v>700</v>
      </c>
      <c r="D83" s="86" t="n">
        <v>761</v>
      </c>
      <c r="E83" s="86" t="n">
        <v>-61</v>
      </c>
      <c r="F83" s="85" t="n">
        <v>1000</v>
      </c>
      <c r="G83" s="86" t="n">
        <v>786</v>
      </c>
      <c r="H83" s="86" t="n">
        <v>214</v>
      </c>
      <c r="I83" s="85" t="n">
        <v>700</v>
      </c>
      <c r="J83" s="86" t="n">
        <v>823</v>
      </c>
      <c r="K83" s="86" t="n">
        <v>-123</v>
      </c>
      <c r="L83" s="85" t="n">
        <v>700</v>
      </c>
      <c r="M83" s="86" t="n">
        <v>824</v>
      </c>
      <c r="N83" s="86" t="n">
        <v>-124</v>
      </c>
      <c r="O83" s="85" t="n">
        <f aca="false">K83+H83+E83</f>
        <v>30</v>
      </c>
      <c r="P83" s="87" t="n">
        <f aca="false">O83/(J83+G83+D83+1)</f>
        <v>0.0126528890763391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650</v>
      </c>
      <c r="B84" s="77" t="s">
        <v>17</v>
      </c>
      <c r="C84" s="85" t="n">
        <v>0</v>
      </c>
      <c r="D84" s="86" t="n">
        <v>0</v>
      </c>
      <c r="E84" s="86" t="n">
        <v>0</v>
      </c>
      <c r="F84" s="85" t="n">
        <v>0</v>
      </c>
      <c r="G84" s="86" t="n">
        <v>0</v>
      </c>
      <c r="H84" s="86" t="n">
        <v>0</v>
      </c>
      <c r="I84" s="85" t="n">
        <v>0</v>
      </c>
      <c r="J84" s="86" t="n">
        <v>0</v>
      </c>
      <c r="K84" s="86" t="n">
        <v>0</v>
      </c>
      <c r="L84" s="85" t="n">
        <v>0</v>
      </c>
      <c r="M84" s="86" t="n">
        <v>0</v>
      </c>
      <c r="N84" s="86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654</v>
      </c>
      <c r="B85" s="77" t="s">
        <v>17</v>
      </c>
      <c r="C85" s="85" t="n">
        <v>0</v>
      </c>
      <c r="D85" s="86" t="n">
        <v>729</v>
      </c>
      <c r="E85" s="86" t="n">
        <v>-729</v>
      </c>
      <c r="F85" s="85" t="n">
        <v>810</v>
      </c>
      <c r="G85" s="86" t="n">
        <v>519</v>
      </c>
      <c r="H85" s="86" t="n">
        <v>291</v>
      </c>
      <c r="I85" s="85" t="n">
        <v>500</v>
      </c>
      <c r="J85" s="86" t="n">
        <v>563</v>
      </c>
      <c r="K85" s="86" t="n">
        <v>-63</v>
      </c>
      <c r="L85" s="85" t="n">
        <v>500</v>
      </c>
      <c r="M85" s="86" t="n">
        <v>568</v>
      </c>
      <c r="N85" s="86" t="n">
        <v>-68</v>
      </c>
      <c r="O85" s="85" t="n">
        <f aca="false">K85+H85+E85</f>
        <v>-501</v>
      </c>
      <c r="P85" s="87" t="n">
        <f aca="false">O85/(J85+G85+D85+1)</f>
        <v>-0.276490066225166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755</v>
      </c>
      <c r="B86" s="77" t="s">
        <v>17</v>
      </c>
      <c r="C86" s="85" t="n">
        <v>0</v>
      </c>
      <c r="D86" s="86" t="n">
        <v>79</v>
      </c>
      <c r="E86" s="86" t="n">
        <v>-79</v>
      </c>
      <c r="F86" s="85" t="n">
        <v>80</v>
      </c>
      <c r="G86" s="86" t="n">
        <v>79</v>
      </c>
      <c r="H86" s="86" t="n">
        <v>1</v>
      </c>
      <c r="I86" s="85" t="n">
        <v>50</v>
      </c>
      <c r="J86" s="86" t="n">
        <v>79</v>
      </c>
      <c r="K86" s="86" t="n">
        <v>-29</v>
      </c>
      <c r="L86" s="85" t="n">
        <v>50</v>
      </c>
      <c r="M86" s="86" t="n">
        <v>79</v>
      </c>
      <c r="N86" s="86" t="n">
        <v>-29</v>
      </c>
      <c r="O86" s="85" t="n">
        <f aca="false">K86+H86+E86</f>
        <v>-107</v>
      </c>
      <c r="P86" s="87" t="n">
        <f aca="false">O86/(J86+G86+D86+1)</f>
        <v>-0.449579831932773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779</v>
      </c>
      <c r="B87" s="77" t="s">
        <v>17</v>
      </c>
      <c r="C87" s="85" t="n">
        <v>800</v>
      </c>
      <c r="D87" s="86" t="n">
        <v>1276</v>
      </c>
      <c r="E87" s="86" t="n">
        <v>-476</v>
      </c>
      <c r="F87" s="85" t="n">
        <v>800</v>
      </c>
      <c r="G87" s="86" t="n">
        <v>1134</v>
      </c>
      <c r="H87" s="86" t="n">
        <v>-334</v>
      </c>
      <c r="I87" s="85" t="n">
        <v>0</v>
      </c>
      <c r="J87" s="86" t="n">
        <v>614</v>
      </c>
      <c r="K87" s="86" t="n">
        <v>-614</v>
      </c>
      <c r="L87" s="85" t="n">
        <v>0</v>
      </c>
      <c r="M87" s="86" t="n">
        <v>0</v>
      </c>
      <c r="N87" s="86" t="n">
        <v>0</v>
      </c>
      <c r="O87" s="85" t="n">
        <f aca="false">K87+H87+E87</f>
        <v>-1424</v>
      </c>
      <c r="P87" s="87" t="n">
        <f aca="false">O87/(J87+G87+D87+1)</f>
        <v>-0.470743801652893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858</v>
      </c>
      <c r="B88" s="77" t="s">
        <v>17</v>
      </c>
      <c r="C88" s="85" t="n">
        <v>1000</v>
      </c>
      <c r="D88" s="86" t="n">
        <v>1142</v>
      </c>
      <c r="E88" s="86" t="n">
        <v>-142</v>
      </c>
      <c r="F88" s="85" t="n">
        <v>1000</v>
      </c>
      <c r="G88" s="86" t="n">
        <v>1166</v>
      </c>
      <c r="H88" s="86" t="n">
        <v>-166</v>
      </c>
      <c r="I88" s="85" t="n">
        <v>0</v>
      </c>
      <c r="J88" s="86" t="n">
        <v>0</v>
      </c>
      <c r="K88" s="86" t="n">
        <v>0</v>
      </c>
      <c r="L88" s="85" t="n">
        <v>0</v>
      </c>
      <c r="M88" s="86" t="n">
        <v>0</v>
      </c>
      <c r="N88" s="86" t="n">
        <v>0</v>
      </c>
      <c r="O88" s="85" t="n">
        <f aca="false">K88+H88+E88</f>
        <v>-308</v>
      </c>
      <c r="P88" s="87" t="n">
        <f aca="false">O88/(J88+G88+D88+1)</f>
        <v>-0.133391078388913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877</v>
      </c>
      <c r="B89" s="77" t="s">
        <v>17</v>
      </c>
      <c r="C89" s="85" t="n">
        <v>0</v>
      </c>
      <c r="D89" s="86" t="n">
        <v>147</v>
      </c>
      <c r="E89" s="86" t="n">
        <v>-147</v>
      </c>
      <c r="F89" s="85" t="n">
        <v>0</v>
      </c>
      <c r="G89" s="86" t="n">
        <v>23</v>
      </c>
      <c r="H89" s="86" t="n">
        <v>-23</v>
      </c>
      <c r="I89" s="85" t="n">
        <v>0</v>
      </c>
      <c r="J89" s="86" t="n">
        <v>20</v>
      </c>
      <c r="K89" s="86" t="n">
        <v>-20</v>
      </c>
      <c r="L89" s="85" t="n">
        <v>0</v>
      </c>
      <c r="M89" s="86" t="n">
        <v>19</v>
      </c>
      <c r="N89" s="86" t="n">
        <v>-19</v>
      </c>
      <c r="O89" s="85" t="n">
        <f aca="false">K89+H89+E89</f>
        <v>-190</v>
      </c>
      <c r="P89" s="87" t="n">
        <f aca="false">O89/(J89+G89+D89+1)</f>
        <v>-0.994764397905759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886</v>
      </c>
      <c r="B90" s="77" t="s">
        <v>17</v>
      </c>
      <c r="C90" s="85" t="n">
        <v>300</v>
      </c>
      <c r="D90" s="86" t="n">
        <v>691</v>
      </c>
      <c r="E90" s="86" t="n">
        <v>-391</v>
      </c>
      <c r="F90" s="85" t="n">
        <v>300</v>
      </c>
      <c r="G90" s="86" t="n">
        <v>509</v>
      </c>
      <c r="H90" s="86" t="n">
        <v>-209</v>
      </c>
      <c r="I90" s="85" t="n">
        <v>110</v>
      </c>
      <c r="J90" s="86" t="n">
        <v>25</v>
      </c>
      <c r="K90" s="86" t="n">
        <v>85</v>
      </c>
      <c r="L90" s="85" t="n">
        <v>110</v>
      </c>
      <c r="M90" s="86" t="n">
        <v>32</v>
      </c>
      <c r="N90" s="86" t="n">
        <v>78</v>
      </c>
      <c r="O90" s="85" t="n">
        <f aca="false">K90+H90+E90</f>
        <v>-515</v>
      </c>
      <c r="P90" s="87" t="n">
        <f aca="false">O90/(J90+G90+D90+1)</f>
        <v>-0.420065252854812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915</v>
      </c>
      <c r="B91" s="77" t="s">
        <v>17</v>
      </c>
      <c r="C91" s="85" t="n">
        <v>0</v>
      </c>
      <c r="D91" s="86" t="n">
        <v>0</v>
      </c>
      <c r="E91" s="86" t="n">
        <v>0</v>
      </c>
      <c r="F91" s="85" t="n">
        <v>0</v>
      </c>
      <c r="G91" s="86" t="n">
        <v>0</v>
      </c>
      <c r="H91" s="86" t="n">
        <v>0</v>
      </c>
      <c r="I91" s="85" t="n">
        <v>0</v>
      </c>
      <c r="J91" s="86" t="n">
        <v>0</v>
      </c>
      <c r="K91" s="86" t="n">
        <v>0</v>
      </c>
      <c r="L91" s="85" t="n">
        <v>0</v>
      </c>
      <c r="M91" s="86" t="n">
        <v>0</v>
      </c>
      <c r="N91" s="86" t="n">
        <v>0</v>
      </c>
      <c r="O91" s="85" t="n">
        <f aca="false">K91+H91+E91</f>
        <v>0</v>
      </c>
      <c r="P91" s="87" t="n">
        <f aca="false">O91/(J91+G91+D91+1)</f>
        <v>0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944</v>
      </c>
      <c r="B92" s="77" t="s">
        <v>17</v>
      </c>
      <c r="C92" s="85" t="n">
        <v>0</v>
      </c>
      <c r="D92" s="86" t="n">
        <v>2322</v>
      </c>
      <c r="E92" s="86" t="n">
        <v>-2322</v>
      </c>
      <c r="F92" s="85" t="n">
        <v>2900</v>
      </c>
      <c r="G92" s="86" t="n">
        <v>2403</v>
      </c>
      <c r="H92" s="86" t="n">
        <v>497</v>
      </c>
      <c r="I92" s="85" t="n">
        <v>2300</v>
      </c>
      <c r="J92" s="86" t="n">
        <v>2403</v>
      </c>
      <c r="K92" s="86" t="n">
        <v>-103</v>
      </c>
      <c r="L92" s="85" t="n">
        <v>2300</v>
      </c>
      <c r="M92" s="86" t="n">
        <v>2524</v>
      </c>
      <c r="N92" s="86" t="n">
        <v>-224</v>
      </c>
      <c r="O92" s="85" t="n">
        <f aca="false">K92+H92+E92</f>
        <v>-1928</v>
      </c>
      <c r="P92" s="87" t="n">
        <f aca="false">O92/(J92+G92+D92+1)</f>
        <v>-0.270444662645532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949</v>
      </c>
      <c r="B93" s="77" t="s">
        <v>17</v>
      </c>
      <c r="C93" s="85" t="n">
        <v>0</v>
      </c>
      <c r="D93" s="86" t="n">
        <v>42</v>
      </c>
      <c r="E93" s="86" t="n">
        <v>-42</v>
      </c>
      <c r="F93" s="85" t="n">
        <v>0</v>
      </c>
      <c r="G93" s="86" t="n">
        <v>47</v>
      </c>
      <c r="H93" s="86" t="n">
        <v>-47</v>
      </c>
      <c r="I93" s="85" t="n">
        <v>0</v>
      </c>
      <c r="J93" s="86" t="n">
        <v>48</v>
      </c>
      <c r="K93" s="86" t="n">
        <v>-48</v>
      </c>
      <c r="L93" s="85" t="n">
        <v>0</v>
      </c>
      <c r="M93" s="86" t="n">
        <v>0</v>
      </c>
      <c r="N93" s="86" t="n">
        <v>0</v>
      </c>
      <c r="O93" s="85" t="n">
        <f aca="false">K93+H93+E93</f>
        <v>-137</v>
      </c>
      <c r="P93" s="87" t="n">
        <f aca="false">O93/(J93+G93+D93+1)</f>
        <v>-0.992753623188406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995</v>
      </c>
      <c r="B94" s="77" t="s">
        <v>17</v>
      </c>
      <c r="C94" s="85" t="n">
        <v>0</v>
      </c>
      <c r="D94" s="86" t="n">
        <v>636</v>
      </c>
      <c r="E94" s="86" t="n">
        <v>-636</v>
      </c>
      <c r="F94" s="85" t="n">
        <v>1400</v>
      </c>
      <c r="G94" s="86" t="n">
        <v>510</v>
      </c>
      <c r="H94" s="86" t="n">
        <v>890</v>
      </c>
      <c r="I94" s="85" t="n">
        <v>0</v>
      </c>
      <c r="J94" s="86" t="n">
        <v>0</v>
      </c>
      <c r="K94" s="86" t="n">
        <v>0</v>
      </c>
      <c r="L94" s="85" t="n">
        <v>0</v>
      </c>
      <c r="M94" s="86" t="n">
        <v>0</v>
      </c>
      <c r="N94" s="86" t="n">
        <v>0</v>
      </c>
      <c r="O94" s="85" t="n">
        <f aca="false">K94+H94+E94</f>
        <v>254</v>
      </c>
      <c r="P94" s="87" t="n">
        <f aca="false">O94/(J94+G94+D94+1)</f>
        <v>0.221447253705318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X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1011</v>
      </c>
      <c r="B95" s="77" t="s">
        <v>17</v>
      </c>
      <c r="C95" s="85" t="n">
        <v>1390</v>
      </c>
      <c r="D95" s="86" t="n">
        <v>1987</v>
      </c>
      <c r="E95" s="86" t="n">
        <v>-597</v>
      </c>
      <c r="F95" s="85" t="n">
        <v>1500</v>
      </c>
      <c r="G95" s="86" t="n">
        <v>366</v>
      </c>
      <c r="H95" s="86" t="n">
        <v>1134</v>
      </c>
      <c r="I95" s="85" t="n">
        <v>0</v>
      </c>
      <c r="J95" s="86" t="n">
        <v>43</v>
      </c>
      <c r="K95" s="86" t="n">
        <v>-43</v>
      </c>
      <c r="L95" s="85" t="n">
        <v>0</v>
      </c>
      <c r="M95" s="86" t="n">
        <v>44</v>
      </c>
      <c r="N95" s="86" t="n">
        <v>-44</v>
      </c>
      <c r="O95" s="85" t="n">
        <f aca="false">K95+H95+E95</f>
        <v>494</v>
      </c>
      <c r="P95" s="87" t="n">
        <f aca="false">O95/(J95+G95+D95+1)</f>
        <v>0.206090947017105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X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1015</v>
      </c>
      <c r="B96" s="77" t="s">
        <v>17</v>
      </c>
      <c r="C96" s="85" t="n">
        <v>0</v>
      </c>
      <c r="D96" s="86" t="n">
        <v>0</v>
      </c>
      <c r="E96" s="86" t="n">
        <v>0</v>
      </c>
      <c r="F96" s="85" t="n">
        <v>0</v>
      </c>
      <c r="G96" s="86" t="n">
        <v>0</v>
      </c>
      <c r="H96" s="86" t="n">
        <v>0</v>
      </c>
      <c r="I96" s="85" t="n">
        <v>0</v>
      </c>
      <c r="J96" s="86" t="n">
        <v>0</v>
      </c>
      <c r="K96" s="86" t="n">
        <v>0</v>
      </c>
      <c r="L96" s="85" t="n">
        <v>0</v>
      </c>
      <c r="M96" s="86" t="n">
        <v>0</v>
      </c>
      <c r="N96" s="86" t="n">
        <v>0</v>
      </c>
      <c r="O96" s="85" t="n">
        <f aca="false">K96+H96+E96</f>
        <v>0</v>
      </c>
      <c r="P96" s="87" t="n">
        <f aca="false">O96/(J96+G96+D96+1)</f>
        <v>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5328</v>
      </c>
      <c r="B97" s="77" t="s">
        <v>17</v>
      </c>
      <c r="C97" s="85" t="n">
        <v>0</v>
      </c>
      <c r="D97" s="86" t="n">
        <v>0</v>
      </c>
      <c r="E97" s="86" t="n">
        <v>0</v>
      </c>
      <c r="F97" s="85" t="n">
        <v>0</v>
      </c>
      <c r="G97" s="86" t="n">
        <v>0</v>
      </c>
      <c r="H97" s="86" t="n">
        <v>0</v>
      </c>
      <c r="I97" s="85" t="n">
        <v>0</v>
      </c>
      <c r="J97" s="86" t="n">
        <v>0</v>
      </c>
      <c r="K97" s="86" t="n">
        <v>0</v>
      </c>
      <c r="L97" s="85" t="n">
        <v>0</v>
      </c>
      <c r="M97" s="86" t="n">
        <v>0</v>
      </c>
      <c r="N97" s="86" t="n">
        <v>0</v>
      </c>
      <c r="O97" s="85" t="n">
        <f aca="false">K97+H97+E97</f>
        <v>0</v>
      </c>
      <c r="P97" s="87" t="n">
        <f aca="false">O97/(J97+G97+D97+1)</f>
        <v>0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5361</v>
      </c>
      <c r="B98" s="77" t="s">
        <v>17</v>
      </c>
      <c r="C98" s="85" t="n">
        <v>9550</v>
      </c>
      <c r="D98" s="86" t="n">
        <v>6607</v>
      </c>
      <c r="E98" s="86" t="n">
        <v>2943</v>
      </c>
      <c r="F98" s="85" t="n">
        <v>9550</v>
      </c>
      <c r="G98" s="86" t="n">
        <v>5064</v>
      </c>
      <c r="H98" s="86" t="n">
        <v>4486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7429</v>
      </c>
      <c r="P98" s="87" t="n">
        <f aca="false">O98/(J98+G98+D98+1)</f>
        <v>0.636480466072653</v>
      </c>
      <c r="Q98" s="88"/>
      <c r="R98" s="89" t="s">
        <v>44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X</v>
      </c>
      <c r="U98" s="116" t="str">
        <f aca="false">IF($C$4="High Inventory",IF(AND($O98&gt;=0,$P98&gt;=Summary!$C$150),"X"," "),IF(AND($O98&lt;=0,$P98&lt;=-Summary!$C$150),"X"," "))</f>
        <v>X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6063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6583</v>
      </c>
      <c r="B100" s="77" t="s">
        <v>17</v>
      </c>
      <c r="C100" s="85" t="n">
        <v>0</v>
      </c>
      <c r="D100" s="86" t="n">
        <v>0</v>
      </c>
      <c r="E100" s="86" t="n">
        <v>0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7602</v>
      </c>
      <c r="B101" s="77" t="s">
        <v>17</v>
      </c>
      <c r="C101" s="85" t="n">
        <v>49484</v>
      </c>
      <c r="D101" s="86" t="n">
        <v>50028</v>
      </c>
      <c r="E101" s="86" t="n">
        <v>-544</v>
      </c>
      <c r="F101" s="85" t="n">
        <v>48550</v>
      </c>
      <c r="G101" s="86" t="n">
        <v>50023</v>
      </c>
      <c r="H101" s="86" t="n">
        <v>-1473</v>
      </c>
      <c r="I101" s="85" t="n">
        <v>47000</v>
      </c>
      <c r="J101" s="86" t="n">
        <v>45447</v>
      </c>
      <c r="K101" s="86" t="n">
        <v>1553</v>
      </c>
      <c r="L101" s="85" t="n">
        <v>40000</v>
      </c>
      <c r="M101" s="86" t="n">
        <v>42915</v>
      </c>
      <c r="N101" s="86" t="n">
        <v>-2915</v>
      </c>
      <c r="O101" s="85" t="n">
        <f aca="false">K101+H101+E101</f>
        <v>-464</v>
      </c>
      <c r="P101" s="87" t="n">
        <f aca="false">O101/(J101+G101+D101+1)</f>
        <v>-0.00318902535412615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7604</v>
      </c>
      <c r="B102" s="77" t="s">
        <v>17</v>
      </c>
      <c r="C102" s="85" t="n">
        <v>25998</v>
      </c>
      <c r="D102" s="86" t="n">
        <v>42016</v>
      </c>
      <c r="E102" s="86" t="n">
        <v>-16018</v>
      </c>
      <c r="F102" s="85" t="n">
        <v>121629</v>
      </c>
      <c r="G102" s="86" t="n">
        <v>48076</v>
      </c>
      <c r="H102" s="86" t="n">
        <v>73553</v>
      </c>
      <c r="I102" s="85" t="n">
        <v>35524</v>
      </c>
      <c r="J102" s="86" t="n">
        <v>47999</v>
      </c>
      <c r="K102" s="86" t="n">
        <v>-12475</v>
      </c>
      <c r="L102" s="85" t="n">
        <v>35525</v>
      </c>
      <c r="M102" s="86" t="n">
        <v>46556</v>
      </c>
      <c r="N102" s="86" t="n">
        <v>-11031</v>
      </c>
      <c r="O102" s="85" t="n">
        <f aca="false">K102+H102+E102</f>
        <v>45060</v>
      </c>
      <c r="P102" s="87" t="n">
        <f aca="false">O102/(J102+G102+D102+1)</f>
        <v>0.326304202995105</v>
      </c>
      <c r="Q102" s="88"/>
      <c r="R102" s="89" t="s">
        <v>44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X</v>
      </c>
      <c r="U102" s="116" t="str">
        <f aca="false">IF($C$4="High Inventory",IF(AND($O102&gt;=0,$P102&gt;=Summary!$C$150),"X"," "),IF(AND($O102&lt;=0,$P102&lt;=-Summary!$C$150),"X"," "))</f>
        <v>X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7610</v>
      </c>
      <c r="B103" s="77" t="s">
        <v>17</v>
      </c>
      <c r="C103" s="85" t="n">
        <v>0</v>
      </c>
      <c r="D103" s="86" t="n">
        <v>0</v>
      </c>
      <c r="E103" s="86" t="n">
        <v>0</v>
      </c>
      <c r="F103" s="85" t="n">
        <v>0</v>
      </c>
      <c r="G103" s="86" t="n">
        <v>0</v>
      </c>
      <c r="H103" s="86" t="n">
        <v>0</v>
      </c>
      <c r="I103" s="85" t="n">
        <v>0</v>
      </c>
      <c r="J103" s="86" t="n">
        <v>0</v>
      </c>
      <c r="K103" s="86" t="n">
        <v>0</v>
      </c>
      <c r="L103" s="85" t="n">
        <v>0</v>
      </c>
      <c r="M103" s="86" t="n">
        <v>0</v>
      </c>
      <c r="N103" s="86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8556</v>
      </c>
      <c r="B104" s="77" t="s">
        <v>17</v>
      </c>
      <c r="C104" s="85" t="n">
        <v>0</v>
      </c>
      <c r="D104" s="86" t="n">
        <v>0</v>
      </c>
      <c r="E104" s="86" t="n">
        <v>0</v>
      </c>
      <c r="F104" s="85" t="n">
        <v>0</v>
      </c>
      <c r="G104" s="86" t="n">
        <v>0</v>
      </c>
      <c r="H104" s="86" t="n">
        <v>0</v>
      </c>
      <c r="I104" s="85" t="n">
        <v>0</v>
      </c>
      <c r="J104" s="86" t="n">
        <v>0</v>
      </c>
      <c r="K104" s="86" t="n">
        <v>0</v>
      </c>
      <c r="L104" s="85" t="n">
        <v>0</v>
      </c>
      <c r="M104" s="86" t="n">
        <v>0</v>
      </c>
      <c r="N104" s="86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8576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8577</v>
      </c>
      <c r="B106" s="77" t="s">
        <v>17</v>
      </c>
      <c r="C106" s="85" t="n">
        <v>0</v>
      </c>
      <c r="D106" s="86" t="n">
        <v>0</v>
      </c>
      <c r="E106" s="86" t="n">
        <v>0</v>
      </c>
      <c r="F106" s="85" t="n">
        <v>0</v>
      </c>
      <c r="G106" s="86" t="n">
        <v>0</v>
      </c>
      <c r="H106" s="86" t="n">
        <v>0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8578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8579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8580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8916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3</v>
      </c>
      <c r="H110" s="86" t="n">
        <v>-3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4</v>
      </c>
      <c r="N110" s="86" t="n">
        <v>-4</v>
      </c>
      <c r="O110" s="85" t="n">
        <f aca="false">K110+H110+E110</f>
        <v>-3</v>
      </c>
      <c r="P110" s="87" t="n">
        <f aca="false">O110/(J110+G110+D110+1)</f>
        <v>-0.75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10556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13556</v>
      </c>
      <c r="B112" s="77" t="s">
        <v>17</v>
      </c>
      <c r="C112" s="85" t="n">
        <v>50</v>
      </c>
      <c r="D112" s="86" t="n">
        <v>96</v>
      </c>
      <c r="E112" s="86" t="n">
        <v>-46</v>
      </c>
      <c r="F112" s="85" t="n">
        <v>50</v>
      </c>
      <c r="G112" s="86" t="n">
        <v>96</v>
      </c>
      <c r="H112" s="86" t="n">
        <v>-46</v>
      </c>
      <c r="I112" s="85" t="n">
        <v>50</v>
      </c>
      <c r="J112" s="86" t="n">
        <v>96</v>
      </c>
      <c r="K112" s="86" t="n">
        <v>-46</v>
      </c>
      <c r="L112" s="85" t="n">
        <v>50</v>
      </c>
      <c r="M112" s="86" t="n">
        <v>95</v>
      </c>
      <c r="N112" s="86" t="n">
        <v>-45</v>
      </c>
      <c r="O112" s="85" t="n">
        <f aca="false">K112+H112+E112</f>
        <v>-138</v>
      </c>
      <c r="P112" s="87" t="n">
        <f aca="false">O112/(J112+G112+D112+1)</f>
        <v>-0.477508650519031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18287</v>
      </c>
      <c r="B113" s="77" t="s">
        <v>17</v>
      </c>
      <c r="C113" s="85" t="n">
        <v>0</v>
      </c>
      <c r="D113" s="86" t="n">
        <v>44</v>
      </c>
      <c r="E113" s="86" t="n">
        <v>-44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-44</v>
      </c>
      <c r="P113" s="87" t="n">
        <f aca="false">O113/(J113+G113+D113+1)</f>
        <v>-0.977777777777778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18586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19307</v>
      </c>
      <c r="B115" s="77" t="s">
        <v>17</v>
      </c>
      <c r="C115" s="85" t="n">
        <v>0</v>
      </c>
      <c r="D115" s="86" t="n">
        <v>21</v>
      </c>
      <c r="E115" s="86" t="n">
        <v>-21</v>
      </c>
      <c r="F115" s="85" t="n">
        <v>0</v>
      </c>
      <c r="G115" s="86" t="n">
        <v>196</v>
      </c>
      <c r="H115" s="86" t="n">
        <v>-196</v>
      </c>
      <c r="I115" s="85" t="n">
        <v>0</v>
      </c>
      <c r="J115" s="86" t="n">
        <v>0</v>
      </c>
      <c r="K115" s="86" t="n">
        <v>0</v>
      </c>
      <c r="L115" s="85" t="n">
        <v>0</v>
      </c>
      <c r="M115" s="86" t="n">
        <v>0</v>
      </c>
      <c r="N115" s="86" t="n">
        <v>0</v>
      </c>
      <c r="O115" s="85" t="n">
        <f aca="false">K115+H115+E115</f>
        <v>-217</v>
      </c>
      <c r="P115" s="87" t="n">
        <f aca="false">O115/(J115+G115+D115+1)</f>
        <v>-0.995412844036697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26669</v>
      </c>
      <c r="B116" s="77" t="s">
        <v>17</v>
      </c>
      <c r="C116" s="85" t="n">
        <v>0</v>
      </c>
      <c r="D116" s="86" t="n">
        <v>13</v>
      </c>
      <c r="E116" s="86" t="n">
        <v>-13</v>
      </c>
      <c r="F116" s="85" t="n">
        <v>0</v>
      </c>
      <c r="G116" s="86" t="n">
        <v>18</v>
      </c>
      <c r="H116" s="86" t="n">
        <v>-18</v>
      </c>
      <c r="I116" s="85" t="n">
        <v>0</v>
      </c>
      <c r="J116" s="86" t="n">
        <v>22</v>
      </c>
      <c r="K116" s="86" t="n">
        <v>-22</v>
      </c>
      <c r="L116" s="85" t="n">
        <v>0</v>
      </c>
      <c r="M116" s="86" t="n">
        <v>22</v>
      </c>
      <c r="N116" s="86" t="n">
        <v>-22</v>
      </c>
      <c r="O116" s="85" t="n">
        <f aca="false">K116+H116+E116</f>
        <v>-53</v>
      </c>
      <c r="P116" s="87" t="n">
        <f aca="false">O116/(J116+G116+D116+1)</f>
        <v>-0.981481481481482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26909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28030</v>
      </c>
      <c r="B118" s="77" t="s">
        <v>17</v>
      </c>
      <c r="C118" s="85" t="n">
        <v>0</v>
      </c>
      <c r="D118" s="86" t="n">
        <v>22</v>
      </c>
      <c r="E118" s="86" t="n">
        <v>-22</v>
      </c>
      <c r="F118" s="85" t="n">
        <v>0</v>
      </c>
      <c r="G118" s="86" t="n">
        <v>25</v>
      </c>
      <c r="H118" s="86" t="n">
        <v>-25</v>
      </c>
      <c r="I118" s="85" t="n">
        <v>0</v>
      </c>
      <c r="J118" s="86" t="n">
        <v>22</v>
      </c>
      <c r="K118" s="86" t="n">
        <v>-22</v>
      </c>
      <c r="L118" s="85" t="n">
        <v>0</v>
      </c>
      <c r="M118" s="86" t="n">
        <v>27</v>
      </c>
      <c r="N118" s="86" t="n">
        <v>-27</v>
      </c>
      <c r="O118" s="85" t="n">
        <f aca="false">K118+H118+E118</f>
        <v>-69</v>
      </c>
      <c r="P118" s="87" t="n">
        <f aca="false">O118/(J118+G118+D118+1)</f>
        <v>-0.985714285714286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30511</v>
      </c>
      <c r="B119" s="77" t="s">
        <v>17</v>
      </c>
      <c r="C119" s="85" t="n">
        <v>0</v>
      </c>
      <c r="D119" s="86" t="n">
        <v>0</v>
      </c>
      <c r="E119" s="86" t="n">
        <v>0</v>
      </c>
      <c r="F119" s="85" t="n">
        <v>0</v>
      </c>
      <c r="G119" s="86" t="n">
        <v>0</v>
      </c>
      <c r="H119" s="86" t="n">
        <v>0</v>
      </c>
      <c r="I119" s="85" t="n">
        <v>0</v>
      </c>
      <c r="J119" s="86" t="n">
        <v>0</v>
      </c>
      <c r="K119" s="86" t="n">
        <v>0</v>
      </c>
      <c r="L119" s="85" t="n">
        <v>0</v>
      </c>
      <c r="M119" s="86" t="n">
        <v>0</v>
      </c>
      <c r="N119" s="86" t="n">
        <v>0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30889</v>
      </c>
      <c r="B120" s="77" t="s">
        <v>17</v>
      </c>
      <c r="C120" s="85" t="n">
        <v>0</v>
      </c>
      <c r="D120" s="86" t="n">
        <v>64</v>
      </c>
      <c r="E120" s="86" t="n">
        <v>-64</v>
      </c>
      <c r="F120" s="85" t="n">
        <v>0</v>
      </c>
      <c r="G120" s="86" t="n">
        <v>64</v>
      </c>
      <c r="H120" s="86" t="n">
        <v>-64</v>
      </c>
      <c r="I120" s="85" t="n">
        <v>0</v>
      </c>
      <c r="J120" s="86" t="n">
        <v>64</v>
      </c>
      <c r="K120" s="86" t="n">
        <v>-64</v>
      </c>
      <c r="L120" s="85" t="n">
        <v>0</v>
      </c>
      <c r="M120" s="86" t="n">
        <v>64</v>
      </c>
      <c r="N120" s="86" t="n">
        <v>-64</v>
      </c>
      <c r="O120" s="85" t="n">
        <f aca="false">K120+H120+E120</f>
        <v>-192</v>
      </c>
      <c r="P120" s="87" t="n">
        <f aca="false">O120/(J120+G120+D120+1)</f>
        <v>-0.994818652849741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32594</v>
      </c>
      <c r="B121" s="77" t="s">
        <v>17</v>
      </c>
      <c r="C121" s="85" t="n">
        <v>0</v>
      </c>
      <c r="D121" s="86" t="n">
        <v>0</v>
      </c>
      <c r="E121" s="86" t="n">
        <v>0</v>
      </c>
      <c r="F121" s="85" t="n">
        <v>0</v>
      </c>
      <c r="G121" s="86" t="n">
        <v>0</v>
      </c>
      <c r="H121" s="86" t="n">
        <v>0</v>
      </c>
      <c r="I121" s="85" t="n">
        <v>0</v>
      </c>
      <c r="J121" s="86" t="n">
        <v>0</v>
      </c>
      <c r="K121" s="86" t="n">
        <v>0</v>
      </c>
      <c r="L121" s="85" t="n">
        <v>0</v>
      </c>
      <c r="M121" s="86" t="n">
        <v>0</v>
      </c>
      <c r="N121" s="86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33353</v>
      </c>
      <c r="B122" s="77" t="s">
        <v>17</v>
      </c>
      <c r="C122" s="85" t="n">
        <v>0</v>
      </c>
      <c r="D122" s="86" t="n">
        <v>0</v>
      </c>
      <c r="E122" s="86" t="n">
        <v>0</v>
      </c>
      <c r="F122" s="85" t="n">
        <v>0</v>
      </c>
      <c r="G122" s="86" t="n">
        <v>0</v>
      </c>
      <c r="H122" s="86" t="n">
        <v>0</v>
      </c>
      <c r="I122" s="85" t="n">
        <v>0</v>
      </c>
      <c r="J122" s="86" t="n">
        <v>0</v>
      </c>
      <c r="K122" s="86" t="n">
        <v>0</v>
      </c>
      <c r="L122" s="85" t="n">
        <v>0</v>
      </c>
      <c r="M122" s="86" t="n">
        <v>0</v>
      </c>
      <c r="N122" s="86" t="n">
        <v>0</v>
      </c>
      <c r="O122" s="85" t="n">
        <f aca="false">K122+H122+E122</f>
        <v>0</v>
      </c>
      <c r="P122" s="87" t="n">
        <f aca="false">O122/(J122+G122+D122+1)</f>
        <v>0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34866</v>
      </c>
      <c r="B123" s="77" t="s">
        <v>17</v>
      </c>
      <c r="C123" s="85" t="n">
        <v>0</v>
      </c>
      <c r="D123" s="86" t="n">
        <v>0</v>
      </c>
      <c r="E123" s="86" t="n">
        <v>0</v>
      </c>
      <c r="F123" s="85" t="n">
        <v>0</v>
      </c>
      <c r="G123" s="86" t="n">
        <v>0</v>
      </c>
      <c r="H123" s="86" t="n">
        <v>0</v>
      </c>
      <c r="I123" s="85" t="n">
        <v>0</v>
      </c>
      <c r="J123" s="86" t="n">
        <v>0</v>
      </c>
      <c r="K123" s="86" t="n">
        <v>0</v>
      </c>
      <c r="L123" s="85" t="n">
        <v>0</v>
      </c>
      <c r="M123" s="86" t="n">
        <v>0</v>
      </c>
      <c r="N123" s="86" t="n">
        <v>0</v>
      </c>
      <c r="O123" s="85" t="n">
        <f aca="false">K123+H123+E123</f>
        <v>0</v>
      </c>
      <c r="P123" s="87" t="n">
        <f aca="false">O123/(J123+G123+D123+1)</f>
        <v>0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35930</v>
      </c>
      <c r="B124" s="77" t="s">
        <v>17</v>
      </c>
      <c r="C124" s="85" t="n">
        <v>200</v>
      </c>
      <c r="D124" s="86" t="n">
        <v>222</v>
      </c>
      <c r="E124" s="86" t="n">
        <v>-22</v>
      </c>
      <c r="F124" s="85" t="n">
        <v>300</v>
      </c>
      <c r="G124" s="86" t="n">
        <v>165</v>
      </c>
      <c r="H124" s="86" t="n">
        <v>135</v>
      </c>
      <c r="I124" s="85" t="n">
        <v>0</v>
      </c>
      <c r="J124" s="86" t="n">
        <v>11</v>
      </c>
      <c r="K124" s="86" t="n">
        <v>-11</v>
      </c>
      <c r="L124" s="85" t="n">
        <v>0</v>
      </c>
      <c r="M124" s="86" t="n">
        <v>0</v>
      </c>
      <c r="N124" s="86" t="n">
        <v>0</v>
      </c>
      <c r="O124" s="85" t="n">
        <f aca="false">K124+H124+E124</f>
        <v>102</v>
      </c>
      <c r="P124" s="87" t="n">
        <f aca="false">O124/(J124+G124+D124+1)</f>
        <v>0.255639097744361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X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40016</v>
      </c>
      <c r="B125" s="77" t="s">
        <v>17</v>
      </c>
      <c r="C125" s="85" t="n">
        <v>0</v>
      </c>
      <c r="D125" s="86" t="n">
        <v>10</v>
      </c>
      <c r="E125" s="86" t="n">
        <v>-10</v>
      </c>
      <c r="F125" s="85" t="n">
        <v>200</v>
      </c>
      <c r="G125" s="86" t="n">
        <v>6</v>
      </c>
      <c r="H125" s="86" t="n">
        <v>194</v>
      </c>
      <c r="I125" s="85" t="n">
        <v>0</v>
      </c>
      <c r="J125" s="86" t="n">
        <v>9</v>
      </c>
      <c r="K125" s="86" t="n">
        <v>-9</v>
      </c>
      <c r="L125" s="85" t="n">
        <v>0</v>
      </c>
      <c r="M125" s="86" t="n">
        <v>5</v>
      </c>
      <c r="N125" s="86" t="n">
        <v>-5</v>
      </c>
      <c r="O125" s="85" t="n">
        <f aca="false">K125+H125+E125</f>
        <v>175</v>
      </c>
      <c r="P125" s="87" t="n">
        <f aca="false">O125/(J125+G125+D125+1)</f>
        <v>6.73076923076923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X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40018</v>
      </c>
      <c r="B126" s="77" t="s">
        <v>17</v>
      </c>
      <c r="C126" s="85" t="n">
        <v>0</v>
      </c>
      <c r="D126" s="86" t="n">
        <v>980</v>
      </c>
      <c r="E126" s="86" t="n">
        <v>-980</v>
      </c>
      <c r="F126" s="85" t="n">
        <v>1000</v>
      </c>
      <c r="G126" s="86" t="n">
        <v>993</v>
      </c>
      <c r="H126" s="86" t="n">
        <v>7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-973</v>
      </c>
      <c r="P126" s="87" t="n">
        <f aca="false">O126/(J126+G126+D126+1)</f>
        <v>-0.49290780141844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47"/>
      <c r="B127" s="47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124"/>
      <c r="Q127" s="125"/>
      <c r="R127" s="126"/>
      <c r="S127" s="126"/>
    </row>
    <row r="128" customFormat="false" ht="17" hidden="false" customHeight="false" outlineLevel="0" collapsed="false">
      <c r="A128" s="97" t="s">
        <v>18</v>
      </c>
      <c r="B128" s="97"/>
      <c r="C128" s="17"/>
      <c r="D128" s="17"/>
      <c r="E128" s="17" t="n">
        <f aca="false">SUM(E10:E127)</f>
        <v>286187</v>
      </c>
      <c r="F128" s="17"/>
      <c r="G128" s="17"/>
      <c r="H128" s="17" t="n">
        <f aca="false">SUM(H10:H127)</f>
        <v>461871</v>
      </c>
      <c r="I128" s="17"/>
      <c r="J128" s="17"/>
      <c r="K128" s="17" t="n">
        <f aca="false">SUM(K10:K127)</f>
        <v>1489</v>
      </c>
      <c r="L128" s="17"/>
      <c r="M128" s="17" t="n">
        <f aca="false">SUM(M10:M127)</f>
        <v>1768013</v>
      </c>
      <c r="N128" s="17" t="n">
        <f aca="false">SUM(N10:N127)</f>
        <v>-17305</v>
      </c>
      <c r="O128" s="17"/>
      <c r="P128" s="98"/>
      <c r="Q128" s="97" t="n">
        <f aca="false">COUNTIF(Q10:Q127,"X")</f>
        <v>0</v>
      </c>
      <c r="R128" s="97" t="n">
        <f aca="false">COUNTIF(R10:R127,"X")</f>
        <v>10</v>
      </c>
      <c r="S128" s="97" t="n">
        <f aca="false">COUNTIF(S10:S127,"X")</f>
        <v>0</v>
      </c>
    </row>
    <row r="129" customFormat="false" ht="17" hidden="false" customHeight="false" outlineLevel="0" collapsed="false">
      <c r="N129" s="100" t="n">
        <f aca="false">N128/M128</f>
        <v>-0.009787823958308</v>
      </c>
    </row>
    <row r="130" customFormat="false" ht="17" hidden="false" customHeight="false" outlineLevel="0" collapsed="false"/>
    <row r="131" customFormat="false" ht="17" hidden="false" customHeight="false" outlineLevel="0" collapsed="false"/>
    <row r="132" customFormat="false" ht="17" hidden="false" customHeight="false" outlineLevel="0" collapsed="false"/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984027777777778" header="0.459722222222222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4" activeCellId="0" sqref="B4 B4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9" min="23" style="49" width="7.85"/>
    <col collapsed="false" customWidth="true" hidden="false" outlineLevel="0" max="249" min="40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37039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52</v>
      </c>
      <c r="G4" s="9" t="s">
        <v>53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6"/>
      <c r="AL7" s="106"/>
      <c r="AM7" s="106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37036</v>
      </c>
      <c r="D8" s="69"/>
      <c r="E8" s="70" t="str">
        <f aca="false">TEXT(WEEKDAY(C8),"dddd")</f>
        <v>Friday</v>
      </c>
      <c r="F8" s="68" t="n">
        <f aca="false">F9</f>
        <v>37037</v>
      </c>
      <c r="G8" s="69"/>
      <c r="H8" s="70" t="str">
        <f aca="false">TEXT(WEEKDAY(F8),"dddd")</f>
        <v>Saturday</v>
      </c>
      <c r="I8" s="68" t="n">
        <f aca="false">I9</f>
        <v>37038</v>
      </c>
      <c r="J8" s="69"/>
      <c r="K8" s="70" t="str">
        <f aca="false">TEXT(WEEKDAY(I8),"dddd")</f>
        <v>Sunday</v>
      </c>
      <c r="L8" s="68" t="n">
        <f aca="false">L9</f>
        <v>37039</v>
      </c>
      <c r="M8" s="69"/>
      <c r="N8" s="70" t="str">
        <f aca="false">TEXT(WEEKDAY(L8),"dddd")</f>
        <v>Monday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37036</v>
      </c>
      <c r="D9" s="111" t="n">
        <v>37036</v>
      </c>
      <c r="E9" s="111" t="n">
        <v>37036</v>
      </c>
      <c r="F9" s="112" t="n">
        <v>37037</v>
      </c>
      <c r="G9" s="111" t="n">
        <v>37037</v>
      </c>
      <c r="H9" s="111" t="n">
        <v>37037</v>
      </c>
      <c r="I9" s="112" t="n">
        <v>37038</v>
      </c>
      <c r="J9" s="111" t="n">
        <v>37038</v>
      </c>
      <c r="K9" s="111" t="n">
        <v>37038</v>
      </c>
      <c r="L9" s="112" t="n">
        <v>37039</v>
      </c>
      <c r="M9" s="111" t="n">
        <v>37039</v>
      </c>
      <c r="N9" s="111" t="n">
        <v>37039</v>
      </c>
      <c r="O9" s="85" t="n">
        <f aca="false">K9+H9+E9</f>
        <v>111111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275</v>
      </c>
      <c r="D10" s="86" t="n">
        <v>292</v>
      </c>
      <c r="E10" s="86" t="n">
        <v>-17</v>
      </c>
      <c r="F10" s="85" t="n">
        <v>275</v>
      </c>
      <c r="G10" s="86" t="n">
        <v>297</v>
      </c>
      <c r="H10" s="86" t="n">
        <v>-22</v>
      </c>
      <c r="I10" s="85" t="n">
        <v>275</v>
      </c>
      <c r="J10" s="86" t="n">
        <v>311</v>
      </c>
      <c r="K10" s="86" t="n">
        <v>-36</v>
      </c>
      <c r="L10" s="85" t="n">
        <v>275</v>
      </c>
      <c r="M10" s="86" t="n">
        <v>315</v>
      </c>
      <c r="N10" s="86" t="n">
        <v>-40</v>
      </c>
      <c r="O10" s="85" t="n">
        <f aca="false">K10+H10+E10</f>
        <v>-75</v>
      </c>
      <c r="P10" s="87" t="n">
        <f aca="false">O10/(J10+G10+D10+1)</f>
        <v>-0.0832408435072142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687</v>
      </c>
      <c r="E11" s="86" t="n">
        <v>13</v>
      </c>
      <c r="F11" s="85" t="n">
        <v>600</v>
      </c>
      <c r="G11" s="86" t="n">
        <v>708</v>
      </c>
      <c r="H11" s="86" t="n">
        <v>-108</v>
      </c>
      <c r="I11" s="85" t="n">
        <v>600</v>
      </c>
      <c r="J11" s="86" t="n">
        <v>750</v>
      </c>
      <c r="K11" s="86" t="n">
        <v>-150</v>
      </c>
      <c r="L11" s="85" t="n">
        <v>600</v>
      </c>
      <c r="M11" s="86" t="n">
        <v>791</v>
      </c>
      <c r="N11" s="86" t="n">
        <v>-191</v>
      </c>
      <c r="O11" s="85" t="n">
        <f aca="false">K11+H11+E11</f>
        <v>-245</v>
      </c>
      <c r="P11" s="87" t="n">
        <f aca="false">O11/(J11+G11+D11+1)</f>
        <v>-0.114165890027959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109</v>
      </c>
      <c r="E12" s="86" t="n">
        <v>-9</v>
      </c>
      <c r="F12" s="85" t="n">
        <v>100</v>
      </c>
      <c r="G12" s="86" t="n">
        <v>118</v>
      </c>
      <c r="H12" s="86" t="n">
        <v>-18</v>
      </c>
      <c r="I12" s="85" t="n">
        <v>100</v>
      </c>
      <c r="J12" s="86" t="n">
        <v>127</v>
      </c>
      <c r="K12" s="86" t="n">
        <v>-27</v>
      </c>
      <c r="L12" s="85" t="n">
        <v>100</v>
      </c>
      <c r="M12" s="86" t="n">
        <v>123</v>
      </c>
      <c r="N12" s="86" t="n">
        <v>-23</v>
      </c>
      <c r="O12" s="85" t="n">
        <f aca="false">K12+H12+E12</f>
        <v>-54</v>
      </c>
      <c r="P12" s="87" t="n">
        <f aca="false">O12/(J12+G12+D12+1)</f>
        <v>-0.152112676056338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1286</v>
      </c>
      <c r="D13" s="86" t="n">
        <v>1148</v>
      </c>
      <c r="E13" s="86" t="n">
        <v>138</v>
      </c>
      <c r="F13" s="85" t="n">
        <v>1198</v>
      </c>
      <c r="G13" s="86" t="n">
        <v>1198</v>
      </c>
      <c r="H13" s="86" t="n">
        <v>0</v>
      </c>
      <c r="I13" s="85" t="n">
        <v>1198</v>
      </c>
      <c r="J13" s="86" t="n">
        <v>1280</v>
      </c>
      <c r="K13" s="86" t="n">
        <v>-82</v>
      </c>
      <c r="L13" s="85" t="n">
        <v>1198</v>
      </c>
      <c r="M13" s="86" t="n">
        <v>1319</v>
      </c>
      <c r="N13" s="86" t="n">
        <v>-121</v>
      </c>
      <c r="O13" s="85" t="n">
        <f aca="false">K13+H13+E13</f>
        <v>56</v>
      </c>
      <c r="P13" s="87" t="n">
        <f aca="false">O13/(J13+G13+D13+1)</f>
        <v>0.0154397573752412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494</v>
      </c>
      <c r="D14" s="86" t="n">
        <v>482</v>
      </c>
      <c r="E14" s="86" t="n">
        <v>12</v>
      </c>
      <c r="F14" s="85" t="n">
        <v>101</v>
      </c>
      <c r="G14" s="86" t="n">
        <v>484</v>
      </c>
      <c r="H14" s="86" t="n">
        <v>-383</v>
      </c>
      <c r="I14" s="85" t="n">
        <v>101</v>
      </c>
      <c r="J14" s="86" t="n">
        <v>489</v>
      </c>
      <c r="K14" s="86" t="n">
        <v>-388</v>
      </c>
      <c r="L14" s="85" t="n">
        <v>101</v>
      </c>
      <c r="M14" s="86" t="n">
        <v>499</v>
      </c>
      <c r="N14" s="86" t="n">
        <v>-398</v>
      </c>
      <c r="O14" s="85" t="n">
        <f aca="false">K14+H14+E14</f>
        <v>-759</v>
      </c>
      <c r="P14" s="87" t="n">
        <f aca="false">O14/(J14+G14+D14+1)</f>
        <v>-0.521291208791209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3000</v>
      </c>
      <c r="D15" s="86" t="n">
        <v>3021</v>
      </c>
      <c r="E15" s="86" t="n">
        <v>-21</v>
      </c>
      <c r="F15" s="85" t="n">
        <v>3064</v>
      </c>
      <c r="G15" s="86" t="n">
        <v>3064</v>
      </c>
      <c r="H15" s="86" t="n">
        <v>0</v>
      </c>
      <c r="I15" s="85" t="n">
        <v>3064</v>
      </c>
      <c r="J15" s="86" t="n">
        <v>3142</v>
      </c>
      <c r="K15" s="86" t="n">
        <v>-78</v>
      </c>
      <c r="L15" s="85" t="n">
        <v>3064</v>
      </c>
      <c r="M15" s="86" t="n">
        <v>3218</v>
      </c>
      <c r="N15" s="86" t="n">
        <v>-154</v>
      </c>
      <c r="O15" s="85" t="n">
        <f aca="false">K15+H15+E15</f>
        <v>-99</v>
      </c>
      <c r="P15" s="87" t="n">
        <f aca="false">O15/(J15+G15+D15+1)</f>
        <v>-0.0107282184655397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 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5000</v>
      </c>
      <c r="D16" s="86" t="n">
        <v>5871</v>
      </c>
      <c r="E16" s="86" t="n">
        <v>-871</v>
      </c>
      <c r="F16" s="85" t="n">
        <v>5000</v>
      </c>
      <c r="G16" s="86" t="n">
        <v>5961</v>
      </c>
      <c r="H16" s="86" t="n">
        <v>-961</v>
      </c>
      <c r="I16" s="85" t="n">
        <v>5000</v>
      </c>
      <c r="J16" s="86" t="n">
        <v>6125</v>
      </c>
      <c r="K16" s="86" t="n">
        <v>-1125</v>
      </c>
      <c r="L16" s="85" t="n">
        <v>5000</v>
      </c>
      <c r="M16" s="86" t="n">
        <v>6237</v>
      </c>
      <c r="N16" s="86" t="n">
        <v>-1237</v>
      </c>
      <c r="O16" s="85" t="n">
        <f aca="false">K16+H16+E16</f>
        <v>-2957</v>
      </c>
      <c r="P16" s="87" t="n">
        <f aca="false">O16/(J16+G16+D16+1)</f>
        <v>-0.164661989085644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321</v>
      </c>
      <c r="E17" s="86" t="n">
        <v>-321</v>
      </c>
      <c r="F17" s="85" t="n">
        <v>0</v>
      </c>
      <c r="G17" s="86" t="n">
        <v>323</v>
      </c>
      <c r="H17" s="86" t="n">
        <v>-323</v>
      </c>
      <c r="I17" s="85" t="n">
        <v>0</v>
      </c>
      <c r="J17" s="86" t="n">
        <v>325</v>
      </c>
      <c r="K17" s="86" t="n">
        <v>-325</v>
      </c>
      <c r="L17" s="85" t="n">
        <v>0</v>
      </c>
      <c r="M17" s="86" t="n">
        <v>334</v>
      </c>
      <c r="N17" s="86" t="n">
        <v>-334</v>
      </c>
      <c r="O17" s="85" t="n">
        <f aca="false">K17+H17+E17</f>
        <v>-969</v>
      </c>
      <c r="P17" s="87" t="n">
        <f aca="false">O17/(J17+G17+D17+1)</f>
        <v>-0.998969072164949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4313</v>
      </c>
      <c r="D18" s="86" t="n">
        <v>3939</v>
      </c>
      <c r="E18" s="86" t="n">
        <v>374</v>
      </c>
      <c r="F18" s="85" t="n">
        <v>4032</v>
      </c>
      <c r="G18" s="86" t="n">
        <v>3989</v>
      </c>
      <c r="H18" s="86" t="n">
        <v>43</v>
      </c>
      <c r="I18" s="85" t="n">
        <v>4080</v>
      </c>
      <c r="J18" s="86" t="n">
        <v>4081</v>
      </c>
      <c r="K18" s="86" t="n">
        <v>-1</v>
      </c>
      <c r="L18" s="85" t="n">
        <v>4099</v>
      </c>
      <c r="M18" s="86" t="n">
        <v>4147</v>
      </c>
      <c r="N18" s="86" t="n">
        <v>-48</v>
      </c>
      <c r="O18" s="85" t="n">
        <f aca="false">K18+H18+E18</f>
        <v>416</v>
      </c>
      <c r="P18" s="87" t="n">
        <f aca="false">O18/(J18+G18+D18+1)</f>
        <v>0.0346378018318068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5163</v>
      </c>
      <c r="D19" s="86" t="n">
        <v>4159</v>
      </c>
      <c r="E19" s="86" t="n">
        <v>1004</v>
      </c>
      <c r="F19" s="85" t="n">
        <v>4346</v>
      </c>
      <c r="G19" s="86" t="n">
        <v>4346</v>
      </c>
      <c r="H19" s="86" t="n">
        <v>0</v>
      </c>
      <c r="I19" s="85" t="n">
        <v>4346</v>
      </c>
      <c r="J19" s="86" t="n">
        <v>4672</v>
      </c>
      <c r="K19" s="86" t="n">
        <v>-326</v>
      </c>
      <c r="L19" s="85" t="n">
        <v>4346</v>
      </c>
      <c r="M19" s="86" t="n">
        <v>4864</v>
      </c>
      <c r="N19" s="86" t="n">
        <v>-518</v>
      </c>
      <c r="O19" s="85" t="n">
        <f aca="false">K19+H19+E19</f>
        <v>678</v>
      </c>
      <c r="P19" s="87" t="n">
        <f aca="false">O19/(J19+G19+D19+1)</f>
        <v>0.0514493853392017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433229</v>
      </c>
      <c r="D20" s="86" t="n">
        <v>409809</v>
      </c>
      <c r="E20" s="86" t="n">
        <v>23420</v>
      </c>
      <c r="F20" s="85" t="n">
        <v>431154</v>
      </c>
      <c r="G20" s="86" t="n">
        <v>430546</v>
      </c>
      <c r="H20" s="86" t="n">
        <v>608</v>
      </c>
      <c r="I20" s="85" t="n">
        <v>462716</v>
      </c>
      <c r="J20" s="86" t="n">
        <v>467218</v>
      </c>
      <c r="K20" s="86" t="n">
        <v>-4502</v>
      </c>
      <c r="L20" s="85" t="n">
        <v>490332</v>
      </c>
      <c r="M20" s="86" t="n">
        <v>493609</v>
      </c>
      <c r="N20" s="86" t="n">
        <v>-3277</v>
      </c>
      <c r="O20" s="85" t="n">
        <f aca="false">K20+H20+E20</f>
        <v>19526</v>
      </c>
      <c r="P20" s="87" t="n">
        <f aca="false">O20/(J20+G20+D20+1)</f>
        <v>0.0149329980559418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900</v>
      </c>
      <c r="D21" s="86" t="n">
        <v>1331</v>
      </c>
      <c r="E21" s="86" t="n">
        <v>-431</v>
      </c>
      <c r="F21" s="85" t="n">
        <v>900</v>
      </c>
      <c r="G21" s="86" t="n">
        <v>1349</v>
      </c>
      <c r="H21" s="86" t="n">
        <v>-449</v>
      </c>
      <c r="I21" s="85" t="n">
        <v>900</v>
      </c>
      <c r="J21" s="86" t="n">
        <v>1386</v>
      </c>
      <c r="K21" s="86" t="n">
        <v>-486</v>
      </c>
      <c r="L21" s="85" t="n">
        <v>900</v>
      </c>
      <c r="M21" s="86" t="n">
        <v>1449</v>
      </c>
      <c r="N21" s="86" t="n">
        <v>-549</v>
      </c>
      <c r="O21" s="85" t="n">
        <f aca="false">K21+H21+E21</f>
        <v>-1366</v>
      </c>
      <c r="P21" s="87" t="n">
        <f aca="false">O21/(J21+G21+D21+1)</f>
        <v>-0.335874108679616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557</v>
      </c>
      <c r="D22" s="86" t="n">
        <v>553</v>
      </c>
      <c r="E22" s="86" t="n">
        <v>4</v>
      </c>
      <c r="F22" s="85" t="n">
        <v>457</v>
      </c>
      <c r="G22" s="86" t="n">
        <v>594</v>
      </c>
      <c r="H22" s="86" t="n">
        <v>-137</v>
      </c>
      <c r="I22" s="85" t="n">
        <v>457</v>
      </c>
      <c r="J22" s="86" t="n">
        <v>660</v>
      </c>
      <c r="K22" s="86" t="n">
        <v>-203</v>
      </c>
      <c r="L22" s="85" t="n">
        <v>457</v>
      </c>
      <c r="M22" s="86" t="n">
        <v>702</v>
      </c>
      <c r="N22" s="86" t="n">
        <v>-245</v>
      </c>
      <c r="O22" s="85" t="n">
        <f aca="false">K22+H22+E22</f>
        <v>-336</v>
      </c>
      <c r="P22" s="87" t="n">
        <f aca="false">O22/(J22+G22+D22+1)</f>
        <v>-0.185840707964602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 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400</v>
      </c>
      <c r="D23" s="86" t="n">
        <v>323</v>
      </c>
      <c r="E23" s="86" t="n">
        <v>77</v>
      </c>
      <c r="F23" s="85" t="n">
        <v>330</v>
      </c>
      <c r="G23" s="86" t="n">
        <v>340</v>
      </c>
      <c r="H23" s="86" t="n">
        <v>-10</v>
      </c>
      <c r="I23" s="85" t="n">
        <v>330</v>
      </c>
      <c r="J23" s="86" t="n">
        <v>356</v>
      </c>
      <c r="K23" s="86" t="n">
        <v>-26</v>
      </c>
      <c r="L23" s="85" t="n">
        <v>330</v>
      </c>
      <c r="M23" s="86" t="n">
        <v>365</v>
      </c>
      <c r="N23" s="86" t="n">
        <v>-35</v>
      </c>
      <c r="O23" s="85" t="n">
        <f aca="false">K23+H23+E23</f>
        <v>41</v>
      </c>
      <c r="P23" s="87" t="n">
        <f aca="false">O23/(J23+G23+D23+1)</f>
        <v>0.0401960784313726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33935</v>
      </c>
      <c r="D24" s="86" t="n">
        <v>44289</v>
      </c>
      <c r="E24" s="86" t="n">
        <v>-10354</v>
      </c>
      <c r="F24" s="85" t="n">
        <v>41852</v>
      </c>
      <c r="G24" s="86" t="n">
        <v>37542</v>
      </c>
      <c r="H24" s="86" t="n">
        <v>4310</v>
      </c>
      <c r="I24" s="85" t="n">
        <v>37520</v>
      </c>
      <c r="J24" s="86" t="n">
        <v>34261</v>
      </c>
      <c r="K24" s="86" t="n">
        <v>3259</v>
      </c>
      <c r="L24" s="85" t="n">
        <v>37791</v>
      </c>
      <c r="M24" s="86" t="n">
        <v>35256</v>
      </c>
      <c r="N24" s="86" t="n">
        <v>2535</v>
      </c>
      <c r="O24" s="85" t="n">
        <f aca="false">K24+H24+E24</f>
        <v>-2785</v>
      </c>
      <c r="P24" s="87" t="n">
        <f aca="false">O24/(J24+G24+D24+1)</f>
        <v>-0.023989387818387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24918</v>
      </c>
      <c r="D25" s="86" t="n">
        <v>26772</v>
      </c>
      <c r="E25" s="86" t="n">
        <v>-1854</v>
      </c>
      <c r="F25" s="85" t="n">
        <v>23918</v>
      </c>
      <c r="G25" s="86" t="n">
        <v>24710</v>
      </c>
      <c r="H25" s="86" t="n">
        <v>-792</v>
      </c>
      <c r="I25" s="85" t="n">
        <v>23918</v>
      </c>
      <c r="J25" s="86" t="n">
        <v>23405</v>
      </c>
      <c r="K25" s="86" t="n">
        <v>513</v>
      </c>
      <c r="L25" s="85" t="n">
        <v>23918</v>
      </c>
      <c r="M25" s="86" t="n">
        <v>23110</v>
      </c>
      <c r="N25" s="86" t="n">
        <v>808</v>
      </c>
      <c r="O25" s="85" t="n">
        <f aca="false">K25+H25+E25</f>
        <v>-2133</v>
      </c>
      <c r="P25" s="87" t="n">
        <f aca="false">O25/(J25+G25+D25+1)</f>
        <v>-0.0284825339173165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188152</v>
      </c>
      <c r="D26" s="86" t="n">
        <v>141170</v>
      </c>
      <c r="E26" s="86" t="n">
        <v>46982</v>
      </c>
      <c r="F26" s="85" t="n">
        <v>121890</v>
      </c>
      <c r="G26" s="86" t="n">
        <v>120569</v>
      </c>
      <c r="H26" s="86" t="n">
        <v>1321</v>
      </c>
      <c r="I26" s="85" t="n">
        <v>114228</v>
      </c>
      <c r="J26" s="86" t="n">
        <v>116372</v>
      </c>
      <c r="K26" s="86" t="n">
        <v>-2144</v>
      </c>
      <c r="L26" s="85" t="n">
        <v>112154</v>
      </c>
      <c r="M26" s="86" t="n">
        <v>115801</v>
      </c>
      <c r="N26" s="86" t="n">
        <v>-3647</v>
      </c>
      <c r="O26" s="85" t="n">
        <f aca="false">K26+H26+E26</f>
        <v>46159</v>
      </c>
      <c r="P26" s="87" t="n">
        <f aca="false">O26/(J26+G26+D26+1)</f>
        <v>0.122077585477319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19128</v>
      </c>
      <c r="D27" s="86" t="n">
        <v>13997</v>
      </c>
      <c r="E27" s="86" t="n">
        <v>5131</v>
      </c>
      <c r="F27" s="85" t="n">
        <v>6778</v>
      </c>
      <c r="G27" s="86" t="n">
        <v>8489</v>
      </c>
      <c r="H27" s="86" t="n">
        <v>-1711</v>
      </c>
      <c r="I27" s="85" t="n">
        <v>6778</v>
      </c>
      <c r="J27" s="86" t="n">
        <v>5940</v>
      </c>
      <c r="K27" s="86" t="n">
        <v>838</v>
      </c>
      <c r="L27" s="85" t="n">
        <v>6778</v>
      </c>
      <c r="M27" s="86" t="n">
        <v>5772</v>
      </c>
      <c r="N27" s="86" t="n">
        <v>1006</v>
      </c>
      <c r="O27" s="85" t="n">
        <f aca="false">K27+H27+E27</f>
        <v>4258</v>
      </c>
      <c r="P27" s="87" t="n">
        <f aca="false">O27/(J27+G27+D27+1)</f>
        <v>0.149787174165406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X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116413</v>
      </c>
      <c r="D28" s="86" t="n">
        <v>111519</v>
      </c>
      <c r="E28" s="86" t="n">
        <v>4894</v>
      </c>
      <c r="F28" s="85" t="n">
        <v>101719</v>
      </c>
      <c r="G28" s="86" t="n">
        <v>108813</v>
      </c>
      <c r="H28" s="86" t="n">
        <v>-7094</v>
      </c>
      <c r="I28" s="85" t="n">
        <v>101114</v>
      </c>
      <c r="J28" s="86" t="n">
        <v>107756</v>
      </c>
      <c r="K28" s="86" t="n">
        <v>-6642</v>
      </c>
      <c r="L28" s="85" t="n">
        <v>96488</v>
      </c>
      <c r="M28" s="86" t="n">
        <v>101606</v>
      </c>
      <c r="N28" s="86" t="n">
        <v>-5118</v>
      </c>
      <c r="O28" s="85" t="n">
        <f aca="false">K28+H28+E28</f>
        <v>-8842</v>
      </c>
      <c r="P28" s="87" t="n">
        <f aca="false">O28/(J28+G28+D28+1)</f>
        <v>-0.0269500044195325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24000</v>
      </c>
      <c r="D29" s="86" t="n">
        <v>14049</v>
      </c>
      <c r="E29" s="86" t="n">
        <v>9951</v>
      </c>
      <c r="F29" s="85" t="n">
        <v>24000</v>
      </c>
      <c r="G29" s="86" t="n">
        <v>14049</v>
      </c>
      <c r="H29" s="86" t="n">
        <v>9951</v>
      </c>
      <c r="I29" s="85" t="n">
        <v>18000</v>
      </c>
      <c r="J29" s="86" t="n">
        <v>14049</v>
      </c>
      <c r="K29" s="86" t="n">
        <v>3951</v>
      </c>
      <c r="L29" s="85" t="n">
        <v>7500</v>
      </c>
      <c r="M29" s="86" t="n">
        <v>14049</v>
      </c>
      <c r="N29" s="86" t="n">
        <v>-6549</v>
      </c>
      <c r="O29" s="85" t="n">
        <f aca="false">K29+H29+E29</f>
        <v>23853</v>
      </c>
      <c r="P29" s="87" t="n">
        <f aca="false">O29/(J29+G29+D29+1)</f>
        <v>0.565934326658442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411163</v>
      </c>
      <c r="D30" s="86" t="n">
        <v>317891</v>
      </c>
      <c r="E30" s="86" t="n">
        <v>93272</v>
      </c>
      <c r="F30" s="85" t="n">
        <v>317981</v>
      </c>
      <c r="G30" s="86" t="n">
        <v>317104</v>
      </c>
      <c r="H30" s="86" t="n">
        <v>877</v>
      </c>
      <c r="I30" s="85" t="n">
        <v>299034</v>
      </c>
      <c r="J30" s="86" t="n">
        <v>308378</v>
      </c>
      <c r="K30" s="86" t="n">
        <v>-9344</v>
      </c>
      <c r="L30" s="85" t="n">
        <v>295000</v>
      </c>
      <c r="M30" s="86" t="n">
        <v>310826</v>
      </c>
      <c r="N30" s="86" t="n">
        <v>-15826</v>
      </c>
      <c r="O30" s="85" t="n">
        <f aca="false">K30+H30+E30</f>
        <v>84805</v>
      </c>
      <c r="P30" s="87" t="n">
        <f aca="false">O30/(J30+G30+D30+1)</f>
        <v>0.0898954179360466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48839</v>
      </c>
      <c r="D31" s="86" t="n">
        <v>29623</v>
      </c>
      <c r="E31" s="86" t="n">
        <v>19216</v>
      </c>
      <c r="F31" s="85" t="n">
        <v>17311</v>
      </c>
      <c r="G31" s="86" t="n">
        <v>27568</v>
      </c>
      <c r="H31" s="86" t="n">
        <v>-10257</v>
      </c>
      <c r="I31" s="85" t="n">
        <v>21928</v>
      </c>
      <c r="J31" s="86" t="n">
        <v>24938</v>
      </c>
      <c r="K31" s="86" t="n">
        <v>-3010</v>
      </c>
      <c r="L31" s="85" t="n">
        <v>16887</v>
      </c>
      <c r="M31" s="86" t="n">
        <v>24925</v>
      </c>
      <c r="N31" s="86" t="n">
        <v>-8038</v>
      </c>
      <c r="O31" s="85" t="n">
        <f aca="false">K31+H31+E31</f>
        <v>5949</v>
      </c>
      <c r="P31" s="87" t="n">
        <f aca="false">O31/(J31+G31+D31+1)</f>
        <v>0.0724339461828808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X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20000</v>
      </c>
      <c r="D32" s="86" t="n">
        <v>19262</v>
      </c>
      <c r="E32" s="86" t="n">
        <v>738</v>
      </c>
      <c r="F32" s="85" t="n">
        <v>17000</v>
      </c>
      <c r="G32" s="86" t="n">
        <v>18068</v>
      </c>
      <c r="H32" s="86" t="n">
        <v>-1068</v>
      </c>
      <c r="I32" s="85" t="n">
        <v>17000</v>
      </c>
      <c r="J32" s="86" t="n">
        <v>17853</v>
      </c>
      <c r="K32" s="86" t="n">
        <v>-853</v>
      </c>
      <c r="L32" s="85" t="n">
        <v>15000</v>
      </c>
      <c r="M32" s="86" t="n">
        <v>16595</v>
      </c>
      <c r="N32" s="86" t="n">
        <v>-1595</v>
      </c>
      <c r="O32" s="85" t="n">
        <f aca="false">K32+H32+E32</f>
        <v>-1183</v>
      </c>
      <c r="P32" s="87" t="n">
        <f aca="false">O32/(J32+G32+D32+1)</f>
        <v>-0.0214373731516382</v>
      </c>
      <c r="Q32" s="88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11728</v>
      </c>
      <c r="D33" s="134" t="n">
        <v>11088</v>
      </c>
      <c r="E33" s="134" t="n">
        <v>640</v>
      </c>
      <c r="F33" s="133" t="n">
        <v>10600</v>
      </c>
      <c r="G33" s="134" t="n">
        <v>8651</v>
      </c>
      <c r="H33" s="134" t="n">
        <v>1949</v>
      </c>
      <c r="I33" s="133" t="n">
        <v>10600</v>
      </c>
      <c r="J33" s="134" t="n">
        <v>4859</v>
      </c>
      <c r="K33" s="134" t="n">
        <v>5741</v>
      </c>
      <c r="L33" s="133" t="n">
        <v>5300</v>
      </c>
      <c r="M33" s="134" t="n">
        <v>4826</v>
      </c>
      <c r="N33" s="134" t="n">
        <v>474</v>
      </c>
      <c r="O33" s="85" t="n">
        <f aca="false">K33+H33+E33</f>
        <v>8330</v>
      </c>
      <c r="P33" s="87" t="n">
        <f aca="false">O33/(J33+G33+D33+1)</f>
        <v>0.338631651693158</v>
      </c>
      <c r="Q33" s="88"/>
      <c r="R33" s="89" t="s">
        <v>44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X</v>
      </c>
      <c r="U33" s="116" t="str">
        <f aca="false">IF($C$4="High Inventory",IF(AND($O33&gt;=0,$P33&gt;=Summary!$C$150),"X"," "),IF(AND($O33&lt;=0,$P33&lt;=-Summary!$C$150),"X"," "))</f>
        <v>X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90619</v>
      </c>
      <c r="D34" s="86" t="n">
        <v>54399</v>
      </c>
      <c r="E34" s="86" t="n">
        <v>36220</v>
      </c>
      <c r="F34" s="85" t="n">
        <v>41536</v>
      </c>
      <c r="G34" s="86" t="n">
        <v>49810</v>
      </c>
      <c r="H34" s="86" t="n">
        <v>-8274</v>
      </c>
      <c r="I34" s="85" t="n">
        <v>41536</v>
      </c>
      <c r="J34" s="86" t="n">
        <v>47369</v>
      </c>
      <c r="K34" s="86" t="n">
        <v>-5833</v>
      </c>
      <c r="L34" s="85" t="n">
        <v>41536</v>
      </c>
      <c r="M34" s="86" t="n">
        <v>49632</v>
      </c>
      <c r="N34" s="86" t="n">
        <v>-8096</v>
      </c>
      <c r="O34" s="85" t="n">
        <f aca="false">K34+H34+E34</f>
        <v>22113</v>
      </c>
      <c r="P34" s="87" t="n">
        <f aca="false">O34/(J34+G34+D34+1)</f>
        <v>0.145884324345721</v>
      </c>
      <c r="Q34" s="88"/>
      <c r="R34" s="89" t="s">
        <v>44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X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24194</v>
      </c>
      <c r="D35" s="86" t="n">
        <v>31294</v>
      </c>
      <c r="E35" s="86" t="n">
        <v>-7100</v>
      </c>
      <c r="F35" s="85" t="n">
        <v>12106</v>
      </c>
      <c r="G35" s="86" t="n">
        <v>21640</v>
      </c>
      <c r="H35" s="86" t="n">
        <v>-9534</v>
      </c>
      <c r="I35" s="85" t="n">
        <v>12106</v>
      </c>
      <c r="J35" s="86" t="n">
        <v>20428</v>
      </c>
      <c r="K35" s="86" t="n">
        <v>-8322</v>
      </c>
      <c r="L35" s="85" t="n">
        <v>12106</v>
      </c>
      <c r="M35" s="86" t="n">
        <v>22008</v>
      </c>
      <c r="N35" s="86" t="n">
        <v>-9902</v>
      </c>
      <c r="O35" s="85" t="n">
        <f aca="false">K35+H35+E35</f>
        <v>-24956</v>
      </c>
      <c r="P35" s="87" t="n">
        <f aca="false">O35/(J35+G35+D35+1)</f>
        <v>-0.340171476084675</v>
      </c>
      <c r="Q35" s="88"/>
      <c r="R35" s="89" t="s">
        <v>15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 </v>
      </c>
      <c r="U35" s="116" t="str">
        <f aca="false">IF($C$4="High Inventory",IF(AND($O35&gt;=0,$P35&gt;=Summary!$C$150),"X"," "),IF(AND($O35&lt;=0,$P35&lt;=-Summary!$C$150),"X"," "))</f>
        <v> 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1263</v>
      </c>
      <c r="E36" s="86" t="n">
        <v>-1263</v>
      </c>
      <c r="F36" s="85" t="n">
        <v>0</v>
      </c>
      <c r="G36" s="86" t="n">
        <v>934</v>
      </c>
      <c r="H36" s="86" t="n">
        <v>-934</v>
      </c>
      <c r="I36" s="85" t="n">
        <v>0</v>
      </c>
      <c r="J36" s="86" t="n">
        <v>1135</v>
      </c>
      <c r="K36" s="86" t="n">
        <v>-1135</v>
      </c>
      <c r="L36" s="85" t="n">
        <v>0</v>
      </c>
      <c r="M36" s="86" t="n">
        <v>968</v>
      </c>
      <c r="N36" s="86" t="n">
        <v>-968</v>
      </c>
      <c r="O36" s="85" t="n">
        <f aca="false">K36+H36+E36</f>
        <v>-3332</v>
      </c>
      <c r="P36" s="87" t="n">
        <f aca="false">O36/(J36+G36+D36+1)</f>
        <v>-0.999699969997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340</v>
      </c>
      <c r="D37" s="86" t="n">
        <v>490</v>
      </c>
      <c r="E37" s="86" t="n">
        <v>-150</v>
      </c>
      <c r="F37" s="85" t="n">
        <v>338</v>
      </c>
      <c r="G37" s="86" t="n">
        <v>228</v>
      </c>
      <c r="H37" s="86" t="n">
        <v>110</v>
      </c>
      <c r="I37" s="85" t="n">
        <v>197</v>
      </c>
      <c r="J37" s="86" t="n">
        <v>186</v>
      </c>
      <c r="K37" s="86" t="n">
        <v>11</v>
      </c>
      <c r="L37" s="85" t="n">
        <v>222</v>
      </c>
      <c r="M37" s="86" t="n">
        <v>177</v>
      </c>
      <c r="N37" s="86" t="n">
        <v>45</v>
      </c>
      <c r="O37" s="85" t="n">
        <f aca="false">K37+H37+E37</f>
        <v>-29</v>
      </c>
      <c r="P37" s="87" t="n">
        <f aca="false">O37/(J37+G37+D37+1)</f>
        <v>-0.0320441988950276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31814</v>
      </c>
      <c r="D38" s="86" t="n">
        <v>15316</v>
      </c>
      <c r="E38" s="86" t="n">
        <v>16498</v>
      </c>
      <c r="F38" s="85" t="n">
        <v>21397</v>
      </c>
      <c r="G38" s="86" t="n">
        <v>10889</v>
      </c>
      <c r="H38" s="86" t="n">
        <v>10508</v>
      </c>
      <c r="I38" s="85" t="n">
        <v>21656</v>
      </c>
      <c r="J38" s="86" t="n">
        <v>11357</v>
      </c>
      <c r="K38" s="86" t="n">
        <v>10299</v>
      </c>
      <c r="L38" s="85" t="n">
        <v>25840</v>
      </c>
      <c r="M38" s="86" t="n">
        <v>10888</v>
      </c>
      <c r="N38" s="86" t="n">
        <v>14952</v>
      </c>
      <c r="O38" s="85" t="n">
        <f aca="false">K38+H38+E38</f>
        <v>37305</v>
      </c>
      <c r="P38" s="87" t="n">
        <f aca="false">O38/(J38+G38+D38+1)</f>
        <v>0.993131539014456</v>
      </c>
      <c r="Q38" s="8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49516</v>
      </c>
      <c r="D39" s="86" t="n">
        <v>4144</v>
      </c>
      <c r="E39" s="86" t="n">
        <v>45372</v>
      </c>
      <c r="F39" s="85" t="n">
        <v>10790</v>
      </c>
      <c r="G39" s="86" t="n">
        <v>13190</v>
      </c>
      <c r="H39" s="86" t="n">
        <v>-2400</v>
      </c>
      <c r="I39" s="85" t="n">
        <v>11421</v>
      </c>
      <c r="J39" s="86" t="n">
        <v>12840</v>
      </c>
      <c r="K39" s="86" t="n">
        <v>-1419</v>
      </c>
      <c r="L39" s="85" t="n">
        <v>10790</v>
      </c>
      <c r="M39" s="86" t="n">
        <v>10963</v>
      </c>
      <c r="N39" s="86" t="n">
        <v>-173</v>
      </c>
      <c r="O39" s="85" t="n">
        <f aca="false">K39+H39+E39</f>
        <v>41553</v>
      </c>
      <c r="P39" s="87" t="n">
        <f aca="false">O39/(J39+G39+D39+1)</f>
        <v>1.37706710853355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7100</v>
      </c>
      <c r="D40" s="86" t="n">
        <v>6477</v>
      </c>
      <c r="E40" s="86" t="n">
        <v>623</v>
      </c>
      <c r="F40" s="85" t="n">
        <v>5001</v>
      </c>
      <c r="G40" s="86" t="n">
        <v>6365</v>
      </c>
      <c r="H40" s="86" t="n">
        <v>-1364</v>
      </c>
      <c r="I40" s="85" t="n">
        <v>5001</v>
      </c>
      <c r="J40" s="86" t="n">
        <v>6381</v>
      </c>
      <c r="K40" s="86" t="n">
        <v>-1380</v>
      </c>
      <c r="L40" s="85" t="n">
        <v>5001</v>
      </c>
      <c r="M40" s="86" t="n">
        <v>6460</v>
      </c>
      <c r="N40" s="86" t="n">
        <v>-1459</v>
      </c>
      <c r="O40" s="85" t="n">
        <f aca="false">K40+H40+E40</f>
        <v>-2121</v>
      </c>
      <c r="P40" s="87" t="n">
        <f aca="false">O40/(J40+G40+D40+1)</f>
        <v>-0.110330836454432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482771</v>
      </c>
      <c r="D41" s="86" t="n">
        <v>408226</v>
      </c>
      <c r="E41" s="86" t="n">
        <v>74545</v>
      </c>
      <c r="F41" s="85" t="n">
        <v>356383</v>
      </c>
      <c r="G41" s="86" t="n">
        <v>342199</v>
      </c>
      <c r="H41" s="86" t="n">
        <v>14184</v>
      </c>
      <c r="I41" s="85" t="n">
        <v>356383</v>
      </c>
      <c r="J41" s="86" t="n">
        <v>338213</v>
      </c>
      <c r="K41" s="86" t="n">
        <v>18170</v>
      </c>
      <c r="L41" s="85" t="n">
        <v>307068</v>
      </c>
      <c r="M41" s="86" t="n">
        <v>340946</v>
      </c>
      <c r="N41" s="86" t="n">
        <v>-33878</v>
      </c>
      <c r="O41" s="85" t="n">
        <f aca="false">K41+H41+E41</f>
        <v>106899</v>
      </c>
      <c r="P41" s="87" t="n">
        <f aca="false">O41/(J41+G41+D41+1)</f>
        <v>0.0981950857906064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466</v>
      </c>
      <c r="E42" s="86" t="n">
        <v>-16</v>
      </c>
      <c r="F42" s="85" t="n">
        <v>450</v>
      </c>
      <c r="G42" s="86" t="n">
        <v>441</v>
      </c>
      <c r="H42" s="86" t="n">
        <v>9</v>
      </c>
      <c r="I42" s="85" t="n">
        <v>450</v>
      </c>
      <c r="J42" s="86" t="n">
        <v>436</v>
      </c>
      <c r="K42" s="86" t="n">
        <v>14</v>
      </c>
      <c r="L42" s="85" t="n">
        <v>450</v>
      </c>
      <c r="M42" s="86" t="n">
        <v>421</v>
      </c>
      <c r="N42" s="86" t="n">
        <v>29</v>
      </c>
      <c r="O42" s="85" t="n">
        <f aca="false">K42+H42+E42</f>
        <v>7</v>
      </c>
      <c r="P42" s="87" t="n">
        <f aca="false">O42/(J42+G42+D42+1)</f>
        <v>0.00520833333333333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10818</v>
      </c>
      <c r="E43" s="86" t="n">
        <v>182</v>
      </c>
      <c r="F43" s="85" t="n">
        <v>11000</v>
      </c>
      <c r="G43" s="86" t="n">
        <v>10872</v>
      </c>
      <c r="H43" s="86" t="n">
        <v>128</v>
      </c>
      <c r="I43" s="85" t="n">
        <v>11000</v>
      </c>
      <c r="J43" s="86" t="n">
        <v>11108</v>
      </c>
      <c r="K43" s="86" t="n">
        <v>-108</v>
      </c>
      <c r="L43" s="85" t="n">
        <v>11000</v>
      </c>
      <c r="M43" s="86" t="n">
        <v>11679</v>
      </c>
      <c r="N43" s="86" t="n">
        <v>-679</v>
      </c>
      <c r="O43" s="85" t="n">
        <f aca="false">K43+H43+E43</f>
        <v>202</v>
      </c>
      <c r="P43" s="87" t="n">
        <f aca="false">O43/(J43+G43+D43+1)</f>
        <v>0.00615872435135218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5326</v>
      </c>
      <c r="D44" s="86" t="n">
        <v>4635</v>
      </c>
      <c r="E44" s="86" t="n">
        <v>691</v>
      </c>
      <c r="F44" s="85" t="n">
        <v>5339</v>
      </c>
      <c r="G44" s="86" t="n">
        <v>3446</v>
      </c>
      <c r="H44" s="86" t="n">
        <v>1893</v>
      </c>
      <c r="I44" s="85" t="n">
        <v>5345</v>
      </c>
      <c r="J44" s="86" t="n">
        <v>3064</v>
      </c>
      <c r="K44" s="86" t="n">
        <v>2281</v>
      </c>
      <c r="L44" s="85" t="n">
        <v>5346</v>
      </c>
      <c r="M44" s="86" t="n">
        <v>2759</v>
      </c>
      <c r="N44" s="86" t="n">
        <v>2587</v>
      </c>
      <c r="O44" s="85" t="n">
        <f aca="false">K44+H44+E44</f>
        <v>4865</v>
      </c>
      <c r="P44" s="87" t="n">
        <f aca="false">O44/(J44+G44+D44+1)</f>
        <v>0.43647945451283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93238</v>
      </c>
      <c r="D45" s="86" t="n">
        <v>65345</v>
      </c>
      <c r="E45" s="86" t="n">
        <v>27893</v>
      </c>
      <c r="F45" s="85" t="n">
        <v>72895</v>
      </c>
      <c r="G45" s="86" t="n">
        <v>60482</v>
      </c>
      <c r="H45" s="86" t="n">
        <v>12413</v>
      </c>
      <c r="I45" s="85" t="n">
        <v>59958</v>
      </c>
      <c r="J45" s="86" t="n">
        <v>60536</v>
      </c>
      <c r="K45" s="86" t="n">
        <v>-578</v>
      </c>
      <c r="L45" s="85" t="n">
        <v>58126</v>
      </c>
      <c r="M45" s="86" t="n">
        <v>76337</v>
      </c>
      <c r="N45" s="86" t="n">
        <v>-18211</v>
      </c>
      <c r="O45" s="85" t="n">
        <f aca="false">K45+H45+E45</f>
        <v>39728</v>
      </c>
      <c r="P45" s="87" t="n">
        <f aca="false">O45/(J45+G45+D45+1)</f>
        <v>0.213174218196647</v>
      </c>
      <c r="Q45" s="88"/>
      <c r="R45" s="89" t="s">
        <v>44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0</v>
      </c>
      <c r="D46" s="86" t="n">
        <v>227</v>
      </c>
      <c r="E46" s="86" t="n">
        <v>-227</v>
      </c>
      <c r="F46" s="85" t="n">
        <v>810</v>
      </c>
      <c r="G46" s="86" t="n">
        <v>232</v>
      </c>
      <c r="H46" s="86" t="n">
        <v>578</v>
      </c>
      <c r="I46" s="85" t="n">
        <v>793</v>
      </c>
      <c r="J46" s="86" t="n">
        <v>243</v>
      </c>
      <c r="K46" s="86" t="n">
        <v>550</v>
      </c>
      <c r="L46" s="85" t="n">
        <v>78</v>
      </c>
      <c r="M46" s="86" t="n">
        <v>238</v>
      </c>
      <c r="N46" s="86" t="n">
        <v>-160</v>
      </c>
      <c r="O46" s="85" t="n">
        <f aca="false">K46+H46+E46</f>
        <v>901</v>
      </c>
      <c r="P46" s="87" t="n">
        <f aca="false">O46/(J46+G46+D46+1)</f>
        <v>1.28165007112376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X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6446</v>
      </c>
      <c r="D47" s="86" t="n">
        <v>6960</v>
      </c>
      <c r="E47" s="86" t="n">
        <v>-514</v>
      </c>
      <c r="F47" s="85" t="n">
        <v>0</v>
      </c>
      <c r="G47" s="86" t="n">
        <v>52</v>
      </c>
      <c r="H47" s="86" t="n">
        <v>-52</v>
      </c>
      <c r="I47" s="85" t="n">
        <v>0</v>
      </c>
      <c r="J47" s="86" t="n">
        <v>0</v>
      </c>
      <c r="K47" s="86" t="n">
        <v>0</v>
      </c>
      <c r="L47" s="85" t="n">
        <v>0</v>
      </c>
      <c r="M47" s="86" t="n">
        <v>2</v>
      </c>
      <c r="N47" s="86" t="n">
        <v>-2</v>
      </c>
      <c r="O47" s="85" t="n">
        <f aca="false">K47+H47+E47</f>
        <v>-566</v>
      </c>
      <c r="P47" s="87" t="n">
        <f aca="false">O47/(J47+G47+D47+1)</f>
        <v>-0.0807072579495223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10</v>
      </c>
      <c r="E53" s="86" t="n">
        <v>-10</v>
      </c>
      <c r="F53" s="85" t="n">
        <v>0</v>
      </c>
      <c r="G53" s="86" t="n">
        <v>11</v>
      </c>
      <c r="H53" s="86" t="n">
        <v>-11</v>
      </c>
      <c r="I53" s="85" t="n">
        <v>0</v>
      </c>
      <c r="J53" s="86" t="n">
        <v>11</v>
      </c>
      <c r="K53" s="86" t="n">
        <v>-11</v>
      </c>
      <c r="L53" s="85" t="n">
        <v>0</v>
      </c>
      <c r="M53" s="86" t="n">
        <v>10</v>
      </c>
      <c r="N53" s="86" t="n">
        <v>-10</v>
      </c>
      <c r="O53" s="85" t="n">
        <f aca="false">K53+H53+E53</f>
        <v>-32</v>
      </c>
      <c r="P53" s="87" t="n">
        <f aca="false">O53/(J53+G53+D53+1)</f>
        <v>-0.96969696969697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6</v>
      </c>
      <c r="E55" s="86" t="n">
        <v>-6</v>
      </c>
      <c r="F55" s="85" t="n">
        <v>0</v>
      </c>
      <c r="G55" s="86" t="n">
        <v>5</v>
      </c>
      <c r="H55" s="86" t="n">
        <v>-5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5</v>
      </c>
      <c r="N55" s="86" t="n">
        <v>-5</v>
      </c>
      <c r="O55" s="85" t="n">
        <f aca="false">K55+H55+E55</f>
        <v>-17</v>
      </c>
      <c r="P55" s="87" t="n">
        <f aca="false">O55/(J55+G55+D55+1)</f>
        <v>-0.944444444444444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0</v>
      </c>
      <c r="E56" s="86" t="n">
        <v>0</v>
      </c>
      <c r="F56" s="85" t="n">
        <v>0</v>
      </c>
      <c r="G56" s="86" t="n">
        <v>0</v>
      </c>
      <c r="H56" s="86" t="n">
        <v>0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-1</v>
      </c>
      <c r="P56" s="87" t="n">
        <f aca="false">O56/(J56+G56+D56+1)</f>
        <v>-0.5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199</v>
      </c>
      <c r="E58" s="86" t="n">
        <v>-199</v>
      </c>
      <c r="F58" s="85" t="n">
        <v>0</v>
      </c>
      <c r="G58" s="86" t="n">
        <v>45</v>
      </c>
      <c r="H58" s="86" t="n">
        <v>-45</v>
      </c>
      <c r="I58" s="85" t="n">
        <v>0</v>
      </c>
      <c r="J58" s="86" t="n">
        <v>0</v>
      </c>
      <c r="K58" s="86" t="n">
        <v>0</v>
      </c>
      <c r="L58" s="85" t="n">
        <v>0</v>
      </c>
      <c r="M58" s="86" t="n">
        <v>0</v>
      </c>
      <c r="N58" s="86" t="n">
        <v>0</v>
      </c>
      <c r="O58" s="85" t="n">
        <f aca="false">K58+H58+E58</f>
        <v>-244</v>
      </c>
      <c r="P58" s="87" t="n">
        <f aca="false">O58/(J58+G58+D58+1)</f>
        <v>-0.995918367346939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0</v>
      </c>
      <c r="E61" s="86" t="n">
        <v>0</v>
      </c>
      <c r="F61" s="85" t="n">
        <v>0</v>
      </c>
      <c r="G61" s="86" t="n">
        <v>0</v>
      </c>
      <c r="H61" s="86" t="n">
        <v>0</v>
      </c>
      <c r="I61" s="85" t="n">
        <v>0</v>
      </c>
      <c r="J61" s="86" t="n">
        <v>0</v>
      </c>
      <c r="K61" s="86" t="n">
        <v>0</v>
      </c>
      <c r="L61" s="85" t="n">
        <v>0</v>
      </c>
      <c r="M61" s="86" t="n">
        <v>0</v>
      </c>
      <c r="N61" s="86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6</v>
      </c>
      <c r="E64" s="86" t="n">
        <v>-6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-6</v>
      </c>
      <c r="P64" s="87" t="n">
        <f aca="false">O64/(J64+G64+D64+1)</f>
        <v>-0.857142857142857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254</v>
      </c>
      <c r="B65" s="77" t="s">
        <v>17</v>
      </c>
      <c r="C65" s="85" t="n">
        <v>9831</v>
      </c>
      <c r="D65" s="86" t="n">
        <v>13706</v>
      </c>
      <c r="E65" s="86" t="n">
        <v>-3875</v>
      </c>
      <c r="F65" s="85" t="n">
        <v>11900</v>
      </c>
      <c r="G65" s="86" t="n">
        <v>11357</v>
      </c>
      <c r="H65" s="86" t="n">
        <v>543</v>
      </c>
      <c r="I65" s="85" t="n">
        <v>11900</v>
      </c>
      <c r="J65" s="86" t="n">
        <v>11893</v>
      </c>
      <c r="K65" s="86" t="n">
        <v>7</v>
      </c>
      <c r="L65" s="85" t="n">
        <v>11900</v>
      </c>
      <c r="M65" s="86" t="n">
        <v>12485</v>
      </c>
      <c r="N65" s="86" t="n">
        <v>-585</v>
      </c>
      <c r="O65" s="85" t="n">
        <f aca="false">K65+H65+E65</f>
        <v>-3325</v>
      </c>
      <c r="P65" s="87" t="n">
        <f aca="false">O65/(J65+G65+D65+1)</f>
        <v>-0.0899694239251021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282</v>
      </c>
      <c r="B66" s="77" t="s">
        <v>17</v>
      </c>
      <c r="C66" s="85" t="n">
        <v>0</v>
      </c>
      <c r="D66" s="86" t="n">
        <v>0</v>
      </c>
      <c r="E66" s="86" t="n">
        <v>0</v>
      </c>
      <c r="F66" s="85" t="n">
        <v>0</v>
      </c>
      <c r="G66" s="86" t="n">
        <v>0</v>
      </c>
      <c r="H66" s="86" t="n">
        <v>0</v>
      </c>
      <c r="I66" s="85" t="n">
        <v>0</v>
      </c>
      <c r="J66" s="86" t="n">
        <v>0</v>
      </c>
      <c r="K66" s="86" t="n">
        <v>0</v>
      </c>
      <c r="L66" s="85" t="n">
        <v>0</v>
      </c>
      <c r="M66" s="86" t="n">
        <v>0</v>
      </c>
      <c r="N66" s="86" t="n">
        <v>0</v>
      </c>
      <c r="O66" s="85" t="n">
        <f aca="false">K66+H66+E66</f>
        <v>0</v>
      </c>
      <c r="P66" s="87" t="n">
        <f aca="false">O66/(J66+G66+D66+1)</f>
        <v>0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283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288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295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303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5</v>
      </c>
      <c r="H70" s="86" t="n">
        <v>-5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-5</v>
      </c>
      <c r="P70" s="87" t="n">
        <f aca="false">O70/(J70+G70+D70+1)</f>
        <v>-0.833333333333333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308</v>
      </c>
      <c r="B71" s="77" t="s">
        <v>17</v>
      </c>
      <c r="C71" s="85" t="n">
        <v>1400</v>
      </c>
      <c r="D71" s="86" t="n">
        <v>228</v>
      </c>
      <c r="E71" s="86" t="n">
        <v>1172</v>
      </c>
      <c r="F71" s="85" t="n">
        <v>0</v>
      </c>
      <c r="G71" s="86" t="n">
        <v>7</v>
      </c>
      <c r="H71" s="86" t="n">
        <v>-7</v>
      </c>
      <c r="I71" s="85" t="n">
        <v>0</v>
      </c>
      <c r="J71" s="86" t="n">
        <v>5</v>
      </c>
      <c r="K71" s="86" t="n">
        <v>-5</v>
      </c>
      <c r="L71" s="85" t="n">
        <v>0</v>
      </c>
      <c r="M71" s="86" t="n">
        <v>2</v>
      </c>
      <c r="N71" s="86" t="n">
        <v>-2</v>
      </c>
      <c r="O71" s="85" t="n">
        <f aca="false">K71+H71+E71</f>
        <v>1160</v>
      </c>
      <c r="P71" s="87" t="n">
        <f aca="false">O71/(J71+G71+D71+1)</f>
        <v>4.81327800829876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X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376</v>
      </c>
      <c r="B72" s="77" t="s">
        <v>17</v>
      </c>
      <c r="C72" s="85" t="n">
        <v>0</v>
      </c>
      <c r="D72" s="86" t="n">
        <v>0</v>
      </c>
      <c r="E72" s="86" t="n">
        <v>0</v>
      </c>
      <c r="F72" s="85" t="n">
        <v>0</v>
      </c>
      <c r="G72" s="86" t="n">
        <v>0</v>
      </c>
      <c r="H72" s="86" t="n">
        <v>0</v>
      </c>
      <c r="I72" s="85" t="n">
        <v>0</v>
      </c>
      <c r="J72" s="86" t="n">
        <v>0</v>
      </c>
      <c r="K72" s="86" t="n">
        <v>0</v>
      </c>
      <c r="L72" s="85" t="n">
        <v>0</v>
      </c>
      <c r="M72" s="86" t="n">
        <v>0</v>
      </c>
      <c r="N72" s="86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399</v>
      </c>
      <c r="B73" s="77" t="s">
        <v>17</v>
      </c>
      <c r="C73" s="85" t="n">
        <v>100</v>
      </c>
      <c r="D73" s="86" t="n">
        <v>131</v>
      </c>
      <c r="E73" s="86" t="n">
        <v>-31</v>
      </c>
      <c r="F73" s="85" t="n">
        <v>100</v>
      </c>
      <c r="G73" s="86" t="n">
        <v>139</v>
      </c>
      <c r="H73" s="86" t="n">
        <v>-39</v>
      </c>
      <c r="I73" s="85" t="n">
        <v>100</v>
      </c>
      <c r="J73" s="86" t="n">
        <v>134</v>
      </c>
      <c r="K73" s="86" t="n">
        <v>-34</v>
      </c>
      <c r="L73" s="85" t="n">
        <v>100</v>
      </c>
      <c r="M73" s="86" t="n">
        <v>126</v>
      </c>
      <c r="N73" s="86" t="n">
        <v>-26</v>
      </c>
      <c r="O73" s="85" t="n">
        <f aca="false">K73+H73+E73</f>
        <v>-104</v>
      </c>
      <c r="P73" s="87" t="n">
        <f aca="false">O73/(J73+G73+D73+1)</f>
        <v>-0.25679012345679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442</v>
      </c>
      <c r="B74" s="77" t="s">
        <v>17</v>
      </c>
      <c r="C74" s="85" t="n">
        <v>110</v>
      </c>
      <c r="D74" s="86" t="n">
        <v>0</v>
      </c>
      <c r="E74" s="86" t="n">
        <v>110</v>
      </c>
      <c r="F74" s="85" t="n">
        <v>40</v>
      </c>
      <c r="G74" s="86" t="n">
        <v>0</v>
      </c>
      <c r="H74" s="86" t="n">
        <v>40</v>
      </c>
      <c r="I74" s="85" t="n">
        <v>40</v>
      </c>
      <c r="J74" s="86" t="n">
        <v>0</v>
      </c>
      <c r="K74" s="86" t="n">
        <v>40</v>
      </c>
      <c r="L74" s="85" t="n">
        <v>40</v>
      </c>
      <c r="M74" s="86" t="n">
        <v>0</v>
      </c>
      <c r="N74" s="86" t="n">
        <v>40</v>
      </c>
      <c r="O74" s="85" t="n">
        <f aca="false">K74+H74+E74</f>
        <v>190</v>
      </c>
      <c r="P74" s="87" t="n">
        <f aca="false">O74/(J74+G74+D74+1)</f>
        <v>190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X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447</v>
      </c>
      <c r="B75" s="77" t="s">
        <v>17</v>
      </c>
      <c r="C75" s="85" t="n">
        <v>0</v>
      </c>
      <c r="D75" s="86" t="n">
        <v>52</v>
      </c>
      <c r="E75" s="86" t="n">
        <v>-52</v>
      </c>
      <c r="F75" s="85" t="n">
        <v>0</v>
      </c>
      <c r="G75" s="86" t="n">
        <v>54</v>
      </c>
      <c r="H75" s="86" t="n">
        <v>-54</v>
      </c>
      <c r="I75" s="85" t="n">
        <v>0</v>
      </c>
      <c r="J75" s="86" t="n">
        <v>43</v>
      </c>
      <c r="K75" s="86" t="n">
        <v>-43</v>
      </c>
      <c r="L75" s="85" t="n">
        <v>0</v>
      </c>
      <c r="M75" s="86" t="n">
        <v>52</v>
      </c>
      <c r="N75" s="86" t="n">
        <v>-52</v>
      </c>
      <c r="O75" s="85" t="n">
        <f aca="false">K75+H75+E75</f>
        <v>-149</v>
      </c>
      <c r="P75" s="87" t="n">
        <f aca="false">O75/(J75+G75+D75+1)</f>
        <v>-0.993333333333333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483</v>
      </c>
      <c r="B76" s="77" t="s">
        <v>17</v>
      </c>
      <c r="C76" s="85" t="n">
        <v>0</v>
      </c>
      <c r="D76" s="86" t="n">
        <v>0</v>
      </c>
      <c r="E76" s="86" t="n">
        <v>0</v>
      </c>
      <c r="F76" s="85" t="n">
        <v>0</v>
      </c>
      <c r="G76" s="86" t="n">
        <v>65</v>
      </c>
      <c r="H76" s="86" t="n">
        <v>-65</v>
      </c>
      <c r="I76" s="85" t="n">
        <v>0</v>
      </c>
      <c r="J76" s="86" t="n">
        <v>13</v>
      </c>
      <c r="K76" s="86" t="n">
        <v>-13</v>
      </c>
      <c r="L76" s="85" t="n">
        <v>0</v>
      </c>
      <c r="M76" s="86" t="n">
        <v>0</v>
      </c>
      <c r="N76" s="86" t="n">
        <v>0</v>
      </c>
      <c r="O76" s="85" t="n">
        <f aca="false">K76+H76+E76</f>
        <v>-78</v>
      </c>
      <c r="P76" s="87" t="n">
        <f aca="false">O76/(J76+G76+D76+1)</f>
        <v>-0.987341772151899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535</v>
      </c>
      <c r="B77" s="77" t="s">
        <v>17</v>
      </c>
      <c r="C77" s="85" t="n">
        <v>0</v>
      </c>
      <c r="D77" s="86" t="n">
        <v>0</v>
      </c>
      <c r="E77" s="86" t="n">
        <v>0</v>
      </c>
      <c r="F77" s="85" t="n">
        <v>0</v>
      </c>
      <c r="G77" s="86" t="n">
        <v>0</v>
      </c>
      <c r="H77" s="86" t="n">
        <v>0</v>
      </c>
      <c r="I77" s="85" t="n">
        <v>0</v>
      </c>
      <c r="J77" s="86" t="n">
        <v>0</v>
      </c>
      <c r="K77" s="86" t="n">
        <v>0</v>
      </c>
      <c r="L77" s="85" t="n">
        <v>0</v>
      </c>
      <c r="M77" s="86" t="n">
        <v>0</v>
      </c>
      <c r="N77" s="86" t="n">
        <v>0</v>
      </c>
      <c r="O77" s="85" t="n">
        <f aca="false">K77+H77+E77</f>
        <v>0</v>
      </c>
      <c r="P77" s="87" t="n">
        <f aca="false">O77/(J77+G77+D77+1)</f>
        <v>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536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543</v>
      </c>
      <c r="B79" s="77" t="s">
        <v>17</v>
      </c>
      <c r="C79" s="85" t="n">
        <v>0</v>
      </c>
      <c r="D79" s="86" t="n">
        <v>72</v>
      </c>
      <c r="E79" s="86" t="n">
        <v>-72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73</v>
      </c>
      <c r="N79" s="86" t="n">
        <v>-73</v>
      </c>
      <c r="O79" s="85" t="n">
        <f aca="false">K79+H79+E79</f>
        <v>-72</v>
      </c>
      <c r="P79" s="87" t="n">
        <f aca="false">O79/(J79+G79+D79+1)</f>
        <v>-0.986301369863014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544</v>
      </c>
      <c r="B80" s="77" t="s">
        <v>17</v>
      </c>
      <c r="C80" s="85" t="n">
        <v>0</v>
      </c>
      <c r="D80" s="86" t="n">
        <v>0</v>
      </c>
      <c r="E80" s="86" t="n">
        <v>0</v>
      </c>
      <c r="F80" s="85" t="n">
        <v>0</v>
      </c>
      <c r="G80" s="86" t="n">
        <v>0</v>
      </c>
      <c r="H80" s="86" t="n">
        <v>0</v>
      </c>
      <c r="I80" s="85" t="n">
        <v>0</v>
      </c>
      <c r="J80" s="86" t="n">
        <v>0</v>
      </c>
      <c r="K80" s="86" t="n">
        <v>0</v>
      </c>
      <c r="L80" s="85" t="n">
        <v>0</v>
      </c>
      <c r="M80" s="86" t="n">
        <v>0</v>
      </c>
      <c r="N80" s="86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545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572</v>
      </c>
      <c r="B82" s="77" t="s">
        <v>17</v>
      </c>
      <c r="C82" s="85" t="n">
        <v>1400</v>
      </c>
      <c r="D82" s="86" t="n">
        <v>75</v>
      </c>
      <c r="E82" s="86" t="n">
        <v>1325</v>
      </c>
      <c r="F82" s="85" t="n">
        <v>300</v>
      </c>
      <c r="G82" s="86" t="n">
        <v>75</v>
      </c>
      <c r="H82" s="86" t="n">
        <v>225</v>
      </c>
      <c r="I82" s="85" t="n">
        <v>300</v>
      </c>
      <c r="J82" s="86" t="n">
        <v>75</v>
      </c>
      <c r="K82" s="86" t="n">
        <v>225</v>
      </c>
      <c r="L82" s="85" t="n">
        <v>300</v>
      </c>
      <c r="M82" s="86" t="n">
        <v>75</v>
      </c>
      <c r="N82" s="86" t="n">
        <v>225</v>
      </c>
      <c r="O82" s="85" t="n">
        <f aca="false">K82+H82+E82</f>
        <v>1775</v>
      </c>
      <c r="P82" s="87" t="n">
        <f aca="false">O82/(J82+G82+D82+1)</f>
        <v>7.85398230088496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X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635</v>
      </c>
      <c r="B83" s="77" t="s">
        <v>17</v>
      </c>
      <c r="C83" s="85" t="n">
        <v>1000</v>
      </c>
      <c r="D83" s="86" t="n">
        <v>786</v>
      </c>
      <c r="E83" s="86" t="n">
        <v>214</v>
      </c>
      <c r="F83" s="85" t="n">
        <v>700</v>
      </c>
      <c r="G83" s="86" t="n">
        <v>823</v>
      </c>
      <c r="H83" s="86" t="n">
        <v>-123</v>
      </c>
      <c r="I83" s="85" t="n">
        <v>700</v>
      </c>
      <c r="J83" s="86" t="n">
        <v>824</v>
      </c>
      <c r="K83" s="86" t="n">
        <v>-124</v>
      </c>
      <c r="L83" s="85" t="n">
        <v>720</v>
      </c>
      <c r="M83" s="86" t="n">
        <v>854</v>
      </c>
      <c r="N83" s="86" t="n">
        <v>-134</v>
      </c>
      <c r="O83" s="85" t="n">
        <f aca="false">K83+H83+E83</f>
        <v>-33</v>
      </c>
      <c r="P83" s="87" t="n">
        <f aca="false">O83/(J83+G83+D83+1)</f>
        <v>-0.0135579293344289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650</v>
      </c>
      <c r="B84" s="77" t="s">
        <v>17</v>
      </c>
      <c r="C84" s="85" t="n">
        <v>0</v>
      </c>
      <c r="D84" s="86" t="n">
        <v>0</v>
      </c>
      <c r="E84" s="86" t="n">
        <v>0</v>
      </c>
      <c r="F84" s="85" t="n">
        <v>0</v>
      </c>
      <c r="G84" s="86" t="n">
        <v>0</v>
      </c>
      <c r="H84" s="86" t="n">
        <v>0</v>
      </c>
      <c r="I84" s="85" t="n">
        <v>0</v>
      </c>
      <c r="J84" s="86" t="n">
        <v>0</v>
      </c>
      <c r="K84" s="86" t="n">
        <v>0</v>
      </c>
      <c r="L84" s="85" t="n">
        <v>0</v>
      </c>
      <c r="M84" s="86" t="n">
        <v>0</v>
      </c>
      <c r="N84" s="86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654</v>
      </c>
      <c r="B85" s="77" t="s">
        <v>17</v>
      </c>
      <c r="C85" s="85" t="n">
        <v>810</v>
      </c>
      <c r="D85" s="86" t="n">
        <v>519</v>
      </c>
      <c r="E85" s="86" t="n">
        <v>291</v>
      </c>
      <c r="F85" s="85" t="n">
        <v>500</v>
      </c>
      <c r="G85" s="86" t="n">
        <v>563</v>
      </c>
      <c r="H85" s="86" t="n">
        <v>-63</v>
      </c>
      <c r="I85" s="85" t="n">
        <v>500</v>
      </c>
      <c r="J85" s="86" t="n">
        <v>568</v>
      </c>
      <c r="K85" s="86" t="n">
        <v>-68</v>
      </c>
      <c r="L85" s="85" t="n">
        <v>500</v>
      </c>
      <c r="M85" s="86" t="n">
        <v>347</v>
      </c>
      <c r="N85" s="86" t="n">
        <v>153</v>
      </c>
      <c r="O85" s="85" t="n">
        <f aca="false">K85+H85+E85</f>
        <v>160</v>
      </c>
      <c r="P85" s="87" t="n">
        <f aca="false">O85/(J85+G85+D85+1)</f>
        <v>0.0969109630526953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755</v>
      </c>
      <c r="B86" s="77" t="s">
        <v>17</v>
      </c>
      <c r="C86" s="85" t="n">
        <v>80</v>
      </c>
      <c r="D86" s="86" t="n">
        <v>79</v>
      </c>
      <c r="E86" s="86" t="n">
        <v>1</v>
      </c>
      <c r="F86" s="85" t="n">
        <v>50</v>
      </c>
      <c r="G86" s="86" t="n">
        <v>79</v>
      </c>
      <c r="H86" s="86" t="n">
        <v>-29</v>
      </c>
      <c r="I86" s="85" t="n">
        <v>50</v>
      </c>
      <c r="J86" s="86" t="n">
        <v>79</v>
      </c>
      <c r="K86" s="86" t="n">
        <v>-29</v>
      </c>
      <c r="L86" s="85" t="n">
        <v>50</v>
      </c>
      <c r="M86" s="86" t="n">
        <v>79</v>
      </c>
      <c r="N86" s="86" t="n">
        <v>-29</v>
      </c>
      <c r="O86" s="85" t="n">
        <f aca="false">K86+H86+E86</f>
        <v>-57</v>
      </c>
      <c r="P86" s="87" t="n">
        <f aca="false">O86/(J86+G86+D86+1)</f>
        <v>-0.239495798319328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779</v>
      </c>
      <c r="B87" s="77" t="s">
        <v>17</v>
      </c>
      <c r="C87" s="85" t="n">
        <v>800</v>
      </c>
      <c r="D87" s="86" t="n">
        <v>1134</v>
      </c>
      <c r="E87" s="86" t="n">
        <v>-334</v>
      </c>
      <c r="F87" s="85" t="n">
        <v>0</v>
      </c>
      <c r="G87" s="86" t="n">
        <v>614</v>
      </c>
      <c r="H87" s="86" t="n">
        <v>-614</v>
      </c>
      <c r="I87" s="85" t="n">
        <v>0</v>
      </c>
      <c r="J87" s="86" t="n">
        <v>0</v>
      </c>
      <c r="K87" s="86" t="n">
        <v>0</v>
      </c>
      <c r="L87" s="85" t="n">
        <v>0</v>
      </c>
      <c r="M87" s="86" t="n">
        <v>0</v>
      </c>
      <c r="N87" s="86" t="n">
        <v>0</v>
      </c>
      <c r="O87" s="85" t="n">
        <f aca="false">K87+H87+E87</f>
        <v>-948</v>
      </c>
      <c r="P87" s="87" t="n">
        <f aca="false">O87/(J87+G87+D87+1)</f>
        <v>-0.542024013722127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858</v>
      </c>
      <c r="B88" s="77" t="s">
        <v>17</v>
      </c>
      <c r="C88" s="85" t="n">
        <v>1000</v>
      </c>
      <c r="D88" s="86" t="n">
        <v>1166</v>
      </c>
      <c r="E88" s="86" t="n">
        <v>-166</v>
      </c>
      <c r="F88" s="85" t="n">
        <v>0</v>
      </c>
      <c r="G88" s="86" t="n">
        <v>0</v>
      </c>
      <c r="H88" s="86" t="n">
        <v>0</v>
      </c>
      <c r="I88" s="85" t="n">
        <v>0</v>
      </c>
      <c r="J88" s="86" t="n">
        <v>0</v>
      </c>
      <c r="K88" s="86" t="n">
        <v>0</v>
      </c>
      <c r="L88" s="85" t="n">
        <v>0</v>
      </c>
      <c r="M88" s="86" t="n">
        <v>0</v>
      </c>
      <c r="N88" s="86" t="n">
        <v>0</v>
      </c>
      <c r="O88" s="85" t="n">
        <f aca="false">K88+H88+E88</f>
        <v>-166</v>
      </c>
      <c r="P88" s="87" t="n">
        <f aca="false">O88/(J88+G88+D88+1)</f>
        <v>-0.142245072836332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877</v>
      </c>
      <c r="B89" s="77" t="s">
        <v>17</v>
      </c>
      <c r="C89" s="85" t="n">
        <v>0</v>
      </c>
      <c r="D89" s="86" t="n">
        <v>23</v>
      </c>
      <c r="E89" s="86" t="n">
        <v>-23</v>
      </c>
      <c r="F89" s="85" t="n">
        <v>0</v>
      </c>
      <c r="G89" s="86" t="n">
        <v>20</v>
      </c>
      <c r="H89" s="86" t="n">
        <v>-20</v>
      </c>
      <c r="I89" s="85" t="n">
        <v>0</v>
      </c>
      <c r="J89" s="86" t="n">
        <v>19</v>
      </c>
      <c r="K89" s="86" t="n">
        <v>-19</v>
      </c>
      <c r="L89" s="85" t="n">
        <v>0</v>
      </c>
      <c r="M89" s="86" t="n">
        <v>20</v>
      </c>
      <c r="N89" s="86" t="n">
        <v>-20</v>
      </c>
      <c r="O89" s="85" t="n">
        <f aca="false">K89+H89+E89</f>
        <v>-62</v>
      </c>
      <c r="P89" s="87" t="n">
        <f aca="false">O89/(J89+G89+D89+1)</f>
        <v>-0.984126984126984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886</v>
      </c>
      <c r="B90" s="77" t="s">
        <v>17</v>
      </c>
      <c r="C90" s="85" t="n">
        <v>300</v>
      </c>
      <c r="D90" s="86" t="n">
        <v>509</v>
      </c>
      <c r="E90" s="86" t="n">
        <v>-209</v>
      </c>
      <c r="F90" s="85" t="n">
        <v>110</v>
      </c>
      <c r="G90" s="86" t="n">
        <v>25</v>
      </c>
      <c r="H90" s="86" t="n">
        <v>85</v>
      </c>
      <c r="I90" s="85" t="n">
        <v>110</v>
      </c>
      <c r="J90" s="86" t="n">
        <v>32</v>
      </c>
      <c r="K90" s="86" t="n">
        <v>78</v>
      </c>
      <c r="L90" s="85" t="n">
        <v>0</v>
      </c>
      <c r="M90" s="86" t="n">
        <v>28</v>
      </c>
      <c r="N90" s="86" t="n">
        <v>-28</v>
      </c>
      <c r="O90" s="85" t="n">
        <f aca="false">K90+H90+E90</f>
        <v>-46</v>
      </c>
      <c r="P90" s="87" t="n">
        <f aca="false">O90/(J90+G90+D90+1)</f>
        <v>-0.0811287477954145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915</v>
      </c>
      <c r="B91" s="77" t="s">
        <v>17</v>
      </c>
      <c r="C91" s="85" t="n">
        <v>0</v>
      </c>
      <c r="D91" s="86" t="n">
        <v>0</v>
      </c>
      <c r="E91" s="86" t="n">
        <v>0</v>
      </c>
      <c r="F91" s="85" t="n">
        <v>0</v>
      </c>
      <c r="G91" s="86" t="n">
        <v>0</v>
      </c>
      <c r="H91" s="86" t="n">
        <v>0</v>
      </c>
      <c r="I91" s="85" t="n">
        <v>0</v>
      </c>
      <c r="J91" s="86" t="n">
        <v>0</v>
      </c>
      <c r="K91" s="86" t="n">
        <v>0</v>
      </c>
      <c r="L91" s="85" t="n">
        <v>0</v>
      </c>
      <c r="M91" s="86" t="n">
        <v>0</v>
      </c>
      <c r="N91" s="86" t="n">
        <v>0</v>
      </c>
      <c r="O91" s="85" t="n">
        <f aca="false">K91+H91+E91</f>
        <v>0</v>
      </c>
      <c r="P91" s="87" t="n">
        <f aca="false">O91/(J91+G91+D91+1)</f>
        <v>0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944</v>
      </c>
      <c r="B92" s="77" t="s">
        <v>17</v>
      </c>
      <c r="C92" s="85" t="n">
        <v>2900</v>
      </c>
      <c r="D92" s="86" t="n">
        <v>2403</v>
      </c>
      <c r="E92" s="86" t="n">
        <v>497</v>
      </c>
      <c r="F92" s="85" t="n">
        <v>2300</v>
      </c>
      <c r="G92" s="86" t="n">
        <v>2403</v>
      </c>
      <c r="H92" s="86" t="n">
        <v>-103</v>
      </c>
      <c r="I92" s="85" t="n">
        <v>2300</v>
      </c>
      <c r="J92" s="86" t="n">
        <v>2524</v>
      </c>
      <c r="K92" s="86" t="n">
        <v>-224</v>
      </c>
      <c r="L92" s="85" t="n">
        <v>2360</v>
      </c>
      <c r="M92" s="86" t="n">
        <v>2680</v>
      </c>
      <c r="N92" s="86" t="n">
        <v>-320</v>
      </c>
      <c r="O92" s="85" t="n">
        <f aca="false">K92+H92+E92</f>
        <v>170</v>
      </c>
      <c r="P92" s="87" t="n">
        <f aca="false">O92/(J92+G92+D92+1)</f>
        <v>0.0231891965625426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949</v>
      </c>
      <c r="B93" s="77" t="s">
        <v>17</v>
      </c>
      <c r="C93" s="85" t="n">
        <v>0</v>
      </c>
      <c r="D93" s="86" t="n">
        <v>47</v>
      </c>
      <c r="E93" s="86" t="n">
        <v>-47</v>
      </c>
      <c r="F93" s="85" t="n">
        <v>0</v>
      </c>
      <c r="G93" s="86" t="n">
        <v>48</v>
      </c>
      <c r="H93" s="86" t="n">
        <v>-48</v>
      </c>
      <c r="I93" s="85" t="n">
        <v>0</v>
      </c>
      <c r="J93" s="86" t="n">
        <v>0</v>
      </c>
      <c r="K93" s="86" t="n">
        <v>0</v>
      </c>
      <c r="L93" s="85" t="n">
        <v>0</v>
      </c>
      <c r="M93" s="86" t="n">
        <v>43</v>
      </c>
      <c r="N93" s="86" t="n">
        <v>-43</v>
      </c>
      <c r="O93" s="85" t="n">
        <f aca="false">K93+H93+E93</f>
        <v>-95</v>
      </c>
      <c r="P93" s="87" t="n">
        <f aca="false">O93/(J93+G93+D93+1)</f>
        <v>-0.989583333333333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995</v>
      </c>
      <c r="B94" s="77" t="s">
        <v>17</v>
      </c>
      <c r="C94" s="85" t="n">
        <v>1400</v>
      </c>
      <c r="D94" s="86" t="n">
        <v>510</v>
      </c>
      <c r="E94" s="86" t="n">
        <v>890</v>
      </c>
      <c r="F94" s="85" t="n">
        <v>0</v>
      </c>
      <c r="G94" s="86" t="n">
        <v>0</v>
      </c>
      <c r="H94" s="86" t="n">
        <v>0</v>
      </c>
      <c r="I94" s="85" t="n">
        <v>0</v>
      </c>
      <c r="J94" s="86" t="n">
        <v>0</v>
      </c>
      <c r="K94" s="86" t="n">
        <v>0</v>
      </c>
      <c r="L94" s="85" t="n">
        <v>0</v>
      </c>
      <c r="M94" s="86" t="n">
        <v>0</v>
      </c>
      <c r="N94" s="86" t="n">
        <v>0</v>
      </c>
      <c r="O94" s="85" t="n">
        <f aca="false">K94+H94+E94</f>
        <v>890</v>
      </c>
      <c r="P94" s="87" t="n">
        <f aca="false">O94/(J94+G94+D94+1)</f>
        <v>1.74168297455969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X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1011</v>
      </c>
      <c r="B95" s="77" t="s">
        <v>17</v>
      </c>
      <c r="C95" s="85" t="n">
        <v>1500</v>
      </c>
      <c r="D95" s="86" t="n">
        <v>366</v>
      </c>
      <c r="E95" s="86" t="n">
        <v>1134</v>
      </c>
      <c r="F95" s="85" t="n">
        <v>0</v>
      </c>
      <c r="G95" s="86" t="n">
        <v>43</v>
      </c>
      <c r="H95" s="86" t="n">
        <v>-43</v>
      </c>
      <c r="I95" s="85" t="n">
        <v>0</v>
      </c>
      <c r="J95" s="86" t="n">
        <v>44</v>
      </c>
      <c r="K95" s="86" t="n">
        <v>-44</v>
      </c>
      <c r="L95" s="85" t="n">
        <v>30</v>
      </c>
      <c r="M95" s="86" t="n">
        <v>44</v>
      </c>
      <c r="N95" s="86" t="n">
        <v>-14</v>
      </c>
      <c r="O95" s="85" t="n">
        <f aca="false">K95+H95+E95</f>
        <v>1047</v>
      </c>
      <c r="P95" s="87" t="n">
        <f aca="false">O95/(J95+G95+D95+1)</f>
        <v>2.30616740088106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X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1015</v>
      </c>
      <c r="B96" s="77" t="s">
        <v>17</v>
      </c>
      <c r="C96" s="85" t="n">
        <v>0</v>
      </c>
      <c r="D96" s="86" t="n">
        <v>0</v>
      </c>
      <c r="E96" s="86" t="n">
        <v>0</v>
      </c>
      <c r="F96" s="85" t="n">
        <v>0</v>
      </c>
      <c r="G96" s="86" t="n">
        <v>0</v>
      </c>
      <c r="H96" s="86" t="n">
        <v>0</v>
      </c>
      <c r="I96" s="85" t="n">
        <v>0</v>
      </c>
      <c r="J96" s="86" t="n">
        <v>0</v>
      </c>
      <c r="K96" s="86" t="n">
        <v>0</v>
      </c>
      <c r="L96" s="85" t="n">
        <v>0</v>
      </c>
      <c r="M96" s="86" t="n">
        <v>0</v>
      </c>
      <c r="N96" s="86" t="n">
        <v>0</v>
      </c>
      <c r="O96" s="85" t="n">
        <f aca="false">K96+H96+E96</f>
        <v>0</v>
      </c>
      <c r="P96" s="87" t="n">
        <f aca="false">O96/(J96+G96+D96+1)</f>
        <v>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5328</v>
      </c>
      <c r="B97" s="77" t="s">
        <v>17</v>
      </c>
      <c r="C97" s="85" t="n">
        <v>0</v>
      </c>
      <c r="D97" s="86" t="n">
        <v>0</v>
      </c>
      <c r="E97" s="86" t="n">
        <v>0</v>
      </c>
      <c r="F97" s="85" t="n">
        <v>0</v>
      </c>
      <c r="G97" s="86" t="n">
        <v>0</v>
      </c>
      <c r="H97" s="86" t="n">
        <v>0</v>
      </c>
      <c r="I97" s="85" t="n">
        <v>0</v>
      </c>
      <c r="J97" s="86" t="n">
        <v>0</v>
      </c>
      <c r="K97" s="86" t="n">
        <v>0</v>
      </c>
      <c r="L97" s="85" t="n">
        <v>0</v>
      </c>
      <c r="M97" s="86" t="n">
        <v>0</v>
      </c>
      <c r="N97" s="86" t="n">
        <v>0</v>
      </c>
      <c r="O97" s="85" t="n">
        <f aca="false">K97+H97+E97</f>
        <v>0</v>
      </c>
      <c r="P97" s="87" t="n">
        <f aca="false">O97/(J97+G97+D97+1)</f>
        <v>0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5361</v>
      </c>
      <c r="B98" s="77" t="s">
        <v>17</v>
      </c>
      <c r="C98" s="85" t="n">
        <v>9550</v>
      </c>
      <c r="D98" s="86" t="n">
        <v>5064</v>
      </c>
      <c r="E98" s="86" t="n">
        <v>4486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4486</v>
      </c>
      <c r="P98" s="87" t="n">
        <f aca="false">O98/(J98+G98+D98+1)</f>
        <v>0.88568608094768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X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6063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6583</v>
      </c>
      <c r="B100" s="77" t="s">
        <v>17</v>
      </c>
      <c r="C100" s="85" t="n">
        <v>0</v>
      </c>
      <c r="D100" s="86" t="n">
        <v>0</v>
      </c>
      <c r="E100" s="86" t="n">
        <v>0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7602</v>
      </c>
      <c r="B101" s="77" t="s">
        <v>17</v>
      </c>
      <c r="C101" s="85" t="n">
        <v>48550</v>
      </c>
      <c r="D101" s="86" t="n">
        <v>50023</v>
      </c>
      <c r="E101" s="86" t="n">
        <v>-1473</v>
      </c>
      <c r="F101" s="85" t="n">
        <v>47000</v>
      </c>
      <c r="G101" s="86" t="n">
        <v>45447</v>
      </c>
      <c r="H101" s="86" t="n">
        <v>1553</v>
      </c>
      <c r="I101" s="85" t="n">
        <v>40000</v>
      </c>
      <c r="J101" s="86" t="n">
        <v>42915</v>
      </c>
      <c r="K101" s="86" t="n">
        <v>-2915</v>
      </c>
      <c r="L101" s="85" t="n">
        <v>38500</v>
      </c>
      <c r="M101" s="86" t="n">
        <v>42998</v>
      </c>
      <c r="N101" s="86" t="n">
        <v>-4498</v>
      </c>
      <c r="O101" s="85" t="n">
        <f aca="false">K101+H101+E101</f>
        <v>-2835</v>
      </c>
      <c r="P101" s="87" t="n">
        <f aca="false">O101/(J101+G101+D101+1)</f>
        <v>-0.0204861763473184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7604</v>
      </c>
      <c r="B102" s="77" t="s">
        <v>17</v>
      </c>
      <c r="C102" s="85" t="n">
        <v>121629</v>
      </c>
      <c r="D102" s="86" t="n">
        <v>48076</v>
      </c>
      <c r="E102" s="86" t="n">
        <v>73553</v>
      </c>
      <c r="F102" s="85" t="n">
        <v>35524</v>
      </c>
      <c r="G102" s="86" t="n">
        <v>47999</v>
      </c>
      <c r="H102" s="86" t="n">
        <v>-12475</v>
      </c>
      <c r="I102" s="85" t="n">
        <v>35525</v>
      </c>
      <c r="J102" s="86" t="n">
        <v>46556</v>
      </c>
      <c r="K102" s="86" t="n">
        <v>-11031</v>
      </c>
      <c r="L102" s="85" t="n">
        <v>35525</v>
      </c>
      <c r="M102" s="86" t="n">
        <v>47128</v>
      </c>
      <c r="N102" s="86" t="n">
        <v>-11603</v>
      </c>
      <c r="O102" s="85" t="n">
        <f aca="false">K102+H102+E102</f>
        <v>50047</v>
      </c>
      <c r="P102" s="87" t="n">
        <f aca="false">O102/(J102+G102+D102+1)</f>
        <v>0.350881990016266</v>
      </c>
      <c r="Q102" s="88"/>
      <c r="R102" s="89" t="s">
        <v>44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X</v>
      </c>
      <c r="U102" s="116" t="str">
        <f aca="false">IF($C$4="High Inventory",IF(AND($O102&gt;=0,$P102&gt;=Summary!$C$150),"X"," "),IF(AND($O102&lt;=0,$P102&lt;=-Summary!$C$150),"X"," "))</f>
        <v>X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7610</v>
      </c>
      <c r="B103" s="77" t="s">
        <v>17</v>
      </c>
      <c r="C103" s="85" t="n">
        <v>0</v>
      </c>
      <c r="D103" s="86" t="n">
        <v>0</v>
      </c>
      <c r="E103" s="86" t="n">
        <v>0</v>
      </c>
      <c r="F103" s="85" t="n">
        <v>0</v>
      </c>
      <c r="G103" s="86" t="n">
        <v>0</v>
      </c>
      <c r="H103" s="86" t="n">
        <v>0</v>
      </c>
      <c r="I103" s="85" t="n">
        <v>0</v>
      </c>
      <c r="J103" s="86" t="n">
        <v>0</v>
      </c>
      <c r="K103" s="86" t="n">
        <v>0</v>
      </c>
      <c r="L103" s="85" t="n">
        <v>0</v>
      </c>
      <c r="M103" s="86" t="n">
        <v>0</v>
      </c>
      <c r="N103" s="86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8556</v>
      </c>
      <c r="B104" s="77" t="s">
        <v>17</v>
      </c>
      <c r="C104" s="85" t="n">
        <v>0</v>
      </c>
      <c r="D104" s="86" t="n">
        <v>0</v>
      </c>
      <c r="E104" s="86" t="n">
        <v>0</v>
      </c>
      <c r="F104" s="85" t="n">
        <v>0</v>
      </c>
      <c r="G104" s="86" t="n">
        <v>0</v>
      </c>
      <c r="H104" s="86" t="n">
        <v>0</v>
      </c>
      <c r="I104" s="85" t="n">
        <v>0</v>
      </c>
      <c r="J104" s="86" t="n">
        <v>0</v>
      </c>
      <c r="K104" s="86" t="n">
        <v>0</v>
      </c>
      <c r="L104" s="85" t="n">
        <v>0</v>
      </c>
      <c r="M104" s="86" t="n">
        <v>0</v>
      </c>
      <c r="N104" s="86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8576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8577</v>
      </c>
      <c r="B106" s="77" t="s">
        <v>17</v>
      </c>
      <c r="C106" s="85" t="n">
        <v>0</v>
      </c>
      <c r="D106" s="86" t="n">
        <v>0</v>
      </c>
      <c r="E106" s="86" t="n">
        <v>0</v>
      </c>
      <c r="F106" s="85" t="n">
        <v>0</v>
      </c>
      <c r="G106" s="86" t="n">
        <v>0</v>
      </c>
      <c r="H106" s="86" t="n">
        <v>0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8578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8579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8580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8916</v>
      </c>
      <c r="B110" s="77" t="s">
        <v>17</v>
      </c>
      <c r="C110" s="85" t="n">
        <v>0</v>
      </c>
      <c r="D110" s="86" t="n">
        <v>3</v>
      </c>
      <c r="E110" s="86" t="n">
        <v>-3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4</v>
      </c>
      <c r="K110" s="86" t="n">
        <v>-4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-7</v>
      </c>
      <c r="P110" s="87" t="n">
        <f aca="false">O110/(J110+G110+D110+1)</f>
        <v>-0.875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10556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13556</v>
      </c>
      <c r="B112" s="77" t="s">
        <v>17</v>
      </c>
      <c r="C112" s="85" t="n">
        <v>50</v>
      </c>
      <c r="D112" s="86" t="n">
        <v>96</v>
      </c>
      <c r="E112" s="86" t="n">
        <v>-46</v>
      </c>
      <c r="F112" s="85" t="n">
        <v>50</v>
      </c>
      <c r="G112" s="86" t="n">
        <v>96</v>
      </c>
      <c r="H112" s="86" t="n">
        <v>-46</v>
      </c>
      <c r="I112" s="85" t="n">
        <v>50</v>
      </c>
      <c r="J112" s="86" t="n">
        <v>95</v>
      </c>
      <c r="K112" s="86" t="n">
        <v>-45</v>
      </c>
      <c r="L112" s="85" t="n">
        <v>50</v>
      </c>
      <c r="M112" s="86" t="n">
        <v>97</v>
      </c>
      <c r="N112" s="86" t="n">
        <v>-47</v>
      </c>
      <c r="O112" s="85" t="n">
        <f aca="false">K112+H112+E112</f>
        <v>-137</v>
      </c>
      <c r="P112" s="87" t="n">
        <f aca="false">O112/(J112+G112+D112+1)</f>
        <v>-0.475694444444444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18287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18586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19307</v>
      </c>
      <c r="B115" s="77" t="s">
        <v>17</v>
      </c>
      <c r="C115" s="85" t="n">
        <v>0</v>
      </c>
      <c r="D115" s="86" t="n">
        <v>196</v>
      </c>
      <c r="E115" s="86" t="n">
        <v>-196</v>
      </c>
      <c r="F115" s="85" t="n">
        <v>0</v>
      </c>
      <c r="G115" s="86" t="n">
        <v>0</v>
      </c>
      <c r="H115" s="86" t="n">
        <v>0</v>
      </c>
      <c r="I115" s="85" t="n">
        <v>0</v>
      </c>
      <c r="J115" s="86" t="n">
        <v>0</v>
      </c>
      <c r="K115" s="86" t="n">
        <v>0</v>
      </c>
      <c r="L115" s="85" t="n">
        <v>0</v>
      </c>
      <c r="M115" s="86" t="n">
        <v>0</v>
      </c>
      <c r="N115" s="86" t="n">
        <v>0</v>
      </c>
      <c r="O115" s="85" t="n">
        <f aca="false">K115+H115+E115</f>
        <v>-196</v>
      </c>
      <c r="P115" s="87" t="n">
        <f aca="false">O115/(J115+G115+D115+1)</f>
        <v>-0.99492385786802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26669</v>
      </c>
      <c r="B116" s="77" t="s">
        <v>17</v>
      </c>
      <c r="C116" s="85" t="n">
        <v>0</v>
      </c>
      <c r="D116" s="86" t="n">
        <v>18</v>
      </c>
      <c r="E116" s="86" t="n">
        <v>-18</v>
      </c>
      <c r="F116" s="85" t="n">
        <v>0</v>
      </c>
      <c r="G116" s="86" t="n">
        <v>22</v>
      </c>
      <c r="H116" s="86" t="n">
        <v>-22</v>
      </c>
      <c r="I116" s="85" t="n">
        <v>0</v>
      </c>
      <c r="J116" s="86" t="n">
        <v>22</v>
      </c>
      <c r="K116" s="86" t="n">
        <v>-22</v>
      </c>
      <c r="L116" s="85" t="n">
        <v>0</v>
      </c>
      <c r="M116" s="86" t="n">
        <v>25</v>
      </c>
      <c r="N116" s="86" t="n">
        <v>-25</v>
      </c>
      <c r="O116" s="85" t="n">
        <f aca="false">K116+H116+E116</f>
        <v>-62</v>
      </c>
      <c r="P116" s="87" t="n">
        <f aca="false">O116/(J116+G116+D116+1)</f>
        <v>-0.984126984126984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26909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28030</v>
      </c>
      <c r="B118" s="77" t="s">
        <v>17</v>
      </c>
      <c r="C118" s="85" t="n">
        <v>0</v>
      </c>
      <c r="D118" s="86" t="n">
        <v>25</v>
      </c>
      <c r="E118" s="86" t="n">
        <v>-25</v>
      </c>
      <c r="F118" s="85" t="n">
        <v>0</v>
      </c>
      <c r="G118" s="86" t="n">
        <v>22</v>
      </c>
      <c r="H118" s="86" t="n">
        <v>-22</v>
      </c>
      <c r="I118" s="85" t="n">
        <v>0</v>
      </c>
      <c r="J118" s="86" t="n">
        <v>27</v>
      </c>
      <c r="K118" s="86" t="n">
        <v>-27</v>
      </c>
      <c r="L118" s="85" t="n">
        <v>0</v>
      </c>
      <c r="M118" s="86" t="n">
        <v>31</v>
      </c>
      <c r="N118" s="86" t="n">
        <v>-31</v>
      </c>
      <c r="O118" s="85" t="n">
        <f aca="false">K118+H118+E118</f>
        <v>-74</v>
      </c>
      <c r="P118" s="87" t="n">
        <f aca="false">O118/(J118+G118+D118+1)</f>
        <v>-0.986666666666667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30511</v>
      </c>
      <c r="B119" s="77" t="s">
        <v>17</v>
      </c>
      <c r="C119" s="85" t="n">
        <v>0</v>
      </c>
      <c r="D119" s="86" t="n">
        <v>0</v>
      </c>
      <c r="E119" s="86" t="n">
        <v>0</v>
      </c>
      <c r="F119" s="85" t="n">
        <v>0</v>
      </c>
      <c r="G119" s="86" t="n">
        <v>0</v>
      </c>
      <c r="H119" s="86" t="n">
        <v>0</v>
      </c>
      <c r="I119" s="85" t="n">
        <v>0</v>
      </c>
      <c r="J119" s="86" t="n">
        <v>0</v>
      </c>
      <c r="K119" s="86" t="n">
        <v>0</v>
      </c>
      <c r="L119" s="85" t="n">
        <v>0</v>
      </c>
      <c r="M119" s="86" t="n">
        <v>35</v>
      </c>
      <c r="N119" s="86" t="n">
        <v>-35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30889</v>
      </c>
      <c r="B120" s="77" t="s">
        <v>17</v>
      </c>
      <c r="C120" s="85" t="n">
        <v>0</v>
      </c>
      <c r="D120" s="86" t="n">
        <v>64</v>
      </c>
      <c r="E120" s="86" t="n">
        <v>-64</v>
      </c>
      <c r="F120" s="85" t="n">
        <v>0</v>
      </c>
      <c r="G120" s="86" t="n">
        <v>64</v>
      </c>
      <c r="H120" s="86" t="n">
        <v>-64</v>
      </c>
      <c r="I120" s="85" t="n">
        <v>0</v>
      </c>
      <c r="J120" s="86" t="n">
        <v>64</v>
      </c>
      <c r="K120" s="86" t="n">
        <v>-64</v>
      </c>
      <c r="L120" s="85" t="n">
        <v>0</v>
      </c>
      <c r="M120" s="86" t="n">
        <v>64</v>
      </c>
      <c r="N120" s="86" t="n">
        <v>-64</v>
      </c>
      <c r="O120" s="85" t="n">
        <f aca="false">K120+H120+E120</f>
        <v>-192</v>
      </c>
      <c r="P120" s="87" t="n">
        <f aca="false">O120/(J120+G120+D120+1)</f>
        <v>-0.994818652849741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32594</v>
      </c>
      <c r="B121" s="77" t="s">
        <v>17</v>
      </c>
      <c r="C121" s="85" t="n">
        <v>0</v>
      </c>
      <c r="D121" s="86" t="n">
        <v>0</v>
      </c>
      <c r="E121" s="86" t="n">
        <v>0</v>
      </c>
      <c r="F121" s="85" t="n">
        <v>0</v>
      </c>
      <c r="G121" s="86" t="n">
        <v>0</v>
      </c>
      <c r="H121" s="86" t="n">
        <v>0</v>
      </c>
      <c r="I121" s="85" t="n">
        <v>0</v>
      </c>
      <c r="J121" s="86" t="n">
        <v>0</v>
      </c>
      <c r="K121" s="86" t="n">
        <v>0</v>
      </c>
      <c r="L121" s="85" t="n">
        <v>0</v>
      </c>
      <c r="M121" s="86" t="n">
        <v>0</v>
      </c>
      <c r="N121" s="86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33353</v>
      </c>
      <c r="B122" s="77" t="s">
        <v>17</v>
      </c>
      <c r="C122" s="85" t="n">
        <v>0</v>
      </c>
      <c r="D122" s="86" t="n">
        <v>0</v>
      </c>
      <c r="E122" s="86" t="n">
        <v>0</v>
      </c>
      <c r="F122" s="85" t="n">
        <v>0</v>
      </c>
      <c r="G122" s="86" t="n">
        <v>0</v>
      </c>
      <c r="H122" s="86" t="n">
        <v>0</v>
      </c>
      <c r="I122" s="85" t="n">
        <v>0</v>
      </c>
      <c r="J122" s="86" t="n">
        <v>0</v>
      </c>
      <c r="K122" s="86" t="n">
        <v>0</v>
      </c>
      <c r="L122" s="85" t="n">
        <v>0</v>
      </c>
      <c r="M122" s="86" t="n">
        <v>0</v>
      </c>
      <c r="N122" s="86" t="n">
        <v>0</v>
      </c>
      <c r="O122" s="85" t="n">
        <f aca="false">K122+H122+E122</f>
        <v>0</v>
      </c>
      <c r="P122" s="87" t="n">
        <f aca="false">O122/(J122+G122+D122+1)</f>
        <v>0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34866</v>
      </c>
      <c r="B123" s="77" t="s">
        <v>17</v>
      </c>
      <c r="C123" s="85" t="n">
        <v>0</v>
      </c>
      <c r="D123" s="86" t="n">
        <v>0</v>
      </c>
      <c r="E123" s="86" t="n">
        <v>0</v>
      </c>
      <c r="F123" s="85" t="n">
        <v>0</v>
      </c>
      <c r="G123" s="86" t="n">
        <v>0</v>
      </c>
      <c r="H123" s="86" t="n">
        <v>0</v>
      </c>
      <c r="I123" s="85" t="n">
        <v>0</v>
      </c>
      <c r="J123" s="86" t="n">
        <v>0</v>
      </c>
      <c r="K123" s="86" t="n">
        <v>0</v>
      </c>
      <c r="L123" s="85" t="n">
        <v>0</v>
      </c>
      <c r="M123" s="86" t="n">
        <v>0</v>
      </c>
      <c r="N123" s="86" t="n">
        <v>0</v>
      </c>
      <c r="O123" s="85" t="n">
        <f aca="false">K123+H123+E123</f>
        <v>0</v>
      </c>
      <c r="P123" s="87" t="n">
        <f aca="false">O123/(J123+G123+D123+1)</f>
        <v>0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35930</v>
      </c>
      <c r="B124" s="77" t="s">
        <v>17</v>
      </c>
      <c r="C124" s="85" t="n">
        <v>300</v>
      </c>
      <c r="D124" s="86" t="n">
        <v>165</v>
      </c>
      <c r="E124" s="86" t="n">
        <v>135</v>
      </c>
      <c r="F124" s="85" t="n">
        <v>0</v>
      </c>
      <c r="G124" s="86" t="n">
        <v>11</v>
      </c>
      <c r="H124" s="86" t="n">
        <v>-11</v>
      </c>
      <c r="I124" s="85" t="n">
        <v>0</v>
      </c>
      <c r="J124" s="86" t="n">
        <v>0</v>
      </c>
      <c r="K124" s="86" t="n">
        <v>0</v>
      </c>
      <c r="L124" s="85" t="n">
        <v>0</v>
      </c>
      <c r="M124" s="86" t="n">
        <v>12</v>
      </c>
      <c r="N124" s="86" t="n">
        <v>-12</v>
      </c>
      <c r="O124" s="85" t="n">
        <f aca="false">K124+H124+E124</f>
        <v>124</v>
      </c>
      <c r="P124" s="87" t="n">
        <f aca="false">O124/(J124+G124+D124+1)</f>
        <v>0.700564971751412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X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40016</v>
      </c>
      <c r="B125" s="77" t="s">
        <v>17</v>
      </c>
      <c r="C125" s="85" t="n">
        <v>200</v>
      </c>
      <c r="D125" s="86" t="n">
        <v>6</v>
      </c>
      <c r="E125" s="86" t="n">
        <v>194</v>
      </c>
      <c r="F125" s="85" t="n">
        <v>0</v>
      </c>
      <c r="G125" s="86" t="n">
        <v>9</v>
      </c>
      <c r="H125" s="86" t="n">
        <v>-9</v>
      </c>
      <c r="I125" s="85" t="n">
        <v>0</v>
      </c>
      <c r="J125" s="86" t="n">
        <v>5</v>
      </c>
      <c r="K125" s="86" t="n">
        <v>-5</v>
      </c>
      <c r="L125" s="85" t="n">
        <v>0</v>
      </c>
      <c r="M125" s="86" t="n">
        <v>5</v>
      </c>
      <c r="N125" s="86" t="n">
        <v>-5</v>
      </c>
      <c r="O125" s="85" t="n">
        <f aca="false">K125+H125+E125</f>
        <v>180</v>
      </c>
      <c r="P125" s="87" t="n">
        <f aca="false">O125/(J125+G125+D125+1)</f>
        <v>8.57142857142857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X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40018</v>
      </c>
      <c r="B126" s="77" t="s">
        <v>17</v>
      </c>
      <c r="C126" s="85" t="n">
        <v>1000</v>
      </c>
      <c r="D126" s="86" t="n">
        <v>993</v>
      </c>
      <c r="E126" s="86" t="n">
        <v>7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1</v>
      </c>
      <c r="N126" s="86" t="n">
        <v>-1</v>
      </c>
      <c r="O126" s="85" t="n">
        <f aca="false">K126+H126+E126</f>
        <v>7</v>
      </c>
      <c r="P126" s="87" t="n">
        <f aca="false">O126/(J126+G126+D126+1)</f>
        <v>0.00704225352112676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/>
    <row r="128" customFormat="false" ht="17" hidden="false" customHeight="false" outlineLevel="0" collapsed="false">
      <c r="A128" s="97" t="s">
        <v>18</v>
      </c>
      <c r="B128" s="97"/>
      <c r="C128" s="17"/>
      <c r="D128" s="17"/>
      <c r="E128" s="17" t="n">
        <f aca="false">SUM(E10:E127)</f>
        <v>461871</v>
      </c>
      <c r="F128" s="17"/>
      <c r="G128" s="17"/>
      <c r="H128" s="17" t="n">
        <f aca="false">SUM(H10:H127)</f>
        <v>1489</v>
      </c>
      <c r="I128" s="17"/>
      <c r="J128" s="17"/>
      <c r="K128" s="17" t="n">
        <f aca="false">SUM(K10:K127)</f>
        <v>-17305</v>
      </c>
      <c r="L128" s="17"/>
      <c r="M128" s="17" t="n">
        <f aca="false">SUM(M10:M127)</f>
        <v>1811561</v>
      </c>
      <c r="N128" s="17" t="n">
        <f aca="false">SUM(N10:N127)</f>
        <v>-116305</v>
      </c>
      <c r="O128" s="17"/>
      <c r="P128" s="98"/>
      <c r="Q128" s="97" t="n">
        <f aca="false">COUNTIF(Q10:Q127,"X")</f>
        <v>0</v>
      </c>
      <c r="R128" s="97" t="n">
        <f aca="false">COUNTIF(R10:R127,"X")</f>
        <v>8</v>
      </c>
      <c r="S128" s="97" t="n">
        <f aca="false">COUNTIF(S10:S127,"X")</f>
        <v>0</v>
      </c>
    </row>
    <row r="129" customFormat="false" ht="17" hidden="false" customHeight="false" outlineLevel="0" collapsed="false">
      <c r="N129" s="100" t="n">
        <f aca="false">N128/M128</f>
        <v>-0.0642015366857644</v>
      </c>
    </row>
    <row r="130" customFormat="false" ht="17" hidden="false" customHeight="false" outlineLevel="0" collapsed="false"/>
    <row r="131" customFormat="false" ht="17" hidden="false" customHeight="false" outlineLevel="0" collapsed="false"/>
    <row r="132" customFormat="false" ht="17" hidden="false" customHeight="false" outlineLevel="0" collapsed="false"/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984027777777778" header="0.459722222222222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5" activeCellId="0" sqref="B5 B5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0" min="23" style="49" width="7.85"/>
    <col collapsed="false" customWidth="true" hidden="false" outlineLevel="0" max="250" min="41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37041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54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6"/>
      <c r="AM7" s="106"/>
      <c r="AN7" s="106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37038</v>
      </c>
      <c r="D8" s="69"/>
      <c r="E8" s="70" t="str">
        <f aca="false">TEXT(WEEKDAY(C8),"dddd")</f>
        <v>Sunday</v>
      </c>
      <c r="F8" s="68" t="n">
        <f aca="false">F9</f>
        <v>37039</v>
      </c>
      <c r="G8" s="69"/>
      <c r="H8" s="70" t="str">
        <f aca="false">TEXT(WEEKDAY(F8),"dddd")</f>
        <v>Monday</v>
      </c>
      <c r="I8" s="68" t="n">
        <f aca="false">I9</f>
        <v>37040</v>
      </c>
      <c r="J8" s="69"/>
      <c r="K8" s="70" t="str">
        <f aca="false">TEXT(WEEKDAY(I8),"dddd")</f>
        <v>Tuesday</v>
      </c>
      <c r="L8" s="68" t="n">
        <f aca="false">L9</f>
        <v>37041</v>
      </c>
      <c r="M8" s="69"/>
      <c r="N8" s="70" t="str">
        <f aca="false">TEXT(WEEKDAY(L8),"dddd")</f>
        <v>Wednesday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37038</v>
      </c>
      <c r="D9" s="111" t="n">
        <v>37038</v>
      </c>
      <c r="E9" s="111" t="n">
        <v>37038</v>
      </c>
      <c r="F9" s="112" t="n">
        <v>37039</v>
      </c>
      <c r="G9" s="111" t="n">
        <v>37039</v>
      </c>
      <c r="H9" s="111" t="n">
        <v>37039</v>
      </c>
      <c r="I9" s="112" t="n">
        <v>37040</v>
      </c>
      <c r="J9" s="111" t="n">
        <v>37040</v>
      </c>
      <c r="K9" s="111" t="n">
        <v>37040</v>
      </c>
      <c r="L9" s="112" t="n">
        <v>37041</v>
      </c>
      <c r="M9" s="111" t="n">
        <v>37041</v>
      </c>
      <c r="N9" s="111" t="n">
        <v>37041</v>
      </c>
      <c r="O9" s="85" t="n">
        <f aca="false">K9+H9+E9</f>
        <v>111117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275</v>
      </c>
      <c r="D10" s="86" t="n">
        <v>311</v>
      </c>
      <c r="E10" s="86" t="n">
        <v>-36</v>
      </c>
      <c r="F10" s="85" t="n">
        <v>275</v>
      </c>
      <c r="G10" s="86" t="n">
        <v>315</v>
      </c>
      <c r="H10" s="86" t="n">
        <v>-40</v>
      </c>
      <c r="I10" s="85" t="n">
        <v>275</v>
      </c>
      <c r="J10" s="86" t="n">
        <v>292</v>
      </c>
      <c r="K10" s="86" t="n">
        <v>-17</v>
      </c>
      <c r="L10" s="85" t="n">
        <v>275</v>
      </c>
      <c r="M10" s="86" t="n">
        <v>285</v>
      </c>
      <c r="N10" s="86" t="n">
        <v>-10</v>
      </c>
      <c r="O10" s="85" t="n">
        <f aca="false">K10+H10+E10</f>
        <v>-93</v>
      </c>
      <c r="P10" s="87" t="n">
        <f aca="false">O10/(J10+G10+D10+1)</f>
        <v>-0.101196953210011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600</v>
      </c>
      <c r="D11" s="86" t="n">
        <v>750</v>
      </c>
      <c r="E11" s="86" t="n">
        <v>-150</v>
      </c>
      <c r="F11" s="85" t="n">
        <v>600</v>
      </c>
      <c r="G11" s="86" t="n">
        <v>791</v>
      </c>
      <c r="H11" s="86" t="n">
        <v>-191</v>
      </c>
      <c r="I11" s="85" t="n">
        <v>600</v>
      </c>
      <c r="J11" s="86" t="n">
        <v>702</v>
      </c>
      <c r="K11" s="86" t="n">
        <v>-102</v>
      </c>
      <c r="L11" s="85" t="n">
        <v>600</v>
      </c>
      <c r="M11" s="86" t="n">
        <v>655</v>
      </c>
      <c r="N11" s="86" t="n">
        <v>-55</v>
      </c>
      <c r="O11" s="85" t="n">
        <f aca="false">K11+H11+E11</f>
        <v>-443</v>
      </c>
      <c r="P11" s="87" t="n">
        <f aca="false">O11/(J11+G11+D11+1)</f>
        <v>-0.197415329768271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127</v>
      </c>
      <c r="E12" s="86" t="n">
        <v>-27</v>
      </c>
      <c r="F12" s="85" t="n">
        <v>100</v>
      </c>
      <c r="G12" s="86" t="n">
        <v>123</v>
      </c>
      <c r="H12" s="86" t="n">
        <v>-23</v>
      </c>
      <c r="I12" s="85" t="n">
        <v>100</v>
      </c>
      <c r="J12" s="86" t="n">
        <v>109</v>
      </c>
      <c r="K12" s="86" t="n">
        <v>-9</v>
      </c>
      <c r="L12" s="85" t="n">
        <v>100</v>
      </c>
      <c r="M12" s="86" t="n">
        <v>105</v>
      </c>
      <c r="N12" s="86" t="n">
        <v>-5</v>
      </c>
      <c r="O12" s="85" t="n">
        <f aca="false">K12+H12+E12</f>
        <v>-59</v>
      </c>
      <c r="P12" s="87" t="n">
        <f aca="false">O12/(J12+G12+D12+1)</f>
        <v>-0.163888888888889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1198</v>
      </c>
      <c r="D13" s="86" t="n">
        <v>1280</v>
      </c>
      <c r="E13" s="86" t="n">
        <v>-82</v>
      </c>
      <c r="F13" s="85" t="n">
        <v>1198</v>
      </c>
      <c r="G13" s="86" t="n">
        <v>1319</v>
      </c>
      <c r="H13" s="86" t="n">
        <v>-121</v>
      </c>
      <c r="I13" s="85" t="n">
        <v>1198</v>
      </c>
      <c r="J13" s="86" t="n">
        <v>1146</v>
      </c>
      <c r="K13" s="86" t="n">
        <v>52</v>
      </c>
      <c r="L13" s="85" t="n">
        <v>1160</v>
      </c>
      <c r="M13" s="86" t="n">
        <v>1105</v>
      </c>
      <c r="N13" s="86" t="n">
        <v>55</v>
      </c>
      <c r="O13" s="85" t="n">
        <f aca="false">K13+H13+E13</f>
        <v>-151</v>
      </c>
      <c r="P13" s="87" t="n">
        <f aca="false">O13/(J13+G13+D13+1)</f>
        <v>-0.0403096636412173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101</v>
      </c>
      <c r="D14" s="86" t="n">
        <v>489</v>
      </c>
      <c r="E14" s="86" t="n">
        <v>-388</v>
      </c>
      <c r="F14" s="85" t="n">
        <v>101</v>
      </c>
      <c r="G14" s="86" t="n">
        <v>499</v>
      </c>
      <c r="H14" s="86" t="n">
        <v>-398</v>
      </c>
      <c r="I14" s="85" t="n">
        <v>101</v>
      </c>
      <c r="J14" s="86" t="n">
        <v>482</v>
      </c>
      <c r="K14" s="86" t="n">
        <v>-381</v>
      </c>
      <c r="L14" s="85" t="n">
        <v>494</v>
      </c>
      <c r="M14" s="86" t="n">
        <v>474</v>
      </c>
      <c r="N14" s="86" t="n">
        <v>20</v>
      </c>
      <c r="O14" s="85" t="n">
        <f aca="false">K14+H14+E14</f>
        <v>-1167</v>
      </c>
      <c r="P14" s="87" t="n">
        <f aca="false">O14/(J14+G14+D14+1)</f>
        <v>-0.793337865397689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3064</v>
      </c>
      <c r="D15" s="86" t="n">
        <v>3142</v>
      </c>
      <c r="E15" s="86" t="n">
        <v>-78</v>
      </c>
      <c r="F15" s="85" t="n">
        <v>3064</v>
      </c>
      <c r="G15" s="86" t="n">
        <v>3218</v>
      </c>
      <c r="H15" s="86" t="n">
        <v>-154</v>
      </c>
      <c r="I15" s="85" t="n">
        <v>3064</v>
      </c>
      <c r="J15" s="86" t="n">
        <v>3019</v>
      </c>
      <c r="K15" s="86" t="n">
        <v>45</v>
      </c>
      <c r="L15" s="85" t="n">
        <v>3064</v>
      </c>
      <c r="M15" s="86" t="n">
        <v>2958</v>
      </c>
      <c r="N15" s="86" t="n">
        <v>106</v>
      </c>
      <c r="O15" s="85" t="n">
        <f aca="false">K15+H15+E15</f>
        <v>-187</v>
      </c>
      <c r="P15" s="87" t="n">
        <f aca="false">O15/(J15+G15+D15+1)</f>
        <v>-0.0199360341151386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 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5000</v>
      </c>
      <c r="D16" s="86" t="n">
        <v>6125</v>
      </c>
      <c r="E16" s="86" t="n">
        <v>-1125</v>
      </c>
      <c r="F16" s="85" t="n">
        <v>5000</v>
      </c>
      <c r="G16" s="86" t="n">
        <v>6237</v>
      </c>
      <c r="H16" s="86" t="n">
        <v>-1237</v>
      </c>
      <c r="I16" s="85" t="n">
        <v>5000</v>
      </c>
      <c r="J16" s="86" t="n">
        <v>5883</v>
      </c>
      <c r="K16" s="86" t="n">
        <v>-883</v>
      </c>
      <c r="L16" s="85" t="n">
        <v>5000</v>
      </c>
      <c r="M16" s="86" t="n">
        <v>5752</v>
      </c>
      <c r="N16" s="86" t="n">
        <v>-752</v>
      </c>
      <c r="O16" s="85" t="n">
        <f aca="false">K16+H16+E16</f>
        <v>-3245</v>
      </c>
      <c r="P16" s="87" t="n">
        <f aca="false">O16/(J16+G16+D16+1)</f>
        <v>-0.177847199386167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325</v>
      </c>
      <c r="E17" s="86" t="n">
        <v>-325</v>
      </c>
      <c r="F17" s="85" t="n">
        <v>0</v>
      </c>
      <c r="G17" s="86" t="n">
        <v>334</v>
      </c>
      <c r="H17" s="86" t="n">
        <v>-334</v>
      </c>
      <c r="I17" s="85" t="n">
        <v>0</v>
      </c>
      <c r="J17" s="86" t="n">
        <v>321</v>
      </c>
      <c r="K17" s="86" t="n">
        <v>-321</v>
      </c>
      <c r="L17" s="85" t="n">
        <v>0</v>
      </c>
      <c r="M17" s="86" t="n">
        <v>315</v>
      </c>
      <c r="N17" s="86" t="n">
        <v>-315</v>
      </c>
      <c r="O17" s="85" t="n">
        <f aca="false">K17+H17+E17</f>
        <v>-980</v>
      </c>
      <c r="P17" s="87" t="n">
        <f aca="false">O17/(J17+G17+D17+1)</f>
        <v>-0.998980632008155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4080</v>
      </c>
      <c r="D18" s="86" t="n">
        <v>4081</v>
      </c>
      <c r="E18" s="86" t="n">
        <v>-1</v>
      </c>
      <c r="F18" s="85" t="n">
        <v>4099</v>
      </c>
      <c r="G18" s="86" t="n">
        <v>4147</v>
      </c>
      <c r="H18" s="86" t="n">
        <v>-48</v>
      </c>
      <c r="I18" s="85" t="n">
        <v>4419</v>
      </c>
      <c r="J18" s="86" t="n">
        <v>3937</v>
      </c>
      <c r="K18" s="86" t="n">
        <v>482</v>
      </c>
      <c r="L18" s="85" t="n">
        <v>4098</v>
      </c>
      <c r="M18" s="86" t="n">
        <v>3877</v>
      </c>
      <c r="N18" s="86" t="n">
        <v>221</v>
      </c>
      <c r="O18" s="85" t="n">
        <f aca="false">K18+H18+E18</f>
        <v>433</v>
      </c>
      <c r="P18" s="87" t="n">
        <f aca="false">O18/(J18+G18+D18+1)</f>
        <v>0.0355909912871938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4346</v>
      </c>
      <c r="D19" s="86" t="n">
        <v>4672</v>
      </c>
      <c r="E19" s="86" t="n">
        <v>-326</v>
      </c>
      <c r="F19" s="85" t="n">
        <v>4346</v>
      </c>
      <c r="G19" s="86" t="n">
        <v>4864</v>
      </c>
      <c r="H19" s="86" t="n">
        <v>-518</v>
      </c>
      <c r="I19" s="85" t="n">
        <v>4346</v>
      </c>
      <c r="J19" s="86" t="n">
        <v>4163</v>
      </c>
      <c r="K19" s="86" t="n">
        <v>183</v>
      </c>
      <c r="L19" s="85" t="n">
        <v>4170</v>
      </c>
      <c r="M19" s="86" t="n">
        <v>3953</v>
      </c>
      <c r="N19" s="86" t="n">
        <v>217</v>
      </c>
      <c r="O19" s="85" t="n">
        <f aca="false">K19+H19+E19</f>
        <v>-661</v>
      </c>
      <c r="P19" s="87" t="n">
        <f aca="false">O19/(J19+G19+D19+1)</f>
        <v>-0.0482481751824818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462716</v>
      </c>
      <c r="D20" s="86" t="n">
        <v>467218</v>
      </c>
      <c r="E20" s="86" t="n">
        <v>-4502</v>
      </c>
      <c r="F20" s="85" t="n">
        <v>490332</v>
      </c>
      <c r="G20" s="86" t="n">
        <v>493609</v>
      </c>
      <c r="H20" s="86" t="n">
        <v>-3277</v>
      </c>
      <c r="I20" s="85" t="n">
        <v>458622</v>
      </c>
      <c r="J20" s="86" t="n">
        <v>409364</v>
      </c>
      <c r="K20" s="86" t="n">
        <v>49258</v>
      </c>
      <c r="L20" s="85" t="n">
        <v>412159</v>
      </c>
      <c r="M20" s="86" t="n">
        <v>385070</v>
      </c>
      <c r="N20" s="86" t="n">
        <v>27089</v>
      </c>
      <c r="O20" s="85" t="n">
        <f aca="false">K20+H20+E20</f>
        <v>41479</v>
      </c>
      <c r="P20" s="87" t="n">
        <f aca="false">O20/(J20+G20+D20+1)</f>
        <v>0.0302723997804687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900</v>
      </c>
      <c r="D21" s="86" t="n">
        <v>1386</v>
      </c>
      <c r="E21" s="86" t="n">
        <v>-486</v>
      </c>
      <c r="F21" s="85" t="n">
        <v>900</v>
      </c>
      <c r="G21" s="86" t="n">
        <v>1449</v>
      </c>
      <c r="H21" s="86" t="n">
        <v>-549</v>
      </c>
      <c r="I21" s="85" t="n">
        <v>900</v>
      </c>
      <c r="J21" s="86" t="n">
        <v>1329</v>
      </c>
      <c r="K21" s="86" t="n">
        <v>-429</v>
      </c>
      <c r="L21" s="85" t="n">
        <v>900</v>
      </c>
      <c r="M21" s="86" t="n">
        <v>1284</v>
      </c>
      <c r="N21" s="86" t="n">
        <v>-384</v>
      </c>
      <c r="O21" s="85" t="n">
        <f aca="false">K21+H21+E21</f>
        <v>-1464</v>
      </c>
      <c r="P21" s="87" t="n">
        <f aca="false">O21/(J21+G21+D21+1)</f>
        <v>-0.351500600240096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457</v>
      </c>
      <c r="D22" s="86" t="n">
        <v>660</v>
      </c>
      <c r="E22" s="86" t="n">
        <v>-203</v>
      </c>
      <c r="F22" s="85" t="n">
        <v>457</v>
      </c>
      <c r="G22" s="86" t="n">
        <v>702</v>
      </c>
      <c r="H22" s="86" t="n">
        <v>-245</v>
      </c>
      <c r="I22" s="85" t="n">
        <v>457</v>
      </c>
      <c r="J22" s="86" t="n">
        <v>553</v>
      </c>
      <c r="K22" s="86" t="n">
        <v>-96</v>
      </c>
      <c r="L22" s="85" t="n">
        <v>532</v>
      </c>
      <c r="M22" s="86" t="n">
        <v>506</v>
      </c>
      <c r="N22" s="86" t="n">
        <v>26</v>
      </c>
      <c r="O22" s="85" t="n">
        <f aca="false">K22+H22+E22</f>
        <v>-544</v>
      </c>
      <c r="P22" s="87" t="n">
        <f aca="false">O22/(J22+G22+D22+1)</f>
        <v>-0.2839248434238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 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330</v>
      </c>
      <c r="D23" s="86" t="n">
        <v>356</v>
      </c>
      <c r="E23" s="86" t="n">
        <v>-26</v>
      </c>
      <c r="F23" s="85" t="n">
        <v>330</v>
      </c>
      <c r="G23" s="86" t="n">
        <v>365</v>
      </c>
      <c r="H23" s="86" t="n">
        <v>-35</v>
      </c>
      <c r="I23" s="85" t="n">
        <v>330</v>
      </c>
      <c r="J23" s="86" t="n">
        <v>322</v>
      </c>
      <c r="K23" s="86" t="n">
        <v>8</v>
      </c>
      <c r="L23" s="85" t="n">
        <v>320</v>
      </c>
      <c r="M23" s="86" t="n">
        <v>307</v>
      </c>
      <c r="N23" s="86" t="n">
        <v>13</v>
      </c>
      <c r="O23" s="85" t="n">
        <f aca="false">K23+H23+E23</f>
        <v>-53</v>
      </c>
      <c r="P23" s="87" t="n">
        <f aca="false">O23/(J23+G23+D23+1)</f>
        <v>-0.0507662835249042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37520</v>
      </c>
      <c r="D24" s="86" t="n">
        <v>34261</v>
      </c>
      <c r="E24" s="86" t="n">
        <v>3259</v>
      </c>
      <c r="F24" s="85" t="n">
        <v>37791</v>
      </c>
      <c r="G24" s="86" t="n">
        <v>35256</v>
      </c>
      <c r="H24" s="86" t="n">
        <v>2535</v>
      </c>
      <c r="I24" s="85" t="n">
        <v>47013</v>
      </c>
      <c r="J24" s="86" t="n">
        <v>46834</v>
      </c>
      <c r="K24" s="86" t="n">
        <v>179</v>
      </c>
      <c r="L24" s="85" t="n">
        <v>45566</v>
      </c>
      <c r="M24" s="86" t="n">
        <v>45186</v>
      </c>
      <c r="N24" s="86" t="n">
        <v>380</v>
      </c>
      <c r="O24" s="85" t="n">
        <f aca="false">K24+H24+E24</f>
        <v>5973</v>
      </c>
      <c r="P24" s="87" t="n">
        <f aca="false">O24/(J24+G24+D24+1)</f>
        <v>0.051335602310231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23918</v>
      </c>
      <c r="D25" s="86" t="n">
        <v>23405</v>
      </c>
      <c r="E25" s="86" t="n">
        <v>513</v>
      </c>
      <c r="F25" s="85" t="n">
        <v>23918</v>
      </c>
      <c r="G25" s="86" t="n">
        <v>23110</v>
      </c>
      <c r="H25" s="86" t="n">
        <v>808</v>
      </c>
      <c r="I25" s="85" t="n">
        <v>23918</v>
      </c>
      <c r="J25" s="86" t="n">
        <v>24736</v>
      </c>
      <c r="K25" s="86" t="n">
        <v>-818</v>
      </c>
      <c r="L25" s="85" t="n">
        <v>26417</v>
      </c>
      <c r="M25" s="86" t="n">
        <v>24406</v>
      </c>
      <c r="N25" s="86" t="n">
        <v>2011</v>
      </c>
      <c r="O25" s="85" t="n">
        <f aca="false">K25+H25+E25</f>
        <v>503</v>
      </c>
      <c r="P25" s="87" t="n">
        <f aca="false">O25/(J25+G25+D25+1)</f>
        <v>0.00705945096277999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114228</v>
      </c>
      <c r="D26" s="86" t="n">
        <v>116372</v>
      </c>
      <c r="E26" s="86" t="n">
        <v>-2144</v>
      </c>
      <c r="F26" s="85" t="n">
        <v>112154</v>
      </c>
      <c r="G26" s="86" t="n">
        <v>115801</v>
      </c>
      <c r="H26" s="86" t="n">
        <v>-3647</v>
      </c>
      <c r="I26" s="85" t="n">
        <v>131654</v>
      </c>
      <c r="J26" s="86" t="n">
        <v>141404</v>
      </c>
      <c r="K26" s="86" t="n">
        <v>-9750</v>
      </c>
      <c r="L26" s="85" t="n">
        <v>144181</v>
      </c>
      <c r="M26" s="86" t="n">
        <v>153370</v>
      </c>
      <c r="N26" s="86" t="n">
        <v>-9189</v>
      </c>
      <c r="O26" s="85" t="n">
        <f aca="false">K26+H26+E26</f>
        <v>-15541</v>
      </c>
      <c r="P26" s="87" t="n">
        <f aca="false">O26/(J26+G26+D26+1)</f>
        <v>-0.0416004154420228</v>
      </c>
      <c r="Q26" s="88"/>
      <c r="R26" s="89" t="s">
        <v>15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 </v>
      </c>
      <c r="U26" s="116" t="str">
        <f aca="false">IF($C$4="High Inventory",IF(AND($O26&gt;=0,$P26&gt;=Summary!$C$150),"X"," "),IF(AND($O26&lt;=0,$P26&lt;=-Summary!$C$150),"X"," "))</f>
        <v> 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6778</v>
      </c>
      <c r="D27" s="86" t="n">
        <v>5940</v>
      </c>
      <c r="E27" s="86" t="n">
        <v>838</v>
      </c>
      <c r="F27" s="85" t="n">
        <v>6778</v>
      </c>
      <c r="G27" s="86" t="n">
        <v>5772</v>
      </c>
      <c r="H27" s="86" t="n">
        <v>1006</v>
      </c>
      <c r="I27" s="85" t="n">
        <v>6778</v>
      </c>
      <c r="J27" s="86" t="n">
        <v>13897</v>
      </c>
      <c r="K27" s="86" t="n">
        <v>-7119</v>
      </c>
      <c r="L27" s="85" t="n">
        <v>12170</v>
      </c>
      <c r="M27" s="86" t="n">
        <v>14955</v>
      </c>
      <c r="N27" s="86" t="n">
        <v>-2785</v>
      </c>
      <c r="O27" s="85" t="n">
        <f aca="false">K27+H27+E27</f>
        <v>-5275</v>
      </c>
      <c r="P27" s="87" t="n">
        <f aca="false">O27/(J27+G27+D27+1)</f>
        <v>-0.205974228816868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101114</v>
      </c>
      <c r="D28" s="86" t="n">
        <v>107756</v>
      </c>
      <c r="E28" s="86" t="n">
        <v>-6642</v>
      </c>
      <c r="F28" s="85" t="n">
        <v>96488</v>
      </c>
      <c r="G28" s="86" t="n">
        <v>101606</v>
      </c>
      <c r="H28" s="86" t="n">
        <v>-5118</v>
      </c>
      <c r="I28" s="85" t="n">
        <v>100782</v>
      </c>
      <c r="J28" s="86" t="n">
        <v>101567</v>
      </c>
      <c r="K28" s="86" t="n">
        <v>-785</v>
      </c>
      <c r="L28" s="85" t="n">
        <v>102015</v>
      </c>
      <c r="M28" s="86" t="n">
        <v>97185</v>
      </c>
      <c r="N28" s="86" t="n">
        <v>4830</v>
      </c>
      <c r="O28" s="85" t="n">
        <f aca="false">K28+H28+E28</f>
        <v>-12545</v>
      </c>
      <c r="P28" s="87" t="n">
        <f aca="false">O28/(J28+G28+D28+1)</f>
        <v>-0.0403467018299939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18000</v>
      </c>
      <c r="D29" s="86" t="n">
        <v>14049</v>
      </c>
      <c r="E29" s="86" t="n">
        <v>3951</v>
      </c>
      <c r="F29" s="85" t="n">
        <v>7500</v>
      </c>
      <c r="G29" s="86" t="n">
        <v>14049</v>
      </c>
      <c r="H29" s="86" t="n">
        <v>-6549</v>
      </c>
      <c r="I29" s="85" t="n">
        <v>29000</v>
      </c>
      <c r="J29" s="86" t="n">
        <v>20265</v>
      </c>
      <c r="K29" s="86" t="n">
        <v>8735</v>
      </c>
      <c r="L29" s="85" t="n">
        <v>21000</v>
      </c>
      <c r="M29" s="86" t="n">
        <v>22726</v>
      </c>
      <c r="N29" s="86" t="n">
        <v>-1726</v>
      </c>
      <c r="O29" s="85" t="n">
        <f aca="false">K29+H29+E29</f>
        <v>6137</v>
      </c>
      <c r="P29" s="87" t="n">
        <f aca="false">O29/(J29+G29+D29+1)</f>
        <v>0.126891903068398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299034</v>
      </c>
      <c r="D30" s="86" t="n">
        <v>308378</v>
      </c>
      <c r="E30" s="86" t="n">
        <v>-9344</v>
      </c>
      <c r="F30" s="85" t="n">
        <v>295000</v>
      </c>
      <c r="G30" s="86" t="n">
        <v>310826</v>
      </c>
      <c r="H30" s="86" t="n">
        <v>-15826</v>
      </c>
      <c r="I30" s="85" t="n">
        <v>329676</v>
      </c>
      <c r="J30" s="86" t="n">
        <v>312486</v>
      </c>
      <c r="K30" s="86" t="n">
        <v>17190</v>
      </c>
      <c r="L30" s="85" t="n">
        <v>222002</v>
      </c>
      <c r="M30" s="86" t="n">
        <v>370312</v>
      </c>
      <c r="N30" s="86" t="n">
        <v>-148310</v>
      </c>
      <c r="O30" s="85" t="n">
        <f aca="false">K30+H30+E30</f>
        <v>-7980</v>
      </c>
      <c r="P30" s="87" t="n">
        <f aca="false">O30/(J30+G30+D30+1)</f>
        <v>-0.00856507146682752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21928</v>
      </c>
      <c r="D31" s="86" t="n">
        <v>24938</v>
      </c>
      <c r="E31" s="86" t="n">
        <v>-3010</v>
      </c>
      <c r="F31" s="85" t="n">
        <v>16887</v>
      </c>
      <c r="G31" s="86" t="n">
        <v>24925</v>
      </c>
      <c r="H31" s="86" t="n">
        <v>-8038</v>
      </c>
      <c r="I31" s="85" t="n">
        <v>14370</v>
      </c>
      <c r="J31" s="86" t="n">
        <v>29034</v>
      </c>
      <c r="K31" s="86" t="n">
        <v>-14664</v>
      </c>
      <c r="L31" s="85" t="n">
        <v>17090</v>
      </c>
      <c r="M31" s="86" t="n">
        <v>28984</v>
      </c>
      <c r="N31" s="86" t="n">
        <v>-11894</v>
      </c>
      <c r="O31" s="85" t="n">
        <f aca="false">K31+H31+E31</f>
        <v>-25712</v>
      </c>
      <c r="P31" s="87" t="n">
        <f aca="false">O31/(J31+G31+D31+1)</f>
        <v>-0.325889122664706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17000</v>
      </c>
      <c r="D32" s="86" t="n">
        <v>17853</v>
      </c>
      <c r="E32" s="86" t="n">
        <v>-853</v>
      </c>
      <c r="F32" s="85" t="n">
        <v>15000</v>
      </c>
      <c r="G32" s="86" t="n">
        <v>16595</v>
      </c>
      <c r="H32" s="86" t="n">
        <v>-1595</v>
      </c>
      <c r="I32" s="85" t="n">
        <v>23000</v>
      </c>
      <c r="J32" s="86" t="n">
        <v>14715</v>
      </c>
      <c r="K32" s="86" t="n">
        <v>8285</v>
      </c>
      <c r="L32" s="85" t="n">
        <v>15918</v>
      </c>
      <c r="M32" s="86" t="n">
        <v>15619</v>
      </c>
      <c r="N32" s="86" t="n">
        <v>299</v>
      </c>
      <c r="O32" s="85" t="n">
        <f aca="false">K32+H32+E32</f>
        <v>5837</v>
      </c>
      <c r="P32" s="87" t="n">
        <f aca="false">O32/(J32+G32+D32+1)</f>
        <v>0.118725083394354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10600</v>
      </c>
      <c r="D33" s="134" t="n">
        <v>4859</v>
      </c>
      <c r="E33" s="134" t="n">
        <v>5741</v>
      </c>
      <c r="F33" s="133" t="n">
        <v>5300</v>
      </c>
      <c r="G33" s="134" t="n">
        <v>4826</v>
      </c>
      <c r="H33" s="134" t="n">
        <v>474</v>
      </c>
      <c r="I33" s="133" t="n">
        <v>17077</v>
      </c>
      <c r="J33" s="134" t="n">
        <v>9955</v>
      </c>
      <c r="K33" s="134" t="n">
        <v>7122</v>
      </c>
      <c r="L33" s="133" t="n">
        <v>10228</v>
      </c>
      <c r="M33" s="134" t="n">
        <v>10124</v>
      </c>
      <c r="N33" s="134" t="n">
        <v>104</v>
      </c>
      <c r="O33" s="85" t="n">
        <f aca="false">K33+H33+E33</f>
        <v>13337</v>
      </c>
      <c r="P33" s="87" t="n">
        <f aca="false">O33/(J33+G33+D33+1)</f>
        <v>0.679038745481391</v>
      </c>
      <c r="Q33" s="88"/>
      <c r="R33" s="89" t="s">
        <v>44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X</v>
      </c>
      <c r="U33" s="116" t="str">
        <f aca="false">IF($C$4="High Inventory",IF(AND($O33&gt;=0,$P33&gt;=Summary!$C$150),"X"," "),IF(AND($O33&lt;=0,$P33&lt;=-Summary!$C$150),"X"," "))</f>
        <v>X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41536</v>
      </c>
      <c r="D34" s="86" t="n">
        <v>47369</v>
      </c>
      <c r="E34" s="86" t="n">
        <v>-5833</v>
      </c>
      <c r="F34" s="85" t="n">
        <v>41536</v>
      </c>
      <c r="G34" s="86" t="n">
        <v>49632</v>
      </c>
      <c r="H34" s="86" t="n">
        <v>-8096</v>
      </c>
      <c r="I34" s="85" t="n">
        <v>41536</v>
      </c>
      <c r="J34" s="86" t="n">
        <v>53836</v>
      </c>
      <c r="K34" s="86" t="n">
        <v>-12300</v>
      </c>
      <c r="L34" s="85" t="n">
        <v>41760</v>
      </c>
      <c r="M34" s="86" t="n">
        <v>53650</v>
      </c>
      <c r="N34" s="86" t="n">
        <v>-11890</v>
      </c>
      <c r="O34" s="85" t="n">
        <f aca="false">K34+H34+E34</f>
        <v>-26229</v>
      </c>
      <c r="P34" s="87" t="n">
        <f aca="false">O34/(J34+G34+D34+1)</f>
        <v>-0.173888542674923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 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12106</v>
      </c>
      <c r="D35" s="86" t="n">
        <v>20428</v>
      </c>
      <c r="E35" s="86" t="n">
        <v>-8322</v>
      </c>
      <c r="F35" s="85" t="n">
        <v>12106</v>
      </c>
      <c r="G35" s="86" t="n">
        <v>22008</v>
      </c>
      <c r="H35" s="86" t="n">
        <v>-9902</v>
      </c>
      <c r="I35" s="85" t="n">
        <v>12106</v>
      </c>
      <c r="J35" s="86" t="n">
        <v>31510</v>
      </c>
      <c r="K35" s="86" t="n">
        <v>-19404</v>
      </c>
      <c r="L35" s="85" t="n">
        <v>27475</v>
      </c>
      <c r="M35" s="86" t="n">
        <v>31671</v>
      </c>
      <c r="N35" s="86" t="n">
        <v>-4196</v>
      </c>
      <c r="O35" s="85" t="n">
        <f aca="false">K35+H35+E35</f>
        <v>-37628</v>
      </c>
      <c r="P35" s="87" t="n">
        <f aca="false">O35/(J35+G35+D35+1)</f>
        <v>-0.508850933776894</v>
      </c>
      <c r="Q35" s="88"/>
      <c r="R35" s="89" t="s">
        <v>15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 </v>
      </c>
      <c r="U35" s="116" t="str">
        <f aca="false">IF($C$4="High Inventory",IF(AND($O35&gt;=0,$P35&gt;=Summary!$C$150),"X"," "),IF(AND($O35&lt;=0,$P35&lt;=-Summary!$C$150),"X"," "))</f>
        <v> 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1135</v>
      </c>
      <c r="E36" s="86" t="n">
        <v>-1135</v>
      </c>
      <c r="F36" s="85" t="n">
        <v>0</v>
      </c>
      <c r="G36" s="86" t="n">
        <v>968</v>
      </c>
      <c r="H36" s="86" t="n">
        <v>-968</v>
      </c>
      <c r="I36" s="85" t="n">
        <v>0</v>
      </c>
      <c r="J36" s="86" t="n">
        <v>1557</v>
      </c>
      <c r="K36" s="86" t="n">
        <v>-1557</v>
      </c>
      <c r="L36" s="85" t="n">
        <v>1576</v>
      </c>
      <c r="M36" s="86" t="n">
        <v>1413</v>
      </c>
      <c r="N36" s="86" t="n">
        <v>163</v>
      </c>
      <c r="O36" s="85" t="n">
        <f aca="false">K36+H36+E36</f>
        <v>-3660</v>
      </c>
      <c r="P36" s="87" t="n">
        <f aca="false">O36/(J36+G36+D36+1)</f>
        <v>-0.999726850587271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197</v>
      </c>
      <c r="D37" s="86" t="n">
        <v>186</v>
      </c>
      <c r="E37" s="86" t="n">
        <v>11</v>
      </c>
      <c r="F37" s="85" t="n">
        <v>222</v>
      </c>
      <c r="G37" s="86" t="n">
        <v>177</v>
      </c>
      <c r="H37" s="86" t="n">
        <v>45</v>
      </c>
      <c r="I37" s="85" t="n">
        <v>349</v>
      </c>
      <c r="J37" s="86" t="n">
        <v>476</v>
      </c>
      <c r="K37" s="86" t="n">
        <v>-127</v>
      </c>
      <c r="L37" s="85" t="n">
        <v>361</v>
      </c>
      <c r="M37" s="86" t="n">
        <v>384</v>
      </c>
      <c r="N37" s="86" t="n">
        <v>-23</v>
      </c>
      <c r="O37" s="85" t="n">
        <f aca="false">K37+H37+E37</f>
        <v>-71</v>
      </c>
      <c r="P37" s="87" t="n">
        <f aca="false">O37/(J37+G37+D37+1)</f>
        <v>-0.0845238095238095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21656</v>
      </c>
      <c r="D38" s="86" t="n">
        <v>11357</v>
      </c>
      <c r="E38" s="86" t="n">
        <v>10299</v>
      </c>
      <c r="F38" s="85" t="n">
        <v>25840</v>
      </c>
      <c r="G38" s="86" t="n">
        <v>10888</v>
      </c>
      <c r="H38" s="86" t="n">
        <v>14952</v>
      </c>
      <c r="I38" s="85" t="n">
        <v>21281</v>
      </c>
      <c r="J38" s="86" t="n">
        <v>11008</v>
      </c>
      <c r="K38" s="86" t="n">
        <v>10273</v>
      </c>
      <c r="L38" s="85" t="n">
        <v>30591</v>
      </c>
      <c r="M38" s="86" t="n">
        <v>16226</v>
      </c>
      <c r="N38" s="86" t="n">
        <v>14365</v>
      </c>
      <c r="O38" s="85" t="n">
        <f aca="false">K38+H38+E38</f>
        <v>35524</v>
      </c>
      <c r="P38" s="87" t="n">
        <f aca="false">O38/(J38+G38+D38+1)</f>
        <v>1.06826246466591</v>
      </c>
      <c r="Q38" s="8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11421</v>
      </c>
      <c r="D39" s="86" t="n">
        <v>12840</v>
      </c>
      <c r="E39" s="86" t="n">
        <v>-1419</v>
      </c>
      <c r="F39" s="85" t="n">
        <v>10790</v>
      </c>
      <c r="G39" s="86" t="n">
        <v>10963</v>
      </c>
      <c r="H39" s="86" t="n">
        <v>-173</v>
      </c>
      <c r="I39" s="85" t="n">
        <v>33935</v>
      </c>
      <c r="J39" s="86" t="n">
        <v>14665</v>
      </c>
      <c r="K39" s="86" t="n">
        <v>19270</v>
      </c>
      <c r="L39" s="85" t="n">
        <v>9499</v>
      </c>
      <c r="M39" s="86" t="n">
        <v>13438</v>
      </c>
      <c r="N39" s="86" t="n">
        <v>-3939</v>
      </c>
      <c r="O39" s="85" t="n">
        <f aca="false">K39+H39+E39</f>
        <v>17678</v>
      </c>
      <c r="P39" s="87" t="n">
        <f aca="false">O39/(J39+G39+D39+1)</f>
        <v>0.459538849463204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5001</v>
      </c>
      <c r="D40" s="86" t="n">
        <v>6381</v>
      </c>
      <c r="E40" s="86" t="n">
        <v>-1380</v>
      </c>
      <c r="F40" s="85" t="n">
        <v>5001</v>
      </c>
      <c r="G40" s="86" t="n">
        <v>6460</v>
      </c>
      <c r="H40" s="86" t="n">
        <v>-1459</v>
      </c>
      <c r="I40" s="85" t="n">
        <v>12000</v>
      </c>
      <c r="J40" s="86" t="n">
        <v>6320</v>
      </c>
      <c r="K40" s="86" t="n">
        <v>5680</v>
      </c>
      <c r="L40" s="85" t="n">
        <v>6100</v>
      </c>
      <c r="M40" s="86" t="n">
        <v>6289</v>
      </c>
      <c r="N40" s="86" t="n">
        <v>-189</v>
      </c>
      <c r="O40" s="85" t="n">
        <f aca="false">K40+H40+E40</f>
        <v>2841</v>
      </c>
      <c r="P40" s="87" t="n">
        <f aca="false">O40/(J40+G40+D40+1)</f>
        <v>0.148262185575618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X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356383</v>
      </c>
      <c r="D41" s="86" t="n">
        <v>338213</v>
      </c>
      <c r="E41" s="86" t="n">
        <v>18170</v>
      </c>
      <c r="F41" s="85" t="n">
        <v>307068</v>
      </c>
      <c r="G41" s="86" t="n">
        <v>340946</v>
      </c>
      <c r="H41" s="86" t="n">
        <v>-33878</v>
      </c>
      <c r="I41" s="85" t="n">
        <v>357259</v>
      </c>
      <c r="J41" s="86" t="n">
        <v>394534</v>
      </c>
      <c r="K41" s="86" t="n">
        <v>-37275</v>
      </c>
      <c r="L41" s="85" t="n">
        <v>413564</v>
      </c>
      <c r="M41" s="86" t="n">
        <v>394370</v>
      </c>
      <c r="N41" s="86" t="n">
        <v>19194</v>
      </c>
      <c r="O41" s="85" t="n">
        <f aca="false">K41+H41+E41</f>
        <v>-52983</v>
      </c>
      <c r="P41" s="87" t="n">
        <f aca="false">O41/(J41+G41+D41+1)</f>
        <v>-0.0493464618410832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 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436</v>
      </c>
      <c r="E42" s="86" t="n">
        <v>14</v>
      </c>
      <c r="F42" s="85" t="n">
        <v>450</v>
      </c>
      <c r="G42" s="86" t="n">
        <v>421</v>
      </c>
      <c r="H42" s="86" t="n">
        <v>29</v>
      </c>
      <c r="I42" s="85" t="n">
        <v>450</v>
      </c>
      <c r="J42" s="86" t="n">
        <v>420</v>
      </c>
      <c r="K42" s="86" t="n">
        <v>30</v>
      </c>
      <c r="L42" s="85" t="n">
        <v>450</v>
      </c>
      <c r="M42" s="86" t="n">
        <v>434</v>
      </c>
      <c r="N42" s="86" t="n">
        <v>16</v>
      </c>
      <c r="O42" s="85" t="n">
        <f aca="false">K42+H42+E42</f>
        <v>73</v>
      </c>
      <c r="P42" s="87" t="n">
        <f aca="false">O42/(J42+G42+D42+1)</f>
        <v>0.0571205007824726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11108</v>
      </c>
      <c r="E43" s="86" t="n">
        <v>-108</v>
      </c>
      <c r="F43" s="85" t="n">
        <v>11000</v>
      </c>
      <c r="G43" s="86" t="n">
        <v>11679</v>
      </c>
      <c r="H43" s="86" t="n">
        <v>-679</v>
      </c>
      <c r="I43" s="85" t="n">
        <v>11000</v>
      </c>
      <c r="J43" s="86" t="n">
        <v>12680</v>
      </c>
      <c r="K43" s="86" t="n">
        <v>-1680</v>
      </c>
      <c r="L43" s="85" t="n">
        <v>11000</v>
      </c>
      <c r="M43" s="86" t="n">
        <v>10606</v>
      </c>
      <c r="N43" s="86" t="n">
        <v>394</v>
      </c>
      <c r="O43" s="85" t="n">
        <f aca="false">K43+H43+E43</f>
        <v>-2467</v>
      </c>
      <c r="P43" s="87" t="n">
        <f aca="false">O43/(J43+G43+D43+1)</f>
        <v>-0.0695556558024135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5345</v>
      </c>
      <c r="D44" s="86" t="n">
        <v>3064</v>
      </c>
      <c r="E44" s="86" t="n">
        <v>2281</v>
      </c>
      <c r="F44" s="85" t="n">
        <v>5346</v>
      </c>
      <c r="G44" s="86" t="n">
        <v>2759</v>
      </c>
      <c r="H44" s="86" t="n">
        <v>2587</v>
      </c>
      <c r="I44" s="85" t="n">
        <v>5313</v>
      </c>
      <c r="J44" s="86" t="n">
        <v>4503</v>
      </c>
      <c r="K44" s="86" t="n">
        <v>810</v>
      </c>
      <c r="L44" s="85" t="n">
        <v>5346</v>
      </c>
      <c r="M44" s="86" t="n">
        <v>4288</v>
      </c>
      <c r="N44" s="86" t="n">
        <v>1058</v>
      </c>
      <c r="O44" s="85" t="n">
        <f aca="false">K44+H44+E44</f>
        <v>5678</v>
      </c>
      <c r="P44" s="87" t="n">
        <f aca="false">O44/(J44+G44+D44+1)</f>
        <v>0.549820857945192</v>
      </c>
      <c r="Q44" s="88"/>
      <c r="R44" s="89" t="s">
        <v>44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X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59958</v>
      </c>
      <c r="D45" s="86" t="n">
        <v>60536</v>
      </c>
      <c r="E45" s="86" t="n">
        <v>-578</v>
      </c>
      <c r="F45" s="85" t="n">
        <v>58126</v>
      </c>
      <c r="G45" s="86" t="n">
        <v>76337</v>
      </c>
      <c r="H45" s="86" t="n">
        <v>-18211</v>
      </c>
      <c r="I45" s="85" t="n">
        <v>70342</v>
      </c>
      <c r="J45" s="86" t="n">
        <v>79205</v>
      </c>
      <c r="K45" s="86" t="n">
        <v>-8863</v>
      </c>
      <c r="L45" s="85" t="n">
        <v>75131</v>
      </c>
      <c r="M45" s="86" t="n">
        <v>65303</v>
      </c>
      <c r="N45" s="86" t="n">
        <v>9828</v>
      </c>
      <c r="O45" s="85" t="n">
        <f aca="false">K45+H45+E45</f>
        <v>-27652</v>
      </c>
      <c r="P45" s="87" t="n">
        <f aca="false">O45/(J45+G45+D45+1)</f>
        <v>-0.127971714049028</v>
      </c>
      <c r="Q45" s="88"/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 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793</v>
      </c>
      <c r="D46" s="86" t="n">
        <v>243</v>
      </c>
      <c r="E46" s="86" t="n">
        <v>550</v>
      </c>
      <c r="F46" s="85" t="n">
        <v>78</v>
      </c>
      <c r="G46" s="86" t="n">
        <v>238</v>
      </c>
      <c r="H46" s="86" t="n">
        <v>-160</v>
      </c>
      <c r="I46" s="85" t="n">
        <v>0</v>
      </c>
      <c r="J46" s="86" t="n">
        <v>232</v>
      </c>
      <c r="K46" s="86" t="n">
        <v>-232</v>
      </c>
      <c r="L46" s="85" t="n">
        <v>740</v>
      </c>
      <c r="M46" s="86" t="n">
        <v>230</v>
      </c>
      <c r="N46" s="86" t="n">
        <v>510</v>
      </c>
      <c r="O46" s="85" t="n">
        <f aca="false">K46+H46+E46</f>
        <v>158</v>
      </c>
      <c r="P46" s="87" t="n">
        <f aca="false">O46/(J46+G46+D46+1)</f>
        <v>0.221288515406162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X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0</v>
      </c>
      <c r="D47" s="86" t="n">
        <v>0</v>
      </c>
      <c r="E47" s="86" t="n">
        <v>0</v>
      </c>
      <c r="F47" s="85" t="n">
        <v>0</v>
      </c>
      <c r="G47" s="86" t="n">
        <v>2</v>
      </c>
      <c r="H47" s="86" t="n">
        <v>-2</v>
      </c>
      <c r="I47" s="85" t="n">
        <v>5389</v>
      </c>
      <c r="J47" s="86" t="n">
        <v>6557</v>
      </c>
      <c r="K47" s="86" t="n">
        <v>-1168</v>
      </c>
      <c r="L47" s="85" t="n">
        <v>220</v>
      </c>
      <c r="M47" s="86" t="n">
        <v>6880</v>
      </c>
      <c r="N47" s="86" t="n">
        <v>-6660</v>
      </c>
      <c r="O47" s="85" t="n">
        <f aca="false">K47+H47+E47</f>
        <v>-1170</v>
      </c>
      <c r="P47" s="87" t="n">
        <f aca="false">O47/(J47+G47+D47+1)</f>
        <v>-0.178353658536585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11</v>
      </c>
      <c r="E53" s="86" t="n">
        <v>-11</v>
      </c>
      <c r="F53" s="85" t="n">
        <v>0</v>
      </c>
      <c r="G53" s="86" t="n">
        <v>10</v>
      </c>
      <c r="H53" s="86" t="n">
        <v>-10</v>
      </c>
      <c r="I53" s="85" t="n">
        <v>0</v>
      </c>
      <c r="J53" s="86" t="n">
        <v>10</v>
      </c>
      <c r="K53" s="86" t="n">
        <v>-10</v>
      </c>
      <c r="L53" s="85" t="n">
        <v>0</v>
      </c>
      <c r="M53" s="86" t="n">
        <v>11</v>
      </c>
      <c r="N53" s="86" t="n">
        <v>-11</v>
      </c>
      <c r="O53" s="85" t="n">
        <f aca="false">K53+H53+E53</f>
        <v>-31</v>
      </c>
      <c r="P53" s="87" t="n">
        <f aca="false">O53/(J53+G53+D53+1)</f>
        <v>-0.96875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6</v>
      </c>
      <c r="E55" s="86" t="n">
        <v>-6</v>
      </c>
      <c r="F55" s="85" t="n">
        <v>0</v>
      </c>
      <c r="G55" s="86" t="n">
        <v>5</v>
      </c>
      <c r="H55" s="86" t="n">
        <v>-5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6</v>
      </c>
      <c r="N55" s="86" t="n">
        <v>-6</v>
      </c>
      <c r="O55" s="85" t="n">
        <f aca="false">K55+H55+E55</f>
        <v>-17</v>
      </c>
      <c r="P55" s="87" t="n">
        <f aca="false">O55/(J55+G55+D55+1)</f>
        <v>-0.944444444444444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1</v>
      </c>
      <c r="E56" s="86" t="n">
        <v>-1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0</v>
      </c>
      <c r="K56" s="86" t="n">
        <v>0</v>
      </c>
      <c r="L56" s="85" t="n">
        <v>0</v>
      </c>
      <c r="M56" s="86" t="n">
        <v>1</v>
      </c>
      <c r="N56" s="86" t="n">
        <v>-1</v>
      </c>
      <c r="O56" s="85" t="n">
        <f aca="false">K56+H56+E56</f>
        <v>-2</v>
      </c>
      <c r="P56" s="87" t="n">
        <f aca="false">O56/(J56+G56+D56+1)</f>
        <v>-0.666666666666667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308</v>
      </c>
      <c r="N57" s="86" t="n">
        <v>-308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0</v>
      </c>
      <c r="E58" s="86" t="n">
        <v>0</v>
      </c>
      <c r="F58" s="85" t="n">
        <v>0</v>
      </c>
      <c r="G58" s="86" t="n">
        <v>0</v>
      </c>
      <c r="H58" s="86" t="n">
        <v>0</v>
      </c>
      <c r="I58" s="85" t="n">
        <v>0</v>
      </c>
      <c r="J58" s="86" t="n">
        <v>159</v>
      </c>
      <c r="K58" s="86" t="n">
        <v>-159</v>
      </c>
      <c r="L58" s="85" t="n">
        <v>0</v>
      </c>
      <c r="M58" s="86" t="n">
        <v>180</v>
      </c>
      <c r="N58" s="86" t="n">
        <v>-180</v>
      </c>
      <c r="O58" s="85" t="n">
        <f aca="false">K58+H58+E58</f>
        <v>-159</v>
      </c>
      <c r="P58" s="87" t="n">
        <f aca="false">O58/(J58+G58+D58+1)</f>
        <v>-0.99375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0</v>
      </c>
      <c r="E61" s="86" t="n">
        <v>0</v>
      </c>
      <c r="F61" s="85" t="n">
        <v>0</v>
      </c>
      <c r="G61" s="86" t="n">
        <v>0</v>
      </c>
      <c r="H61" s="86" t="n">
        <v>0</v>
      </c>
      <c r="I61" s="85" t="n">
        <v>0</v>
      </c>
      <c r="J61" s="86" t="n">
        <v>232</v>
      </c>
      <c r="K61" s="86" t="n">
        <v>-232</v>
      </c>
      <c r="L61" s="85" t="n">
        <v>0</v>
      </c>
      <c r="M61" s="86" t="n">
        <v>61</v>
      </c>
      <c r="N61" s="86" t="n">
        <v>-61</v>
      </c>
      <c r="O61" s="85" t="n">
        <f aca="false">K61+H61+E61</f>
        <v>-232</v>
      </c>
      <c r="P61" s="87" t="n">
        <f aca="false">O61/(J61+G61+D61+1)</f>
        <v>-0.995708154506438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0</v>
      </c>
      <c r="E64" s="86" t="n">
        <v>0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880</v>
      </c>
      <c r="K64" s="86" t="n">
        <v>-880</v>
      </c>
      <c r="L64" s="85" t="n">
        <v>0</v>
      </c>
      <c r="M64" s="86" t="n">
        <v>504</v>
      </c>
      <c r="N64" s="86" t="n">
        <v>-504</v>
      </c>
      <c r="O64" s="85" t="n">
        <f aca="false">K64+H64+E64</f>
        <v>-880</v>
      </c>
      <c r="P64" s="87" t="n">
        <f aca="false">O64/(J64+G64+D64+1)</f>
        <v>-0.998864926220204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254</v>
      </c>
      <c r="B65" s="77" t="s">
        <v>17</v>
      </c>
      <c r="C65" s="85" t="n">
        <v>11900</v>
      </c>
      <c r="D65" s="86" t="n">
        <v>11893</v>
      </c>
      <c r="E65" s="86" t="n">
        <v>7</v>
      </c>
      <c r="F65" s="85" t="n">
        <v>11900</v>
      </c>
      <c r="G65" s="86" t="n">
        <v>12485</v>
      </c>
      <c r="H65" s="86" t="n">
        <v>-585</v>
      </c>
      <c r="I65" s="85" t="n">
        <v>11900</v>
      </c>
      <c r="J65" s="86" t="n">
        <v>12548</v>
      </c>
      <c r="K65" s="86" t="n">
        <v>-648</v>
      </c>
      <c r="L65" s="85" t="n">
        <v>12434</v>
      </c>
      <c r="M65" s="86" t="n">
        <v>12337</v>
      </c>
      <c r="N65" s="86" t="n">
        <v>97</v>
      </c>
      <c r="O65" s="85" t="n">
        <f aca="false">K65+H65+E65</f>
        <v>-1226</v>
      </c>
      <c r="P65" s="87" t="n">
        <f aca="false">O65/(J65+G65+D65+1)</f>
        <v>-0.0332006390987624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282</v>
      </c>
      <c r="B66" s="77" t="s">
        <v>17</v>
      </c>
      <c r="C66" s="85" t="n">
        <v>0</v>
      </c>
      <c r="D66" s="86" t="n">
        <v>0</v>
      </c>
      <c r="E66" s="86" t="n">
        <v>0</v>
      </c>
      <c r="F66" s="85" t="n">
        <v>0</v>
      </c>
      <c r="G66" s="86" t="n">
        <v>0</v>
      </c>
      <c r="H66" s="86" t="n">
        <v>0</v>
      </c>
      <c r="I66" s="85" t="n">
        <v>0</v>
      </c>
      <c r="J66" s="86" t="n">
        <v>0</v>
      </c>
      <c r="K66" s="86" t="n">
        <v>0</v>
      </c>
      <c r="L66" s="85" t="n">
        <v>0</v>
      </c>
      <c r="M66" s="86" t="n">
        <v>0</v>
      </c>
      <c r="N66" s="86" t="n">
        <v>0</v>
      </c>
      <c r="O66" s="85" t="n">
        <f aca="false">K66+H66+E66</f>
        <v>0</v>
      </c>
      <c r="P66" s="87" t="n">
        <f aca="false">O66/(J66+G66+D66+1)</f>
        <v>0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283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288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295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303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5</v>
      </c>
      <c r="K70" s="86" t="n">
        <v>-5</v>
      </c>
      <c r="L70" s="85" t="n">
        <v>0</v>
      </c>
      <c r="M70" s="86" t="n">
        <v>0</v>
      </c>
      <c r="N70" s="86" t="n">
        <v>0</v>
      </c>
      <c r="O70" s="85" t="n">
        <f aca="false">K70+H70+E70</f>
        <v>-5</v>
      </c>
      <c r="P70" s="87" t="n">
        <f aca="false">O70/(J70+G70+D70+1)</f>
        <v>-0.833333333333333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308</v>
      </c>
      <c r="B71" s="77" t="s">
        <v>17</v>
      </c>
      <c r="C71" s="85" t="n">
        <v>0</v>
      </c>
      <c r="D71" s="86" t="n">
        <v>5</v>
      </c>
      <c r="E71" s="86" t="n">
        <v>-5</v>
      </c>
      <c r="F71" s="85" t="n">
        <v>0</v>
      </c>
      <c r="G71" s="86" t="n">
        <v>2</v>
      </c>
      <c r="H71" s="86" t="n">
        <v>-2</v>
      </c>
      <c r="I71" s="85" t="n">
        <v>0</v>
      </c>
      <c r="J71" s="86" t="n">
        <v>412</v>
      </c>
      <c r="K71" s="86" t="n">
        <v>-412</v>
      </c>
      <c r="L71" s="85" t="n">
        <v>350</v>
      </c>
      <c r="M71" s="86" t="n">
        <v>877</v>
      </c>
      <c r="N71" s="86" t="n">
        <v>-527</v>
      </c>
      <c r="O71" s="85" t="n">
        <f aca="false">K71+H71+E71</f>
        <v>-419</v>
      </c>
      <c r="P71" s="87" t="n">
        <f aca="false">O71/(J71+G71+D71+1)</f>
        <v>-0.997619047619048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376</v>
      </c>
      <c r="B72" s="77" t="s">
        <v>17</v>
      </c>
      <c r="C72" s="85" t="n">
        <v>0</v>
      </c>
      <c r="D72" s="86" t="n">
        <v>0</v>
      </c>
      <c r="E72" s="86" t="n">
        <v>0</v>
      </c>
      <c r="F72" s="85" t="n">
        <v>0</v>
      </c>
      <c r="G72" s="86" t="n">
        <v>0</v>
      </c>
      <c r="H72" s="86" t="n">
        <v>0</v>
      </c>
      <c r="I72" s="85" t="n">
        <v>0</v>
      </c>
      <c r="J72" s="86" t="n">
        <v>0</v>
      </c>
      <c r="K72" s="86" t="n">
        <v>0</v>
      </c>
      <c r="L72" s="85" t="n">
        <v>0</v>
      </c>
      <c r="M72" s="86" t="n">
        <v>0</v>
      </c>
      <c r="N72" s="86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399</v>
      </c>
      <c r="B73" s="77" t="s">
        <v>17</v>
      </c>
      <c r="C73" s="85" t="n">
        <v>100</v>
      </c>
      <c r="D73" s="86" t="n">
        <v>134</v>
      </c>
      <c r="E73" s="86" t="n">
        <v>-34</v>
      </c>
      <c r="F73" s="85" t="n">
        <v>100</v>
      </c>
      <c r="G73" s="86" t="n">
        <v>126</v>
      </c>
      <c r="H73" s="86" t="n">
        <v>-26</v>
      </c>
      <c r="I73" s="85" t="n">
        <v>100</v>
      </c>
      <c r="J73" s="86" t="n">
        <v>142</v>
      </c>
      <c r="K73" s="86" t="n">
        <v>-42</v>
      </c>
      <c r="L73" s="85" t="n">
        <v>100</v>
      </c>
      <c r="M73" s="86" t="n">
        <v>122</v>
      </c>
      <c r="N73" s="86" t="n">
        <v>-22</v>
      </c>
      <c r="O73" s="85" t="n">
        <f aca="false">K73+H73+E73</f>
        <v>-102</v>
      </c>
      <c r="P73" s="87" t="n">
        <f aca="false">O73/(J73+G73+D73+1)</f>
        <v>-0.253101736972705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442</v>
      </c>
      <c r="B74" s="77" t="s">
        <v>17</v>
      </c>
      <c r="C74" s="85" t="n">
        <v>40</v>
      </c>
      <c r="D74" s="86" t="n">
        <v>0</v>
      </c>
      <c r="E74" s="86" t="n">
        <v>40</v>
      </c>
      <c r="F74" s="85" t="n">
        <v>40</v>
      </c>
      <c r="G74" s="86" t="n">
        <v>0</v>
      </c>
      <c r="H74" s="86" t="n">
        <v>40</v>
      </c>
      <c r="I74" s="85" t="n">
        <v>40</v>
      </c>
      <c r="J74" s="86" t="n">
        <v>0</v>
      </c>
      <c r="K74" s="86" t="n">
        <v>40</v>
      </c>
      <c r="L74" s="85" t="n">
        <v>110</v>
      </c>
      <c r="M74" s="86" t="n">
        <v>0</v>
      </c>
      <c r="N74" s="86" t="n">
        <v>110</v>
      </c>
      <c r="O74" s="85" t="n">
        <f aca="false">K74+H74+E74</f>
        <v>120</v>
      </c>
      <c r="P74" s="87" t="n">
        <f aca="false">O74/(J74+G74+D74+1)</f>
        <v>120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X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447</v>
      </c>
      <c r="B75" s="77" t="s">
        <v>17</v>
      </c>
      <c r="C75" s="85" t="n">
        <v>0</v>
      </c>
      <c r="D75" s="86" t="n">
        <v>43</v>
      </c>
      <c r="E75" s="86" t="n">
        <v>-43</v>
      </c>
      <c r="F75" s="85" t="n">
        <v>0</v>
      </c>
      <c r="G75" s="86" t="n">
        <v>52</v>
      </c>
      <c r="H75" s="86" t="n">
        <v>-52</v>
      </c>
      <c r="I75" s="85" t="n">
        <v>0</v>
      </c>
      <c r="J75" s="86" t="n">
        <v>42</v>
      </c>
      <c r="K75" s="86" t="n">
        <v>-42</v>
      </c>
      <c r="L75" s="85" t="n">
        <v>0</v>
      </c>
      <c r="M75" s="86" t="n">
        <v>51</v>
      </c>
      <c r="N75" s="86" t="n">
        <v>-51</v>
      </c>
      <c r="O75" s="85" t="n">
        <f aca="false">K75+H75+E75</f>
        <v>-137</v>
      </c>
      <c r="P75" s="87" t="n">
        <f aca="false">O75/(J75+G75+D75+1)</f>
        <v>-0.992753623188406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483</v>
      </c>
      <c r="B76" s="77" t="s">
        <v>17</v>
      </c>
      <c r="C76" s="85" t="n">
        <v>0</v>
      </c>
      <c r="D76" s="86" t="n">
        <v>13</v>
      </c>
      <c r="E76" s="86" t="n">
        <v>-13</v>
      </c>
      <c r="F76" s="85" t="n">
        <v>0</v>
      </c>
      <c r="G76" s="86" t="n">
        <v>0</v>
      </c>
      <c r="H76" s="86" t="n">
        <v>0</v>
      </c>
      <c r="I76" s="85" t="n">
        <v>0</v>
      </c>
      <c r="J76" s="86" t="n">
        <v>0</v>
      </c>
      <c r="K76" s="86" t="n">
        <v>0</v>
      </c>
      <c r="L76" s="85" t="n">
        <v>0</v>
      </c>
      <c r="M76" s="86" t="n">
        <v>0</v>
      </c>
      <c r="N76" s="86" t="n">
        <v>0</v>
      </c>
      <c r="O76" s="85" t="n">
        <f aca="false">K76+H76+E76</f>
        <v>-13</v>
      </c>
      <c r="P76" s="87" t="n">
        <f aca="false">O76/(J76+G76+D76+1)</f>
        <v>-0.928571428571429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535</v>
      </c>
      <c r="B77" s="77" t="s">
        <v>17</v>
      </c>
      <c r="C77" s="85" t="n">
        <v>0</v>
      </c>
      <c r="D77" s="86" t="n">
        <v>0</v>
      </c>
      <c r="E77" s="86" t="n">
        <v>0</v>
      </c>
      <c r="F77" s="85" t="n">
        <v>0</v>
      </c>
      <c r="G77" s="86" t="n">
        <v>0</v>
      </c>
      <c r="H77" s="86" t="n">
        <v>0</v>
      </c>
      <c r="I77" s="85" t="n">
        <v>0</v>
      </c>
      <c r="J77" s="86" t="n">
        <v>0</v>
      </c>
      <c r="K77" s="86" t="n">
        <v>0</v>
      </c>
      <c r="L77" s="85" t="n">
        <v>0</v>
      </c>
      <c r="M77" s="86" t="n">
        <v>0</v>
      </c>
      <c r="N77" s="86" t="n">
        <v>0</v>
      </c>
      <c r="O77" s="85" t="n">
        <f aca="false">K77+H77+E77</f>
        <v>0</v>
      </c>
      <c r="P77" s="87" t="n">
        <f aca="false">O77/(J77+G77+D77+1)</f>
        <v>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536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543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73</v>
      </c>
      <c r="H79" s="86" t="n">
        <v>-73</v>
      </c>
      <c r="I79" s="85" t="n">
        <v>0</v>
      </c>
      <c r="J79" s="86" t="n">
        <v>378</v>
      </c>
      <c r="K79" s="86" t="n">
        <v>-378</v>
      </c>
      <c r="L79" s="85" t="n">
        <v>515</v>
      </c>
      <c r="M79" s="86" t="n">
        <v>524</v>
      </c>
      <c r="N79" s="86" t="n">
        <v>-9</v>
      </c>
      <c r="O79" s="85" t="n">
        <f aca="false">K79+H79+E79</f>
        <v>-451</v>
      </c>
      <c r="P79" s="87" t="n">
        <f aca="false">O79/(J79+G79+D79+1)</f>
        <v>-0.997787610619469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544</v>
      </c>
      <c r="B80" s="77" t="s">
        <v>17</v>
      </c>
      <c r="C80" s="85" t="n">
        <v>0</v>
      </c>
      <c r="D80" s="86" t="n">
        <v>0</v>
      </c>
      <c r="E80" s="86" t="n">
        <v>0</v>
      </c>
      <c r="F80" s="85" t="n">
        <v>0</v>
      </c>
      <c r="G80" s="86" t="n">
        <v>0</v>
      </c>
      <c r="H80" s="86" t="n">
        <v>0</v>
      </c>
      <c r="I80" s="85" t="n">
        <v>0</v>
      </c>
      <c r="J80" s="86" t="n">
        <v>0</v>
      </c>
      <c r="K80" s="86" t="n">
        <v>0</v>
      </c>
      <c r="L80" s="85" t="n">
        <v>0</v>
      </c>
      <c r="M80" s="86" t="n">
        <v>0</v>
      </c>
      <c r="N80" s="86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545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572</v>
      </c>
      <c r="B82" s="77" t="s">
        <v>17</v>
      </c>
      <c r="C82" s="85" t="n">
        <v>300</v>
      </c>
      <c r="D82" s="86" t="n">
        <v>75</v>
      </c>
      <c r="E82" s="86" t="n">
        <v>225</v>
      </c>
      <c r="F82" s="85" t="n">
        <v>300</v>
      </c>
      <c r="G82" s="86" t="n">
        <v>75</v>
      </c>
      <c r="H82" s="86" t="n">
        <v>225</v>
      </c>
      <c r="I82" s="85" t="n">
        <v>300</v>
      </c>
      <c r="J82" s="86" t="n">
        <v>75</v>
      </c>
      <c r="K82" s="86" t="n">
        <v>225</v>
      </c>
      <c r="L82" s="85" t="n">
        <v>300</v>
      </c>
      <c r="M82" s="86" t="n">
        <v>75</v>
      </c>
      <c r="N82" s="86" t="n">
        <v>225</v>
      </c>
      <c r="O82" s="85" t="n">
        <f aca="false">K82+H82+E82</f>
        <v>675</v>
      </c>
      <c r="P82" s="87" t="n">
        <f aca="false">O82/(J82+G82+D82+1)</f>
        <v>2.98672566371681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X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635</v>
      </c>
      <c r="B83" s="77" t="s">
        <v>17</v>
      </c>
      <c r="C83" s="85" t="n">
        <v>700</v>
      </c>
      <c r="D83" s="86" t="n">
        <v>824</v>
      </c>
      <c r="E83" s="86" t="n">
        <v>-124</v>
      </c>
      <c r="F83" s="85" t="n">
        <v>720</v>
      </c>
      <c r="G83" s="86" t="n">
        <v>854</v>
      </c>
      <c r="H83" s="86" t="n">
        <v>-134</v>
      </c>
      <c r="I83" s="85" t="n">
        <v>700</v>
      </c>
      <c r="J83" s="86" t="n">
        <v>830</v>
      </c>
      <c r="K83" s="86" t="n">
        <v>-130</v>
      </c>
      <c r="L83" s="85" t="n">
        <v>850</v>
      </c>
      <c r="M83" s="86" t="n">
        <v>878</v>
      </c>
      <c r="N83" s="86" t="n">
        <v>-28</v>
      </c>
      <c r="O83" s="85" t="n">
        <f aca="false">K83+H83+E83</f>
        <v>-388</v>
      </c>
      <c r="P83" s="87" t="n">
        <f aca="false">O83/(J83+G83+D83+1)</f>
        <v>-0.154643284176963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650</v>
      </c>
      <c r="B84" s="77" t="s">
        <v>17</v>
      </c>
      <c r="C84" s="85" t="n">
        <v>0</v>
      </c>
      <c r="D84" s="86" t="n">
        <v>0</v>
      </c>
      <c r="E84" s="86" t="n">
        <v>0</v>
      </c>
      <c r="F84" s="85" t="n">
        <v>0</v>
      </c>
      <c r="G84" s="86" t="n">
        <v>0</v>
      </c>
      <c r="H84" s="86" t="n">
        <v>0</v>
      </c>
      <c r="I84" s="85" t="n">
        <v>0</v>
      </c>
      <c r="J84" s="86" t="n">
        <v>0</v>
      </c>
      <c r="K84" s="86" t="n">
        <v>0</v>
      </c>
      <c r="L84" s="85" t="n">
        <v>0</v>
      </c>
      <c r="M84" s="86" t="n">
        <v>0</v>
      </c>
      <c r="N84" s="86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654</v>
      </c>
      <c r="B85" s="77" t="s">
        <v>17</v>
      </c>
      <c r="C85" s="85" t="n">
        <v>500</v>
      </c>
      <c r="D85" s="86" t="n">
        <v>568</v>
      </c>
      <c r="E85" s="86" t="n">
        <v>-68</v>
      </c>
      <c r="F85" s="85" t="n">
        <v>500</v>
      </c>
      <c r="G85" s="86" t="n">
        <v>347</v>
      </c>
      <c r="H85" s="86" t="n">
        <v>153</v>
      </c>
      <c r="I85" s="85" t="n">
        <v>5077</v>
      </c>
      <c r="J85" s="86" t="n">
        <v>578</v>
      </c>
      <c r="K85" s="86" t="n">
        <v>4499</v>
      </c>
      <c r="L85" s="85" t="n">
        <v>500</v>
      </c>
      <c r="M85" s="86" t="n">
        <v>1529</v>
      </c>
      <c r="N85" s="86" t="n">
        <v>-1029</v>
      </c>
      <c r="O85" s="85" t="n">
        <f aca="false">K85+H85+E85</f>
        <v>4584</v>
      </c>
      <c r="P85" s="87" t="n">
        <f aca="false">O85/(J85+G85+D85+1)</f>
        <v>3.06827309236948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X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755</v>
      </c>
      <c r="B86" s="77" t="s">
        <v>17</v>
      </c>
      <c r="C86" s="85" t="n">
        <v>50</v>
      </c>
      <c r="D86" s="86" t="n">
        <v>79</v>
      </c>
      <c r="E86" s="86" t="n">
        <v>-29</v>
      </c>
      <c r="F86" s="85" t="n">
        <v>50</v>
      </c>
      <c r="G86" s="86" t="n">
        <v>79</v>
      </c>
      <c r="H86" s="86" t="n">
        <v>-29</v>
      </c>
      <c r="I86" s="85" t="n">
        <v>50</v>
      </c>
      <c r="J86" s="86" t="n">
        <v>79</v>
      </c>
      <c r="K86" s="86" t="n">
        <v>-29</v>
      </c>
      <c r="L86" s="85" t="n">
        <v>50</v>
      </c>
      <c r="M86" s="86" t="n">
        <v>79</v>
      </c>
      <c r="N86" s="86" t="n">
        <v>-29</v>
      </c>
      <c r="O86" s="85" t="n">
        <f aca="false">K86+H86+E86</f>
        <v>-87</v>
      </c>
      <c r="P86" s="87" t="n">
        <f aca="false">O86/(J86+G86+D86+1)</f>
        <v>-0.365546218487395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779</v>
      </c>
      <c r="B87" s="77" t="s">
        <v>17</v>
      </c>
      <c r="C87" s="85" t="n">
        <v>0</v>
      </c>
      <c r="D87" s="86" t="n">
        <v>0</v>
      </c>
      <c r="E87" s="86" t="n">
        <v>0</v>
      </c>
      <c r="F87" s="85" t="n">
        <v>0</v>
      </c>
      <c r="G87" s="86" t="n">
        <v>0</v>
      </c>
      <c r="H87" s="86" t="n">
        <v>0</v>
      </c>
      <c r="I87" s="85" t="n">
        <v>800</v>
      </c>
      <c r="J87" s="86" t="n">
        <v>839</v>
      </c>
      <c r="K87" s="86" t="n">
        <v>-39</v>
      </c>
      <c r="L87" s="85" t="n">
        <v>800</v>
      </c>
      <c r="M87" s="86" t="n">
        <v>1296</v>
      </c>
      <c r="N87" s="86" t="n">
        <v>-496</v>
      </c>
      <c r="O87" s="85" t="n">
        <f aca="false">K87+H87+E87</f>
        <v>-39</v>
      </c>
      <c r="P87" s="87" t="n">
        <f aca="false">O87/(J87+G87+D87+1)</f>
        <v>-0.0464285714285714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858</v>
      </c>
      <c r="B88" s="77" t="s">
        <v>17</v>
      </c>
      <c r="C88" s="85" t="n">
        <v>0</v>
      </c>
      <c r="D88" s="86" t="n">
        <v>0</v>
      </c>
      <c r="E88" s="86" t="n">
        <v>0</v>
      </c>
      <c r="F88" s="85" t="n">
        <v>0</v>
      </c>
      <c r="G88" s="86" t="n">
        <v>0</v>
      </c>
      <c r="H88" s="86" t="n">
        <v>0</v>
      </c>
      <c r="I88" s="85" t="n">
        <v>1000</v>
      </c>
      <c r="J88" s="86" t="n">
        <v>1151</v>
      </c>
      <c r="K88" s="86" t="n">
        <v>-151</v>
      </c>
      <c r="L88" s="85" t="n">
        <v>1000</v>
      </c>
      <c r="M88" s="86" t="n">
        <v>1143</v>
      </c>
      <c r="N88" s="86" t="n">
        <v>-143</v>
      </c>
      <c r="O88" s="85" t="n">
        <f aca="false">K88+H88+E88</f>
        <v>-151</v>
      </c>
      <c r="P88" s="87" t="n">
        <f aca="false">O88/(J88+G88+D88+1)</f>
        <v>-0.131076388888889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877</v>
      </c>
      <c r="B89" s="77" t="s">
        <v>17</v>
      </c>
      <c r="C89" s="85" t="n">
        <v>0</v>
      </c>
      <c r="D89" s="86" t="n">
        <v>19</v>
      </c>
      <c r="E89" s="86" t="n">
        <v>-19</v>
      </c>
      <c r="F89" s="85" t="n">
        <v>0</v>
      </c>
      <c r="G89" s="86" t="n">
        <v>20</v>
      </c>
      <c r="H89" s="86" t="n">
        <v>-20</v>
      </c>
      <c r="I89" s="85" t="n">
        <v>0</v>
      </c>
      <c r="J89" s="86" t="n">
        <v>175</v>
      </c>
      <c r="K89" s="86" t="n">
        <v>-175</v>
      </c>
      <c r="L89" s="85" t="n">
        <v>0</v>
      </c>
      <c r="M89" s="86" t="n">
        <v>171</v>
      </c>
      <c r="N89" s="86" t="n">
        <v>-171</v>
      </c>
      <c r="O89" s="85" t="n">
        <f aca="false">K89+H89+E89</f>
        <v>-214</v>
      </c>
      <c r="P89" s="87" t="n">
        <f aca="false">O89/(J89+G89+D89+1)</f>
        <v>-0.995348837209302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886</v>
      </c>
      <c r="B90" s="77" t="s">
        <v>17</v>
      </c>
      <c r="C90" s="85" t="n">
        <v>110</v>
      </c>
      <c r="D90" s="86" t="n">
        <v>32</v>
      </c>
      <c r="E90" s="86" t="n">
        <v>78</v>
      </c>
      <c r="F90" s="85" t="n">
        <v>0</v>
      </c>
      <c r="G90" s="86" t="n">
        <v>28</v>
      </c>
      <c r="H90" s="86" t="n">
        <v>-28</v>
      </c>
      <c r="I90" s="85" t="n">
        <v>110</v>
      </c>
      <c r="J90" s="86" t="n">
        <v>314</v>
      </c>
      <c r="K90" s="86" t="n">
        <v>-204</v>
      </c>
      <c r="L90" s="85" t="n">
        <v>300</v>
      </c>
      <c r="M90" s="86" t="n">
        <v>504</v>
      </c>
      <c r="N90" s="86" t="n">
        <v>-204</v>
      </c>
      <c r="O90" s="85" t="n">
        <f aca="false">K90+H90+E90</f>
        <v>-154</v>
      </c>
      <c r="P90" s="87" t="n">
        <f aca="false">O90/(J90+G90+D90+1)</f>
        <v>-0.410666666666667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915</v>
      </c>
      <c r="B91" s="77" t="s">
        <v>17</v>
      </c>
      <c r="C91" s="85" t="n">
        <v>0</v>
      </c>
      <c r="D91" s="86" t="n">
        <v>0</v>
      </c>
      <c r="E91" s="86" t="n">
        <v>0</v>
      </c>
      <c r="F91" s="85" t="n">
        <v>0</v>
      </c>
      <c r="G91" s="86" t="n">
        <v>0</v>
      </c>
      <c r="H91" s="86" t="n">
        <v>0</v>
      </c>
      <c r="I91" s="85" t="n">
        <v>0</v>
      </c>
      <c r="J91" s="86" t="n">
        <v>0</v>
      </c>
      <c r="K91" s="86" t="n">
        <v>0</v>
      </c>
      <c r="L91" s="85" t="n">
        <v>0</v>
      </c>
      <c r="M91" s="86" t="n">
        <v>0</v>
      </c>
      <c r="N91" s="86" t="n">
        <v>0</v>
      </c>
      <c r="O91" s="85" t="n">
        <f aca="false">K91+H91+E91</f>
        <v>0</v>
      </c>
      <c r="P91" s="87" t="n">
        <f aca="false">O91/(J91+G91+D91+1)</f>
        <v>0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944</v>
      </c>
      <c r="B92" s="77" t="s">
        <v>17</v>
      </c>
      <c r="C92" s="85" t="n">
        <v>2300</v>
      </c>
      <c r="D92" s="86" t="n">
        <v>2524</v>
      </c>
      <c r="E92" s="86" t="n">
        <v>-224</v>
      </c>
      <c r="F92" s="85" t="n">
        <v>2360</v>
      </c>
      <c r="G92" s="86" t="n">
        <v>2680</v>
      </c>
      <c r="H92" s="86" t="n">
        <v>-320</v>
      </c>
      <c r="I92" s="85" t="n">
        <v>2300</v>
      </c>
      <c r="J92" s="86" t="n">
        <v>2696</v>
      </c>
      <c r="K92" s="86" t="n">
        <v>-396</v>
      </c>
      <c r="L92" s="85" t="n">
        <v>2700</v>
      </c>
      <c r="M92" s="86" t="n">
        <v>2238</v>
      </c>
      <c r="N92" s="86" t="n">
        <v>462</v>
      </c>
      <c r="O92" s="85" t="n">
        <f aca="false">K92+H92+E92</f>
        <v>-940</v>
      </c>
      <c r="P92" s="87" t="n">
        <f aca="false">O92/(J92+G92+D92+1)</f>
        <v>-0.118972281989622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949</v>
      </c>
      <c r="B93" s="77" t="s">
        <v>17</v>
      </c>
      <c r="C93" s="85" t="n">
        <v>0</v>
      </c>
      <c r="D93" s="86" t="n">
        <v>0</v>
      </c>
      <c r="E93" s="86" t="n">
        <v>0</v>
      </c>
      <c r="F93" s="85" t="n">
        <v>0</v>
      </c>
      <c r="G93" s="86" t="n">
        <v>43</v>
      </c>
      <c r="H93" s="86" t="n">
        <v>-43</v>
      </c>
      <c r="I93" s="85" t="n">
        <v>0</v>
      </c>
      <c r="J93" s="86" t="n">
        <v>98</v>
      </c>
      <c r="K93" s="86" t="n">
        <v>-98</v>
      </c>
      <c r="L93" s="85" t="n">
        <v>20</v>
      </c>
      <c r="M93" s="86" t="n">
        <v>73</v>
      </c>
      <c r="N93" s="86" t="n">
        <v>-53</v>
      </c>
      <c r="O93" s="85" t="n">
        <f aca="false">K93+H93+E93</f>
        <v>-141</v>
      </c>
      <c r="P93" s="87" t="n">
        <f aca="false">O93/(J93+G93+D93+1)</f>
        <v>-0.992957746478873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995</v>
      </c>
      <c r="B94" s="77" t="s">
        <v>17</v>
      </c>
      <c r="C94" s="85" t="n">
        <v>0</v>
      </c>
      <c r="D94" s="86" t="n">
        <v>0</v>
      </c>
      <c r="E94" s="86" t="n">
        <v>0</v>
      </c>
      <c r="F94" s="85" t="n">
        <v>0</v>
      </c>
      <c r="G94" s="86" t="n">
        <v>0</v>
      </c>
      <c r="H94" s="86" t="n">
        <v>0</v>
      </c>
      <c r="I94" s="85" t="n">
        <v>0</v>
      </c>
      <c r="J94" s="86" t="n">
        <v>0</v>
      </c>
      <c r="K94" s="86" t="n">
        <v>0</v>
      </c>
      <c r="L94" s="85" t="n">
        <v>0</v>
      </c>
      <c r="M94" s="86" t="n">
        <v>0</v>
      </c>
      <c r="N94" s="86" t="n">
        <v>0</v>
      </c>
      <c r="O94" s="85" t="n">
        <f aca="false">K94+H94+E94</f>
        <v>0</v>
      </c>
      <c r="P94" s="87" t="n">
        <f aca="false">O94/(J94+G94+D94+1)</f>
        <v>0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1011</v>
      </c>
      <c r="B95" s="77" t="s">
        <v>17</v>
      </c>
      <c r="C95" s="85" t="n">
        <v>0</v>
      </c>
      <c r="D95" s="86" t="n">
        <v>44</v>
      </c>
      <c r="E95" s="86" t="n">
        <v>-44</v>
      </c>
      <c r="F95" s="85" t="n">
        <v>30</v>
      </c>
      <c r="G95" s="86" t="n">
        <v>44</v>
      </c>
      <c r="H95" s="86" t="n">
        <v>-14</v>
      </c>
      <c r="I95" s="85" t="n">
        <v>0</v>
      </c>
      <c r="J95" s="86" t="n">
        <v>44</v>
      </c>
      <c r="K95" s="86" t="n">
        <v>-44</v>
      </c>
      <c r="L95" s="85" t="n">
        <v>1390</v>
      </c>
      <c r="M95" s="86" t="n">
        <v>1537</v>
      </c>
      <c r="N95" s="86" t="n">
        <v>-147</v>
      </c>
      <c r="O95" s="85" t="n">
        <f aca="false">K95+H95+E95</f>
        <v>-102</v>
      </c>
      <c r="P95" s="87" t="n">
        <f aca="false">O95/(J95+G95+D95+1)</f>
        <v>-0.766917293233083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1015</v>
      </c>
      <c r="B96" s="77" t="s">
        <v>17</v>
      </c>
      <c r="C96" s="85" t="n">
        <v>0</v>
      </c>
      <c r="D96" s="86" t="n">
        <v>0</v>
      </c>
      <c r="E96" s="86" t="n">
        <v>0</v>
      </c>
      <c r="F96" s="85" t="n">
        <v>0</v>
      </c>
      <c r="G96" s="86" t="n">
        <v>0</v>
      </c>
      <c r="H96" s="86" t="n">
        <v>0</v>
      </c>
      <c r="I96" s="85" t="n">
        <v>0</v>
      </c>
      <c r="J96" s="86" t="n">
        <v>0</v>
      </c>
      <c r="K96" s="86" t="n">
        <v>0</v>
      </c>
      <c r="L96" s="85" t="n">
        <v>0</v>
      </c>
      <c r="M96" s="86" t="n">
        <v>0</v>
      </c>
      <c r="N96" s="86" t="n">
        <v>0</v>
      </c>
      <c r="O96" s="85" t="n">
        <f aca="false">K96+H96+E96</f>
        <v>0</v>
      </c>
      <c r="P96" s="87" t="n">
        <f aca="false">O96/(J96+G96+D96+1)</f>
        <v>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5328</v>
      </c>
      <c r="B97" s="77" t="s">
        <v>17</v>
      </c>
      <c r="C97" s="85" t="n">
        <v>0</v>
      </c>
      <c r="D97" s="86" t="n">
        <v>0</v>
      </c>
      <c r="E97" s="86" t="n">
        <v>0</v>
      </c>
      <c r="F97" s="85" t="n">
        <v>0</v>
      </c>
      <c r="G97" s="86" t="n">
        <v>0</v>
      </c>
      <c r="H97" s="86" t="n">
        <v>0</v>
      </c>
      <c r="I97" s="85" t="n">
        <v>0</v>
      </c>
      <c r="J97" s="86" t="n">
        <v>0</v>
      </c>
      <c r="K97" s="86" t="n">
        <v>0</v>
      </c>
      <c r="L97" s="85" t="n">
        <v>0</v>
      </c>
      <c r="M97" s="86" t="n">
        <v>0</v>
      </c>
      <c r="N97" s="86" t="n">
        <v>0</v>
      </c>
      <c r="O97" s="85" t="n">
        <f aca="false">K97+H97+E97</f>
        <v>0</v>
      </c>
      <c r="P97" s="87" t="n">
        <f aca="false">O97/(J97+G97+D97+1)</f>
        <v>0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5361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2959</v>
      </c>
      <c r="K98" s="86" t="n">
        <v>-2959</v>
      </c>
      <c r="L98" s="85" t="n">
        <v>0</v>
      </c>
      <c r="M98" s="86" t="n">
        <v>6612</v>
      </c>
      <c r="N98" s="86" t="n">
        <v>-6612</v>
      </c>
      <c r="O98" s="85" t="n">
        <f aca="false">K98+H98+E98</f>
        <v>-2959</v>
      </c>
      <c r="P98" s="87" t="n">
        <f aca="false">O98/(J98+G98+D98+1)</f>
        <v>-0.999662162162162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6063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6583</v>
      </c>
      <c r="B100" s="77" t="s">
        <v>17</v>
      </c>
      <c r="C100" s="85" t="n">
        <v>0</v>
      </c>
      <c r="D100" s="86" t="n">
        <v>0</v>
      </c>
      <c r="E100" s="86" t="n">
        <v>0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7602</v>
      </c>
      <c r="B101" s="77" t="s">
        <v>17</v>
      </c>
      <c r="C101" s="85" t="n">
        <v>40000</v>
      </c>
      <c r="D101" s="86" t="n">
        <v>42915</v>
      </c>
      <c r="E101" s="86" t="n">
        <v>-2915</v>
      </c>
      <c r="F101" s="85" t="n">
        <v>38500</v>
      </c>
      <c r="G101" s="86" t="n">
        <v>42998</v>
      </c>
      <c r="H101" s="86" t="n">
        <v>-4498</v>
      </c>
      <c r="I101" s="85" t="n">
        <v>55000</v>
      </c>
      <c r="J101" s="86" t="n">
        <v>49453</v>
      </c>
      <c r="K101" s="86" t="n">
        <v>5547</v>
      </c>
      <c r="L101" s="85" t="n">
        <v>49250</v>
      </c>
      <c r="M101" s="86" t="n">
        <v>37264</v>
      </c>
      <c r="N101" s="86" t="n">
        <v>11986</v>
      </c>
      <c r="O101" s="85" t="n">
        <f aca="false">K101+H101+E101</f>
        <v>-1866</v>
      </c>
      <c r="P101" s="87" t="n">
        <f aca="false">O101/(J101+G101+D101+1)</f>
        <v>-0.01378474812916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7604</v>
      </c>
      <c r="B102" s="77" t="s">
        <v>17</v>
      </c>
      <c r="C102" s="85" t="n">
        <v>35525</v>
      </c>
      <c r="D102" s="86" t="n">
        <v>46556</v>
      </c>
      <c r="E102" s="86" t="n">
        <v>-11031</v>
      </c>
      <c r="F102" s="85" t="n">
        <v>35525</v>
      </c>
      <c r="G102" s="86" t="n">
        <v>47128</v>
      </c>
      <c r="H102" s="86" t="n">
        <v>-11603</v>
      </c>
      <c r="I102" s="85" t="n">
        <v>53293</v>
      </c>
      <c r="J102" s="86" t="n">
        <v>45143</v>
      </c>
      <c r="K102" s="86" t="n">
        <v>8150</v>
      </c>
      <c r="L102" s="85" t="n">
        <v>48863</v>
      </c>
      <c r="M102" s="86" t="n">
        <v>43193</v>
      </c>
      <c r="N102" s="86" t="n">
        <v>5670</v>
      </c>
      <c r="O102" s="85" t="n">
        <f aca="false">K102+H102+E102</f>
        <v>-14484</v>
      </c>
      <c r="P102" s="87" t="n">
        <f aca="false">O102/(J102+G102+D102+1)</f>
        <v>-0.104330538508082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7610</v>
      </c>
      <c r="B103" s="77" t="s">
        <v>17</v>
      </c>
      <c r="C103" s="85" t="n">
        <v>0</v>
      </c>
      <c r="D103" s="86" t="n">
        <v>0</v>
      </c>
      <c r="E103" s="86" t="n">
        <v>0</v>
      </c>
      <c r="F103" s="85" t="n">
        <v>0</v>
      </c>
      <c r="G103" s="86" t="n">
        <v>0</v>
      </c>
      <c r="H103" s="86" t="n">
        <v>0</v>
      </c>
      <c r="I103" s="85" t="n">
        <v>0</v>
      </c>
      <c r="J103" s="86" t="n">
        <v>0</v>
      </c>
      <c r="K103" s="86" t="n">
        <v>0</v>
      </c>
      <c r="L103" s="85" t="n">
        <v>0</v>
      </c>
      <c r="M103" s="86" t="n">
        <v>0</v>
      </c>
      <c r="N103" s="86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8556</v>
      </c>
      <c r="B104" s="77" t="s">
        <v>17</v>
      </c>
      <c r="C104" s="85" t="n">
        <v>0</v>
      </c>
      <c r="D104" s="86" t="n">
        <v>0</v>
      </c>
      <c r="E104" s="86" t="n">
        <v>0</v>
      </c>
      <c r="F104" s="85" t="n">
        <v>0</v>
      </c>
      <c r="G104" s="86" t="n">
        <v>0</v>
      </c>
      <c r="H104" s="86" t="n">
        <v>0</v>
      </c>
      <c r="I104" s="85" t="n">
        <v>0</v>
      </c>
      <c r="J104" s="86" t="n">
        <v>0</v>
      </c>
      <c r="K104" s="86" t="n">
        <v>0</v>
      </c>
      <c r="L104" s="85" t="n">
        <v>0</v>
      </c>
      <c r="M104" s="86" t="n">
        <v>0</v>
      </c>
      <c r="N104" s="86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8576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8577</v>
      </c>
      <c r="B106" s="77" t="s">
        <v>17</v>
      </c>
      <c r="C106" s="85" t="n">
        <v>0</v>
      </c>
      <c r="D106" s="86" t="n">
        <v>0</v>
      </c>
      <c r="E106" s="86" t="n">
        <v>0</v>
      </c>
      <c r="F106" s="85" t="n">
        <v>0</v>
      </c>
      <c r="G106" s="86" t="n">
        <v>0</v>
      </c>
      <c r="H106" s="86" t="n">
        <v>0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8578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8579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8580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8916</v>
      </c>
      <c r="B110" s="77" t="s">
        <v>17</v>
      </c>
      <c r="C110" s="85" t="n">
        <v>0</v>
      </c>
      <c r="D110" s="86" t="n">
        <v>4</v>
      </c>
      <c r="E110" s="86" t="n">
        <v>-4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-4</v>
      </c>
      <c r="P110" s="87" t="n">
        <f aca="false">O110/(J110+G110+D110+1)</f>
        <v>-0.8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10556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13556</v>
      </c>
      <c r="B112" s="77" t="s">
        <v>17</v>
      </c>
      <c r="C112" s="85" t="n">
        <v>50</v>
      </c>
      <c r="D112" s="86" t="n">
        <v>95</v>
      </c>
      <c r="E112" s="86" t="n">
        <v>-45</v>
      </c>
      <c r="F112" s="85" t="n">
        <v>50</v>
      </c>
      <c r="G112" s="86" t="n">
        <v>97</v>
      </c>
      <c r="H112" s="86" t="n">
        <v>-47</v>
      </c>
      <c r="I112" s="85" t="n">
        <v>50</v>
      </c>
      <c r="J112" s="86" t="n">
        <v>96</v>
      </c>
      <c r="K112" s="86" t="n">
        <v>-46</v>
      </c>
      <c r="L112" s="85" t="n">
        <v>50</v>
      </c>
      <c r="M112" s="86" t="n">
        <v>95</v>
      </c>
      <c r="N112" s="86" t="n">
        <v>-45</v>
      </c>
      <c r="O112" s="85" t="n">
        <f aca="false">K112+H112+E112</f>
        <v>-138</v>
      </c>
      <c r="P112" s="87" t="n">
        <f aca="false">O112/(J112+G112+D112+1)</f>
        <v>-0.477508650519031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18287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18586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19307</v>
      </c>
      <c r="B115" s="77" t="s">
        <v>17</v>
      </c>
      <c r="C115" s="85" t="n">
        <v>0</v>
      </c>
      <c r="D115" s="86" t="n">
        <v>0</v>
      </c>
      <c r="E115" s="86" t="n">
        <v>0</v>
      </c>
      <c r="F115" s="85" t="n">
        <v>0</v>
      </c>
      <c r="G115" s="86" t="n">
        <v>0</v>
      </c>
      <c r="H115" s="86" t="n">
        <v>0</v>
      </c>
      <c r="I115" s="85" t="n">
        <v>0</v>
      </c>
      <c r="J115" s="86" t="n">
        <v>16</v>
      </c>
      <c r="K115" s="86" t="n">
        <v>-16</v>
      </c>
      <c r="L115" s="85" t="n">
        <v>0</v>
      </c>
      <c r="M115" s="86" t="n">
        <v>11</v>
      </c>
      <c r="N115" s="86" t="n">
        <v>-11</v>
      </c>
      <c r="O115" s="85" t="n">
        <f aca="false">K115+H115+E115</f>
        <v>-16</v>
      </c>
      <c r="P115" s="87" t="n">
        <f aca="false">O115/(J115+G115+D115+1)</f>
        <v>-0.941176470588235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26669</v>
      </c>
      <c r="B116" s="77" t="s">
        <v>17</v>
      </c>
      <c r="C116" s="85" t="n">
        <v>0</v>
      </c>
      <c r="D116" s="86" t="n">
        <v>22</v>
      </c>
      <c r="E116" s="86" t="n">
        <v>-22</v>
      </c>
      <c r="F116" s="85" t="n">
        <v>0</v>
      </c>
      <c r="G116" s="86" t="n">
        <v>25</v>
      </c>
      <c r="H116" s="86" t="n">
        <v>-25</v>
      </c>
      <c r="I116" s="85" t="n">
        <v>0</v>
      </c>
      <c r="J116" s="86" t="n">
        <v>22</v>
      </c>
      <c r="K116" s="86" t="n">
        <v>-22</v>
      </c>
      <c r="L116" s="85" t="n">
        <v>0</v>
      </c>
      <c r="M116" s="86" t="n">
        <v>12</v>
      </c>
      <c r="N116" s="86" t="n">
        <v>-12</v>
      </c>
      <c r="O116" s="85" t="n">
        <f aca="false">K116+H116+E116</f>
        <v>-69</v>
      </c>
      <c r="P116" s="87" t="n">
        <f aca="false">O116/(J116+G116+D116+1)</f>
        <v>-0.985714285714286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26909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28030</v>
      </c>
      <c r="B118" s="77" t="s">
        <v>17</v>
      </c>
      <c r="C118" s="85" t="n">
        <v>0</v>
      </c>
      <c r="D118" s="86" t="n">
        <v>27</v>
      </c>
      <c r="E118" s="86" t="n">
        <v>-27</v>
      </c>
      <c r="F118" s="85" t="n">
        <v>0</v>
      </c>
      <c r="G118" s="86" t="n">
        <v>31</v>
      </c>
      <c r="H118" s="86" t="n">
        <v>-31</v>
      </c>
      <c r="I118" s="85" t="n">
        <v>0</v>
      </c>
      <c r="J118" s="86" t="n">
        <v>27</v>
      </c>
      <c r="K118" s="86" t="n">
        <v>-27</v>
      </c>
      <c r="L118" s="85" t="n">
        <v>0</v>
      </c>
      <c r="M118" s="86" t="n">
        <v>17</v>
      </c>
      <c r="N118" s="86" t="n">
        <v>-17</v>
      </c>
      <c r="O118" s="85" t="n">
        <f aca="false">K118+H118+E118</f>
        <v>-85</v>
      </c>
      <c r="P118" s="87" t="n">
        <f aca="false">O118/(J118+G118+D118+1)</f>
        <v>-0.988372093023256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30511</v>
      </c>
      <c r="B119" s="77" t="s">
        <v>17</v>
      </c>
      <c r="C119" s="85" t="n">
        <v>0</v>
      </c>
      <c r="D119" s="86" t="n">
        <v>0</v>
      </c>
      <c r="E119" s="86" t="n">
        <v>0</v>
      </c>
      <c r="F119" s="85" t="n">
        <v>0</v>
      </c>
      <c r="G119" s="86" t="n">
        <v>35</v>
      </c>
      <c r="H119" s="86" t="n">
        <v>-35</v>
      </c>
      <c r="I119" s="85" t="n">
        <v>0</v>
      </c>
      <c r="J119" s="86" t="n">
        <v>68</v>
      </c>
      <c r="K119" s="86" t="n">
        <v>-68</v>
      </c>
      <c r="L119" s="85" t="n">
        <v>0</v>
      </c>
      <c r="M119" s="86" t="n">
        <v>0</v>
      </c>
      <c r="N119" s="86" t="n">
        <v>0</v>
      </c>
      <c r="O119" s="85" t="n">
        <f aca="false">K119+H119+E119</f>
        <v>-103</v>
      </c>
      <c r="P119" s="87" t="n">
        <f aca="false">O119/(J119+G119+D119+1)</f>
        <v>-0.990384615384615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30889</v>
      </c>
      <c r="B120" s="77" t="s">
        <v>17</v>
      </c>
      <c r="C120" s="85" t="n">
        <v>0</v>
      </c>
      <c r="D120" s="86" t="n">
        <v>64</v>
      </c>
      <c r="E120" s="86" t="n">
        <v>-64</v>
      </c>
      <c r="F120" s="85" t="n">
        <v>0</v>
      </c>
      <c r="G120" s="86" t="n">
        <v>64</v>
      </c>
      <c r="H120" s="86" t="n">
        <v>-64</v>
      </c>
      <c r="I120" s="85" t="n">
        <v>0</v>
      </c>
      <c r="J120" s="86" t="n">
        <v>64</v>
      </c>
      <c r="K120" s="86" t="n">
        <v>-64</v>
      </c>
      <c r="L120" s="85" t="n">
        <v>0</v>
      </c>
      <c r="M120" s="86" t="n">
        <v>64</v>
      </c>
      <c r="N120" s="86" t="n">
        <v>-64</v>
      </c>
      <c r="O120" s="85" t="n">
        <f aca="false">K120+H120+E120</f>
        <v>-192</v>
      </c>
      <c r="P120" s="87" t="n">
        <f aca="false">O120/(J120+G120+D120+1)</f>
        <v>-0.994818652849741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32594</v>
      </c>
      <c r="B121" s="77" t="s">
        <v>17</v>
      </c>
      <c r="C121" s="85" t="n">
        <v>0</v>
      </c>
      <c r="D121" s="86" t="n">
        <v>0</v>
      </c>
      <c r="E121" s="86" t="n">
        <v>0</v>
      </c>
      <c r="F121" s="85" t="n">
        <v>0</v>
      </c>
      <c r="G121" s="86" t="n">
        <v>0</v>
      </c>
      <c r="H121" s="86" t="n">
        <v>0</v>
      </c>
      <c r="I121" s="85" t="n">
        <v>0</v>
      </c>
      <c r="J121" s="86" t="n">
        <v>0</v>
      </c>
      <c r="K121" s="86" t="n">
        <v>0</v>
      </c>
      <c r="L121" s="85" t="n">
        <v>0</v>
      </c>
      <c r="M121" s="86" t="n">
        <v>0</v>
      </c>
      <c r="N121" s="86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33353</v>
      </c>
      <c r="B122" s="77" t="s">
        <v>17</v>
      </c>
      <c r="C122" s="85" t="n">
        <v>0</v>
      </c>
      <c r="D122" s="86" t="n">
        <v>0</v>
      </c>
      <c r="E122" s="86" t="n">
        <v>0</v>
      </c>
      <c r="F122" s="85" t="n">
        <v>0</v>
      </c>
      <c r="G122" s="86" t="n">
        <v>0</v>
      </c>
      <c r="H122" s="86" t="n">
        <v>0</v>
      </c>
      <c r="I122" s="85" t="n">
        <v>0</v>
      </c>
      <c r="J122" s="86" t="n">
        <v>0</v>
      </c>
      <c r="K122" s="86" t="n">
        <v>0</v>
      </c>
      <c r="L122" s="85" t="n">
        <v>0</v>
      </c>
      <c r="M122" s="86" t="n">
        <v>0</v>
      </c>
      <c r="N122" s="86" t="n">
        <v>0</v>
      </c>
      <c r="O122" s="85" t="n">
        <f aca="false">K122+H122+E122</f>
        <v>0</v>
      </c>
      <c r="P122" s="87" t="n">
        <f aca="false">O122/(J122+G122+D122+1)</f>
        <v>0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34866</v>
      </c>
      <c r="B123" s="77" t="s">
        <v>17</v>
      </c>
      <c r="C123" s="85" t="n">
        <v>0</v>
      </c>
      <c r="D123" s="86" t="n">
        <v>0</v>
      </c>
      <c r="E123" s="86" t="n">
        <v>0</v>
      </c>
      <c r="F123" s="85" t="n">
        <v>0</v>
      </c>
      <c r="G123" s="86" t="n">
        <v>0</v>
      </c>
      <c r="H123" s="86" t="n">
        <v>0</v>
      </c>
      <c r="I123" s="85" t="n">
        <v>0</v>
      </c>
      <c r="J123" s="86" t="n">
        <v>0</v>
      </c>
      <c r="K123" s="86" t="n">
        <v>0</v>
      </c>
      <c r="L123" s="85" t="n">
        <v>0</v>
      </c>
      <c r="M123" s="86" t="n">
        <v>0</v>
      </c>
      <c r="N123" s="86" t="n">
        <v>0</v>
      </c>
      <c r="O123" s="85" t="n">
        <f aca="false">K123+H123+E123</f>
        <v>0</v>
      </c>
      <c r="P123" s="87" t="n">
        <f aca="false">O123/(J123+G123+D123+1)</f>
        <v>0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35930</v>
      </c>
      <c r="B124" s="77" t="s">
        <v>17</v>
      </c>
      <c r="C124" s="85" t="n">
        <v>0</v>
      </c>
      <c r="D124" s="86" t="n">
        <v>0</v>
      </c>
      <c r="E124" s="86" t="n">
        <v>0</v>
      </c>
      <c r="F124" s="85" t="n">
        <v>0</v>
      </c>
      <c r="G124" s="86" t="n">
        <v>12</v>
      </c>
      <c r="H124" s="86" t="n">
        <v>-12</v>
      </c>
      <c r="I124" s="85" t="n">
        <v>0</v>
      </c>
      <c r="J124" s="86" t="n">
        <v>626</v>
      </c>
      <c r="K124" s="86" t="n">
        <v>-626</v>
      </c>
      <c r="L124" s="85" t="n">
        <v>200</v>
      </c>
      <c r="M124" s="86" t="n">
        <v>734</v>
      </c>
      <c r="N124" s="86" t="n">
        <v>-534</v>
      </c>
      <c r="O124" s="85" t="n">
        <f aca="false">K124+H124+E124</f>
        <v>-638</v>
      </c>
      <c r="P124" s="87" t="n">
        <f aca="false">O124/(J124+G124+D124+1)</f>
        <v>-0.998435054773083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40016</v>
      </c>
      <c r="B125" s="77" t="s">
        <v>17</v>
      </c>
      <c r="C125" s="85" t="n">
        <v>0</v>
      </c>
      <c r="D125" s="86" t="n">
        <v>5</v>
      </c>
      <c r="E125" s="86" t="n">
        <v>-5</v>
      </c>
      <c r="F125" s="85" t="n">
        <v>0</v>
      </c>
      <c r="G125" s="86" t="n">
        <v>5</v>
      </c>
      <c r="H125" s="86" t="n">
        <v>-5</v>
      </c>
      <c r="I125" s="85" t="n">
        <v>0</v>
      </c>
      <c r="J125" s="86" t="n">
        <v>4</v>
      </c>
      <c r="K125" s="86" t="n">
        <v>-4</v>
      </c>
      <c r="L125" s="85" t="n">
        <v>15</v>
      </c>
      <c r="M125" s="86" t="n">
        <v>9</v>
      </c>
      <c r="N125" s="86" t="n">
        <v>6</v>
      </c>
      <c r="O125" s="85" t="n">
        <f aca="false">K125+H125+E125</f>
        <v>-14</v>
      </c>
      <c r="P125" s="87" t="n">
        <f aca="false">O125/(J125+G125+D125+1)</f>
        <v>-0.933333333333333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40018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1</v>
      </c>
      <c r="H126" s="86" t="n">
        <v>-1</v>
      </c>
      <c r="I126" s="85" t="n">
        <v>1000</v>
      </c>
      <c r="J126" s="86" t="n">
        <v>4</v>
      </c>
      <c r="K126" s="86" t="n">
        <v>996</v>
      </c>
      <c r="L126" s="85" t="n">
        <v>1000</v>
      </c>
      <c r="M126" s="86" t="n">
        <v>961</v>
      </c>
      <c r="N126" s="86" t="n">
        <v>39</v>
      </c>
      <c r="O126" s="85" t="n">
        <f aca="false">K126+H126+E126</f>
        <v>995</v>
      </c>
      <c r="P126" s="87" t="n">
        <f aca="false">O126/(J126+G126+D126+1)</f>
        <v>165.833333333333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X</v>
      </c>
      <c r="V126" s="0" t="str">
        <f aca="false">IF(S126="X",L126-I126," ")</f>
        <v> </v>
      </c>
    </row>
    <row r="127" customFormat="false" ht="17" hidden="false" customHeight="false" outlineLevel="0" collapsed="false"/>
    <row r="128" customFormat="false" ht="17" hidden="false" customHeight="false" outlineLevel="0" collapsed="false">
      <c r="A128" s="97" t="s">
        <v>18</v>
      </c>
      <c r="B128" s="97"/>
      <c r="C128" s="17"/>
      <c r="D128" s="17"/>
      <c r="E128" s="17" t="n">
        <f aca="false">SUM(E10:E127)</f>
        <v>-17305</v>
      </c>
      <c r="F128" s="17"/>
      <c r="G128" s="17"/>
      <c r="H128" s="17" t="n">
        <f aca="false">SUM(H10:H127)</f>
        <v>-116305</v>
      </c>
      <c r="I128" s="17"/>
      <c r="J128" s="17"/>
      <c r="K128" s="17" t="n">
        <f aca="false">SUM(K10:K127)</f>
        <v>21142</v>
      </c>
      <c r="L128" s="17"/>
      <c r="M128" s="17" t="n">
        <f aca="false">SUM(M10:M127)</f>
        <v>1908197</v>
      </c>
      <c r="N128" s="17" t="n">
        <f aca="false">SUM(N10:N127)</f>
        <v>-114128</v>
      </c>
      <c r="O128" s="17"/>
      <c r="P128" s="98"/>
      <c r="Q128" s="97" t="n">
        <f aca="false">COUNTIF(Q10:Q127,"X")</f>
        <v>0</v>
      </c>
      <c r="R128" s="97" t="n">
        <f aca="false">COUNTIF(R10:R127,"X")</f>
        <v>6</v>
      </c>
      <c r="S128" s="97" t="n">
        <f aca="false">COUNTIF(S10:S127,"X")</f>
        <v>0</v>
      </c>
    </row>
    <row r="129" customFormat="false" ht="17" hidden="false" customHeight="false" outlineLevel="0" collapsed="false">
      <c r="N129" s="100" t="n">
        <f aca="false">N128/M128</f>
        <v>-0.059809338343997</v>
      </c>
    </row>
    <row r="130" customFormat="false" ht="17" hidden="false" customHeight="false" outlineLevel="0" collapsed="false"/>
    <row r="131" customFormat="false" ht="17" hidden="false" customHeight="false" outlineLevel="0" collapsed="false"/>
    <row r="132" customFormat="false" ht="17" hidden="false" customHeight="false" outlineLevel="0" collapsed="false"/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909722222222222" header="0.459722222222222" footer="0.359722222222222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4" activeCellId="0" sqref="B4 B4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0" min="23" style="49" width="7.85"/>
    <col collapsed="false" customWidth="true" hidden="false" outlineLevel="0" max="250" min="41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37044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55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6"/>
      <c r="AM7" s="106"/>
      <c r="AN7" s="106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37041</v>
      </c>
      <c r="D8" s="69"/>
      <c r="E8" s="70" t="str">
        <f aca="false">TEXT(WEEKDAY(C8),"dddd")</f>
        <v>Wednesday</v>
      </c>
      <c r="F8" s="68" t="n">
        <f aca="false">F9</f>
        <v>37042</v>
      </c>
      <c r="G8" s="69"/>
      <c r="H8" s="70" t="str">
        <f aca="false">TEXT(WEEKDAY(F8),"dddd")</f>
        <v>Thursday</v>
      </c>
      <c r="I8" s="68" t="n">
        <f aca="false">I9</f>
        <v>37043</v>
      </c>
      <c r="J8" s="69"/>
      <c r="K8" s="70" t="str">
        <f aca="false">TEXT(WEEKDAY(I8),"dddd")</f>
        <v>Friday</v>
      </c>
      <c r="L8" s="68" t="n">
        <f aca="false">L9</f>
        <v>37044</v>
      </c>
      <c r="M8" s="69"/>
      <c r="N8" s="70" t="str">
        <f aca="false">TEXT(WEEKDAY(L8),"dddd")</f>
        <v>Saturday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37041</v>
      </c>
      <c r="D9" s="111" t="n">
        <v>37041</v>
      </c>
      <c r="E9" s="111" t="n">
        <v>37041</v>
      </c>
      <c r="F9" s="112" t="n">
        <v>37042</v>
      </c>
      <c r="G9" s="111" t="n">
        <v>37042</v>
      </c>
      <c r="H9" s="111" t="n">
        <v>37042</v>
      </c>
      <c r="I9" s="112" t="n">
        <v>37043</v>
      </c>
      <c r="J9" s="111" t="n">
        <v>37043</v>
      </c>
      <c r="K9" s="111" t="n">
        <v>37043</v>
      </c>
      <c r="L9" s="112" t="n">
        <v>37044</v>
      </c>
      <c r="M9" s="111" t="n">
        <v>37044</v>
      </c>
      <c r="N9" s="111" t="n">
        <v>37044</v>
      </c>
      <c r="O9" s="85" t="n">
        <f aca="false">K9+H9+E9</f>
        <v>111126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275</v>
      </c>
      <c r="D10" s="86" t="n">
        <v>285</v>
      </c>
      <c r="E10" s="86" t="n">
        <v>-10</v>
      </c>
      <c r="F10" s="85" t="n">
        <v>275</v>
      </c>
      <c r="G10" s="86" t="n">
        <v>286</v>
      </c>
      <c r="H10" s="86" t="n">
        <v>-11</v>
      </c>
      <c r="I10" s="85" t="n">
        <v>275</v>
      </c>
      <c r="J10" s="86" t="n">
        <v>96</v>
      </c>
      <c r="K10" s="86" t="n">
        <v>179</v>
      </c>
      <c r="L10" s="85" t="n">
        <v>75</v>
      </c>
      <c r="M10" s="86" t="n">
        <v>99</v>
      </c>
      <c r="N10" s="86" t="n">
        <v>-24</v>
      </c>
      <c r="O10" s="85" t="n">
        <f aca="false">K10+H10+E10</f>
        <v>158</v>
      </c>
      <c r="P10" s="87" t="n">
        <f aca="false">O10/(J10+G10+D10+1)</f>
        <v>0.236526946107784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X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600</v>
      </c>
      <c r="D11" s="86" t="n">
        <v>655</v>
      </c>
      <c r="E11" s="86" t="n">
        <v>-55</v>
      </c>
      <c r="F11" s="85" t="n">
        <v>600</v>
      </c>
      <c r="G11" s="86" t="n">
        <v>640</v>
      </c>
      <c r="H11" s="86" t="n">
        <v>-40</v>
      </c>
      <c r="I11" s="85" t="n">
        <v>600</v>
      </c>
      <c r="J11" s="86" t="n">
        <v>599</v>
      </c>
      <c r="K11" s="86" t="n">
        <v>1</v>
      </c>
      <c r="L11" s="85" t="n">
        <v>600</v>
      </c>
      <c r="M11" s="86" t="n">
        <v>634</v>
      </c>
      <c r="N11" s="86" t="n">
        <v>-34</v>
      </c>
      <c r="O11" s="85" t="n">
        <f aca="false">K11+H11+E11</f>
        <v>-94</v>
      </c>
      <c r="P11" s="87" t="n">
        <f aca="false">O11/(J11+G11+D11+1)</f>
        <v>-0.0496042216358839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105</v>
      </c>
      <c r="E12" s="86" t="n">
        <v>-5</v>
      </c>
      <c r="F12" s="85" t="n">
        <v>100</v>
      </c>
      <c r="G12" s="86" t="n">
        <v>106</v>
      </c>
      <c r="H12" s="86" t="n">
        <v>-6</v>
      </c>
      <c r="I12" s="85" t="n">
        <v>100</v>
      </c>
      <c r="J12" s="86" t="n">
        <v>103</v>
      </c>
      <c r="K12" s="86" t="n">
        <v>-3</v>
      </c>
      <c r="L12" s="85" t="n">
        <v>100</v>
      </c>
      <c r="M12" s="86" t="n">
        <v>114</v>
      </c>
      <c r="N12" s="86" t="n">
        <v>-14</v>
      </c>
      <c r="O12" s="85" t="n">
        <f aca="false">K12+H12+E12</f>
        <v>-14</v>
      </c>
      <c r="P12" s="87" t="n">
        <f aca="false">O12/(J12+G12+D12+1)</f>
        <v>-0.0444444444444444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1160</v>
      </c>
      <c r="D13" s="86" t="n">
        <v>1105</v>
      </c>
      <c r="E13" s="86" t="n">
        <v>55</v>
      </c>
      <c r="F13" s="85" t="n">
        <v>1645</v>
      </c>
      <c r="G13" s="86" t="n">
        <v>1107</v>
      </c>
      <c r="H13" s="86" t="n">
        <v>538</v>
      </c>
      <c r="I13" s="85" t="n">
        <v>1263</v>
      </c>
      <c r="J13" s="86" t="n">
        <v>1015</v>
      </c>
      <c r="K13" s="86" t="n">
        <v>248</v>
      </c>
      <c r="L13" s="85" t="n">
        <v>1130</v>
      </c>
      <c r="M13" s="86" t="n">
        <v>1091</v>
      </c>
      <c r="N13" s="86" t="n">
        <v>39</v>
      </c>
      <c r="O13" s="85" t="n">
        <f aca="false">K13+H13+E13</f>
        <v>841</v>
      </c>
      <c r="P13" s="87" t="n">
        <f aca="false">O13/(J13+G13+D13+1)</f>
        <v>0.260532837670384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X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494</v>
      </c>
      <c r="D14" s="86" t="n">
        <v>474</v>
      </c>
      <c r="E14" s="86" t="n">
        <v>20</v>
      </c>
      <c r="F14" s="85" t="n">
        <v>494</v>
      </c>
      <c r="G14" s="86" t="n">
        <v>475</v>
      </c>
      <c r="H14" s="86" t="n">
        <v>19</v>
      </c>
      <c r="I14" s="85" t="n">
        <v>526</v>
      </c>
      <c r="J14" s="86" t="n">
        <v>508</v>
      </c>
      <c r="K14" s="86" t="n">
        <v>18</v>
      </c>
      <c r="L14" s="85" t="n">
        <v>502</v>
      </c>
      <c r="M14" s="86" t="n">
        <v>516</v>
      </c>
      <c r="N14" s="86" t="n">
        <v>-14</v>
      </c>
      <c r="O14" s="85" t="n">
        <f aca="false">K14+H14+E14</f>
        <v>57</v>
      </c>
      <c r="P14" s="87" t="n">
        <f aca="false">O14/(J14+G14+D14+1)</f>
        <v>0.0390946502057613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3064</v>
      </c>
      <c r="D15" s="86" t="n">
        <v>2958</v>
      </c>
      <c r="E15" s="86" t="n">
        <v>106</v>
      </c>
      <c r="F15" s="85" t="n">
        <v>3000</v>
      </c>
      <c r="G15" s="86" t="n">
        <v>2958</v>
      </c>
      <c r="H15" s="86" t="n">
        <v>42</v>
      </c>
      <c r="I15" s="85" t="n">
        <v>3724</v>
      </c>
      <c r="J15" s="86" t="n">
        <v>2940</v>
      </c>
      <c r="K15" s="86" t="n">
        <v>784</v>
      </c>
      <c r="L15" s="85" t="n">
        <v>3130</v>
      </c>
      <c r="M15" s="86" t="n">
        <v>3022</v>
      </c>
      <c r="N15" s="86" t="n">
        <v>108</v>
      </c>
      <c r="O15" s="85" t="n">
        <f aca="false">K15+H15+E15</f>
        <v>932</v>
      </c>
      <c r="P15" s="87" t="n">
        <f aca="false">O15/(J15+G15+D15+1)</f>
        <v>0.105227503669414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5000</v>
      </c>
      <c r="D16" s="86" t="n">
        <v>5752</v>
      </c>
      <c r="E16" s="86" t="n">
        <v>-752</v>
      </c>
      <c r="F16" s="85" t="n">
        <v>5000</v>
      </c>
      <c r="G16" s="86" t="n">
        <v>5739</v>
      </c>
      <c r="H16" s="86" t="n">
        <v>-739</v>
      </c>
      <c r="I16" s="85" t="n">
        <v>6000</v>
      </c>
      <c r="J16" s="86" t="n">
        <v>6014</v>
      </c>
      <c r="K16" s="86" t="n">
        <v>-14</v>
      </c>
      <c r="L16" s="85" t="n">
        <v>6000</v>
      </c>
      <c r="M16" s="86" t="n">
        <v>6189</v>
      </c>
      <c r="N16" s="86" t="n">
        <v>-189</v>
      </c>
      <c r="O16" s="85" t="n">
        <f aca="false">K16+H16+E16</f>
        <v>-1505</v>
      </c>
      <c r="P16" s="87" t="n">
        <f aca="false">O16/(J16+G16+D16+1)</f>
        <v>-0.0859705243916372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315</v>
      </c>
      <c r="E17" s="86" t="n">
        <v>-315</v>
      </c>
      <c r="F17" s="85" t="n">
        <v>0</v>
      </c>
      <c r="G17" s="86" t="n">
        <v>316</v>
      </c>
      <c r="H17" s="86" t="n">
        <v>-316</v>
      </c>
      <c r="I17" s="85" t="n">
        <v>0</v>
      </c>
      <c r="J17" s="86" t="n">
        <v>343</v>
      </c>
      <c r="K17" s="86" t="n">
        <v>-343</v>
      </c>
      <c r="L17" s="85" t="n">
        <v>205</v>
      </c>
      <c r="M17" s="86" t="n">
        <v>349</v>
      </c>
      <c r="N17" s="86" t="n">
        <v>-144</v>
      </c>
      <c r="O17" s="85" t="n">
        <f aca="false">K17+H17+E17</f>
        <v>-974</v>
      </c>
      <c r="P17" s="87" t="n">
        <f aca="false">O17/(J17+G17+D17+1)</f>
        <v>-0.998974358974359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4098</v>
      </c>
      <c r="D18" s="86" t="n">
        <v>3877</v>
      </c>
      <c r="E18" s="86" t="n">
        <v>221</v>
      </c>
      <c r="F18" s="85" t="n">
        <v>4478</v>
      </c>
      <c r="G18" s="86" t="n">
        <v>3878</v>
      </c>
      <c r="H18" s="86" t="n">
        <v>600</v>
      </c>
      <c r="I18" s="85" t="n">
        <v>3361</v>
      </c>
      <c r="J18" s="86" t="n">
        <v>3237</v>
      </c>
      <c r="K18" s="86" t="n">
        <v>124</v>
      </c>
      <c r="L18" s="85" t="n">
        <v>4337</v>
      </c>
      <c r="M18" s="86" t="n">
        <v>3311</v>
      </c>
      <c r="N18" s="86" t="n">
        <v>1026</v>
      </c>
      <c r="O18" s="85" t="n">
        <f aca="false">K18+H18+E18</f>
        <v>945</v>
      </c>
      <c r="P18" s="87" t="n">
        <f aca="false">O18/(J18+G18+D18+1)</f>
        <v>0.0859637951423633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4170</v>
      </c>
      <c r="D19" s="86" t="n">
        <v>3953</v>
      </c>
      <c r="E19" s="86" t="n">
        <v>217</v>
      </c>
      <c r="F19" s="85" t="n">
        <v>5563</v>
      </c>
      <c r="G19" s="86" t="n">
        <v>3946</v>
      </c>
      <c r="H19" s="86" t="n">
        <v>1617</v>
      </c>
      <c r="I19" s="85" t="n">
        <v>3456</v>
      </c>
      <c r="J19" s="86" t="n">
        <v>2831</v>
      </c>
      <c r="K19" s="86" t="n">
        <v>625</v>
      </c>
      <c r="L19" s="85" t="n">
        <v>3204</v>
      </c>
      <c r="M19" s="86" t="n">
        <v>3093</v>
      </c>
      <c r="N19" s="86" t="n">
        <v>111</v>
      </c>
      <c r="O19" s="85" t="n">
        <f aca="false">K19+H19+E19</f>
        <v>2459</v>
      </c>
      <c r="P19" s="87" t="n">
        <f aca="false">O19/(J19+G19+D19+1)</f>
        <v>0.229149193924145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412159</v>
      </c>
      <c r="D20" s="86" t="n">
        <v>385070</v>
      </c>
      <c r="E20" s="86" t="n">
        <v>27089</v>
      </c>
      <c r="F20" s="85" t="n">
        <v>435931</v>
      </c>
      <c r="G20" s="86" t="n">
        <v>385100</v>
      </c>
      <c r="H20" s="86" t="n">
        <v>50831</v>
      </c>
      <c r="I20" s="85" t="n">
        <v>441604</v>
      </c>
      <c r="J20" s="86" t="n">
        <v>391394</v>
      </c>
      <c r="K20" s="86" t="n">
        <v>50210</v>
      </c>
      <c r="L20" s="85" t="n">
        <v>449346</v>
      </c>
      <c r="M20" s="86" t="n">
        <v>429974</v>
      </c>
      <c r="N20" s="86" t="n">
        <v>19372</v>
      </c>
      <c r="O20" s="85" t="n">
        <f aca="false">K20+H20+E20</f>
        <v>128130</v>
      </c>
      <c r="P20" s="87" t="n">
        <f aca="false">O20/(J20+G20+D20+1)</f>
        <v>0.11030807574264</v>
      </c>
      <c r="Q20" s="88"/>
      <c r="R20" s="89" t="s">
        <v>44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X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900</v>
      </c>
      <c r="D21" s="86" t="n">
        <v>1284</v>
      </c>
      <c r="E21" s="86" t="n">
        <v>-384</v>
      </c>
      <c r="F21" s="85" t="n">
        <v>1500</v>
      </c>
      <c r="G21" s="86" t="n">
        <v>1286</v>
      </c>
      <c r="H21" s="86" t="n">
        <v>214</v>
      </c>
      <c r="I21" s="85" t="n">
        <v>1044</v>
      </c>
      <c r="J21" s="86" t="n">
        <v>1109</v>
      </c>
      <c r="K21" s="86" t="n">
        <v>-65</v>
      </c>
      <c r="L21" s="85" t="n">
        <v>1044</v>
      </c>
      <c r="M21" s="86" t="n">
        <v>1155</v>
      </c>
      <c r="N21" s="86" t="n">
        <v>-111</v>
      </c>
      <c r="O21" s="85" t="n">
        <f aca="false">K21+H21+E21</f>
        <v>-235</v>
      </c>
      <c r="P21" s="87" t="n">
        <f aca="false">O21/(J21+G21+D21+1)</f>
        <v>-0.0638586956521739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532</v>
      </c>
      <c r="D22" s="86" t="n">
        <v>506</v>
      </c>
      <c r="E22" s="86" t="n">
        <v>26</v>
      </c>
      <c r="F22" s="85" t="n">
        <v>1157</v>
      </c>
      <c r="G22" s="86" t="n">
        <v>507</v>
      </c>
      <c r="H22" s="86" t="n">
        <v>650</v>
      </c>
      <c r="I22" s="85" t="n">
        <v>1092</v>
      </c>
      <c r="J22" s="86" t="n">
        <v>511</v>
      </c>
      <c r="K22" s="86" t="n">
        <v>581</v>
      </c>
      <c r="L22" s="85" t="n">
        <v>467</v>
      </c>
      <c r="M22" s="86" t="n">
        <v>582</v>
      </c>
      <c r="N22" s="86" t="n">
        <v>-115</v>
      </c>
      <c r="O22" s="85" t="n">
        <f aca="false">K22+H22+E22</f>
        <v>1257</v>
      </c>
      <c r="P22" s="87" t="n">
        <f aca="false">O22/(J22+G22+D22+1)</f>
        <v>0.824262295081967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320</v>
      </c>
      <c r="D23" s="86" t="n">
        <v>307</v>
      </c>
      <c r="E23" s="86" t="n">
        <v>13</v>
      </c>
      <c r="F23" s="85" t="n">
        <v>0</v>
      </c>
      <c r="G23" s="86" t="n">
        <v>308</v>
      </c>
      <c r="H23" s="86" t="n">
        <v>-308</v>
      </c>
      <c r="I23" s="85" t="n">
        <v>250</v>
      </c>
      <c r="J23" s="86" t="n">
        <v>347</v>
      </c>
      <c r="K23" s="86" t="n">
        <v>-97</v>
      </c>
      <c r="L23" s="85" t="n">
        <v>387</v>
      </c>
      <c r="M23" s="86" t="n">
        <v>373</v>
      </c>
      <c r="N23" s="86" t="n">
        <v>14</v>
      </c>
      <c r="O23" s="85" t="n">
        <f aca="false">K23+H23+E23</f>
        <v>-392</v>
      </c>
      <c r="P23" s="87" t="n">
        <f aca="false">O23/(J23+G23+D23+1)</f>
        <v>-0.407061266874351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45566</v>
      </c>
      <c r="D24" s="86" t="n">
        <v>45186</v>
      </c>
      <c r="E24" s="86" t="n">
        <v>380</v>
      </c>
      <c r="F24" s="85" t="n">
        <v>120027</v>
      </c>
      <c r="G24" s="86" t="n">
        <v>46629</v>
      </c>
      <c r="H24" s="86" t="n">
        <v>73398</v>
      </c>
      <c r="I24" s="85" t="n">
        <v>38344</v>
      </c>
      <c r="J24" s="86" t="n">
        <v>49020</v>
      </c>
      <c r="K24" s="86" t="n">
        <v>-10676</v>
      </c>
      <c r="L24" s="85" t="n">
        <v>32005</v>
      </c>
      <c r="M24" s="86" t="n">
        <v>39490</v>
      </c>
      <c r="N24" s="86" t="n">
        <v>-7485</v>
      </c>
      <c r="O24" s="85" t="n">
        <f aca="false">K24+H24+E24</f>
        <v>63102</v>
      </c>
      <c r="P24" s="87" t="n">
        <f aca="false">O24/(J24+G24+D24+1)</f>
        <v>0.448053054616717</v>
      </c>
      <c r="Q24" s="88"/>
      <c r="R24" s="89" t="s">
        <v>44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X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26417</v>
      </c>
      <c r="D25" s="86" t="n">
        <v>24407</v>
      </c>
      <c r="E25" s="86" t="n">
        <v>2010</v>
      </c>
      <c r="F25" s="85" t="n">
        <v>24918</v>
      </c>
      <c r="G25" s="86" t="n">
        <v>25756</v>
      </c>
      <c r="H25" s="86" t="n">
        <v>-838</v>
      </c>
      <c r="I25" s="85" t="n">
        <v>26499</v>
      </c>
      <c r="J25" s="86" t="n">
        <v>25997</v>
      </c>
      <c r="K25" s="86" t="n">
        <v>502</v>
      </c>
      <c r="L25" s="85" t="n">
        <v>25053</v>
      </c>
      <c r="M25" s="86" t="n">
        <v>24576</v>
      </c>
      <c r="N25" s="86" t="n">
        <v>477</v>
      </c>
      <c r="O25" s="85" t="n">
        <f aca="false">K25+H25+E25</f>
        <v>1674</v>
      </c>
      <c r="P25" s="87" t="n">
        <f aca="false">O25/(J25+G25+D25+1)</f>
        <v>0.0219797534171032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144181</v>
      </c>
      <c r="D26" s="86" t="n">
        <v>153370</v>
      </c>
      <c r="E26" s="86" t="n">
        <v>-9189</v>
      </c>
      <c r="F26" s="85" t="n">
        <v>236666</v>
      </c>
      <c r="G26" s="86" t="n">
        <v>150094</v>
      </c>
      <c r="H26" s="86" t="n">
        <v>86572</v>
      </c>
      <c r="I26" s="85" t="n">
        <v>195647</v>
      </c>
      <c r="J26" s="86" t="n">
        <v>152328</v>
      </c>
      <c r="K26" s="86" t="n">
        <v>43319</v>
      </c>
      <c r="L26" s="85" t="n">
        <v>121904</v>
      </c>
      <c r="M26" s="86" t="n">
        <v>135935</v>
      </c>
      <c r="N26" s="86" t="n">
        <v>-14031</v>
      </c>
      <c r="O26" s="85" t="n">
        <f aca="false">K26+H26+E26</f>
        <v>120702</v>
      </c>
      <c r="P26" s="87" t="n">
        <f aca="false">O26/(J26+G26+D26+1)</f>
        <v>0.264817581665361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12170</v>
      </c>
      <c r="D27" s="86" t="n">
        <v>14955</v>
      </c>
      <c r="E27" s="86" t="n">
        <v>-2785</v>
      </c>
      <c r="F27" s="85" t="n">
        <v>48148</v>
      </c>
      <c r="G27" s="86" t="n">
        <v>19140</v>
      </c>
      <c r="H27" s="86" t="n">
        <v>29008</v>
      </c>
      <c r="I27" s="85" t="n">
        <v>30547</v>
      </c>
      <c r="J27" s="86" t="n">
        <v>22374</v>
      </c>
      <c r="K27" s="86" t="n">
        <v>8173</v>
      </c>
      <c r="L27" s="85" t="n">
        <v>6552</v>
      </c>
      <c r="M27" s="86" t="n">
        <v>12374</v>
      </c>
      <c r="N27" s="86" t="n">
        <v>-5822</v>
      </c>
      <c r="O27" s="85" t="n">
        <f aca="false">K27+H27+E27</f>
        <v>34396</v>
      </c>
      <c r="P27" s="87" t="n">
        <f aca="false">O27/(J27+G27+D27+1)</f>
        <v>0.609102178147689</v>
      </c>
      <c r="Q27" s="88"/>
      <c r="R27" s="89" t="s">
        <v>44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X</v>
      </c>
      <c r="U27" s="116" t="str">
        <f aca="false">IF($C$4="High Inventory",IF(AND($O27&gt;=0,$P27&gt;=Summary!$C$150),"X"," "),IF(AND($O27&lt;=0,$P27&lt;=-Summary!$C$150),"X"," "))</f>
        <v>X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102015</v>
      </c>
      <c r="D28" s="86" t="n">
        <v>97185</v>
      </c>
      <c r="E28" s="86" t="n">
        <v>4830</v>
      </c>
      <c r="F28" s="85" t="n">
        <v>137258</v>
      </c>
      <c r="G28" s="86" t="n">
        <v>107938</v>
      </c>
      <c r="H28" s="86" t="n">
        <v>29320</v>
      </c>
      <c r="I28" s="85" t="n">
        <v>89270</v>
      </c>
      <c r="J28" s="86" t="n">
        <v>104063</v>
      </c>
      <c r="K28" s="86" t="n">
        <v>-14793</v>
      </c>
      <c r="L28" s="85" t="n">
        <v>84383</v>
      </c>
      <c r="M28" s="86" t="n">
        <v>91974</v>
      </c>
      <c r="N28" s="86" t="n">
        <v>-7591</v>
      </c>
      <c r="O28" s="85" t="n">
        <f aca="false">K28+H28+E28</f>
        <v>19357</v>
      </c>
      <c r="P28" s="87" t="n">
        <f aca="false">O28/(J28+G28+D28+1)</f>
        <v>0.0626061250958158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X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21000</v>
      </c>
      <c r="D29" s="86" t="n">
        <v>22726</v>
      </c>
      <c r="E29" s="86" t="n">
        <v>-1726</v>
      </c>
      <c r="F29" s="85" t="n">
        <v>0</v>
      </c>
      <c r="G29" s="86" t="n">
        <v>21724</v>
      </c>
      <c r="H29" s="86" t="n">
        <v>-21724</v>
      </c>
      <c r="I29" s="85" t="n">
        <v>24500</v>
      </c>
      <c r="J29" s="86" t="n">
        <v>15566</v>
      </c>
      <c r="K29" s="86" t="n">
        <v>8934</v>
      </c>
      <c r="L29" s="85" t="n">
        <v>22016</v>
      </c>
      <c r="M29" s="86" t="n">
        <v>15566</v>
      </c>
      <c r="N29" s="86" t="n">
        <v>6450</v>
      </c>
      <c r="O29" s="85" t="n">
        <f aca="false">K29+H29+E29</f>
        <v>-14516</v>
      </c>
      <c r="P29" s="87" t="n">
        <f aca="false">O29/(J29+G29+D29+1)</f>
        <v>-0.241864804971925</v>
      </c>
      <c r="Q29" s="118"/>
      <c r="R29" s="89" t="s">
        <v>15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 </v>
      </c>
      <c r="U29" s="116" t="str">
        <f aca="false">IF($C$4="High Inventory",IF(AND($O29&gt;=0,$P29&gt;=Summary!$C$150),"X"," "),IF(AND($O29&lt;=0,$P29&lt;=-Summary!$C$150),"X"," "))</f>
        <v> 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222002</v>
      </c>
      <c r="D30" s="86" t="n">
        <v>370312</v>
      </c>
      <c r="E30" s="86" t="n">
        <v>-148310</v>
      </c>
      <c r="F30" s="85" t="n">
        <v>206433</v>
      </c>
      <c r="G30" s="86" t="n">
        <v>510867</v>
      </c>
      <c r="H30" s="86" t="n">
        <v>-304434</v>
      </c>
      <c r="I30" s="85" t="n">
        <v>509877</v>
      </c>
      <c r="J30" s="86" t="n">
        <v>466723</v>
      </c>
      <c r="K30" s="86" t="n">
        <v>43154</v>
      </c>
      <c r="L30" s="85" t="n">
        <v>346823</v>
      </c>
      <c r="M30" s="86" t="n">
        <v>317300</v>
      </c>
      <c r="N30" s="86" t="n">
        <v>29523</v>
      </c>
      <c r="O30" s="85" t="n">
        <f aca="false">K30+H30+E30</f>
        <v>-409590</v>
      </c>
      <c r="P30" s="87" t="n">
        <f aca="false">O30/(J30+G30+D30+1)</f>
        <v>-0.303872014529235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17090</v>
      </c>
      <c r="D31" s="86" t="n">
        <v>28984</v>
      </c>
      <c r="E31" s="86" t="n">
        <v>-11894</v>
      </c>
      <c r="F31" s="85" t="n">
        <v>40520</v>
      </c>
      <c r="G31" s="86" t="n">
        <v>27768</v>
      </c>
      <c r="H31" s="86" t="n">
        <v>12752</v>
      </c>
      <c r="I31" s="85" t="n">
        <v>24496</v>
      </c>
      <c r="J31" s="86" t="n">
        <v>28847</v>
      </c>
      <c r="K31" s="86" t="n">
        <v>-4351</v>
      </c>
      <c r="L31" s="85" t="n">
        <v>22471</v>
      </c>
      <c r="M31" s="86" t="n">
        <v>26363</v>
      </c>
      <c r="N31" s="86" t="n">
        <v>-3892</v>
      </c>
      <c r="O31" s="85" t="n">
        <f aca="false">K31+H31+E31</f>
        <v>-3493</v>
      </c>
      <c r="P31" s="87" t="n">
        <f aca="false">O31/(J31+G31+D31+1)</f>
        <v>-0.0408060747663551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15918</v>
      </c>
      <c r="D32" s="86" t="n">
        <v>15619</v>
      </c>
      <c r="E32" s="86" t="n">
        <v>299</v>
      </c>
      <c r="F32" s="85" t="n">
        <v>20000</v>
      </c>
      <c r="G32" s="86" t="n">
        <v>17595</v>
      </c>
      <c r="H32" s="86" t="n">
        <v>2405</v>
      </c>
      <c r="I32" s="85" t="n">
        <v>12000</v>
      </c>
      <c r="J32" s="86" t="n">
        <v>21516</v>
      </c>
      <c r="K32" s="86" t="n">
        <v>-9516</v>
      </c>
      <c r="L32" s="85" t="n">
        <v>16990</v>
      </c>
      <c r="M32" s="86" t="n">
        <v>22327</v>
      </c>
      <c r="N32" s="86" t="n">
        <v>-5337</v>
      </c>
      <c r="O32" s="85" t="n">
        <f aca="false">K32+H32+E32</f>
        <v>-6812</v>
      </c>
      <c r="P32" s="87" t="n">
        <f aca="false">O32/(J32+G32+D32+1)</f>
        <v>-0.124463284062049</v>
      </c>
      <c r="Q32" s="88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10228</v>
      </c>
      <c r="D33" s="134" t="n">
        <v>10124</v>
      </c>
      <c r="E33" s="134" t="n">
        <v>104</v>
      </c>
      <c r="F33" s="133" t="n">
        <v>12830</v>
      </c>
      <c r="G33" s="134" t="n">
        <v>10276</v>
      </c>
      <c r="H33" s="134" t="n">
        <v>2554</v>
      </c>
      <c r="I33" s="133" t="n">
        <v>9728</v>
      </c>
      <c r="J33" s="134" t="n">
        <v>10815</v>
      </c>
      <c r="K33" s="134" t="n">
        <v>-1087</v>
      </c>
      <c r="L33" s="133" t="n">
        <v>8617</v>
      </c>
      <c r="M33" s="134" t="n">
        <v>7728</v>
      </c>
      <c r="N33" s="134" t="n">
        <v>889</v>
      </c>
      <c r="O33" s="85" t="n">
        <f aca="false">K33+H33+E33</f>
        <v>1571</v>
      </c>
      <c r="P33" s="87" t="n">
        <f aca="false">O33/(J33+G33+D33+1)</f>
        <v>0.0503267555099949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41760</v>
      </c>
      <c r="D34" s="86" t="n">
        <v>53758</v>
      </c>
      <c r="E34" s="86" t="n">
        <v>-11998</v>
      </c>
      <c r="F34" s="85" t="n">
        <v>45260</v>
      </c>
      <c r="G34" s="86" t="n">
        <v>50723</v>
      </c>
      <c r="H34" s="86" t="n">
        <v>-5463</v>
      </c>
      <c r="I34" s="85" t="n">
        <v>51478</v>
      </c>
      <c r="J34" s="86" t="n">
        <v>49680</v>
      </c>
      <c r="K34" s="86" t="n">
        <v>1798</v>
      </c>
      <c r="L34" s="85" t="n">
        <v>49823</v>
      </c>
      <c r="M34" s="86" t="n">
        <v>48684</v>
      </c>
      <c r="N34" s="86" t="n">
        <v>1139</v>
      </c>
      <c r="O34" s="85" t="n">
        <f aca="false">K34+H34+E34</f>
        <v>-15663</v>
      </c>
      <c r="P34" s="87" t="n">
        <f aca="false">O34/(J34+G34+D34+1)</f>
        <v>-0.101600913324944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 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27475</v>
      </c>
      <c r="D35" s="86" t="n">
        <v>31671</v>
      </c>
      <c r="E35" s="86" t="n">
        <v>-4196</v>
      </c>
      <c r="F35" s="85" t="n">
        <v>65867</v>
      </c>
      <c r="G35" s="86" t="n">
        <v>30808</v>
      </c>
      <c r="H35" s="86" t="n">
        <v>35059</v>
      </c>
      <c r="I35" s="85" t="n">
        <v>89840</v>
      </c>
      <c r="J35" s="86" t="n">
        <v>33146</v>
      </c>
      <c r="K35" s="86" t="n">
        <v>56694</v>
      </c>
      <c r="L35" s="85" t="n">
        <v>34080</v>
      </c>
      <c r="M35" s="86" t="n">
        <v>21525</v>
      </c>
      <c r="N35" s="86" t="n">
        <v>12555</v>
      </c>
      <c r="O35" s="85" t="n">
        <f aca="false">K35+H35+E35</f>
        <v>87557</v>
      </c>
      <c r="P35" s="87" t="n">
        <f aca="false">O35/(J35+G35+D35+1)</f>
        <v>0.915619183067367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1576</v>
      </c>
      <c r="D36" s="86" t="n">
        <v>1413</v>
      </c>
      <c r="E36" s="86" t="n">
        <v>163</v>
      </c>
      <c r="F36" s="85" t="n">
        <v>4983</v>
      </c>
      <c r="G36" s="86" t="n">
        <v>1383</v>
      </c>
      <c r="H36" s="86" t="n">
        <v>3600</v>
      </c>
      <c r="I36" s="85" t="n">
        <v>0</v>
      </c>
      <c r="J36" s="86" t="n">
        <v>1141</v>
      </c>
      <c r="K36" s="86" t="n">
        <v>-1141</v>
      </c>
      <c r="L36" s="85" t="n">
        <v>0</v>
      </c>
      <c r="M36" s="86" t="n">
        <v>1031</v>
      </c>
      <c r="N36" s="86" t="n">
        <v>-1031</v>
      </c>
      <c r="O36" s="85" t="n">
        <f aca="false">K36+H36+E36</f>
        <v>2622</v>
      </c>
      <c r="P36" s="87" t="n">
        <f aca="false">O36/(J36+G36+D36+1)</f>
        <v>0.665820213306247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X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361</v>
      </c>
      <c r="D37" s="86" t="n">
        <v>384</v>
      </c>
      <c r="E37" s="86" t="n">
        <v>-23</v>
      </c>
      <c r="F37" s="85" t="n">
        <v>354</v>
      </c>
      <c r="G37" s="86" t="n">
        <v>353</v>
      </c>
      <c r="H37" s="86" t="n">
        <v>1</v>
      </c>
      <c r="I37" s="85" t="n">
        <v>275</v>
      </c>
      <c r="J37" s="86" t="n">
        <v>386</v>
      </c>
      <c r="K37" s="86" t="n">
        <v>-111</v>
      </c>
      <c r="L37" s="85" t="n">
        <v>357</v>
      </c>
      <c r="M37" s="86" t="n">
        <v>202</v>
      </c>
      <c r="N37" s="86" t="n">
        <v>155</v>
      </c>
      <c r="O37" s="85" t="n">
        <f aca="false">K37+H37+E37</f>
        <v>-133</v>
      </c>
      <c r="P37" s="87" t="n">
        <f aca="false">O37/(J37+G37+D37+1)</f>
        <v>-0.118327402135231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30591</v>
      </c>
      <c r="D38" s="86" t="n">
        <v>16226</v>
      </c>
      <c r="E38" s="86" t="n">
        <v>14365</v>
      </c>
      <c r="F38" s="85" t="n">
        <v>31241</v>
      </c>
      <c r="G38" s="86" t="n">
        <v>15818</v>
      </c>
      <c r="H38" s="86" t="n">
        <v>15423</v>
      </c>
      <c r="I38" s="85" t="n">
        <v>16722</v>
      </c>
      <c r="J38" s="86" t="n">
        <v>16554</v>
      </c>
      <c r="K38" s="86" t="n">
        <v>168</v>
      </c>
      <c r="L38" s="85" t="n">
        <v>9678</v>
      </c>
      <c r="M38" s="86" t="n">
        <v>10304</v>
      </c>
      <c r="N38" s="86" t="n">
        <v>-626</v>
      </c>
      <c r="O38" s="85" t="n">
        <f aca="false">K38+H38+E38</f>
        <v>29956</v>
      </c>
      <c r="P38" s="87" t="n">
        <f aca="false">O38/(J38+G38+D38+1)</f>
        <v>0.616391283771271</v>
      </c>
      <c r="Q38" s="8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9499</v>
      </c>
      <c r="D39" s="86" t="n">
        <v>13438</v>
      </c>
      <c r="E39" s="86" t="n">
        <v>-3939</v>
      </c>
      <c r="F39" s="85" t="n">
        <v>42455</v>
      </c>
      <c r="G39" s="86" t="n">
        <v>965</v>
      </c>
      <c r="H39" s="86" t="n">
        <v>41490</v>
      </c>
      <c r="I39" s="85" t="n">
        <v>105</v>
      </c>
      <c r="J39" s="86" t="n">
        <v>1357</v>
      </c>
      <c r="K39" s="86" t="n">
        <v>-1252</v>
      </c>
      <c r="L39" s="85" t="n">
        <v>4030</v>
      </c>
      <c r="M39" s="86" t="n">
        <v>7921</v>
      </c>
      <c r="N39" s="86" t="n">
        <v>-3891</v>
      </c>
      <c r="O39" s="85" t="n">
        <f aca="false">K39+H39+E39</f>
        <v>36299</v>
      </c>
      <c r="P39" s="87" t="n">
        <f aca="false">O39/(J39+G39+D39+1)</f>
        <v>2.30308990546285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6100</v>
      </c>
      <c r="D40" s="86" t="n">
        <v>6289</v>
      </c>
      <c r="E40" s="86" t="n">
        <v>-189</v>
      </c>
      <c r="F40" s="85" t="n">
        <v>6700</v>
      </c>
      <c r="G40" s="86" t="n">
        <v>6360</v>
      </c>
      <c r="H40" s="86" t="n">
        <v>340</v>
      </c>
      <c r="I40" s="85" t="n">
        <v>6237</v>
      </c>
      <c r="J40" s="86" t="n">
        <v>6526</v>
      </c>
      <c r="K40" s="86" t="n">
        <v>-289</v>
      </c>
      <c r="L40" s="85" t="n">
        <v>5800</v>
      </c>
      <c r="M40" s="86" t="n">
        <v>6487</v>
      </c>
      <c r="N40" s="86" t="n">
        <v>-687</v>
      </c>
      <c r="O40" s="85" t="n">
        <f aca="false">K40+H40+E40</f>
        <v>-138</v>
      </c>
      <c r="P40" s="87" t="n">
        <f aca="false">O40/(J40+G40+D40+1)</f>
        <v>-0.00719649561952441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413564</v>
      </c>
      <c r="D41" s="86" t="n">
        <v>394370</v>
      </c>
      <c r="E41" s="86" t="n">
        <v>19194</v>
      </c>
      <c r="F41" s="85" t="n">
        <v>483346</v>
      </c>
      <c r="G41" s="86" t="n">
        <v>399480</v>
      </c>
      <c r="H41" s="86" t="n">
        <v>83866</v>
      </c>
      <c r="I41" s="85" t="n">
        <v>468199</v>
      </c>
      <c r="J41" s="86" t="n">
        <v>427790</v>
      </c>
      <c r="K41" s="86" t="n">
        <v>40409</v>
      </c>
      <c r="L41" s="85" t="n">
        <v>385727</v>
      </c>
      <c r="M41" s="86" t="n">
        <v>364058</v>
      </c>
      <c r="N41" s="86" t="n">
        <v>21669</v>
      </c>
      <c r="O41" s="85" t="n">
        <f aca="false">K41+H41+E41</f>
        <v>143469</v>
      </c>
      <c r="P41" s="87" t="n">
        <f aca="false">O41/(J41+G41+D41+1)</f>
        <v>0.117439575128864</v>
      </c>
      <c r="Q41" s="88"/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434</v>
      </c>
      <c r="E42" s="86" t="n">
        <v>16</v>
      </c>
      <c r="F42" s="85" t="n">
        <v>1150</v>
      </c>
      <c r="G42" s="86" t="n">
        <v>457</v>
      </c>
      <c r="H42" s="86" t="n">
        <v>693</v>
      </c>
      <c r="I42" s="85" t="n">
        <v>430</v>
      </c>
      <c r="J42" s="86" t="n">
        <v>445</v>
      </c>
      <c r="K42" s="86" t="n">
        <v>-15</v>
      </c>
      <c r="L42" s="85" t="n">
        <v>430</v>
      </c>
      <c r="M42" s="86" t="n">
        <v>451</v>
      </c>
      <c r="N42" s="86" t="n">
        <v>-21</v>
      </c>
      <c r="O42" s="85" t="n">
        <f aca="false">K42+H42+E42</f>
        <v>694</v>
      </c>
      <c r="P42" s="87" t="n">
        <f aca="false">O42/(J42+G42+D42+1)</f>
        <v>0.519072550486163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X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10606</v>
      </c>
      <c r="E43" s="86" t="n">
        <v>394</v>
      </c>
      <c r="F43" s="85" t="n">
        <v>11000</v>
      </c>
      <c r="G43" s="86" t="n">
        <v>11087</v>
      </c>
      <c r="H43" s="86" t="n">
        <v>-87</v>
      </c>
      <c r="I43" s="85" t="n">
        <v>11000</v>
      </c>
      <c r="J43" s="86" t="n">
        <v>10390</v>
      </c>
      <c r="K43" s="86" t="n">
        <v>610</v>
      </c>
      <c r="L43" s="85" t="n">
        <v>11000</v>
      </c>
      <c r="M43" s="86" t="n">
        <v>10667</v>
      </c>
      <c r="N43" s="86" t="n">
        <v>333</v>
      </c>
      <c r="O43" s="85" t="n">
        <f aca="false">K43+H43+E43</f>
        <v>917</v>
      </c>
      <c r="P43" s="87" t="n">
        <f aca="false">O43/(J43+G43+D43+1)</f>
        <v>0.0285812242862486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5346</v>
      </c>
      <c r="D44" s="86" t="n">
        <v>4288</v>
      </c>
      <c r="E44" s="86" t="n">
        <v>1058</v>
      </c>
      <c r="F44" s="85" t="n">
        <v>4742</v>
      </c>
      <c r="G44" s="86" t="n">
        <v>4335</v>
      </c>
      <c r="H44" s="86" t="n">
        <v>407</v>
      </c>
      <c r="I44" s="85" t="n">
        <v>4411</v>
      </c>
      <c r="J44" s="86" t="n">
        <v>3524</v>
      </c>
      <c r="K44" s="86" t="n">
        <v>887</v>
      </c>
      <c r="L44" s="85" t="n">
        <v>4162</v>
      </c>
      <c r="M44" s="86" t="n">
        <v>2810</v>
      </c>
      <c r="N44" s="86" t="n">
        <v>1352</v>
      </c>
      <c r="O44" s="85" t="n">
        <f aca="false">K44+H44+E44</f>
        <v>2352</v>
      </c>
      <c r="P44" s="87" t="n">
        <f aca="false">O44/(J44+G44+D44+1)</f>
        <v>0.193612117220942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75131</v>
      </c>
      <c r="D45" s="86" t="n">
        <v>65303</v>
      </c>
      <c r="E45" s="86" t="n">
        <v>9828</v>
      </c>
      <c r="F45" s="85" t="n">
        <v>70808</v>
      </c>
      <c r="G45" s="86" t="n">
        <v>68603</v>
      </c>
      <c r="H45" s="86" t="n">
        <v>2205</v>
      </c>
      <c r="I45" s="85" t="n">
        <v>45307</v>
      </c>
      <c r="J45" s="86" t="n">
        <v>66162</v>
      </c>
      <c r="K45" s="86" t="n">
        <v>-20855</v>
      </c>
      <c r="L45" s="85" t="n">
        <v>57999</v>
      </c>
      <c r="M45" s="86" t="n">
        <v>49693</v>
      </c>
      <c r="N45" s="86" t="n">
        <v>8306</v>
      </c>
      <c r="O45" s="85" t="n">
        <f aca="false">K45+H45+E45</f>
        <v>-8822</v>
      </c>
      <c r="P45" s="87" t="n">
        <f aca="false">O45/(J45+G45+D45+1)</f>
        <v>-0.0440947872983821</v>
      </c>
      <c r="Q45" s="88"/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 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740</v>
      </c>
      <c r="D46" s="86" t="n">
        <v>230</v>
      </c>
      <c r="E46" s="86" t="n">
        <v>510</v>
      </c>
      <c r="F46" s="85" t="n">
        <v>0</v>
      </c>
      <c r="G46" s="86" t="n">
        <v>225</v>
      </c>
      <c r="H46" s="86" t="n">
        <v>-225</v>
      </c>
      <c r="I46" s="85" t="n">
        <v>0</v>
      </c>
      <c r="J46" s="86" t="n">
        <v>314</v>
      </c>
      <c r="K46" s="86" t="n">
        <v>-314</v>
      </c>
      <c r="L46" s="85" t="n">
        <v>214</v>
      </c>
      <c r="M46" s="86" t="n">
        <v>460</v>
      </c>
      <c r="N46" s="86" t="n">
        <v>-246</v>
      </c>
      <c r="O46" s="85" t="n">
        <f aca="false">K46+H46+E46</f>
        <v>-29</v>
      </c>
      <c r="P46" s="87" t="n">
        <f aca="false">O46/(J46+G46+D46+1)</f>
        <v>-0.0376623376623377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220</v>
      </c>
      <c r="D47" s="86" t="n">
        <v>6880</v>
      </c>
      <c r="E47" s="86" t="n">
        <v>-6660</v>
      </c>
      <c r="F47" s="85" t="n">
        <v>5761</v>
      </c>
      <c r="G47" s="86" t="n">
        <v>6793</v>
      </c>
      <c r="H47" s="86" t="n">
        <v>-1032</v>
      </c>
      <c r="I47" s="85" t="n">
        <v>11047</v>
      </c>
      <c r="J47" s="86" t="n">
        <v>6876</v>
      </c>
      <c r="K47" s="86" t="n">
        <v>4171</v>
      </c>
      <c r="L47" s="85" t="n">
        <v>0</v>
      </c>
      <c r="M47" s="86" t="n">
        <v>386</v>
      </c>
      <c r="N47" s="86" t="n">
        <v>-386</v>
      </c>
      <c r="O47" s="85" t="n">
        <f aca="false">K47+H47+E47</f>
        <v>-3521</v>
      </c>
      <c r="P47" s="87" t="n">
        <f aca="false">O47/(J47+G47+D47+1)</f>
        <v>-0.171338199513382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96" t="s">
        <v>17</v>
      </c>
      <c r="C51" s="85" t="n">
        <v>0</v>
      </c>
      <c r="D51" s="86" t="n">
        <v>0</v>
      </c>
      <c r="E51" s="93" t="n">
        <v>0</v>
      </c>
      <c r="F51" s="85" t="n">
        <v>0</v>
      </c>
      <c r="G51" s="86" t="n">
        <v>1</v>
      </c>
      <c r="H51" s="93" t="n">
        <v>-1</v>
      </c>
      <c r="I51" s="85" t="n">
        <v>0</v>
      </c>
      <c r="J51" s="86" t="n">
        <v>0</v>
      </c>
      <c r="K51" s="93" t="n">
        <v>0</v>
      </c>
      <c r="L51" s="85" t="n">
        <v>0</v>
      </c>
      <c r="M51" s="86" t="n">
        <v>0</v>
      </c>
      <c r="N51" s="93" t="n">
        <v>0</v>
      </c>
      <c r="O51" s="85" t="n">
        <f aca="false">K51+H51+E51</f>
        <v>-1</v>
      </c>
      <c r="P51" s="87" t="n">
        <f aca="false">O51/(J51+G51+D51+1)</f>
        <v>-0.5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100</v>
      </c>
      <c r="B52" s="77" t="s">
        <v>17</v>
      </c>
      <c r="C52" s="85"/>
      <c r="D52" s="86"/>
      <c r="E52" s="86"/>
      <c r="F52" s="85"/>
      <c r="G52" s="86"/>
      <c r="H52" s="86"/>
      <c r="I52" s="85" t="n">
        <v>5000</v>
      </c>
      <c r="J52" s="86" t="n">
        <v>0</v>
      </c>
      <c r="K52" s="86" t="n">
        <v>5000</v>
      </c>
      <c r="L52" s="85" t="n">
        <v>5000</v>
      </c>
      <c r="M52" s="86" t="n">
        <v>0</v>
      </c>
      <c r="N52" s="86" t="n">
        <v>5000</v>
      </c>
      <c r="O52" s="85" t="n">
        <f aca="false">K52+H52+E52</f>
        <v>5000</v>
      </c>
      <c r="P52" s="87" t="n">
        <f aca="false">O52/(J52+G52+D52+1)</f>
        <v>5000</v>
      </c>
      <c r="Q52" s="88"/>
      <c r="R52" s="89" t="s">
        <v>44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X</v>
      </c>
      <c r="U52" s="116" t="str">
        <f aca="false">IF($C$4="High Inventory",IF(AND($O52&gt;=0,$P52&gt;=Summary!$C$150),"X"," "),IF(AND($O52&lt;=0,$P52&lt;=-Summary!$C$150),"X"," "))</f>
        <v>X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112</v>
      </c>
      <c r="B53" s="96" t="s">
        <v>17</v>
      </c>
      <c r="C53" s="85" t="n">
        <v>0</v>
      </c>
      <c r="D53" s="86" t="n">
        <v>25</v>
      </c>
      <c r="E53" s="93" t="n">
        <v>-25</v>
      </c>
      <c r="F53" s="85" t="n">
        <v>0</v>
      </c>
      <c r="G53" s="86" t="n">
        <v>25</v>
      </c>
      <c r="H53" s="93" t="n">
        <v>-25</v>
      </c>
      <c r="I53" s="85" t="n">
        <v>0</v>
      </c>
      <c r="J53" s="86" t="n">
        <v>37</v>
      </c>
      <c r="K53" s="93" t="n">
        <v>-37</v>
      </c>
      <c r="L53" s="85" t="n">
        <v>0</v>
      </c>
      <c r="M53" s="86" t="n">
        <v>37</v>
      </c>
      <c r="N53" s="93" t="n">
        <v>-37</v>
      </c>
      <c r="O53" s="85" t="n">
        <f aca="false">K53+H53+E53</f>
        <v>-87</v>
      </c>
      <c r="P53" s="87" t="n">
        <f aca="false">O53/(J53+G53+D53+1)</f>
        <v>-0.988636363636364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113</v>
      </c>
      <c r="B54" s="77" t="s">
        <v>17</v>
      </c>
      <c r="C54" s="85" t="n">
        <v>0</v>
      </c>
      <c r="D54" s="86" t="n">
        <v>11</v>
      </c>
      <c r="E54" s="86" t="n">
        <v>-11</v>
      </c>
      <c r="F54" s="85" t="n">
        <v>0</v>
      </c>
      <c r="G54" s="86" t="n">
        <v>10</v>
      </c>
      <c r="H54" s="86" t="n">
        <v>-10</v>
      </c>
      <c r="I54" s="85" t="n">
        <v>0</v>
      </c>
      <c r="J54" s="86" t="n">
        <v>17</v>
      </c>
      <c r="K54" s="86" t="n">
        <v>-17</v>
      </c>
      <c r="L54" s="85" t="n">
        <v>0</v>
      </c>
      <c r="M54" s="86" t="n">
        <v>17</v>
      </c>
      <c r="N54" s="86" t="n">
        <v>-17</v>
      </c>
      <c r="O54" s="85" t="n">
        <f aca="false">K54+H54+E54</f>
        <v>-38</v>
      </c>
      <c r="P54" s="87" t="n">
        <f aca="false">O54/(J54+G54+D54+1)</f>
        <v>-0.974358974358974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117</v>
      </c>
      <c r="B55" s="96" t="s">
        <v>17</v>
      </c>
      <c r="C55" s="85" t="n">
        <v>0</v>
      </c>
      <c r="D55" s="86" t="n">
        <v>0</v>
      </c>
      <c r="E55" s="93" t="n">
        <v>0</v>
      </c>
      <c r="F55" s="85" t="n">
        <v>0</v>
      </c>
      <c r="G55" s="86" t="n">
        <v>0</v>
      </c>
      <c r="H55" s="93" t="n">
        <v>0</v>
      </c>
      <c r="I55" s="85" t="n">
        <v>0</v>
      </c>
      <c r="J55" s="86" t="n">
        <v>0</v>
      </c>
      <c r="K55" s="93" t="n">
        <v>0</v>
      </c>
      <c r="L55" s="85" t="n">
        <v>0</v>
      </c>
      <c r="M55" s="86" t="n">
        <v>0</v>
      </c>
      <c r="N55" s="93" t="n">
        <v>0</v>
      </c>
      <c r="O55" s="85" t="n">
        <f aca="false">K55+H55+E55</f>
        <v>0</v>
      </c>
      <c r="P55" s="87" t="n">
        <f aca="false">O55/(J55+G55+D55+1)</f>
        <v>0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127</v>
      </c>
      <c r="B56" s="77" t="s">
        <v>17</v>
      </c>
      <c r="C56" s="85" t="n">
        <v>0</v>
      </c>
      <c r="D56" s="86" t="n">
        <v>6</v>
      </c>
      <c r="E56" s="86" t="n">
        <v>-6</v>
      </c>
      <c r="F56" s="85" t="n">
        <v>0</v>
      </c>
      <c r="G56" s="86" t="n">
        <v>5</v>
      </c>
      <c r="H56" s="86" t="n">
        <v>-5</v>
      </c>
      <c r="I56" s="85" t="n">
        <v>0</v>
      </c>
      <c r="J56" s="86" t="n">
        <v>5</v>
      </c>
      <c r="K56" s="86" t="n">
        <v>-5</v>
      </c>
      <c r="L56" s="85" t="n">
        <v>0</v>
      </c>
      <c r="M56" s="86" t="n">
        <v>6</v>
      </c>
      <c r="N56" s="86" t="n">
        <v>-6</v>
      </c>
      <c r="O56" s="85" t="n">
        <f aca="false">K56+H56+E56</f>
        <v>-16</v>
      </c>
      <c r="P56" s="87" t="n">
        <f aca="false">O56/(J56+G56+D56+1)</f>
        <v>-0.941176470588235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128</v>
      </c>
      <c r="B57" s="96" t="s">
        <v>17</v>
      </c>
      <c r="C57" s="85" t="n">
        <v>0</v>
      </c>
      <c r="D57" s="86" t="n">
        <v>1</v>
      </c>
      <c r="E57" s="93" t="n">
        <v>-1</v>
      </c>
      <c r="F57" s="85" t="n">
        <v>0</v>
      </c>
      <c r="G57" s="86" t="n">
        <v>0</v>
      </c>
      <c r="H57" s="93" t="n">
        <v>0</v>
      </c>
      <c r="I57" s="85" t="n">
        <v>0</v>
      </c>
      <c r="J57" s="86" t="n">
        <v>1</v>
      </c>
      <c r="K57" s="93" t="n">
        <v>-1</v>
      </c>
      <c r="L57" s="85" t="n">
        <v>0</v>
      </c>
      <c r="M57" s="86" t="n">
        <v>0</v>
      </c>
      <c r="N57" s="93" t="n">
        <v>0</v>
      </c>
      <c r="O57" s="85" t="n">
        <f aca="false">K57+H57+E57</f>
        <v>-2</v>
      </c>
      <c r="P57" s="87" t="n">
        <f aca="false">O57/(J57+G57+D57+1)</f>
        <v>-0.666666666666667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129</v>
      </c>
      <c r="B58" s="77" t="s">
        <v>17</v>
      </c>
      <c r="C58" s="85" t="n">
        <v>0</v>
      </c>
      <c r="D58" s="86" t="n">
        <v>308</v>
      </c>
      <c r="E58" s="86" t="n">
        <v>-308</v>
      </c>
      <c r="F58" s="85" t="n">
        <v>0</v>
      </c>
      <c r="G58" s="86" t="n">
        <v>581</v>
      </c>
      <c r="H58" s="86" t="n">
        <v>-581</v>
      </c>
      <c r="I58" s="85" t="n">
        <v>0</v>
      </c>
      <c r="J58" s="86" t="n">
        <v>479</v>
      </c>
      <c r="K58" s="86" t="n">
        <v>-479</v>
      </c>
      <c r="L58" s="85" t="n">
        <v>0</v>
      </c>
      <c r="M58" s="86" t="n">
        <v>7</v>
      </c>
      <c r="N58" s="86" t="n">
        <v>-7</v>
      </c>
      <c r="O58" s="85" t="n">
        <f aca="false">K58+H58+E58</f>
        <v>-1368</v>
      </c>
      <c r="P58" s="87" t="n">
        <f aca="false">O58/(J58+G58+D58+1)</f>
        <v>-0.99926953981008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136"/>
      <c r="CV58" s="136"/>
      <c r="CW58" s="136"/>
      <c r="CX58" s="136"/>
      <c r="CY58" s="136"/>
      <c r="CZ58" s="136"/>
      <c r="DA58" s="136"/>
      <c r="DB58" s="136"/>
      <c r="DC58" s="136"/>
      <c r="DD58" s="136"/>
      <c r="DE58" s="136"/>
      <c r="DF58" s="136"/>
      <c r="DG58" s="136"/>
      <c r="DH58" s="136"/>
      <c r="DI58" s="136"/>
      <c r="DJ58" s="136"/>
      <c r="DK58" s="136"/>
      <c r="DL58" s="136"/>
      <c r="DM58" s="136"/>
      <c r="DN58" s="136"/>
      <c r="DO58" s="136"/>
      <c r="DP58" s="136"/>
      <c r="DQ58" s="136"/>
      <c r="DR58" s="136"/>
      <c r="DS58" s="136"/>
      <c r="DT58" s="136"/>
      <c r="DU58" s="136"/>
      <c r="DV58" s="136"/>
      <c r="DW58" s="136"/>
      <c r="DX58" s="136"/>
      <c r="DY58" s="136"/>
      <c r="DZ58" s="136"/>
      <c r="EA58" s="136"/>
      <c r="EB58" s="136"/>
      <c r="EC58" s="136"/>
      <c r="ED58" s="136"/>
      <c r="EE58" s="136"/>
      <c r="EF58" s="136"/>
      <c r="EG58" s="136"/>
      <c r="EH58" s="136"/>
      <c r="EI58" s="136"/>
      <c r="EJ58" s="136"/>
      <c r="EK58" s="136"/>
      <c r="EL58" s="136"/>
      <c r="EM58" s="136"/>
      <c r="EN58" s="136"/>
      <c r="EO58" s="136"/>
      <c r="EP58" s="136"/>
      <c r="EQ58" s="136"/>
      <c r="ER58" s="136"/>
      <c r="ES58" s="136"/>
      <c r="ET58" s="136"/>
      <c r="EU58" s="136"/>
      <c r="EV58" s="136"/>
      <c r="EW58" s="136"/>
      <c r="EX58" s="136"/>
      <c r="EY58" s="136"/>
      <c r="EZ58" s="136"/>
      <c r="FA58" s="136"/>
      <c r="FB58" s="136"/>
      <c r="FC58" s="136"/>
      <c r="FD58" s="136"/>
      <c r="FE58" s="136"/>
      <c r="FF58" s="136"/>
      <c r="FG58" s="136"/>
      <c r="FH58" s="136"/>
      <c r="FI58" s="136"/>
      <c r="FJ58" s="136"/>
      <c r="FK58" s="136"/>
      <c r="FL58" s="136"/>
      <c r="FM58" s="136"/>
      <c r="FN58" s="136"/>
      <c r="FO58" s="136"/>
      <c r="FP58" s="136"/>
      <c r="FQ58" s="136"/>
      <c r="FR58" s="136"/>
      <c r="FS58" s="136"/>
      <c r="FT58" s="136"/>
      <c r="FU58" s="136"/>
      <c r="FV58" s="136"/>
      <c r="FW58" s="136"/>
      <c r="FX58" s="136"/>
      <c r="FY58" s="136"/>
      <c r="FZ58" s="136"/>
      <c r="GA58" s="136"/>
      <c r="GB58" s="136"/>
      <c r="GC58" s="136"/>
      <c r="GD58" s="136"/>
      <c r="GE58" s="136"/>
      <c r="GF58" s="136"/>
      <c r="GG58" s="136"/>
      <c r="GH58" s="136"/>
      <c r="GI58" s="136"/>
      <c r="GJ58" s="136"/>
      <c r="GK58" s="136"/>
      <c r="GL58" s="136"/>
      <c r="GM58" s="136"/>
      <c r="GN58" s="136"/>
      <c r="GO58" s="136"/>
      <c r="GP58" s="136"/>
      <c r="GQ58" s="136"/>
      <c r="GR58" s="136"/>
      <c r="GS58" s="136"/>
      <c r="GT58" s="136"/>
      <c r="GU58" s="136"/>
      <c r="GV58" s="136"/>
      <c r="GW58" s="136"/>
      <c r="GX58" s="136"/>
      <c r="GY58" s="136"/>
      <c r="GZ58" s="136"/>
      <c r="HA58" s="136"/>
      <c r="HB58" s="136"/>
      <c r="HC58" s="136"/>
      <c r="HD58" s="136"/>
      <c r="HE58" s="136"/>
      <c r="HF58" s="136"/>
      <c r="HG58" s="136"/>
      <c r="HH58" s="136"/>
      <c r="HI58" s="136"/>
      <c r="HJ58" s="136"/>
      <c r="HK58" s="136"/>
      <c r="HL58" s="136"/>
      <c r="HM58" s="136"/>
      <c r="HN58" s="136"/>
      <c r="HO58" s="136"/>
      <c r="HP58" s="136"/>
      <c r="HQ58" s="136"/>
      <c r="HR58" s="136"/>
      <c r="HS58" s="136"/>
      <c r="HT58" s="136"/>
      <c r="HU58" s="136"/>
      <c r="HV58" s="136"/>
      <c r="HW58" s="136"/>
      <c r="HX58" s="136"/>
      <c r="HY58" s="136"/>
      <c r="HZ58" s="136"/>
      <c r="IA58" s="136"/>
      <c r="IB58" s="136"/>
      <c r="IC58" s="136"/>
      <c r="ID58" s="136"/>
      <c r="IE58" s="136"/>
      <c r="IF58" s="136"/>
      <c r="IG58" s="136"/>
      <c r="IH58" s="136"/>
      <c r="II58" s="136"/>
      <c r="IJ58" s="136"/>
      <c r="IK58" s="136"/>
      <c r="IL58" s="136"/>
      <c r="IM58" s="136"/>
      <c r="IN58" s="136"/>
      <c r="IO58" s="136"/>
      <c r="IP58" s="136"/>
      <c r="IQ58" s="136"/>
      <c r="IR58" s="136"/>
      <c r="IS58" s="136"/>
      <c r="IT58" s="136"/>
      <c r="IU58" s="136"/>
      <c r="IV58" s="136"/>
      <c r="IW58" s="136"/>
    </row>
    <row r="59" customFormat="false" ht="17" hidden="false" customHeight="false" outlineLevel="0" collapsed="false">
      <c r="A59" s="76" t="n">
        <v>132</v>
      </c>
      <c r="B59" s="96" t="s">
        <v>17</v>
      </c>
      <c r="C59" s="85" t="n">
        <v>0</v>
      </c>
      <c r="D59" s="86" t="n">
        <v>180</v>
      </c>
      <c r="E59" s="93" t="n">
        <v>-180</v>
      </c>
      <c r="F59" s="85" t="n">
        <v>0</v>
      </c>
      <c r="G59" s="86" t="n">
        <v>78</v>
      </c>
      <c r="H59" s="93" t="n">
        <v>-78</v>
      </c>
      <c r="I59" s="85" t="n">
        <v>0</v>
      </c>
      <c r="J59" s="86" t="n">
        <v>0</v>
      </c>
      <c r="K59" s="93" t="n">
        <v>0</v>
      </c>
      <c r="L59" s="85" t="n">
        <v>0</v>
      </c>
      <c r="M59" s="86" t="n">
        <v>0</v>
      </c>
      <c r="N59" s="93" t="n">
        <v>0</v>
      </c>
      <c r="O59" s="85" t="n">
        <f aca="false">K59+H59+E59</f>
        <v>-258</v>
      </c>
      <c r="P59" s="87" t="n">
        <f aca="false">O59/(J59+G59+D59+1)</f>
        <v>-0.996138996138996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133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140</v>
      </c>
      <c r="B61" s="96" t="s">
        <v>17</v>
      </c>
      <c r="C61" s="85"/>
      <c r="D61" s="86"/>
      <c r="E61" s="93"/>
      <c r="F61" s="85"/>
      <c r="G61" s="86"/>
      <c r="H61" s="93"/>
      <c r="I61" s="85" t="n">
        <v>0</v>
      </c>
      <c r="J61" s="86" t="n">
        <v>0</v>
      </c>
      <c r="K61" s="93" t="n">
        <v>0</v>
      </c>
      <c r="L61" s="85" t="n">
        <v>0</v>
      </c>
      <c r="M61" s="86" t="n">
        <v>0</v>
      </c>
      <c r="N61" s="93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145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194</v>
      </c>
      <c r="B63" s="96" t="s">
        <v>17</v>
      </c>
      <c r="C63" s="85" t="n">
        <v>0</v>
      </c>
      <c r="D63" s="86" t="n">
        <v>61</v>
      </c>
      <c r="E63" s="93" t="n">
        <v>-61</v>
      </c>
      <c r="F63" s="85" t="n">
        <v>0</v>
      </c>
      <c r="G63" s="86" t="n">
        <v>0</v>
      </c>
      <c r="H63" s="93" t="n">
        <v>0</v>
      </c>
      <c r="I63" s="85" t="n">
        <v>0</v>
      </c>
      <c r="J63" s="86" t="n">
        <v>0</v>
      </c>
      <c r="K63" s="93" t="n">
        <v>0</v>
      </c>
      <c r="L63" s="85" t="n">
        <v>0</v>
      </c>
      <c r="M63" s="86" t="n">
        <v>0</v>
      </c>
      <c r="N63" s="93" t="n">
        <v>0</v>
      </c>
      <c r="O63" s="85" t="n">
        <f aca="false">K63+H63+E63</f>
        <v>-61</v>
      </c>
      <c r="P63" s="87" t="n">
        <f aca="false">O63/(J63+G63+D63+1)</f>
        <v>-0.983870967741936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195</v>
      </c>
      <c r="B64" s="77" t="s">
        <v>17</v>
      </c>
      <c r="C64" s="85" t="n">
        <v>0</v>
      </c>
      <c r="D64" s="86" t="n">
        <v>0</v>
      </c>
      <c r="E64" s="86" t="n">
        <v>0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0</v>
      </c>
      <c r="P64" s="87" t="n">
        <f aca="false">O64/(J64+G64+D64+1)</f>
        <v>0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196</v>
      </c>
      <c r="B65" s="96" t="s">
        <v>17</v>
      </c>
      <c r="C65" s="85" t="n">
        <v>0</v>
      </c>
      <c r="D65" s="86" t="n">
        <v>0</v>
      </c>
      <c r="E65" s="93" t="n">
        <v>0</v>
      </c>
      <c r="F65" s="85" t="n">
        <v>0</v>
      </c>
      <c r="G65" s="86" t="n">
        <v>0</v>
      </c>
      <c r="H65" s="93" t="n">
        <v>0</v>
      </c>
      <c r="I65" s="85" t="n">
        <v>0</v>
      </c>
      <c r="J65" s="86" t="n">
        <v>0</v>
      </c>
      <c r="K65" s="93" t="n">
        <v>0</v>
      </c>
      <c r="L65" s="85" t="n">
        <v>0</v>
      </c>
      <c r="M65" s="86" t="n">
        <v>0</v>
      </c>
      <c r="N65" s="93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197</v>
      </c>
      <c r="B66" s="77" t="s">
        <v>17</v>
      </c>
      <c r="C66" s="85" t="n">
        <v>0</v>
      </c>
      <c r="D66" s="86" t="n">
        <v>504</v>
      </c>
      <c r="E66" s="86" t="n">
        <v>-504</v>
      </c>
      <c r="F66" s="85" t="n">
        <v>0</v>
      </c>
      <c r="G66" s="86" t="n">
        <v>431</v>
      </c>
      <c r="H66" s="86" t="n">
        <v>-431</v>
      </c>
      <c r="I66" s="85" t="n">
        <v>0</v>
      </c>
      <c r="J66" s="86" t="n">
        <v>534</v>
      </c>
      <c r="K66" s="86" t="n">
        <v>-534</v>
      </c>
      <c r="L66" s="85" t="n">
        <v>0</v>
      </c>
      <c r="M66" s="86" t="n">
        <v>0</v>
      </c>
      <c r="N66" s="86" t="n">
        <v>0</v>
      </c>
      <c r="O66" s="85" t="n">
        <f aca="false">K66+H66+E66</f>
        <v>-1469</v>
      </c>
      <c r="P66" s="87" t="n">
        <f aca="false">O66/(J66+G66+D66+1)</f>
        <v>-0.999319727891156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213</v>
      </c>
      <c r="B67" s="96" t="s">
        <v>17</v>
      </c>
      <c r="C67" s="85"/>
      <c r="D67" s="86"/>
      <c r="E67" s="93"/>
      <c r="F67" s="85"/>
      <c r="G67" s="86"/>
      <c r="H67" s="93"/>
      <c r="I67" s="85" t="n">
        <v>0</v>
      </c>
      <c r="J67" s="86" t="n">
        <v>664</v>
      </c>
      <c r="K67" s="93" t="n">
        <v>-664</v>
      </c>
      <c r="L67" s="85" t="n">
        <v>0</v>
      </c>
      <c r="M67" s="86" t="n">
        <v>677</v>
      </c>
      <c r="N67" s="93" t="n">
        <v>-677</v>
      </c>
      <c r="O67" s="85" t="n">
        <f aca="false">K67+H67+E67</f>
        <v>-664</v>
      </c>
      <c r="P67" s="87" t="n">
        <f aca="false">O67/(J67+G67+D67+1)</f>
        <v>-0.998496240601504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254</v>
      </c>
      <c r="B68" s="77" t="s">
        <v>17</v>
      </c>
      <c r="C68" s="85" t="n">
        <v>12434</v>
      </c>
      <c r="D68" s="86" t="n">
        <v>12337</v>
      </c>
      <c r="E68" s="86" t="n">
        <v>97</v>
      </c>
      <c r="F68" s="85" t="n">
        <v>12434</v>
      </c>
      <c r="G68" s="86" t="n">
        <v>11518</v>
      </c>
      <c r="H68" s="86" t="n">
        <v>916</v>
      </c>
      <c r="I68" s="85" t="n">
        <v>14400</v>
      </c>
      <c r="J68" s="86" t="n">
        <v>14211</v>
      </c>
      <c r="K68" s="86" t="n">
        <v>189</v>
      </c>
      <c r="L68" s="85" t="n">
        <v>12000</v>
      </c>
      <c r="M68" s="86" t="n">
        <v>10563</v>
      </c>
      <c r="N68" s="86" t="n">
        <v>1437</v>
      </c>
      <c r="O68" s="85" t="n">
        <f aca="false">K68+H68+E68</f>
        <v>1202</v>
      </c>
      <c r="P68" s="87" t="n">
        <f aca="false">O68/(J68+G68+D68+1)</f>
        <v>0.0315759056400557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282</v>
      </c>
      <c r="B69" s="96" t="s">
        <v>17</v>
      </c>
      <c r="C69" s="85" t="n">
        <v>0</v>
      </c>
      <c r="D69" s="86" t="n">
        <v>0</v>
      </c>
      <c r="E69" s="93" t="n">
        <v>0</v>
      </c>
      <c r="F69" s="85" t="n">
        <v>0</v>
      </c>
      <c r="G69" s="86" t="n">
        <v>0</v>
      </c>
      <c r="H69" s="93" t="n">
        <v>0</v>
      </c>
      <c r="I69" s="85" t="n">
        <v>0</v>
      </c>
      <c r="J69" s="86" t="n">
        <v>0</v>
      </c>
      <c r="K69" s="93" t="n">
        <v>0</v>
      </c>
      <c r="L69" s="85" t="n">
        <v>0</v>
      </c>
      <c r="M69" s="86" t="n">
        <v>0</v>
      </c>
      <c r="N69" s="93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283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288</v>
      </c>
      <c r="B71" s="96" t="s">
        <v>17</v>
      </c>
      <c r="C71" s="85" t="n">
        <v>0</v>
      </c>
      <c r="D71" s="86" t="n">
        <v>0</v>
      </c>
      <c r="E71" s="93" t="n">
        <v>0</v>
      </c>
      <c r="F71" s="85" t="n">
        <v>0</v>
      </c>
      <c r="G71" s="86" t="n">
        <v>0</v>
      </c>
      <c r="H71" s="93" t="n">
        <v>0</v>
      </c>
      <c r="I71" s="85" t="n">
        <v>0</v>
      </c>
      <c r="J71" s="86" t="n">
        <v>0</v>
      </c>
      <c r="K71" s="93" t="n">
        <v>0</v>
      </c>
      <c r="L71" s="85" t="n">
        <v>0</v>
      </c>
      <c r="M71" s="86" t="n">
        <v>0</v>
      </c>
      <c r="N71" s="93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295</v>
      </c>
      <c r="B72" s="77" t="s">
        <v>17</v>
      </c>
      <c r="C72" s="85" t="n">
        <v>0</v>
      </c>
      <c r="D72" s="86" t="n">
        <v>0</v>
      </c>
      <c r="E72" s="86" t="n">
        <v>0</v>
      </c>
      <c r="F72" s="85" t="n">
        <v>0</v>
      </c>
      <c r="G72" s="86" t="n">
        <v>0</v>
      </c>
      <c r="H72" s="86" t="n">
        <v>0</v>
      </c>
      <c r="I72" s="85" t="n">
        <v>0</v>
      </c>
      <c r="J72" s="86" t="n">
        <v>0</v>
      </c>
      <c r="K72" s="86" t="n">
        <v>0</v>
      </c>
      <c r="L72" s="85" t="n">
        <v>0</v>
      </c>
      <c r="M72" s="86" t="n">
        <v>0</v>
      </c>
      <c r="N72" s="86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303</v>
      </c>
      <c r="B73" s="96" t="s">
        <v>17</v>
      </c>
      <c r="C73" s="85" t="n">
        <v>0</v>
      </c>
      <c r="D73" s="86" t="n">
        <v>0</v>
      </c>
      <c r="E73" s="93" t="n">
        <v>0</v>
      </c>
      <c r="F73" s="85" t="n">
        <v>0</v>
      </c>
      <c r="G73" s="86" t="n">
        <v>0</v>
      </c>
      <c r="H73" s="93" t="n">
        <v>0</v>
      </c>
      <c r="I73" s="85" t="n">
        <v>0</v>
      </c>
      <c r="J73" s="86" t="n">
        <v>0</v>
      </c>
      <c r="K73" s="93" t="n">
        <v>0</v>
      </c>
      <c r="L73" s="85" t="n">
        <v>0</v>
      </c>
      <c r="M73" s="86" t="n">
        <v>0</v>
      </c>
      <c r="N73" s="93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308</v>
      </c>
      <c r="B74" s="77" t="s">
        <v>17</v>
      </c>
      <c r="C74" s="85" t="n">
        <v>350</v>
      </c>
      <c r="D74" s="86" t="n">
        <v>877</v>
      </c>
      <c r="E74" s="86" t="n">
        <v>-527</v>
      </c>
      <c r="F74" s="85" t="n">
        <v>400</v>
      </c>
      <c r="G74" s="86" t="n">
        <v>318</v>
      </c>
      <c r="H74" s="86" t="n">
        <v>82</v>
      </c>
      <c r="I74" s="85" t="n">
        <v>400</v>
      </c>
      <c r="J74" s="86" t="n">
        <v>307</v>
      </c>
      <c r="K74" s="86" t="n">
        <v>93</v>
      </c>
      <c r="L74" s="85" t="n">
        <v>0</v>
      </c>
      <c r="M74" s="86" t="n">
        <v>0</v>
      </c>
      <c r="N74" s="86" t="n">
        <v>0</v>
      </c>
      <c r="O74" s="85" t="n">
        <f aca="false">K74+H74+E74</f>
        <v>-352</v>
      </c>
      <c r="P74" s="87" t="n">
        <f aca="false">O74/(J74+G74+D74+1)</f>
        <v>-0.234198270126414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341</v>
      </c>
      <c r="B75" s="96" t="s">
        <v>17</v>
      </c>
      <c r="C75" s="85"/>
      <c r="D75" s="86"/>
      <c r="E75" s="93"/>
      <c r="F75" s="85"/>
      <c r="G75" s="86"/>
      <c r="H75" s="93"/>
      <c r="I75" s="85" t="n">
        <v>0</v>
      </c>
      <c r="J75" s="86" t="n">
        <v>0</v>
      </c>
      <c r="K75" s="93" t="n">
        <v>0</v>
      </c>
      <c r="L75" s="85" t="n">
        <v>0</v>
      </c>
      <c r="M75" s="86" t="n">
        <v>0</v>
      </c>
      <c r="N75" s="93" t="n">
        <v>0</v>
      </c>
      <c r="O75" s="85" t="n">
        <f aca="false">K75+H75+E75</f>
        <v>0</v>
      </c>
      <c r="P75" s="87" t="n">
        <f aca="false">O75/(J75+G75+D75+1)</f>
        <v>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376</v>
      </c>
      <c r="B76" s="77" t="s">
        <v>17</v>
      </c>
      <c r="C76" s="85" t="n">
        <v>0</v>
      </c>
      <c r="D76" s="86" t="n">
        <v>0</v>
      </c>
      <c r="E76" s="86" t="n">
        <v>0</v>
      </c>
      <c r="F76" s="85" t="n">
        <v>0</v>
      </c>
      <c r="G76" s="86" t="n">
        <v>0</v>
      </c>
      <c r="H76" s="86" t="n">
        <v>0</v>
      </c>
      <c r="I76" s="85" t="n">
        <v>0</v>
      </c>
      <c r="J76" s="86" t="n">
        <v>0</v>
      </c>
      <c r="K76" s="86" t="n">
        <v>0</v>
      </c>
      <c r="L76" s="85" t="n">
        <v>0</v>
      </c>
      <c r="M76" s="86" t="n">
        <v>0</v>
      </c>
      <c r="N76" s="86" t="n">
        <v>0</v>
      </c>
      <c r="O76" s="85" t="n">
        <f aca="false">K76+H76+E76</f>
        <v>0</v>
      </c>
      <c r="P76" s="87" t="n">
        <f aca="false">O76/(J76+G76+D76+1)</f>
        <v>0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399</v>
      </c>
      <c r="B77" s="96" t="s">
        <v>17</v>
      </c>
      <c r="C77" s="85" t="n">
        <v>100</v>
      </c>
      <c r="D77" s="86" t="n">
        <v>122</v>
      </c>
      <c r="E77" s="93" t="n">
        <v>-22</v>
      </c>
      <c r="F77" s="85" t="n">
        <v>139</v>
      </c>
      <c r="G77" s="86" t="n">
        <v>90</v>
      </c>
      <c r="H77" s="93" t="n">
        <v>49</v>
      </c>
      <c r="I77" s="85" t="n">
        <v>100</v>
      </c>
      <c r="J77" s="86" t="n">
        <v>141</v>
      </c>
      <c r="K77" s="93" t="n">
        <v>-41</v>
      </c>
      <c r="L77" s="85" t="n">
        <v>100</v>
      </c>
      <c r="M77" s="86" t="n">
        <v>152</v>
      </c>
      <c r="N77" s="93" t="n">
        <v>-52</v>
      </c>
      <c r="O77" s="85" t="n">
        <f aca="false">K77+H77+E77</f>
        <v>-14</v>
      </c>
      <c r="P77" s="87" t="n">
        <f aca="false">O77/(J77+G77+D77+1)</f>
        <v>-0.0395480225988701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442</v>
      </c>
      <c r="B78" s="77" t="s">
        <v>17</v>
      </c>
      <c r="C78" s="85" t="n">
        <v>110</v>
      </c>
      <c r="D78" s="86" t="n">
        <v>0</v>
      </c>
      <c r="E78" s="86" t="n">
        <v>110</v>
      </c>
      <c r="F78" s="85" t="n">
        <v>110</v>
      </c>
      <c r="G78" s="86" t="n">
        <v>0</v>
      </c>
      <c r="H78" s="86" t="n">
        <v>110</v>
      </c>
      <c r="I78" s="85" t="n">
        <v>110</v>
      </c>
      <c r="J78" s="86" t="n">
        <v>0</v>
      </c>
      <c r="K78" s="86" t="n">
        <v>110</v>
      </c>
      <c r="L78" s="85" t="n">
        <v>40</v>
      </c>
      <c r="M78" s="86" t="n">
        <v>0</v>
      </c>
      <c r="N78" s="86" t="n">
        <v>40</v>
      </c>
      <c r="O78" s="85" t="n">
        <f aca="false">K78+H78+E78</f>
        <v>330</v>
      </c>
      <c r="P78" s="87" t="n">
        <f aca="false">O78/(J78+G78+D78+1)</f>
        <v>330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X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447</v>
      </c>
      <c r="B79" s="96" t="s">
        <v>17</v>
      </c>
      <c r="C79" s="85" t="n">
        <v>0</v>
      </c>
      <c r="D79" s="86" t="n">
        <v>51</v>
      </c>
      <c r="E79" s="93" t="n">
        <v>-51</v>
      </c>
      <c r="F79" s="85" t="n">
        <v>0</v>
      </c>
      <c r="G79" s="86" t="n">
        <v>73</v>
      </c>
      <c r="H79" s="93" t="n">
        <v>-73</v>
      </c>
      <c r="I79" s="85" t="n">
        <v>0</v>
      </c>
      <c r="J79" s="86" t="n">
        <v>49</v>
      </c>
      <c r="K79" s="93" t="n">
        <v>-49</v>
      </c>
      <c r="L79" s="85" t="n">
        <v>0</v>
      </c>
      <c r="M79" s="86" t="n">
        <v>72</v>
      </c>
      <c r="N79" s="93" t="n">
        <v>-72</v>
      </c>
      <c r="O79" s="85" t="n">
        <f aca="false">K79+H79+E79</f>
        <v>-173</v>
      </c>
      <c r="P79" s="87" t="n">
        <f aca="false">O79/(J79+G79+D79+1)</f>
        <v>-0.994252873563218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483</v>
      </c>
      <c r="B80" s="77" t="s">
        <v>17</v>
      </c>
      <c r="C80" s="85" t="n">
        <v>0</v>
      </c>
      <c r="D80" s="86" t="n">
        <v>0</v>
      </c>
      <c r="E80" s="86" t="n">
        <v>0</v>
      </c>
      <c r="F80" s="85" t="n">
        <v>0</v>
      </c>
      <c r="G80" s="86" t="n">
        <v>334</v>
      </c>
      <c r="H80" s="86" t="n">
        <v>-334</v>
      </c>
      <c r="I80" s="85" t="n">
        <v>0</v>
      </c>
      <c r="J80" s="86" t="n">
        <v>0</v>
      </c>
      <c r="K80" s="86" t="n">
        <v>0</v>
      </c>
      <c r="L80" s="85" t="n">
        <v>0</v>
      </c>
      <c r="M80" s="86" t="n">
        <v>0</v>
      </c>
      <c r="N80" s="86" t="n">
        <v>0</v>
      </c>
      <c r="O80" s="85" t="n">
        <f aca="false">K80+H80+E80</f>
        <v>-334</v>
      </c>
      <c r="P80" s="87" t="n">
        <f aca="false">O80/(J80+G80+D80+1)</f>
        <v>-0.997014925373134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535</v>
      </c>
      <c r="B81" s="96" t="s">
        <v>17</v>
      </c>
      <c r="C81" s="85" t="n">
        <v>0</v>
      </c>
      <c r="D81" s="86" t="n">
        <v>0</v>
      </c>
      <c r="E81" s="93" t="n">
        <v>0</v>
      </c>
      <c r="F81" s="85" t="n">
        <v>0</v>
      </c>
      <c r="G81" s="86" t="n">
        <v>0</v>
      </c>
      <c r="H81" s="93" t="n">
        <v>0</v>
      </c>
      <c r="I81" s="85" t="n">
        <v>0</v>
      </c>
      <c r="J81" s="86" t="n">
        <v>0</v>
      </c>
      <c r="K81" s="93" t="n">
        <v>0</v>
      </c>
      <c r="L81" s="85" t="n">
        <v>0</v>
      </c>
      <c r="M81" s="86" t="n">
        <v>0</v>
      </c>
      <c r="N81" s="93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536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543</v>
      </c>
      <c r="B83" s="96" t="s">
        <v>17</v>
      </c>
      <c r="C83" s="85" t="n">
        <v>515</v>
      </c>
      <c r="D83" s="86" t="n">
        <v>524</v>
      </c>
      <c r="E83" s="93" t="n">
        <v>-9</v>
      </c>
      <c r="F83" s="85" t="n">
        <v>1000</v>
      </c>
      <c r="G83" s="86" t="n">
        <v>252</v>
      </c>
      <c r="H83" s="93" t="n">
        <v>748</v>
      </c>
      <c r="I83" s="85" t="n">
        <v>1000</v>
      </c>
      <c r="J83" s="86" t="n">
        <v>0</v>
      </c>
      <c r="K83" s="93" t="n">
        <v>1000</v>
      </c>
      <c r="L83" s="85" t="n">
        <v>0</v>
      </c>
      <c r="M83" s="86" t="n">
        <v>0</v>
      </c>
      <c r="N83" s="93" t="n">
        <v>0</v>
      </c>
      <c r="O83" s="85" t="n">
        <f aca="false">K83+H83+E83</f>
        <v>1739</v>
      </c>
      <c r="P83" s="87" t="n">
        <f aca="false">O83/(J83+G83+D83+1)</f>
        <v>2.23809523809524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X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544</v>
      </c>
      <c r="B84" s="77" t="s">
        <v>17</v>
      </c>
      <c r="C84" s="85" t="n">
        <v>0</v>
      </c>
      <c r="D84" s="86" t="n">
        <v>0</v>
      </c>
      <c r="E84" s="86" t="n">
        <v>0</v>
      </c>
      <c r="F84" s="85" t="n">
        <v>0</v>
      </c>
      <c r="G84" s="86" t="n">
        <v>0</v>
      </c>
      <c r="H84" s="86" t="n">
        <v>0</v>
      </c>
      <c r="I84" s="85" t="n">
        <v>0</v>
      </c>
      <c r="J84" s="86" t="n">
        <v>0</v>
      </c>
      <c r="K84" s="86" t="n">
        <v>0</v>
      </c>
      <c r="L84" s="85" t="n">
        <v>0</v>
      </c>
      <c r="M84" s="86" t="n">
        <v>0</v>
      </c>
      <c r="N84" s="86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545</v>
      </c>
      <c r="B85" s="96" t="s">
        <v>17</v>
      </c>
      <c r="C85" s="85" t="n">
        <v>0</v>
      </c>
      <c r="D85" s="86" t="n">
        <v>0</v>
      </c>
      <c r="E85" s="93" t="n">
        <v>0</v>
      </c>
      <c r="F85" s="85" t="n">
        <v>0</v>
      </c>
      <c r="G85" s="86" t="n">
        <v>0</v>
      </c>
      <c r="H85" s="93" t="n">
        <v>0</v>
      </c>
      <c r="I85" s="85" t="n">
        <v>0</v>
      </c>
      <c r="J85" s="86" t="n">
        <v>0</v>
      </c>
      <c r="K85" s="93" t="n">
        <v>0</v>
      </c>
      <c r="L85" s="85" t="n">
        <v>0</v>
      </c>
      <c r="M85" s="86" t="n">
        <v>0</v>
      </c>
      <c r="N85" s="93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572</v>
      </c>
      <c r="B86" s="77" t="s">
        <v>17</v>
      </c>
      <c r="C86" s="85" t="n">
        <v>300</v>
      </c>
      <c r="D86" s="86" t="n">
        <v>75</v>
      </c>
      <c r="E86" s="86" t="n">
        <v>225</v>
      </c>
      <c r="F86" s="85" t="n">
        <v>350</v>
      </c>
      <c r="G86" s="86" t="n">
        <v>75</v>
      </c>
      <c r="H86" s="86" t="n">
        <v>275</v>
      </c>
      <c r="I86" s="85"/>
      <c r="J86" s="86"/>
      <c r="K86" s="86"/>
      <c r="L86" s="85"/>
      <c r="M86" s="86"/>
      <c r="N86" s="86"/>
      <c r="O86" s="85" t="n">
        <f aca="false">K86+H86+E86</f>
        <v>500</v>
      </c>
      <c r="P86" s="87" t="n">
        <f aca="false">O86/(J86+G86+D86+1)</f>
        <v>3.3112582781457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X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598</v>
      </c>
      <c r="B87" s="96" t="s">
        <v>17</v>
      </c>
      <c r="C87" s="85"/>
      <c r="D87" s="86"/>
      <c r="E87" s="93"/>
      <c r="F87" s="85"/>
      <c r="G87" s="86"/>
      <c r="H87" s="93"/>
      <c r="I87" s="85" t="n">
        <v>0</v>
      </c>
      <c r="J87" s="86" t="n">
        <v>78</v>
      </c>
      <c r="K87" s="93" t="n">
        <v>-78</v>
      </c>
      <c r="L87" s="85" t="n">
        <v>0</v>
      </c>
      <c r="M87" s="86" t="n">
        <v>108</v>
      </c>
      <c r="N87" s="93" t="n">
        <v>-108</v>
      </c>
      <c r="O87" s="85" t="n">
        <f aca="false">K87+H87+E87</f>
        <v>-78</v>
      </c>
      <c r="P87" s="87" t="n">
        <f aca="false">O87/(J87+G87+D87+1)</f>
        <v>-0.987341772151899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635</v>
      </c>
      <c r="B88" s="77" t="s">
        <v>17</v>
      </c>
      <c r="C88" s="85" t="n">
        <v>850</v>
      </c>
      <c r="D88" s="86" t="n">
        <v>878</v>
      </c>
      <c r="E88" s="86" t="n">
        <v>-28</v>
      </c>
      <c r="F88" s="85" t="n">
        <v>1000</v>
      </c>
      <c r="G88" s="86" t="n">
        <v>868</v>
      </c>
      <c r="H88" s="86" t="n">
        <v>132</v>
      </c>
      <c r="I88" s="85" t="n">
        <v>900</v>
      </c>
      <c r="J88" s="86" t="n">
        <v>832</v>
      </c>
      <c r="K88" s="86" t="n">
        <v>68</v>
      </c>
      <c r="L88" s="85" t="n">
        <v>800</v>
      </c>
      <c r="M88" s="86" t="n">
        <v>871</v>
      </c>
      <c r="N88" s="86" t="n">
        <v>-71</v>
      </c>
      <c r="O88" s="85" t="n">
        <f aca="false">K88+H88+E88</f>
        <v>172</v>
      </c>
      <c r="P88" s="87" t="n">
        <f aca="false">O88/(J88+G88+D88+1)</f>
        <v>0.0666925164792555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650</v>
      </c>
      <c r="B89" s="96" t="s">
        <v>17</v>
      </c>
      <c r="C89" s="85" t="n">
        <v>0</v>
      </c>
      <c r="D89" s="86" t="n">
        <v>0</v>
      </c>
      <c r="E89" s="93" t="n">
        <v>0</v>
      </c>
      <c r="F89" s="85" t="n">
        <v>0</v>
      </c>
      <c r="G89" s="86" t="n">
        <v>0</v>
      </c>
      <c r="H89" s="93" t="n">
        <v>0</v>
      </c>
      <c r="I89" s="85" t="n">
        <v>0</v>
      </c>
      <c r="J89" s="86" t="n">
        <v>0</v>
      </c>
      <c r="K89" s="93" t="n">
        <v>0</v>
      </c>
      <c r="L89" s="85" t="n">
        <v>0</v>
      </c>
      <c r="M89" s="86" t="n">
        <v>0</v>
      </c>
      <c r="N89" s="93" t="n">
        <v>0</v>
      </c>
      <c r="O89" s="85" t="n">
        <f aca="false">K89+H89+E89</f>
        <v>0</v>
      </c>
      <c r="P89" s="87" t="n">
        <f aca="false">O89/(J89+G89+D89+1)</f>
        <v>0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654</v>
      </c>
      <c r="B90" s="77" t="s">
        <v>17</v>
      </c>
      <c r="C90" s="85" t="n">
        <v>500</v>
      </c>
      <c r="D90" s="86" t="n">
        <v>1529</v>
      </c>
      <c r="E90" s="86" t="n">
        <v>-1029</v>
      </c>
      <c r="F90" s="85" t="n">
        <v>7635</v>
      </c>
      <c r="G90" s="86" t="n">
        <v>892</v>
      </c>
      <c r="H90" s="86" t="n">
        <v>6743</v>
      </c>
      <c r="I90" s="85" t="n">
        <v>396</v>
      </c>
      <c r="J90" s="86" t="n">
        <v>544</v>
      </c>
      <c r="K90" s="86" t="n">
        <v>-148</v>
      </c>
      <c r="L90" s="85" t="n">
        <v>500</v>
      </c>
      <c r="M90" s="86" t="n">
        <v>466</v>
      </c>
      <c r="N90" s="86" t="n">
        <v>34</v>
      </c>
      <c r="O90" s="85" t="n">
        <f aca="false">K90+H90+E90</f>
        <v>5566</v>
      </c>
      <c r="P90" s="87" t="n">
        <f aca="false">O90/(J90+G90+D90+1)</f>
        <v>1.87660148347943</v>
      </c>
      <c r="Q90" s="88"/>
      <c r="R90" s="89" t="s">
        <v>44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X</v>
      </c>
      <c r="U90" s="116" t="str">
        <f aca="false">IF($C$4="High Inventory",IF(AND($O90&gt;=0,$P90&gt;=Summary!$C$150),"X"," "),IF(AND($O90&lt;=0,$P90&lt;=-Summary!$C$150),"X"," "))</f>
        <v>X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713</v>
      </c>
      <c r="B91" s="96" t="s">
        <v>17</v>
      </c>
      <c r="C91" s="85"/>
      <c r="D91" s="86"/>
      <c r="E91" s="93"/>
      <c r="F91" s="85"/>
      <c r="G91" s="86"/>
      <c r="H91" s="93"/>
      <c r="I91" s="85" t="n">
        <v>0</v>
      </c>
      <c r="J91" s="86" t="n">
        <v>13</v>
      </c>
      <c r="K91" s="93" t="n">
        <v>-13</v>
      </c>
      <c r="L91" s="85" t="n">
        <v>0</v>
      </c>
      <c r="M91" s="86" t="n">
        <v>13</v>
      </c>
      <c r="N91" s="93" t="n">
        <v>-13</v>
      </c>
      <c r="O91" s="85" t="n">
        <f aca="false">K91+H91+E91</f>
        <v>-13</v>
      </c>
      <c r="P91" s="87" t="n">
        <f aca="false">O91/(J91+G91+D91+1)</f>
        <v>-0.928571428571429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755</v>
      </c>
      <c r="B92" s="77" t="s">
        <v>17</v>
      </c>
      <c r="C92" s="85" t="n">
        <v>50</v>
      </c>
      <c r="D92" s="86" t="n">
        <v>79</v>
      </c>
      <c r="E92" s="86" t="n">
        <v>-29</v>
      </c>
      <c r="F92" s="85" t="n">
        <v>50</v>
      </c>
      <c r="G92" s="86" t="n">
        <v>79</v>
      </c>
      <c r="H92" s="86" t="n">
        <v>-29</v>
      </c>
      <c r="I92" s="85" t="n">
        <v>50</v>
      </c>
      <c r="J92" s="86" t="n">
        <v>56</v>
      </c>
      <c r="K92" s="86" t="n">
        <v>-6</v>
      </c>
      <c r="L92" s="85" t="n">
        <v>50</v>
      </c>
      <c r="M92" s="86" t="n">
        <v>56</v>
      </c>
      <c r="N92" s="86" t="n">
        <v>-6</v>
      </c>
      <c r="O92" s="85" t="n">
        <f aca="false">K92+H92+E92</f>
        <v>-64</v>
      </c>
      <c r="P92" s="87" t="n">
        <f aca="false">O92/(J92+G92+D92+1)</f>
        <v>-0.297674418604651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779</v>
      </c>
      <c r="B93" s="96" t="s">
        <v>17</v>
      </c>
      <c r="C93" s="85" t="n">
        <v>800</v>
      </c>
      <c r="D93" s="86" t="n">
        <v>1296</v>
      </c>
      <c r="E93" s="93" t="n">
        <v>-496</v>
      </c>
      <c r="F93" s="85" t="n">
        <v>800</v>
      </c>
      <c r="G93" s="86" t="n">
        <v>942</v>
      </c>
      <c r="H93" s="93" t="n">
        <v>-142</v>
      </c>
      <c r="I93" s="85" t="n">
        <v>800</v>
      </c>
      <c r="J93" s="86" t="n">
        <v>1110</v>
      </c>
      <c r="K93" s="93" t="n">
        <v>-310</v>
      </c>
      <c r="L93" s="85" t="n">
        <v>0</v>
      </c>
      <c r="M93" s="86" t="n">
        <v>772</v>
      </c>
      <c r="N93" s="93" t="n">
        <v>-772</v>
      </c>
      <c r="O93" s="85" t="n">
        <f aca="false">K93+H93+E93</f>
        <v>-948</v>
      </c>
      <c r="P93" s="87" t="n">
        <f aca="false">O93/(J93+G93+D93+1)</f>
        <v>-0.283069573006868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854</v>
      </c>
      <c r="B94" s="77" t="s">
        <v>17</v>
      </c>
      <c r="C94" s="85"/>
      <c r="D94" s="86"/>
      <c r="E94" s="86"/>
      <c r="F94" s="85"/>
      <c r="G94" s="86"/>
      <c r="H94" s="86"/>
      <c r="I94" s="85" t="n">
        <v>0</v>
      </c>
      <c r="J94" s="86" t="n">
        <v>0</v>
      </c>
      <c r="K94" s="86" t="n">
        <v>0</v>
      </c>
      <c r="L94" s="85" t="n">
        <v>0</v>
      </c>
      <c r="M94" s="86" t="n">
        <v>0</v>
      </c>
      <c r="N94" s="86" t="n">
        <v>0</v>
      </c>
      <c r="O94" s="85" t="n">
        <f aca="false">K94+H94+E94</f>
        <v>0</v>
      </c>
      <c r="P94" s="87" t="n">
        <f aca="false">O94/(J94+G94+D94+1)</f>
        <v>0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858</v>
      </c>
      <c r="B95" s="96" t="s">
        <v>17</v>
      </c>
      <c r="C95" s="85" t="n">
        <v>1000</v>
      </c>
      <c r="D95" s="86" t="n">
        <v>1143</v>
      </c>
      <c r="E95" s="93" t="n">
        <v>-143</v>
      </c>
      <c r="F95" s="85" t="n">
        <v>0</v>
      </c>
      <c r="G95" s="86" t="n">
        <v>1137</v>
      </c>
      <c r="H95" s="93" t="n">
        <v>-1137</v>
      </c>
      <c r="I95" s="85" t="n">
        <v>1000</v>
      </c>
      <c r="J95" s="86" t="n">
        <v>1230</v>
      </c>
      <c r="K95" s="93" t="n">
        <v>-230</v>
      </c>
      <c r="L95" s="85" t="n">
        <v>0</v>
      </c>
      <c r="M95" s="86" t="n">
        <v>0</v>
      </c>
      <c r="N95" s="93" t="n">
        <v>0</v>
      </c>
      <c r="O95" s="85" t="n">
        <f aca="false">K95+H95+E95</f>
        <v>-1510</v>
      </c>
      <c r="P95" s="87" t="n">
        <f aca="false">O95/(J95+G95+D95+1)</f>
        <v>-0.430076901167759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877</v>
      </c>
      <c r="B96" s="77" t="s">
        <v>17</v>
      </c>
      <c r="C96" s="85" t="n">
        <v>0</v>
      </c>
      <c r="D96" s="86" t="n">
        <v>171</v>
      </c>
      <c r="E96" s="86" t="n">
        <v>-171</v>
      </c>
      <c r="F96" s="85" t="n">
        <v>0</v>
      </c>
      <c r="G96" s="86" t="n">
        <v>161</v>
      </c>
      <c r="H96" s="86" t="n">
        <v>-161</v>
      </c>
      <c r="I96" s="85"/>
      <c r="J96" s="86"/>
      <c r="K96" s="86"/>
      <c r="L96" s="85"/>
      <c r="M96" s="86"/>
      <c r="N96" s="86"/>
      <c r="O96" s="85" t="n">
        <f aca="false">K96+H96+E96</f>
        <v>-332</v>
      </c>
      <c r="P96" s="87" t="n">
        <f aca="false">O96/(J96+G96+D96+1)</f>
        <v>-0.996996996996997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886</v>
      </c>
      <c r="B97" s="96" t="s">
        <v>17</v>
      </c>
      <c r="C97" s="85" t="n">
        <v>300</v>
      </c>
      <c r="D97" s="86" t="n">
        <v>504</v>
      </c>
      <c r="E97" s="93" t="n">
        <v>-204</v>
      </c>
      <c r="F97" s="85" t="n">
        <v>300</v>
      </c>
      <c r="G97" s="86" t="n">
        <v>745</v>
      </c>
      <c r="H97" s="93" t="n">
        <v>-445</v>
      </c>
      <c r="I97" s="85" t="n">
        <v>530</v>
      </c>
      <c r="J97" s="86" t="n">
        <v>791</v>
      </c>
      <c r="K97" s="93" t="n">
        <v>-261</v>
      </c>
      <c r="L97" s="85" t="n">
        <v>169</v>
      </c>
      <c r="M97" s="86" t="n">
        <v>64</v>
      </c>
      <c r="N97" s="93" t="n">
        <v>105</v>
      </c>
      <c r="O97" s="85" t="n">
        <f aca="false">K97+H97+E97</f>
        <v>-910</v>
      </c>
      <c r="P97" s="87" t="n">
        <f aca="false">O97/(J97+G97+D97+1)</f>
        <v>-0.445859872611465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915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938</v>
      </c>
      <c r="B99" s="96" t="s">
        <v>17</v>
      </c>
      <c r="C99" s="85"/>
      <c r="D99" s="86"/>
      <c r="E99" s="93"/>
      <c r="F99" s="85"/>
      <c r="G99" s="86"/>
      <c r="H99" s="93"/>
      <c r="I99" s="85" t="n">
        <v>0</v>
      </c>
      <c r="J99" s="86" t="n">
        <v>0</v>
      </c>
      <c r="K99" s="93" t="n">
        <v>0</v>
      </c>
      <c r="L99" s="85" t="n">
        <v>0</v>
      </c>
      <c r="M99" s="86" t="n">
        <v>0</v>
      </c>
      <c r="N99" s="93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944</v>
      </c>
      <c r="B100" s="77" t="s">
        <v>17</v>
      </c>
      <c r="C100" s="85" t="n">
        <v>2700</v>
      </c>
      <c r="D100" s="86" t="n">
        <v>2238</v>
      </c>
      <c r="E100" s="86" t="n">
        <v>462</v>
      </c>
      <c r="F100" s="85" t="n">
        <v>2900</v>
      </c>
      <c r="G100" s="86" t="n">
        <v>2388</v>
      </c>
      <c r="H100" s="86" t="n">
        <v>512</v>
      </c>
      <c r="I100" s="85" t="n">
        <v>2900</v>
      </c>
      <c r="J100" s="86" t="n">
        <v>2523</v>
      </c>
      <c r="K100" s="86" t="n">
        <v>377</v>
      </c>
      <c r="L100" s="85" t="n">
        <v>2475</v>
      </c>
      <c r="M100" s="86" t="n">
        <v>2635</v>
      </c>
      <c r="N100" s="86" t="n">
        <v>-160</v>
      </c>
      <c r="O100" s="85" t="n">
        <f aca="false">K100+H100+E100</f>
        <v>1351</v>
      </c>
      <c r="P100" s="87" t="n">
        <f aca="false">O100/(J100+G100+D100+1)</f>
        <v>0.188951048951049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X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949</v>
      </c>
      <c r="B101" s="96" t="s">
        <v>17</v>
      </c>
      <c r="C101" s="85" t="n">
        <v>20</v>
      </c>
      <c r="D101" s="86" t="n">
        <v>73</v>
      </c>
      <c r="E101" s="93" t="n">
        <v>-53</v>
      </c>
      <c r="F101" s="85" t="n">
        <v>200</v>
      </c>
      <c r="G101" s="86" t="n">
        <v>57</v>
      </c>
      <c r="H101" s="93" t="n">
        <v>143</v>
      </c>
      <c r="I101" s="85" t="n">
        <v>200</v>
      </c>
      <c r="J101" s="86" t="n">
        <v>58</v>
      </c>
      <c r="K101" s="93" t="n">
        <v>142</v>
      </c>
      <c r="L101" s="85" t="n">
        <v>0</v>
      </c>
      <c r="M101" s="86" t="n">
        <v>57</v>
      </c>
      <c r="N101" s="93" t="n">
        <v>-57</v>
      </c>
      <c r="O101" s="85" t="n">
        <f aca="false">K101+H101+E101</f>
        <v>232</v>
      </c>
      <c r="P101" s="87" t="n">
        <f aca="false">O101/(J101+G101+D101+1)</f>
        <v>1.22751322751323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X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988</v>
      </c>
      <c r="B102" s="77" t="s">
        <v>17</v>
      </c>
      <c r="C102" s="85"/>
      <c r="D102" s="86"/>
      <c r="E102" s="86"/>
      <c r="F102" s="85"/>
      <c r="G102" s="86"/>
      <c r="H102" s="86"/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995</v>
      </c>
      <c r="B103" s="96" t="s">
        <v>17</v>
      </c>
      <c r="C103" s="85" t="n">
        <v>0</v>
      </c>
      <c r="D103" s="86" t="n">
        <v>0</v>
      </c>
      <c r="E103" s="93" t="n">
        <v>0</v>
      </c>
      <c r="F103" s="85" t="n">
        <v>1000</v>
      </c>
      <c r="G103" s="86" t="n">
        <v>0</v>
      </c>
      <c r="H103" s="93" t="n">
        <v>1000</v>
      </c>
      <c r="I103" s="85" t="n">
        <v>730</v>
      </c>
      <c r="J103" s="86" t="n">
        <v>0</v>
      </c>
      <c r="K103" s="93" t="n">
        <v>730</v>
      </c>
      <c r="L103" s="85" t="n">
        <v>0</v>
      </c>
      <c r="M103" s="86" t="n">
        <v>0</v>
      </c>
      <c r="N103" s="93" t="n">
        <v>0</v>
      </c>
      <c r="O103" s="85" t="n">
        <f aca="false">K103+H103+E103</f>
        <v>1730</v>
      </c>
      <c r="P103" s="87" t="n">
        <f aca="false">O103/(J103+G103+D103+1)</f>
        <v>1730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X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1011</v>
      </c>
      <c r="B104" s="77" t="s">
        <v>17</v>
      </c>
      <c r="C104" s="85" t="n">
        <v>1390</v>
      </c>
      <c r="D104" s="86" t="n">
        <v>1537</v>
      </c>
      <c r="E104" s="86" t="n">
        <v>-147</v>
      </c>
      <c r="F104" s="85" t="n">
        <v>1500</v>
      </c>
      <c r="G104" s="86" t="n">
        <v>1899</v>
      </c>
      <c r="H104" s="86" t="n">
        <v>-399</v>
      </c>
      <c r="I104" s="85" t="n">
        <v>1500</v>
      </c>
      <c r="J104" s="86" t="n">
        <v>417</v>
      </c>
      <c r="K104" s="86" t="n">
        <v>1083</v>
      </c>
      <c r="L104" s="85" t="n">
        <v>40</v>
      </c>
      <c r="M104" s="86" t="n">
        <v>44</v>
      </c>
      <c r="N104" s="86" t="n">
        <v>-4</v>
      </c>
      <c r="O104" s="85" t="n">
        <f aca="false">K104+H104+E104</f>
        <v>537</v>
      </c>
      <c r="P104" s="87" t="n">
        <f aca="false">O104/(J104+G104+D104+1)</f>
        <v>0.139335755059678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X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1015</v>
      </c>
      <c r="B105" s="96" t="s">
        <v>17</v>
      </c>
      <c r="C105" s="85" t="n">
        <v>0</v>
      </c>
      <c r="D105" s="86" t="n">
        <v>0</v>
      </c>
      <c r="E105" s="93" t="n">
        <v>0</v>
      </c>
      <c r="F105" s="85" t="n">
        <v>0</v>
      </c>
      <c r="G105" s="86" t="n">
        <v>0</v>
      </c>
      <c r="H105" s="93" t="n">
        <v>0</v>
      </c>
      <c r="I105" s="85" t="n">
        <v>0</v>
      </c>
      <c r="J105" s="86" t="n">
        <v>0</v>
      </c>
      <c r="K105" s="93" t="n">
        <v>0</v>
      </c>
      <c r="L105" s="85" t="n">
        <v>0</v>
      </c>
      <c r="M105" s="86" t="n">
        <v>0</v>
      </c>
      <c r="N105" s="93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5328</v>
      </c>
      <c r="B106" s="77" t="s">
        <v>17</v>
      </c>
      <c r="C106" s="85" t="n">
        <v>0</v>
      </c>
      <c r="D106" s="86" t="n">
        <v>0</v>
      </c>
      <c r="E106" s="86" t="n">
        <v>0</v>
      </c>
      <c r="F106" s="85" t="n">
        <v>0</v>
      </c>
      <c r="G106" s="86" t="n">
        <v>0</v>
      </c>
      <c r="H106" s="86" t="n">
        <v>0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5361</v>
      </c>
      <c r="B107" s="96" t="s">
        <v>17</v>
      </c>
      <c r="C107" s="85" t="n">
        <v>0</v>
      </c>
      <c r="D107" s="86" t="n">
        <v>6612</v>
      </c>
      <c r="E107" s="93" t="n">
        <v>-6612</v>
      </c>
      <c r="F107" s="85" t="n">
        <v>0</v>
      </c>
      <c r="G107" s="86" t="n">
        <v>6872</v>
      </c>
      <c r="H107" s="93" t="n">
        <v>-6872</v>
      </c>
      <c r="I107" s="85" t="n">
        <v>0</v>
      </c>
      <c r="J107" s="86" t="n">
        <v>6100</v>
      </c>
      <c r="K107" s="93" t="n">
        <v>-6100</v>
      </c>
      <c r="L107" s="85" t="n">
        <v>0</v>
      </c>
      <c r="M107" s="86" t="n">
        <v>0</v>
      </c>
      <c r="N107" s="93" t="n">
        <v>0</v>
      </c>
      <c r="O107" s="85" t="n">
        <f aca="false">K107+H107+E107</f>
        <v>-19584</v>
      </c>
      <c r="P107" s="87" t="n">
        <f aca="false">O107/(J107+G107+D107+1)</f>
        <v>-0.999948940515701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5370</v>
      </c>
      <c r="B108" s="77" t="s">
        <v>17</v>
      </c>
      <c r="C108" s="85"/>
      <c r="D108" s="86"/>
      <c r="E108" s="86"/>
      <c r="F108" s="85"/>
      <c r="G108" s="86"/>
      <c r="H108" s="86"/>
      <c r="I108" s="85" t="n">
        <v>0</v>
      </c>
      <c r="J108" s="86" t="n">
        <v>10</v>
      </c>
      <c r="K108" s="86" t="n">
        <v>-10</v>
      </c>
      <c r="L108" s="85" t="n">
        <v>0</v>
      </c>
      <c r="M108" s="86" t="n">
        <v>24</v>
      </c>
      <c r="N108" s="86" t="n">
        <v>-24</v>
      </c>
      <c r="O108" s="85" t="n">
        <f aca="false">K108+H108+E108</f>
        <v>-10</v>
      </c>
      <c r="P108" s="87" t="n">
        <f aca="false">O108/(J108+G108+D108+1)</f>
        <v>-0.909090909090909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5973</v>
      </c>
      <c r="B109" s="96" t="s">
        <v>17</v>
      </c>
      <c r="C109" s="85"/>
      <c r="D109" s="86"/>
      <c r="E109" s="93"/>
      <c r="F109" s="85"/>
      <c r="G109" s="86"/>
      <c r="H109" s="93"/>
      <c r="I109" s="85" t="n">
        <v>166</v>
      </c>
      <c r="J109" s="86" t="n">
        <v>198</v>
      </c>
      <c r="K109" s="93" t="n">
        <v>-32</v>
      </c>
      <c r="L109" s="85" t="n">
        <v>166</v>
      </c>
      <c r="M109" s="86" t="n">
        <v>201</v>
      </c>
      <c r="N109" s="93" t="n">
        <v>-35</v>
      </c>
      <c r="O109" s="85" t="n">
        <f aca="false">K109+H109+E109</f>
        <v>-32</v>
      </c>
      <c r="P109" s="87" t="n">
        <f aca="false">O109/(J109+G109+D109+1)</f>
        <v>-0.160804020100503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6063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6583</v>
      </c>
      <c r="B111" s="96" t="s">
        <v>17</v>
      </c>
      <c r="C111" s="85" t="n">
        <v>0</v>
      </c>
      <c r="D111" s="86" t="n">
        <v>0</v>
      </c>
      <c r="E111" s="93" t="n">
        <v>0</v>
      </c>
      <c r="F111" s="85" t="n">
        <v>0</v>
      </c>
      <c r="G111" s="86" t="n">
        <v>0</v>
      </c>
      <c r="H111" s="93" t="n">
        <v>0</v>
      </c>
      <c r="I111" s="85" t="n">
        <v>0</v>
      </c>
      <c r="J111" s="86" t="n">
        <v>0</v>
      </c>
      <c r="K111" s="93" t="n">
        <v>0</v>
      </c>
      <c r="L111" s="85" t="n">
        <v>0</v>
      </c>
      <c r="M111" s="86" t="n">
        <v>0</v>
      </c>
      <c r="N111" s="93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7602</v>
      </c>
      <c r="B112" s="77" t="s">
        <v>17</v>
      </c>
      <c r="C112" s="85" t="n">
        <v>49250</v>
      </c>
      <c r="D112" s="86" t="n">
        <v>37264</v>
      </c>
      <c r="E112" s="86" t="n">
        <v>11986</v>
      </c>
      <c r="F112" s="85" t="n">
        <v>48550</v>
      </c>
      <c r="G112" s="86" t="n">
        <v>10311</v>
      </c>
      <c r="H112" s="86" t="n">
        <v>38239</v>
      </c>
      <c r="I112" s="85" t="n">
        <v>45000</v>
      </c>
      <c r="J112" s="86" t="n">
        <v>38003</v>
      </c>
      <c r="K112" s="86" t="n">
        <v>6997</v>
      </c>
      <c r="L112" s="85" t="n">
        <v>40000</v>
      </c>
      <c r="M112" s="86" t="n">
        <v>41419</v>
      </c>
      <c r="N112" s="86" t="n">
        <v>-1419</v>
      </c>
      <c r="O112" s="85" t="n">
        <f aca="false">K112+H112+E112</f>
        <v>57222</v>
      </c>
      <c r="P112" s="87" t="n">
        <f aca="false">O112/(J112+G112+D112+1)</f>
        <v>0.668645345236565</v>
      </c>
      <c r="Q112" s="88"/>
      <c r="R112" s="89" t="s">
        <v>44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X</v>
      </c>
      <c r="U112" s="116" t="str">
        <f aca="false">IF($C$4="High Inventory",IF(AND($O112&gt;=0,$P112&gt;=Summary!$C$150),"X"," "),IF(AND($O112&lt;=0,$P112&lt;=-Summary!$C$150),"X"," "))</f>
        <v>X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7604</v>
      </c>
      <c r="B113" s="96" t="s">
        <v>17</v>
      </c>
      <c r="C113" s="85" t="n">
        <v>48863</v>
      </c>
      <c r="D113" s="86" t="n">
        <v>43193</v>
      </c>
      <c r="E113" s="93" t="n">
        <v>5670</v>
      </c>
      <c r="F113" s="85" t="n">
        <v>74886</v>
      </c>
      <c r="G113" s="86" t="n">
        <v>39845</v>
      </c>
      <c r="H113" s="93" t="n">
        <v>35041</v>
      </c>
      <c r="I113" s="85" t="n">
        <v>110741</v>
      </c>
      <c r="J113" s="86" t="n">
        <v>50019</v>
      </c>
      <c r="K113" s="93" t="n">
        <v>60722</v>
      </c>
      <c r="L113" s="85" t="n">
        <v>65248</v>
      </c>
      <c r="M113" s="86" t="n">
        <v>56308</v>
      </c>
      <c r="N113" s="93" t="n">
        <v>8940</v>
      </c>
      <c r="O113" s="85" t="n">
        <f aca="false">K113+H113+E113</f>
        <v>101433</v>
      </c>
      <c r="P113" s="87" t="n">
        <f aca="false">O113/(J113+G113+D113+1)</f>
        <v>0.762321694298727</v>
      </c>
      <c r="Q113" s="88"/>
      <c r="R113" s="89" t="s">
        <v>44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X</v>
      </c>
      <c r="U113" s="116" t="str">
        <f aca="false">IF($C$4="High Inventory",IF(AND($O113&gt;=0,$P113&gt;=Summary!$C$150),"X"," "),IF(AND($O113&lt;=0,$P113&lt;=-Summary!$C$150),"X"," "))</f>
        <v>X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7610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7614</v>
      </c>
      <c r="B115" s="96" t="s">
        <v>17</v>
      </c>
      <c r="C115" s="85"/>
      <c r="D115" s="86"/>
      <c r="E115" s="93"/>
      <c r="F115" s="85"/>
      <c r="G115" s="86"/>
      <c r="H115" s="93"/>
      <c r="I115" s="85" t="n">
        <v>0</v>
      </c>
      <c r="J115" s="86" t="n">
        <v>0</v>
      </c>
      <c r="K115" s="93" t="n">
        <v>0</v>
      </c>
      <c r="L115" s="85" t="n">
        <v>0</v>
      </c>
      <c r="M115" s="86" t="n">
        <v>0</v>
      </c>
      <c r="N115" s="93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8556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0</v>
      </c>
      <c r="N116" s="86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8576</v>
      </c>
      <c r="B117" s="96" t="s">
        <v>17</v>
      </c>
      <c r="C117" s="85" t="n">
        <v>0</v>
      </c>
      <c r="D117" s="86" t="n">
        <v>0</v>
      </c>
      <c r="E117" s="93" t="n">
        <v>0</v>
      </c>
      <c r="F117" s="85" t="n">
        <v>0</v>
      </c>
      <c r="G117" s="86" t="n">
        <v>0</v>
      </c>
      <c r="H117" s="93" t="n">
        <v>0</v>
      </c>
      <c r="I117" s="85" t="n">
        <v>0</v>
      </c>
      <c r="J117" s="86" t="n">
        <v>0</v>
      </c>
      <c r="K117" s="93" t="n">
        <v>0</v>
      </c>
      <c r="L117" s="85" t="n">
        <v>0</v>
      </c>
      <c r="M117" s="86" t="n">
        <v>0</v>
      </c>
      <c r="N117" s="93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8577</v>
      </c>
      <c r="B118" s="77" t="s">
        <v>17</v>
      </c>
      <c r="C118" s="85" t="n">
        <v>0</v>
      </c>
      <c r="D118" s="86" t="n">
        <v>0</v>
      </c>
      <c r="E118" s="86" t="n">
        <v>0</v>
      </c>
      <c r="F118" s="85" t="n">
        <v>0</v>
      </c>
      <c r="G118" s="86" t="n">
        <v>0</v>
      </c>
      <c r="H118" s="86" t="n">
        <v>0</v>
      </c>
      <c r="I118" s="85" t="n">
        <v>0</v>
      </c>
      <c r="J118" s="86" t="n">
        <v>0</v>
      </c>
      <c r="K118" s="86" t="n">
        <v>0</v>
      </c>
      <c r="L118" s="85" t="n">
        <v>0</v>
      </c>
      <c r="M118" s="86" t="n">
        <v>0</v>
      </c>
      <c r="N118" s="86" t="n">
        <v>0</v>
      </c>
      <c r="O118" s="85" t="n">
        <f aca="false">K118+H118+E118</f>
        <v>0</v>
      </c>
      <c r="P118" s="87" t="n">
        <f aca="false">O118/(J118+G118+D118+1)</f>
        <v>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8578</v>
      </c>
      <c r="B119" s="96" t="s">
        <v>17</v>
      </c>
      <c r="C119" s="85" t="n">
        <v>0</v>
      </c>
      <c r="D119" s="86" t="n">
        <v>0</v>
      </c>
      <c r="E119" s="93" t="n">
        <v>0</v>
      </c>
      <c r="F119" s="85" t="n">
        <v>0</v>
      </c>
      <c r="G119" s="86" t="n">
        <v>0</v>
      </c>
      <c r="H119" s="93" t="n">
        <v>0</v>
      </c>
      <c r="I119" s="85" t="n">
        <v>0</v>
      </c>
      <c r="J119" s="86" t="n">
        <v>0</v>
      </c>
      <c r="K119" s="93" t="n">
        <v>0</v>
      </c>
      <c r="L119" s="85" t="n">
        <v>0</v>
      </c>
      <c r="M119" s="86" t="n">
        <v>0</v>
      </c>
      <c r="N119" s="93" t="n">
        <v>0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8579</v>
      </c>
      <c r="B120" s="77" t="s">
        <v>17</v>
      </c>
      <c r="C120" s="85" t="n">
        <v>0</v>
      </c>
      <c r="D120" s="86" t="n">
        <v>0</v>
      </c>
      <c r="E120" s="86" t="n">
        <v>0</v>
      </c>
      <c r="F120" s="85" t="n">
        <v>0</v>
      </c>
      <c r="G120" s="86" t="n">
        <v>0</v>
      </c>
      <c r="H120" s="86" t="n">
        <v>0</v>
      </c>
      <c r="I120" s="85" t="n">
        <v>0</v>
      </c>
      <c r="J120" s="86" t="n">
        <v>0</v>
      </c>
      <c r="K120" s="86" t="n">
        <v>0</v>
      </c>
      <c r="L120" s="85" t="n">
        <v>0</v>
      </c>
      <c r="M120" s="86" t="n">
        <v>0</v>
      </c>
      <c r="N120" s="86" t="n">
        <v>0</v>
      </c>
      <c r="O120" s="85" t="n">
        <f aca="false">K120+H120+E120</f>
        <v>0</v>
      </c>
      <c r="P120" s="87" t="n">
        <f aca="false">O120/(J120+G120+D120+1)</f>
        <v>0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8580</v>
      </c>
      <c r="B121" s="96" t="s">
        <v>17</v>
      </c>
      <c r="C121" s="85" t="n">
        <v>0</v>
      </c>
      <c r="D121" s="86" t="n">
        <v>0</v>
      </c>
      <c r="E121" s="93" t="n">
        <v>0</v>
      </c>
      <c r="F121" s="85" t="n">
        <v>0</v>
      </c>
      <c r="G121" s="86" t="n">
        <v>0</v>
      </c>
      <c r="H121" s="93" t="n">
        <v>0</v>
      </c>
      <c r="I121" s="85" t="n">
        <v>0</v>
      </c>
      <c r="J121" s="86" t="n">
        <v>0</v>
      </c>
      <c r="K121" s="93" t="n">
        <v>0</v>
      </c>
      <c r="L121" s="85" t="n">
        <v>0</v>
      </c>
      <c r="M121" s="86" t="n">
        <v>0</v>
      </c>
      <c r="N121" s="93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8916</v>
      </c>
      <c r="B122" s="77" t="s">
        <v>17</v>
      </c>
      <c r="C122" s="85" t="n">
        <v>0</v>
      </c>
      <c r="D122" s="86" t="n">
        <v>0</v>
      </c>
      <c r="E122" s="86" t="n">
        <v>0</v>
      </c>
      <c r="F122" s="85" t="n">
        <v>0</v>
      </c>
      <c r="G122" s="86" t="n">
        <v>3</v>
      </c>
      <c r="H122" s="86" t="n">
        <v>-3</v>
      </c>
      <c r="I122" s="85" t="n">
        <v>0</v>
      </c>
      <c r="J122" s="86" t="n">
        <v>0</v>
      </c>
      <c r="K122" s="86" t="n">
        <v>0</v>
      </c>
      <c r="L122" s="85" t="n">
        <v>0</v>
      </c>
      <c r="M122" s="86" t="n">
        <v>0</v>
      </c>
      <c r="N122" s="86" t="n">
        <v>0</v>
      </c>
      <c r="O122" s="85" t="n">
        <f aca="false">K122+H122+E122</f>
        <v>-3</v>
      </c>
      <c r="P122" s="87" t="n">
        <f aca="false">O122/(J122+G122+D122+1)</f>
        <v>-0.75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10556</v>
      </c>
      <c r="B123" s="96" t="s">
        <v>17</v>
      </c>
      <c r="C123" s="85" t="n">
        <v>0</v>
      </c>
      <c r="D123" s="86" t="n">
        <v>0</v>
      </c>
      <c r="E123" s="93" t="n">
        <v>0</v>
      </c>
      <c r="F123" s="85" t="n">
        <v>0</v>
      </c>
      <c r="G123" s="86" t="n">
        <v>0</v>
      </c>
      <c r="H123" s="93" t="n">
        <v>0</v>
      </c>
      <c r="I123" s="85" t="n">
        <v>0</v>
      </c>
      <c r="J123" s="86" t="n">
        <v>0</v>
      </c>
      <c r="K123" s="93" t="n">
        <v>0</v>
      </c>
      <c r="L123" s="85" t="n">
        <v>0</v>
      </c>
      <c r="M123" s="86" t="n">
        <v>0</v>
      </c>
      <c r="N123" s="93" t="n">
        <v>0</v>
      </c>
      <c r="O123" s="85" t="n">
        <f aca="false">K123+H123+E123</f>
        <v>0</v>
      </c>
      <c r="P123" s="87" t="n">
        <f aca="false">O123/(J123+G123+D123+1)</f>
        <v>0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13556</v>
      </c>
      <c r="B124" s="77" t="s">
        <v>17</v>
      </c>
      <c r="C124" s="85" t="n">
        <v>50</v>
      </c>
      <c r="D124" s="86" t="n">
        <v>95</v>
      </c>
      <c r="E124" s="86" t="n">
        <v>-45</v>
      </c>
      <c r="F124" s="85" t="n">
        <v>50</v>
      </c>
      <c r="G124" s="86" t="n">
        <v>40</v>
      </c>
      <c r="H124" s="86" t="n">
        <v>10</v>
      </c>
      <c r="I124" s="85" t="n">
        <v>70</v>
      </c>
      <c r="J124" s="86" t="n">
        <v>0</v>
      </c>
      <c r="K124" s="86" t="n">
        <v>70</v>
      </c>
      <c r="L124" s="85" t="n">
        <v>70</v>
      </c>
      <c r="M124" s="86" t="n">
        <v>0</v>
      </c>
      <c r="N124" s="86" t="n">
        <v>70</v>
      </c>
      <c r="O124" s="85" t="n">
        <f aca="false">K124+H124+E124</f>
        <v>35</v>
      </c>
      <c r="P124" s="87" t="n">
        <f aca="false">O124/(J124+G124+D124+1)</f>
        <v>0.257352941176471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X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18287</v>
      </c>
      <c r="B125" s="96" t="s">
        <v>17</v>
      </c>
      <c r="C125" s="85" t="n">
        <v>0</v>
      </c>
      <c r="D125" s="86" t="n">
        <v>0</v>
      </c>
      <c r="E125" s="93" t="n">
        <v>0</v>
      </c>
      <c r="F125" s="85" t="n">
        <v>0</v>
      </c>
      <c r="G125" s="86" t="n">
        <v>73</v>
      </c>
      <c r="H125" s="93" t="n">
        <v>-73</v>
      </c>
      <c r="I125" s="85" t="n">
        <v>0</v>
      </c>
      <c r="J125" s="86" t="n">
        <v>0</v>
      </c>
      <c r="K125" s="93" t="n">
        <v>0</v>
      </c>
      <c r="L125" s="85" t="n">
        <v>0</v>
      </c>
      <c r="M125" s="86" t="n">
        <v>0</v>
      </c>
      <c r="N125" s="93" t="n">
        <v>0</v>
      </c>
      <c r="O125" s="85" t="n">
        <f aca="false">K125+H125+E125</f>
        <v>-73</v>
      </c>
      <c r="P125" s="87" t="n">
        <f aca="false">O125/(J125+G125+D125+1)</f>
        <v>-0.986486486486487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18586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19307</v>
      </c>
      <c r="B127" s="96" t="s">
        <v>17</v>
      </c>
      <c r="C127" s="85" t="n">
        <v>0</v>
      </c>
      <c r="D127" s="86" t="n">
        <v>11</v>
      </c>
      <c r="E127" s="93" t="n">
        <v>-11</v>
      </c>
      <c r="F127" s="85" t="n">
        <v>300</v>
      </c>
      <c r="G127" s="86" t="n">
        <v>128</v>
      </c>
      <c r="H127" s="93" t="n">
        <v>172</v>
      </c>
      <c r="I127" s="85" t="n">
        <v>200</v>
      </c>
      <c r="J127" s="86" t="n">
        <v>72</v>
      </c>
      <c r="K127" s="93" t="n">
        <v>128</v>
      </c>
      <c r="L127" s="85" t="n">
        <v>0</v>
      </c>
      <c r="M127" s="86" t="n">
        <v>0</v>
      </c>
      <c r="N127" s="93" t="n">
        <v>0</v>
      </c>
      <c r="O127" s="85" t="n">
        <f aca="false">K127+H127+E127</f>
        <v>289</v>
      </c>
      <c r="P127" s="87" t="n">
        <f aca="false">O127/(J127+G127+D127+1)</f>
        <v>1.36320754716981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X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20206</v>
      </c>
      <c r="B128" s="77" t="s">
        <v>17</v>
      </c>
      <c r="C128" s="85"/>
      <c r="D128" s="86"/>
      <c r="E128" s="86"/>
      <c r="F128" s="85"/>
      <c r="G128" s="86"/>
      <c r="H128" s="86"/>
      <c r="I128" s="85" t="n">
        <v>0</v>
      </c>
      <c r="J128" s="86" t="n">
        <v>86</v>
      </c>
      <c r="K128" s="86" t="n">
        <v>-86</v>
      </c>
      <c r="L128" s="85" t="n">
        <v>0</v>
      </c>
      <c r="M128" s="86" t="n">
        <v>30</v>
      </c>
      <c r="N128" s="86" t="n">
        <v>-30</v>
      </c>
      <c r="O128" s="85" t="n">
        <f aca="false">K128+H128+E128</f>
        <v>-86</v>
      </c>
      <c r="P128" s="87" t="n">
        <f aca="false">O128/(J128+G128+D128+1)</f>
        <v>-0.988505747126437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26669</v>
      </c>
      <c r="B129" s="96" t="s">
        <v>17</v>
      </c>
      <c r="C129" s="85" t="n">
        <v>0</v>
      </c>
      <c r="D129" s="86" t="n">
        <v>12</v>
      </c>
      <c r="E129" s="93" t="n">
        <v>-12</v>
      </c>
      <c r="F129" s="85" t="n">
        <v>0</v>
      </c>
      <c r="G129" s="86" t="n">
        <v>5</v>
      </c>
      <c r="H129" s="93" t="n">
        <v>-5</v>
      </c>
      <c r="I129" s="85"/>
      <c r="J129" s="86"/>
      <c r="K129" s="93"/>
      <c r="L129" s="85"/>
      <c r="M129" s="86"/>
      <c r="N129" s="93"/>
      <c r="O129" s="85" t="n">
        <f aca="false">K129+H129+E129</f>
        <v>-17</v>
      </c>
      <c r="P129" s="87" t="n">
        <f aca="false">O129/(J129+G129+D129+1)</f>
        <v>-0.944444444444444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76" t="n">
        <v>26909</v>
      </c>
      <c r="B130" s="77" t="s">
        <v>17</v>
      </c>
      <c r="C130" s="85" t="n">
        <v>0</v>
      </c>
      <c r="D130" s="86" t="n">
        <v>0</v>
      </c>
      <c r="E130" s="86" t="n">
        <v>0</v>
      </c>
      <c r="F130" s="85" t="n">
        <v>0</v>
      </c>
      <c r="G130" s="86" t="n">
        <v>0</v>
      </c>
      <c r="H130" s="86" t="n">
        <v>0</v>
      </c>
      <c r="I130" s="85" t="n">
        <v>0</v>
      </c>
      <c r="J130" s="86" t="n">
        <v>0</v>
      </c>
      <c r="K130" s="86" t="n">
        <v>0</v>
      </c>
      <c r="L130" s="85" t="n">
        <v>0</v>
      </c>
      <c r="M130" s="86" t="n">
        <v>0</v>
      </c>
      <c r="N130" s="86" t="n">
        <v>0</v>
      </c>
      <c r="O130" s="85" t="n">
        <f aca="false">K130+H130+E130</f>
        <v>0</v>
      </c>
      <c r="P130" s="87" t="n">
        <f aca="false">O130/(J130+G130+D130+1)</f>
        <v>0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>
      <c r="A131" s="76" t="n">
        <v>28030</v>
      </c>
      <c r="B131" s="96" t="s">
        <v>17</v>
      </c>
      <c r="C131" s="85" t="n">
        <v>0</v>
      </c>
      <c r="D131" s="86" t="n">
        <v>17</v>
      </c>
      <c r="E131" s="93" t="n">
        <v>-17</v>
      </c>
      <c r="F131" s="85" t="n">
        <v>0</v>
      </c>
      <c r="G131" s="86" t="n">
        <v>20</v>
      </c>
      <c r="H131" s="93" t="n">
        <v>-20</v>
      </c>
      <c r="I131" s="85"/>
      <c r="J131" s="86"/>
      <c r="K131" s="93"/>
      <c r="L131" s="85"/>
      <c r="M131" s="86"/>
      <c r="N131" s="93"/>
      <c r="O131" s="85" t="n">
        <f aca="false">K131+H131+E131</f>
        <v>-37</v>
      </c>
      <c r="P131" s="87" t="n">
        <f aca="false">O131/(J131+G131+D131+1)</f>
        <v>-0.973684210526316</v>
      </c>
      <c r="Q131" s="88"/>
      <c r="R131" s="89" t="s">
        <v>15</v>
      </c>
      <c r="S131" s="90" t="s">
        <v>15</v>
      </c>
      <c r="T131" s="115" t="str">
        <f aca="false">IF($C$4="High Inventory",IF(AND($O131&gt;=Summary!$C$149,$P131&gt;=0%),"X"," "),IF(AND($O131&lt;=-Summary!$C$149,$P131&lt;=0%),"X"," "))</f>
        <v> </v>
      </c>
      <c r="U131" s="116" t="str">
        <f aca="false">IF($C$4="High Inventory",IF(AND($O131&gt;=0,$P131&gt;=Summary!$C$150),"X"," "),IF(AND($O131&lt;=0,$P131&lt;=-Summary!$C$150),"X"," "))</f>
        <v> </v>
      </c>
      <c r="V131" s="0" t="str">
        <f aca="false">IF(S131="X",L131-I131," ")</f>
        <v> </v>
      </c>
    </row>
    <row r="132" customFormat="false" ht="17" hidden="false" customHeight="false" outlineLevel="0" collapsed="false">
      <c r="A132" s="76" t="n">
        <v>29329</v>
      </c>
      <c r="B132" s="77" t="s">
        <v>17</v>
      </c>
      <c r="C132" s="85"/>
      <c r="D132" s="86"/>
      <c r="E132" s="86"/>
      <c r="F132" s="85"/>
      <c r="G132" s="86"/>
      <c r="H132" s="86"/>
      <c r="I132" s="85" t="n">
        <v>0</v>
      </c>
      <c r="J132" s="86" t="n">
        <v>0</v>
      </c>
      <c r="K132" s="86" t="n">
        <v>0</v>
      </c>
      <c r="L132" s="85" t="n">
        <v>0</v>
      </c>
      <c r="M132" s="86" t="n">
        <v>0</v>
      </c>
      <c r="N132" s="86" t="n">
        <v>0</v>
      </c>
      <c r="O132" s="85" t="n">
        <f aca="false">K132+H132+E132</f>
        <v>0</v>
      </c>
      <c r="P132" s="87" t="n">
        <f aca="false">O132/(J132+G132+D132+1)</f>
        <v>0</v>
      </c>
      <c r="Q132" s="88"/>
      <c r="R132" s="89" t="s">
        <v>15</v>
      </c>
      <c r="S132" s="90" t="s">
        <v>15</v>
      </c>
      <c r="T132" s="115" t="str">
        <f aca="false">IF($C$4="High Inventory",IF(AND($O132&gt;=Summary!$C$149,$P132&gt;=0%),"X"," "),IF(AND($O132&lt;=-Summary!$C$149,$P132&lt;=0%),"X"," "))</f>
        <v> </v>
      </c>
      <c r="U132" s="116" t="str">
        <f aca="false">IF($C$4="High Inventory",IF(AND($O132&gt;=0,$P132&gt;=Summary!$C$150),"X"," "),IF(AND($O132&lt;=0,$P132&lt;=-Summary!$C$150),"X"," "))</f>
        <v> </v>
      </c>
      <c r="V132" s="0" t="str">
        <f aca="false">IF(S132="X",L132-I132," ")</f>
        <v> </v>
      </c>
    </row>
    <row r="133" customFormat="false" ht="17" hidden="false" customHeight="false" outlineLevel="0" collapsed="false">
      <c r="A133" s="76" t="n">
        <v>30511</v>
      </c>
      <c r="B133" s="96" t="s">
        <v>17</v>
      </c>
      <c r="C133" s="85" t="n">
        <v>0</v>
      </c>
      <c r="D133" s="86" t="n">
        <v>0</v>
      </c>
      <c r="E133" s="93" t="n">
        <v>0</v>
      </c>
      <c r="F133" s="85" t="n">
        <v>0</v>
      </c>
      <c r="G133" s="86" t="n">
        <v>24</v>
      </c>
      <c r="H133" s="93" t="n">
        <v>-24</v>
      </c>
      <c r="I133" s="85" t="n">
        <v>96</v>
      </c>
      <c r="J133" s="86" t="n">
        <v>0</v>
      </c>
      <c r="K133" s="93" t="n">
        <v>96</v>
      </c>
      <c r="L133" s="85" t="n">
        <v>6</v>
      </c>
      <c r="M133" s="86" t="n">
        <v>0</v>
      </c>
      <c r="N133" s="93" t="n">
        <v>6</v>
      </c>
      <c r="O133" s="85" t="n">
        <f aca="false">K133+H133+E133</f>
        <v>72</v>
      </c>
      <c r="P133" s="87" t="n">
        <f aca="false">O133/(J133+G133+D133+1)</f>
        <v>2.88</v>
      </c>
      <c r="Q133" s="88"/>
      <c r="R133" s="89" t="s">
        <v>15</v>
      </c>
      <c r="S133" s="90" t="s">
        <v>15</v>
      </c>
      <c r="T133" s="115" t="str">
        <f aca="false">IF($C$4="High Inventory",IF(AND($O133&gt;=Summary!$C$149,$P133&gt;=0%),"X"," "),IF(AND($O133&lt;=-Summary!$C$149,$P133&lt;=0%),"X"," "))</f>
        <v> </v>
      </c>
      <c r="U133" s="116" t="str">
        <f aca="false">IF($C$4="High Inventory",IF(AND($O133&gt;=0,$P133&gt;=Summary!$C$150),"X"," "),IF(AND($O133&lt;=0,$P133&lt;=-Summary!$C$150),"X"," "))</f>
        <v>X</v>
      </c>
      <c r="V133" s="0" t="str">
        <f aca="false">IF(S133="X",L133-I133," ")</f>
        <v> </v>
      </c>
    </row>
    <row r="134" customFormat="false" ht="17" hidden="false" customHeight="false" outlineLevel="0" collapsed="false">
      <c r="A134" s="76" t="n">
        <v>30889</v>
      </c>
      <c r="B134" s="77" t="s">
        <v>17</v>
      </c>
      <c r="C134" s="85" t="n">
        <v>0</v>
      </c>
      <c r="D134" s="86" t="n">
        <v>64</v>
      </c>
      <c r="E134" s="86" t="n">
        <v>-64</v>
      </c>
      <c r="F134" s="85" t="n">
        <v>0</v>
      </c>
      <c r="G134" s="86" t="n">
        <v>64</v>
      </c>
      <c r="H134" s="86" t="n">
        <v>-64</v>
      </c>
      <c r="I134" s="85" t="n">
        <v>0</v>
      </c>
      <c r="J134" s="86" t="n">
        <v>200</v>
      </c>
      <c r="K134" s="86" t="n">
        <v>-200</v>
      </c>
      <c r="L134" s="85" t="n">
        <v>0</v>
      </c>
      <c r="M134" s="86" t="n">
        <v>200</v>
      </c>
      <c r="N134" s="86" t="n">
        <v>-200</v>
      </c>
      <c r="O134" s="85" t="n">
        <f aca="false">K134+H134+E134</f>
        <v>-328</v>
      </c>
      <c r="P134" s="87" t="n">
        <f aca="false">O134/(J134+G134+D134+1)</f>
        <v>-0.996960486322189</v>
      </c>
      <c r="Q134" s="88"/>
      <c r="R134" s="89" t="s">
        <v>15</v>
      </c>
      <c r="S134" s="90" t="s">
        <v>15</v>
      </c>
      <c r="T134" s="115" t="str">
        <f aca="false">IF($C$4="High Inventory",IF(AND($O134&gt;=Summary!$C$149,$P134&gt;=0%),"X"," "),IF(AND($O134&lt;=-Summary!$C$149,$P134&lt;=0%),"X"," "))</f>
        <v> </v>
      </c>
      <c r="U134" s="116" t="str">
        <f aca="false">IF($C$4="High Inventory",IF(AND($O134&gt;=0,$P134&gt;=Summary!$C$150),"X"," "),IF(AND($O134&lt;=0,$P134&lt;=-Summary!$C$150),"X"," "))</f>
        <v> </v>
      </c>
      <c r="V134" s="0" t="str">
        <f aca="false">IF(S134="X",L134-I134," ")</f>
        <v> </v>
      </c>
    </row>
    <row r="135" customFormat="false" ht="17" hidden="false" customHeight="false" outlineLevel="0" collapsed="false">
      <c r="A135" s="76" t="n">
        <v>32594</v>
      </c>
      <c r="B135" s="96" t="s">
        <v>17</v>
      </c>
      <c r="C135" s="85" t="n">
        <v>0</v>
      </c>
      <c r="D135" s="86" t="n">
        <v>0</v>
      </c>
      <c r="E135" s="93" t="n">
        <v>0</v>
      </c>
      <c r="F135" s="85" t="n">
        <v>0</v>
      </c>
      <c r="G135" s="86" t="n">
        <v>0</v>
      </c>
      <c r="H135" s="93" t="n">
        <v>0</v>
      </c>
      <c r="I135" s="85" t="n">
        <v>0</v>
      </c>
      <c r="J135" s="86" t="n">
        <v>0</v>
      </c>
      <c r="K135" s="93" t="n">
        <v>0</v>
      </c>
      <c r="L135" s="85" t="n">
        <v>0</v>
      </c>
      <c r="M135" s="86" t="n">
        <v>0</v>
      </c>
      <c r="N135" s="93" t="n">
        <v>0</v>
      </c>
      <c r="O135" s="85" t="n">
        <f aca="false">K135+H135+E135</f>
        <v>0</v>
      </c>
      <c r="P135" s="87" t="n">
        <f aca="false">O135/(J135+G135+D135+1)</f>
        <v>0</v>
      </c>
      <c r="Q135" s="88"/>
      <c r="R135" s="89" t="s">
        <v>15</v>
      </c>
      <c r="S135" s="90" t="s">
        <v>15</v>
      </c>
      <c r="T135" s="115" t="str">
        <f aca="false">IF($C$4="High Inventory",IF(AND($O135&gt;=Summary!$C$149,$P135&gt;=0%),"X"," "),IF(AND($O135&lt;=-Summary!$C$149,$P135&lt;=0%),"X"," "))</f>
        <v> </v>
      </c>
      <c r="U135" s="116" t="str">
        <f aca="false">IF($C$4="High Inventory",IF(AND($O135&gt;=0,$P135&gt;=Summary!$C$150),"X"," "),IF(AND($O135&lt;=0,$P135&lt;=-Summary!$C$150),"X"," "))</f>
        <v> </v>
      </c>
      <c r="V135" s="0" t="str">
        <f aca="false">IF(S135="X",L135-I135," ")</f>
        <v> </v>
      </c>
    </row>
    <row r="136" customFormat="false" ht="17" hidden="false" customHeight="false" outlineLevel="0" collapsed="false">
      <c r="A136" s="76" t="n">
        <v>33353</v>
      </c>
      <c r="B136" s="77" t="s">
        <v>17</v>
      </c>
      <c r="C136" s="85" t="n">
        <v>0</v>
      </c>
      <c r="D136" s="86" t="n">
        <v>0</v>
      </c>
      <c r="E136" s="86" t="n">
        <v>0</v>
      </c>
      <c r="F136" s="85" t="n">
        <v>0</v>
      </c>
      <c r="G136" s="86" t="n">
        <v>0</v>
      </c>
      <c r="H136" s="86" t="n">
        <v>0</v>
      </c>
      <c r="I136" s="85" t="n">
        <v>0</v>
      </c>
      <c r="J136" s="86" t="n">
        <v>0</v>
      </c>
      <c r="K136" s="86" t="n">
        <v>0</v>
      </c>
      <c r="L136" s="85" t="n">
        <v>0</v>
      </c>
      <c r="M136" s="86" t="n">
        <v>0</v>
      </c>
      <c r="N136" s="86" t="n">
        <v>0</v>
      </c>
      <c r="O136" s="85" t="n">
        <f aca="false">K136+H136+E136</f>
        <v>0</v>
      </c>
      <c r="P136" s="87" t="n">
        <f aca="false">O136/(J136+G136+D136+1)</f>
        <v>0</v>
      </c>
      <c r="Q136" s="88"/>
      <c r="R136" s="89" t="s">
        <v>15</v>
      </c>
      <c r="S136" s="90" t="s">
        <v>15</v>
      </c>
      <c r="T136" s="115" t="str">
        <f aca="false">IF($C$4="High Inventory",IF(AND($O136&gt;=Summary!$C$149,$P136&gt;=0%),"X"," "),IF(AND($O136&lt;=-Summary!$C$149,$P136&lt;=0%),"X"," "))</f>
        <v> </v>
      </c>
      <c r="U136" s="116" t="str">
        <f aca="false">IF($C$4="High Inventory",IF(AND($O136&gt;=0,$P136&gt;=Summary!$C$150),"X"," "),IF(AND($O136&lt;=0,$P136&lt;=-Summary!$C$150),"X"," "))</f>
        <v> </v>
      </c>
      <c r="V136" s="0" t="str">
        <f aca="false">IF(S136="X",L136-I136," ")</f>
        <v> </v>
      </c>
    </row>
    <row r="137" customFormat="false" ht="17" hidden="false" customHeight="false" outlineLevel="0" collapsed="false">
      <c r="A137" s="76" t="n">
        <v>34866</v>
      </c>
      <c r="B137" s="96" t="s">
        <v>17</v>
      </c>
      <c r="C137" s="85" t="n">
        <v>0</v>
      </c>
      <c r="D137" s="86" t="n">
        <v>0</v>
      </c>
      <c r="E137" s="93" t="n">
        <v>0</v>
      </c>
      <c r="F137" s="85" t="n">
        <v>0</v>
      </c>
      <c r="G137" s="86" t="n">
        <v>0</v>
      </c>
      <c r="H137" s="93" t="n">
        <v>0</v>
      </c>
      <c r="I137" s="85" t="n">
        <v>0</v>
      </c>
      <c r="J137" s="86" t="n">
        <v>5</v>
      </c>
      <c r="K137" s="93" t="n">
        <v>-5</v>
      </c>
      <c r="L137" s="85" t="n">
        <v>0</v>
      </c>
      <c r="M137" s="86" t="n">
        <v>0</v>
      </c>
      <c r="N137" s="93" t="n">
        <v>0</v>
      </c>
      <c r="O137" s="85" t="n">
        <f aca="false">K137+H137+E137</f>
        <v>-5</v>
      </c>
      <c r="P137" s="87" t="n">
        <f aca="false">O137/(J137+G137+D137+1)</f>
        <v>-0.833333333333333</v>
      </c>
      <c r="Q137" s="88"/>
      <c r="R137" s="89" t="s">
        <v>15</v>
      </c>
      <c r="S137" s="90" t="s">
        <v>15</v>
      </c>
      <c r="T137" s="115" t="str">
        <f aca="false">IF($C$4="High Inventory",IF(AND($O137&gt;=Summary!$C$149,$P137&gt;=0%),"X"," "),IF(AND($O137&lt;=-Summary!$C$149,$P137&lt;=0%),"X"," "))</f>
        <v> </v>
      </c>
      <c r="U137" s="116" t="str">
        <f aca="false">IF($C$4="High Inventory",IF(AND($O137&gt;=0,$P137&gt;=Summary!$C$150),"X"," "),IF(AND($O137&lt;=0,$P137&lt;=-Summary!$C$150),"X"," "))</f>
        <v> </v>
      </c>
      <c r="V137" s="0" t="str">
        <f aca="false">IF(S137="X",L137-I137," ")</f>
        <v> </v>
      </c>
    </row>
    <row r="138" customFormat="false" ht="17" hidden="false" customHeight="false" outlineLevel="0" collapsed="false">
      <c r="A138" s="76" t="n">
        <v>35930</v>
      </c>
      <c r="B138" s="77" t="s">
        <v>17</v>
      </c>
      <c r="C138" s="85" t="n">
        <v>200</v>
      </c>
      <c r="D138" s="86" t="n">
        <v>734</v>
      </c>
      <c r="E138" s="86" t="n">
        <v>-534</v>
      </c>
      <c r="F138" s="85" t="n">
        <v>200</v>
      </c>
      <c r="G138" s="86" t="n">
        <v>411</v>
      </c>
      <c r="H138" s="86" t="n">
        <v>-211</v>
      </c>
      <c r="I138" s="85" t="n">
        <v>184</v>
      </c>
      <c r="J138" s="86" t="n">
        <v>187</v>
      </c>
      <c r="K138" s="86" t="n">
        <v>-3</v>
      </c>
      <c r="L138" s="85" t="n">
        <v>184</v>
      </c>
      <c r="M138" s="86" t="n">
        <v>3</v>
      </c>
      <c r="N138" s="86" t="n">
        <v>181</v>
      </c>
      <c r="O138" s="85" t="n">
        <f aca="false">K138+H138+E138</f>
        <v>-748</v>
      </c>
      <c r="P138" s="87" t="n">
        <f aca="false">O138/(J138+G138+D138+1)</f>
        <v>-0.561140285071268</v>
      </c>
      <c r="Q138" s="88"/>
      <c r="R138" s="89" t="s">
        <v>15</v>
      </c>
      <c r="S138" s="90" t="s">
        <v>15</v>
      </c>
      <c r="T138" s="115" t="str">
        <f aca="false">IF($C$4="High Inventory",IF(AND($O138&gt;=Summary!$C$149,$P138&gt;=0%),"X"," "),IF(AND($O138&lt;=-Summary!$C$149,$P138&lt;=0%),"X"," "))</f>
        <v> </v>
      </c>
      <c r="U138" s="116" t="str">
        <f aca="false">IF($C$4="High Inventory",IF(AND($O138&gt;=0,$P138&gt;=Summary!$C$150),"X"," "),IF(AND($O138&lt;=0,$P138&lt;=-Summary!$C$150),"X"," "))</f>
        <v> </v>
      </c>
      <c r="V138" s="0" t="str">
        <f aca="false">IF(S138="X",L138-I138," ")</f>
        <v> </v>
      </c>
    </row>
    <row r="139" customFormat="false" ht="14.65" hidden="false" customHeight="false" outlineLevel="0" collapsed="false">
      <c r="A139" s="76" t="n">
        <v>40016</v>
      </c>
      <c r="B139" s="96" t="s">
        <v>17</v>
      </c>
      <c r="C139" s="85" t="n">
        <v>15</v>
      </c>
      <c r="D139" s="86" t="n">
        <v>9</v>
      </c>
      <c r="E139" s="93" t="n">
        <v>6</v>
      </c>
      <c r="F139" s="85" t="n">
        <v>15</v>
      </c>
      <c r="G139" s="86" t="n">
        <v>38</v>
      </c>
      <c r="H139" s="93" t="n">
        <v>-23</v>
      </c>
      <c r="I139" s="85" t="n">
        <v>200</v>
      </c>
      <c r="J139" s="86" t="n">
        <v>68</v>
      </c>
      <c r="K139" s="93" t="n">
        <v>132</v>
      </c>
      <c r="L139" s="85" t="n">
        <v>0</v>
      </c>
      <c r="M139" s="86" t="n">
        <v>67</v>
      </c>
      <c r="N139" s="93" t="n">
        <v>-67</v>
      </c>
      <c r="O139" s="85" t="n">
        <f aca="false">K139+H139+E139</f>
        <v>115</v>
      </c>
      <c r="P139" s="87" t="n">
        <f aca="false">O139/(J139+G139+D139+1)</f>
        <v>0.991379310344828</v>
      </c>
      <c r="Q139" s="88"/>
      <c r="R139" s="89" t="s">
        <v>15</v>
      </c>
      <c r="S139" s="90" t="s">
        <v>15</v>
      </c>
      <c r="T139" s="115" t="str">
        <f aca="false">IF($C$4="High Inventory",IF(AND($O139&gt;=Summary!$C$149,$P139&gt;=0%),"X"," "),IF(AND($O139&lt;=-Summary!$C$149,$P139&lt;=0%),"X"," "))</f>
        <v> </v>
      </c>
      <c r="U139" s="116" t="str">
        <f aca="false">IF($C$4="High Inventory",IF(AND($O139&gt;=0,$P139&gt;=Summary!$C$150),"X"," "),IF(AND($O139&lt;=0,$P139&lt;=-Summary!$C$150),"X"," "))</f>
        <v>X</v>
      </c>
      <c r="V139" s="0" t="str">
        <f aca="false">IF(S139="X",L139-I139," ")</f>
        <v> </v>
      </c>
    </row>
    <row r="140" customFormat="false" ht="14.65" hidden="false" customHeight="false" outlineLevel="0" collapsed="false">
      <c r="A140" s="76" t="n">
        <v>40018</v>
      </c>
      <c r="B140" s="77" t="s">
        <v>17</v>
      </c>
      <c r="C140" s="85" t="n">
        <v>1000</v>
      </c>
      <c r="D140" s="86" t="n">
        <v>961</v>
      </c>
      <c r="E140" s="86" t="n">
        <v>39</v>
      </c>
      <c r="F140" s="85" t="n">
        <v>1519</v>
      </c>
      <c r="G140" s="86" t="n">
        <v>933</v>
      </c>
      <c r="H140" s="86" t="n">
        <v>586</v>
      </c>
      <c r="I140" s="85"/>
      <c r="J140" s="86"/>
      <c r="K140" s="86"/>
      <c r="L140" s="85"/>
      <c r="M140" s="86"/>
      <c r="N140" s="86"/>
      <c r="O140" s="85" t="n">
        <f aca="false">K140+H140+E140</f>
        <v>625</v>
      </c>
      <c r="P140" s="87" t="n">
        <f aca="false">O140/(J140+G140+D140+1)</f>
        <v>0.329815303430079</v>
      </c>
      <c r="Q140" s="88"/>
      <c r="R140" s="89" t="s">
        <v>15</v>
      </c>
      <c r="S140" s="90" t="s">
        <v>15</v>
      </c>
      <c r="T140" s="115" t="str">
        <f aca="false">IF($C$4="High Inventory",IF(AND($O140&gt;=Summary!$C$149,$P140&gt;=0%),"X"," "),IF(AND($O140&lt;=-Summary!$C$149,$P140&lt;=0%),"X"," "))</f>
        <v> </v>
      </c>
      <c r="U140" s="116" t="str">
        <f aca="false">IF($C$4="High Inventory",IF(AND($O140&gt;=0,$P140&gt;=Summary!$C$150),"X"," "),IF(AND($O140&lt;=0,$P140&lt;=-Summary!$C$150),"X"," "))</f>
        <v>X</v>
      </c>
      <c r="V140" s="0" t="str">
        <f aca="false">IF(S140="X",L140-I140," ")</f>
        <v> </v>
      </c>
    </row>
    <row r="141" customFormat="false" ht="14.65" hidden="false" customHeight="false" outlineLevel="0" collapsed="false">
      <c r="A141" s="76" t="n">
        <v>42288</v>
      </c>
      <c r="B141" s="96" t="s">
        <v>17</v>
      </c>
      <c r="C141" s="85"/>
      <c r="D141" s="86"/>
      <c r="E141" s="93"/>
      <c r="F141" s="85"/>
      <c r="G141" s="86"/>
      <c r="H141" s="93"/>
      <c r="I141" s="85" t="n">
        <v>0</v>
      </c>
      <c r="J141" s="86" t="n">
        <v>13</v>
      </c>
      <c r="K141" s="93" t="n">
        <v>-13</v>
      </c>
      <c r="L141" s="85" t="n">
        <v>0</v>
      </c>
      <c r="M141" s="86" t="n">
        <v>13</v>
      </c>
      <c r="N141" s="93" t="n">
        <v>-13</v>
      </c>
      <c r="O141" s="85" t="n">
        <f aca="false">K141+H141+E141</f>
        <v>-13</v>
      </c>
      <c r="P141" s="87" t="n">
        <f aca="false">O141/(J141+G141+D141+1)</f>
        <v>-0.928571428571429</v>
      </c>
      <c r="Q141" s="88"/>
      <c r="R141" s="89" t="s">
        <v>15</v>
      </c>
      <c r="S141" s="90" t="s">
        <v>15</v>
      </c>
      <c r="T141" s="115" t="str">
        <f aca="false">IF($C$4="High Inventory",IF(AND($O141&gt;=Summary!$C$149,$P141&gt;=0%),"X"," "),IF(AND($O141&lt;=-Summary!$C$149,$P141&lt;=0%),"X"," "))</f>
        <v> </v>
      </c>
      <c r="U141" s="116" t="str">
        <f aca="false">IF($C$4="High Inventory",IF(AND($O141&gt;=0,$P141&gt;=Summary!$C$150),"X"," "),IF(AND($O141&lt;=0,$P141&lt;=-Summary!$C$150),"X"," "))</f>
        <v> </v>
      </c>
      <c r="V141" s="0" t="str">
        <f aca="false">IF(S141="X",L141-I141," ")</f>
        <v> </v>
      </c>
    </row>
    <row r="142" customFormat="false" ht="14.65" hidden="false" customHeight="false" outlineLevel="0" collapsed="false">
      <c r="A142" s="76" t="n">
        <v>42988</v>
      </c>
      <c r="B142" s="77" t="s">
        <v>17</v>
      </c>
      <c r="C142" s="85" t="n">
        <v>0</v>
      </c>
      <c r="D142" s="86" t="n">
        <v>1626</v>
      </c>
      <c r="E142" s="86" t="n">
        <v>-1626</v>
      </c>
      <c r="F142" s="85" t="n">
        <v>3000</v>
      </c>
      <c r="G142" s="86" t="n">
        <v>1626</v>
      </c>
      <c r="H142" s="86" t="n">
        <v>1374</v>
      </c>
      <c r="I142" s="85" t="n">
        <v>2700</v>
      </c>
      <c r="J142" s="86" t="n">
        <v>0</v>
      </c>
      <c r="K142" s="86" t="n">
        <v>2700</v>
      </c>
      <c r="L142" s="85" t="n">
        <v>0</v>
      </c>
      <c r="M142" s="86" t="n">
        <v>0</v>
      </c>
      <c r="N142" s="86" t="n">
        <v>0</v>
      </c>
      <c r="O142" s="85" t="n">
        <f aca="false">K142+H142+E142</f>
        <v>2448</v>
      </c>
      <c r="P142" s="87" t="n">
        <f aca="false">O142/(J142+G142+D142+1)</f>
        <v>0.75253612050415</v>
      </c>
      <c r="Q142" s="88"/>
      <c r="R142" s="89" t="s">
        <v>15</v>
      </c>
      <c r="S142" s="90" t="s">
        <v>15</v>
      </c>
      <c r="T142" s="115" t="str">
        <f aca="false">IF($C$4="High Inventory",IF(AND($O142&gt;=Summary!$C$149,$P142&gt;=0%),"X"," "),IF(AND($O142&lt;=-Summary!$C$149,$P142&lt;=0%),"X"," "))</f>
        <v> </v>
      </c>
      <c r="U142" s="116" t="str">
        <f aca="false">IF($C$4="High Inventory",IF(AND($O142&gt;=0,$P142&gt;=Summary!$C$150),"X"," "),IF(AND($O142&lt;=0,$P142&lt;=-Summary!$C$150),"X"," "))</f>
        <v>X</v>
      </c>
      <c r="V142" s="0" t="str">
        <f aca="false">IF(S142="X",L142-I142," ")</f>
        <v> </v>
      </c>
    </row>
    <row r="143" customFormat="false" ht="14.65" hidden="false" customHeight="false" outlineLevel="0" collapsed="false">
      <c r="A143" s="76" t="n">
        <v>43069</v>
      </c>
      <c r="B143" s="96" t="s">
        <v>17</v>
      </c>
      <c r="C143" s="85"/>
      <c r="D143" s="86"/>
      <c r="E143" s="93"/>
      <c r="F143" s="85"/>
      <c r="G143" s="86"/>
      <c r="H143" s="93"/>
      <c r="I143" s="85" t="n">
        <v>0</v>
      </c>
      <c r="J143" s="86" t="n">
        <v>1436</v>
      </c>
      <c r="K143" s="93" t="n">
        <v>-1436</v>
      </c>
      <c r="L143" s="85" t="n">
        <v>0</v>
      </c>
      <c r="M143" s="86" t="n">
        <v>1469</v>
      </c>
      <c r="N143" s="93" t="n">
        <v>-1469</v>
      </c>
      <c r="O143" s="85" t="n">
        <f aca="false">K143+H143+E143</f>
        <v>-1436</v>
      </c>
      <c r="P143" s="87" t="n">
        <f aca="false">O143/(J143+G143+D143+1)</f>
        <v>-0.999304105775922</v>
      </c>
      <c r="Q143" s="88"/>
      <c r="R143" s="89" t="s">
        <v>15</v>
      </c>
      <c r="S143" s="90" t="s">
        <v>15</v>
      </c>
      <c r="T143" s="115" t="str">
        <f aca="false">IF($C$4="High Inventory",IF(AND($O143&gt;=Summary!$C$149,$P143&gt;=0%),"X"," "),IF(AND($O143&lt;=-Summary!$C$149,$P143&lt;=0%),"X"," "))</f>
        <v> </v>
      </c>
      <c r="U143" s="116" t="str">
        <f aca="false">IF($C$4="High Inventory",IF(AND($O143&gt;=0,$P143&gt;=Summary!$C$150),"X"," "),IF(AND($O143&lt;=0,$P143&lt;=-Summary!$C$150),"X"," "))</f>
        <v> </v>
      </c>
      <c r="V143" s="0" t="str">
        <f aca="false">IF(S143="X",L143-I143," ")</f>
        <v> </v>
      </c>
    </row>
    <row r="144" customFormat="false" ht="14.65" hidden="false" customHeight="false" outlineLevel="0" collapsed="false">
      <c r="A144" s="76" t="n">
        <v>43268</v>
      </c>
      <c r="B144" s="77" t="s">
        <v>17</v>
      </c>
      <c r="C144" s="85"/>
      <c r="D144" s="86"/>
      <c r="E144" s="86"/>
      <c r="F144" s="85"/>
      <c r="G144" s="86"/>
      <c r="H144" s="86"/>
      <c r="I144" s="85" t="n">
        <v>0</v>
      </c>
      <c r="J144" s="86" t="n">
        <v>0</v>
      </c>
      <c r="K144" s="86" t="n">
        <v>0</v>
      </c>
      <c r="L144" s="85" t="n">
        <v>0</v>
      </c>
      <c r="M144" s="86" t="n">
        <v>96</v>
      </c>
      <c r="N144" s="86" t="n">
        <v>-96</v>
      </c>
      <c r="O144" s="85" t="n">
        <f aca="false">K144+H144+E144</f>
        <v>0</v>
      </c>
      <c r="P144" s="87" t="n">
        <f aca="false">O144/(J144+G144+D144+1)</f>
        <v>0</v>
      </c>
      <c r="Q144" s="88"/>
      <c r="R144" s="89" t="s">
        <v>15</v>
      </c>
      <c r="S144" s="90" t="s">
        <v>15</v>
      </c>
      <c r="T144" s="115" t="str">
        <f aca="false">IF($C$4="High Inventory",IF(AND($O144&gt;=Summary!$C$149,$P144&gt;=0%),"X"," "),IF(AND($O144&lt;=-Summary!$C$149,$P144&lt;=0%),"X"," "))</f>
        <v> </v>
      </c>
      <c r="U144" s="116" t="str">
        <f aca="false">IF($C$4="High Inventory",IF(AND($O144&gt;=0,$P144&gt;=Summary!$C$150),"X"," "),IF(AND($O144&lt;=0,$P144&lt;=-Summary!$C$150),"X"," "))</f>
        <v> </v>
      </c>
      <c r="V144" s="0" t="str">
        <f aca="false">IF(S144="X",L144-I144," ")</f>
        <v> </v>
      </c>
    </row>
    <row r="145" customFormat="false" ht="14.65" hidden="false" customHeight="false" outlineLevel="0" collapsed="false">
      <c r="A145" s="3"/>
      <c r="B145" s="3"/>
      <c r="C145" s="128"/>
      <c r="D145" s="128"/>
      <c r="E145" s="128" t="n">
        <f aca="false">SUM(E10:E144)</f>
        <v>-115863</v>
      </c>
      <c r="F145" s="128"/>
      <c r="G145" s="128"/>
      <c r="H145" s="128" t="n">
        <f aca="false">SUM(H10:H144)</f>
        <v>213367</v>
      </c>
      <c r="I145" s="128"/>
      <c r="J145" s="128"/>
      <c r="K145" s="128" t="n">
        <f aca="false">SUM(K10:K144)</f>
        <v>265546</v>
      </c>
      <c r="L145" s="128"/>
      <c r="M145" s="128" t="n">
        <f aca="false">SUM(M10:M144)</f>
        <v>1785261</v>
      </c>
      <c r="N145" s="128" t="n">
        <f aca="false">SUM(N10:N144)</f>
        <v>62228</v>
      </c>
      <c r="O145" s="128"/>
      <c r="P145" s="128"/>
      <c r="Q145" s="3" t="n">
        <f aca="false">COUNTIF(Q10:Q144,"X")</f>
        <v>0</v>
      </c>
      <c r="R145" s="3" t="n">
        <f aca="false">COUNTIF(R10:R144,"X")</f>
        <v>12</v>
      </c>
      <c r="S145" s="3" t="n">
        <f aca="false">COUNTIF(S10:S144,"X")</f>
        <v>0</v>
      </c>
      <c r="T145" s="128"/>
      <c r="U145" s="128"/>
      <c r="V145" s="128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/>
      <c r="AH145" s="137"/>
      <c r="AI145" s="137"/>
      <c r="AJ145" s="137"/>
      <c r="AK145" s="137"/>
      <c r="AL145" s="137"/>
      <c r="AM145" s="137"/>
      <c r="AN145" s="137"/>
      <c r="AO145" s="128"/>
      <c r="AP145" s="128"/>
      <c r="AQ145" s="128"/>
      <c r="AR145" s="128"/>
      <c r="AS145" s="128"/>
      <c r="AT145" s="128"/>
      <c r="AU145" s="128"/>
      <c r="AV145" s="128"/>
      <c r="AW145" s="128"/>
      <c r="AX145" s="128"/>
      <c r="AY145" s="128"/>
      <c r="AZ145" s="128"/>
      <c r="BA145" s="128"/>
      <c r="BB145" s="128"/>
      <c r="BC145" s="128"/>
      <c r="BD145" s="128"/>
      <c r="BE145" s="128"/>
      <c r="BF145" s="128"/>
      <c r="BG145" s="128"/>
      <c r="BH145" s="128"/>
      <c r="BI145" s="128"/>
      <c r="BJ145" s="128"/>
      <c r="BK145" s="128"/>
      <c r="BL145" s="128"/>
      <c r="BM145" s="128"/>
      <c r="BN145" s="128"/>
      <c r="BO145" s="128"/>
      <c r="BP145" s="128"/>
      <c r="BQ145" s="128"/>
      <c r="BR145" s="128"/>
      <c r="BS145" s="128"/>
      <c r="BT145" s="128"/>
      <c r="BU145" s="128"/>
      <c r="BV145" s="128"/>
      <c r="BW145" s="128"/>
      <c r="BX145" s="128"/>
      <c r="BY145" s="128"/>
      <c r="BZ145" s="128"/>
      <c r="CA145" s="128"/>
      <c r="CB145" s="128"/>
      <c r="CC145" s="128"/>
      <c r="CD145" s="128"/>
      <c r="CE145" s="128"/>
      <c r="CF145" s="128"/>
      <c r="CG145" s="128"/>
      <c r="CH145" s="128"/>
      <c r="CI145" s="128"/>
      <c r="CJ145" s="128"/>
      <c r="CK145" s="128"/>
      <c r="CL145" s="128"/>
      <c r="CM145" s="128"/>
      <c r="CN145" s="128"/>
      <c r="CO145" s="128"/>
      <c r="CP145" s="128"/>
      <c r="CQ145" s="128"/>
      <c r="CR145" s="128"/>
      <c r="CS145" s="128"/>
      <c r="CT145" s="128"/>
      <c r="CU145" s="128"/>
      <c r="CV145" s="128"/>
      <c r="CW145" s="128"/>
      <c r="CX145" s="128"/>
      <c r="CY145" s="128"/>
      <c r="CZ145" s="128"/>
      <c r="DA145" s="128"/>
      <c r="DB145" s="128"/>
      <c r="DC145" s="128"/>
      <c r="DD145" s="128"/>
      <c r="DE145" s="128"/>
      <c r="DF145" s="128"/>
      <c r="DG145" s="128"/>
      <c r="DH145" s="128"/>
      <c r="DI145" s="128"/>
      <c r="DJ145" s="128"/>
      <c r="DK145" s="128"/>
      <c r="DL145" s="128"/>
      <c r="DM145" s="128"/>
      <c r="DN145" s="128"/>
      <c r="DO145" s="128"/>
      <c r="DP145" s="128"/>
      <c r="DQ145" s="128"/>
      <c r="DR145" s="128"/>
      <c r="DS145" s="128"/>
      <c r="DT145" s="128"/>
      <c r="DU145" s="128"/>
      <c r="DV145" s="128"/>
      <c r="DW145" s="128"/>
      <c r="DX145" s="128"/>
      <c r="DY145" s="128"/>
      <c r="DZ145" s="128"/>
      <c r="EA145" s="128"/>
      <c r="EB145" s="128"/>
      <c r="EC145" s="128"/>
      <c r="ED145" s="128"/>
      <c r="EE145" s="128"/>
      <c r="EF145" s="128"/>
      <c r="EG145" s="128"/>
      <c r="EH145" s="128"/>
      <c r="EI145" s="128"/>
      <c r="EJ145" s="128"/>
      <c r="EK145" s="128"/>
      <c r="EL145" s="128"/>
      <c r="EM145" s="128"/>
      <c r="EN145" s="128"/>
      <c r="EO145" s="128"/>
      <c r="EP145" s="128"/>
      <c r="EQ145" s="128"/>
      <c r="ER145" s="128"/>
      <c r="ES145" s="128"/>
      <c r="ET145" s="128"/>
      <c r="EU145" s="128"/>
      <c r="EV145" s="128"/>
      <c r="EW145" s="128"/>
      <c r="EX145" s="128"/>
      <c r="EY145" s="128"/>
      <c r="EZ145" s="128"/>
      <c r="FA145" s="128"/>
      <c r="FB145" s="128"/>
      <c r="FC145" s="128"/>
      <c r="FD145" s="128"/>
      <c r="FE145" s="128"/>
      <c r="FF145" s="128"/>
      <c r="FG145" s="128"/>
      <c r="FH145" s="128"/>
      <c r="FI145" s="128"/>
      <c r="FJ145" s="128"/>
      <c r="FK145" s="128"/>
      <c r="FL145" s="128"/>
      <c r="FM145" s="128"/>
      <c r="FN145" s="128"/>
      <c r="FO145" s="128"/>
      <c r="FP145" s="128"/>
      <c r="FQ145" s="128"/>
      <c r="FR145" s="128"/>
      <c r="FS145" s="128"/>
      <c r="FT145" s="128"/>
      <c r="FU145" s="128"/>
      <c r="FV145" s="128"/>
      <c r="FW145" s="128"/>
      <c r="FX145" s="128"/>
      <c r="FY145" s="128"/>
      <c r="FZ145" s="128"/>
      <c r="GA145" s="128"/>
      <c r="GB145" s="128"/>
      <c r="GC145" s="128"/>
      <c r="GD145" s="128"/>
      <c r="GE145" s="128"/>
      <c r="GF145" s="128"/>
      <c r="GG145" s="128"/>
      <c r="GH145" s="128"/>
      <c r="GI145" s="128"/>
      <c r="GJ145" s="128"/>
      <c r="GK145" s="128"/>
      <c r="GL145" s="128"/>
      <c r="GM145" s="128"/>
      <c r="GN145" s="128"/>
      <c r="GO145" s="128"/>
      <c r="GP145" s="128"/>
      <c r="GQ145" s="128"/>
      <c r="GR145" s="128"/>
      <c r="GS145" s="128"/>
      <c r="GT145" s="128"/>
      <c r="GU145" s="128"/>
      <c r="GV145" s="128"/>
      <c r="GW145" s="128"/>
      <c r="GX145" s="128"/>
      <c r="GY145" s="128"/>
      <c r="GZ145" s="128"/>
      <c r="HA145" s="128"/>
      <c r="HB145" s="128"/>
      <c r="HC145" s="128"/>
      <c r="HD145" s="128"/>
      <c r="HE145" s="128"/>
      <c r="HF145" s="128"/>
      <c r="HG145" s="128"/>
      <c r="HH145" s="128"/>
      <c r="HI145" s="128"/>
      <c r="HJ145" s="128"/>
      <c r="HK145" s="128"/>
      <c r="HL145" s="128"/>
      <c r="HM145" s="128"/>
      <c r="HN145" s="128"/>
      <c r="HO145" s="128"/>
      <c r="HP145" s="128"/>
      <c r="HQ145" s="128"/>
      <c r="HR145" s="128"/>
      <c r="HS145" s="128"/>
      <c r="HT145" s="128"/>
      <c r="HU145" s="128"/>
      <c r="HV145" s="128"/>
      <c r="HW145" s="128"/>
      <c r="HX145" s="128"/>
      <c r="HY145" s="128"/>
      <c r="HZ145" s="128"/>
      <c r="IA145" s="128"/>
      <c r="IB145" s="128"/>
      <c r="IC145" s="128"/>
      <c r="ID145" s="128"/>
      <c r="IE145" s="128"/>
      <c r="IF145" s="128"/>
      <c r="IG145" s="128"/>
      <c r="IH145" s="128"/>
      <c r="II145" s="128"/>
      <c r="IJ145" s="128"/>
      <c r="IK145" s="128"/>
      <c r="IL145" s="128"/>
      <c r="IM145" s="128"/>
      <c r="IN145" s="128"/>
      <c r="IO145" s="128"/>
      <c r="IP145" s="128"/>
      <c r="IQ145" s="128"/>
      <c r="IR145" s="128"/>
      <c r="IS145" s="128"/>
      <c r="IT145" s="128"/>
      <c r="IU145" s="128"/>
      <c r="IV145" s="128"/>
      <c r="IW145" s="128"/>
    </row>
    <row r="146" customFormat="false" ht="14.65" hidden="false" customHeight="false" outlineLevel="0" collapsed="false">
      <c r="N146" s="100" t="n">
        <f aca="false">N145/M145</f>
        <v>0.0348565279810627</v>
      </c>
    </row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870138888888889" header="0.459722222222222" footer="0.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4" activeCellId="0" sqref="B4 B4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0" min="23" style="49" width="7.85"/>
    <col collapsed="false" customWidth="true" hidden="false" outlineLevel="0" max="250" min="41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37045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52</v>
      </c>
      <c r="G4" s="9" t="s">
        <v>53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6"/>
      <c r="AM7" s="106"/>
      <c r="AN7" s="106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37042</v>
      </c>
      <c r="D8" s="69"/>
      <c r="E8" s="70" t="str">
        <f aca="false">TEXT(WEEKDAY(C8),"dddd")</f>
        <v>Thursday</v>
      </c>
      <c r="F8" s="68" t="n">
        <f aca="false">F9</f>
        <v>37043</v>
      </c>
      <c r="G8" s="69"/>
      <c r="H8" s="70" t="str">
        <f aca="false">TEXT(WEEKDAY(F8),"dddd")</f>
        <v>Friday</v>
      </c>
      <c r="I8" s="68" t="n">
        <f aca="false">I9</f>
        <v>37044</v>
      </c>
      <c r="J8" s="69"/>
      <c r="K8" s="70" t="str">
        <f aca="false">TEXT(WEEKDAY(I8),"dddd")</f>
        <v>Saturday</v>
      </c>
      <c r="L8" s="68" t="n">
        <f aca="false">L9</f>
        <v>37045</v>
      </c>
      <c r="M8" s="69"/>
      <c r="N8" s="70" t="str">
        <f aca="false">TEXT(WEEKDAY(L8),"dddd")</f>
        <v>Sunday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37042</v>
      </c>
      <c r="D9" s="111" t="n">
        <v>37042</v>
      </c>
      <c r="E9" s="111" t="n">
        <v>37042</v>
      </c>
      <c r="F9" s="112" t="n">
        <v>37043</v>
      </c>
      <c r="G9" s="111" t="n">
        <v>37043</v>
      </c>
      <c r="H9" s="111" t="n">
        <v>37043</v>
      </c>
      <c r="I9" s="112" t="n">
        <v>37044</v>
      </c>
      <c r="J9" s="111" t="n">
        <v>37044</v>
      </c>
      <c r="K9" s="111" t="n">
        <v>37044</v>
      </c>
      <c r="L9" s="112" t="n">
        <v>37045</v>
      </c>
      <c r="M9" s="111" t="n">
        <v>37045</v>
      </c>
      <c r="N9" s="111" t="n">
        <v>37045</v>
      </c>
      <c r="O9" s="85" t="n">
        <f aca="false">K9+H9+E9</f>
        <v>111129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275</v>
      </c>
      <c r="D10" s="86" t="n">
        <v>286</v>
      </c>
      <c r="E10" s="86" t="n">
        <v>-11</v>
      </c>
      <c r="F10" s="85" t="n">
        <v>275</v>
      </c>
      <c r="G10" s="86" t="n">
        <v>96</v>
      </c>
      <c r="H10" s="86" t="n">
        <v>179</v>
      </c>
      <c r="I10" s="85" t="n">
        <v>75</v>
      </c>
      <c r="J10" s="86" t="n">
        <v>99</v>
      </c>
      <c r="K10" s="86" t="n">
        <v>-24</v>
      </c>
      <c r="L10" s="85" t="n">
        <v>75</v>
      </c>
      <c r="M10" s="86" t="n">
        <v>103</v>
      </c>
      <c r="N10" s="86" t="n">
        <v>-28</v>
      </c>
      <c r="O10" s="85" t="n">
        <f aca="false">K10+H10+E10</f>
        <v>144</v>
      </c>
      <c r="P10" s="87" t="n">
        <f aca="false">O10/(J10+G10+D10+1)</f>
        <v>0.298755186721992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X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600</v>
      </c>
      <c r="D11" s="86" t="n">
        <v>640</v>
      </c>
      <c r="E11" s="86" t="n">
        <v>-40</v>
      </c>
      <c r="F11" s="85" t="n">
        <v>600</v>
      </c>
      <c r="G11" s="86" t="n">
        <v>599</v>
      </c>
      <c r="H11" s="86" t="n">
        <v>1</v>
      </c>
      <c r="I11" s="85" t="n">
        <v>600</v>
      </c>
      <c r="J11" s="86" t="n">
        <v>634</v>
      </c>
      <c r="K11" s="86" t="n">
        <v>-34</v>
      </c>
      <c r="L11" s="85" t="n">
        <v>500</v>
      </c>
      <c r="M11" s="86" t="n">
        <v>678</v>
      </c>
      <c r="N11" s="86" t="n">
        <v>-178</v>
      </c>
      <c r="O11" s="85" t="n">
        <f aca="false">K11+H11+E11</f>
        <v>-73</v>
      </c>
      <c r="P11" s="87" t="n">
        <f aca="false">O11/(J11+G11+D11+1)</f>
        <v>-0.0389541088580576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106</v>
      </c>
      <c r="E12" s="86" t="n">
        <v>-6</v>
      </c>
      <c r="F12" s="85" t="n">
        <v>100</v>
      </c>
      <c r="G12" s="86" t="n">
        <v>103</v>
      </c>
      <c r="H12" s="86" t="n">
        <v>-3</v>
      </c>
      <c r="I12" s="85" t="n">
        <v>100</v>
      </c>
      <c r="J12" s="86" t="n">
        <v>114</v>
      </c>
      <c r="K12" s="86" t="n">
        <v>-14</v>
      </c>
      <c r="L12" s="85" t="n">
        <v>100</v>
      </c>
      <c r="M12" s="86" t="n">
        <v>115</v>
      </c>
      <c r="N12" s="86" t="n">
        <v>-15</v>
      </c>
      <c r="O12" s="85" t="n">
        <f aca="false">K12+H12+E12</f>
        <v>-23</v>
      </c>
      <c r="P12" s="87" t="n">
        <f aca="false">O12/(J12+G12+D12+1)</f>
        <v>-0.0709876543209877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1645</v>
      </c>
      <c r="D13" s="86" t="n">
        <v>1107</v>
      </c>
      <c r="E13" s="86" t="n">
        <v>538</v>
      </c>
      <c r="F13" s="85" t="n">
        <v>1263</v>
      </c>
      <c r="G13" s="86" t="n">
        <v>1015</v>
      </c>
      <c r="H13" s="86" t="n">
        <v>248</v>
      </c>
      <c r="I13" s="85" t="n">
        <v>1130</v>
      </c>
      <c r="J13" s="86" t="n">
        <v>1091</v>
      </c>
      <c r="K13" s="86" t="n">
        <v>39</v>
      </c>
      <c r="L13" s="85" t="n">
        <v>1130</v>
      </c>
      <c r="M13" s="86" t="n">
        <v>1169</v>
      </c>
      <c r="N13" s="86" t="n">
        <v>-39</v>
      </c>
      <c r="O13" s="85" t="n">
        <f aca="false">K13+H13+E13</f>
        <v>825</v>
      </c>
      <c r="P13" s="87" t="n">
        <f aca="false">O13/(J13+G13+D13+1)</f>
        <v>0.256689483509645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X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494</v>
      </c>
      <c r="D14" s="86" t="n">
        <v>475</v>
      </c>
      <c r="E14" s="86" t="n">
        <v>19</v>
      </c>
      <c r="F14" s="85" t="n">
        <v>526</v>
      </c>
      <c r="G14" s="86" t="n">
        <v>508</v>
      </c>
      <c r="H14" s="86" t="n">
        <v>18</v>
      </c>
      <c r="I14" s="85" t="n">
        <v>502</v>
      </c>
      <c r="J14" s="86" t="n">
        <v>516</v>
      </c>
      <c r="K14" s="86" t="n">
        <v>-14</v>
      </c>
      <c r="L14" s="85" t="n">
        <v>502</v>
      </c>
      <c r="M14" s="86" t="n">
        <v>538</v>
      </c>
      <c r="N14" s="86" t="n">
        <v>-36</v>
      </c>
      <c r="O14" s="85" t="n">
        <f aca="false">K14+H14+E14</f>
        <v>23</v>
      </c>
      <c r="P14" s="87" t="n">
        <f aca="false">O14/(J14+G14+D14+1)</f>
        <v>0.0153333333333333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3000</v>
      </c>
      <c r="D15" s="86" t="n">
        <v>2958</v>
      </c>
      <c r="E15" s="86" t="n">
        <v>42</v>
      </c>
      <c r="F15" s="85" t="n">
        <v>3724</v>
      </c>
      <c r="G15" s="86" t="n">
        <v>2940</v>
      </c>
      <c r="H15" s="86" t="n">
        <v>784</v>
      </c>
      <c r="I15" s="85" t="n">
        <v>3130</v>
      </c>
      <c r="J15" s="86" t="n">
        <v>3022</v>
      </c>
      <c r="K15" s="86" t="n">
        <v>108</v>
      </c>
      <c r="L15" s="85" t="n">
        <v>3130</v>
      </c>
      <c r="M15" s="86" t="n">
        <v>3151</v>
      </c>
      <c r="N15" s="86" t="n">
        <v>-21</v>
      </c>
      <c r="O15" s="85" t="n">
        <f aca="false">K15+H15+E15</f>
        <v>934</v>
      </c>
      <c r="P15" s="87" t="n">
        <f aca="false">O15/(J15+G15+D15+1)</f>
        <v>0.104696782871875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5000</v>
      </c>
      <c r="D16" s="86" t="n">
        <v>5739</v>
      </c>
      <c r="E16" s="86" t="n">
        <v>-739</v>
      </c>
      <c r="F16" s="85" t="n">
        <v>6000</v>
      </c>
      <c r="G16" s="86" t="n">
        <v>6014</v>
      </c>
      <c r="H16" s="86" t="n">
        <v>-14</v>
      </c>
      <c r="I16" s="85" t="n">
        <v>6000</v>
      </c>
      <c r="J16" s="86" t="n">
        <v>6189</v>
      </c>
      <c r="K16" s="86" t="n">
        <v>-189</v>
      </c>
      <c r="L16" s="85" t="n">
        <v>6000</v>
      </c>
      <c r="M16" s="86" t="n">
        <v>6433</v>
      </c>
      <c r="N16" s="86" t="n">
        <v>-433</v>
      </c>
      <c r="O16" s="85" t="n">
        <f aca="false">K16+H16+E16</f>
        <v>-942</v>
      </c>
      <c r="P16" s="87" t="n">
        <f aca="false">O16/(J16+G16+D16+1)</f>
        <v>-0.0524995820096974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316</v>
      </c>
      <c r="E17" s="86" t="n">
        <v>-316</v>
      </c>
      <c r="F17" s="85" t="n">
        <v>0</v>
      </c>
      <c r="G17" s="86" t="n">
        <v>343</v>
      </c>
      <c r="H17" s="86" t="n">
        <v>-343</v>
      </c>
      <c r="I17" s="85" t="n">
        <v>205</v>
      </c>
      <c r="J17" s="86" t="n">
        <v>349</v>
      </c>
      <c r="K17" s="86" t="n">
        <v>-144</v>
      </c>
      <c r="L17" s="85" t="n">
        <v>205</v>
      </c>
      <c r="M17" s="86" t="n">
        <v>366</v>
      </c>
      <c r="N17" s="86" t="n">
        <v>-161</v>
      </c>
      <c r="O17" s="85" t="n">
        <f aca="false">K17+H17+E17</f>
        <v>-803</v>
      </c>
      <c r="P17" s="87" t="n">
        <f aca="false">O17/(J17+G17+D17+1)</f>
        <v>-0.79583746283449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4478</v>
      </c>
      <c r="D18" s="86" t="n">
        <v>3878</v>
      </c>
      <c r="E18" s="86" t="n">
        <v>600</v>
      </c>
      <c r="F18" s="85" t="n">
        <v>3361</v>
      </c>
      <c r="G18" s="86" t="n">
        <v>3237</v>
      </c>
      <c r="H18" s="86" t="n">
        <v>124</v>
      </c>
      <c r="I18" s="85" t="n">
        <v>4337</v>
      </c>
      <c r="J18" s="86" t="n">
        <v>3311</v>
      </c>
      <c r="K18" s="86" t="n">
        <v>1026</v>
      </c>
      <c r="L18" s="85" t="n">
        <v>3444</v>
      </c>
      <c r="M18" s="86" t="n">
        <v>3408</v>
      </c>
      <c r="N18" s="86" t="n">
        <v>36</v>
      </c>
      <c r="O18" s="85" t="n">
        <f aca="false">K18+H18+E18</f>
        <v>1750</v>
      </c>
      <c r="P18" s="87" t="n">
        <f aca="false">O18/(J18+G18+D18+1)</f>
        <v>0.167833509158914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X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5563</v>
      </c>
      <c r="D19" s="86" t="n">
        <v>3946</v>
      </c>
      <c r="E19" s="86" t="n">
        <v>1617</v>
      </c>
      <c r="F19" s="85" t="n">
        <v>3456</v>
      </c>
      <c r="G19" s="86" t="n">
        <v>2831</v>
      </c>
      <c r="H19" s="86" t="n">
        <v>625</v>
      </c>
      <c r="I19" s="85" t="n">
        <v>3204</v>
      </c>
      <c r="J19" s="86" t="n">
        <v>3093</v>
      </c>
      <c r="K19" s="86" t="n">
        <v>111</v>
      </c>
      <c r="L19" s="85" t="n">
        <v>3204</v>
      </c>
      <c r="M19" s="86" t="n">
        <v>3394</v>
      </c>
      <c r="N19" s="86" t="n">
        <v>-190</v>
      </c>
      <c r="O19" s="85" t="n">
        <f aca="false">K19+H19+E19</f>
        <v>2353</v>
      </c>
      <c r="P19" s="87" t="n">
        <f aca="false">O19/(J19+G19+D19+1)</f>
        <v>0.238375037990072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435931</v>
      </c>
      <c r="D20" s="86" t="n">
        <v>385100</v>
      </c>
      <c r="E20" s="86" t="n">
        <v>50831</v>
      </c>
      <c r="F20" s="85" t="n">
        <v>441604</v>
      </c>
      <c r="G20" s="86" t="n">
        <v>391394</v>
      </c>
      <c r="H20" s="86" t="n">
        <v>50210</v>
      </c>
      <c r="I20" s="85" t="n">
        <v>449346</v>
      </c>
      <c r="J20" s="86" t="n">
        <v>429974</v>
      </c>
      <c r="K20" s="86" t="n">
        <v>19372</v>
      </c>
      <c r="L20" s="85" t="n">
        <v>479921</v>
      </c>
      <c r="M20" s="86" t="n">
        <v>480709</v>
      </c>
      <c r="N20" s="86" t="n">
        <v>-788</v>
      </c>
      <c r="O20" s="85" t="n">
        <f aca="false">K20+H20+E20</f>
        <v>120413</v>
      </c>
      <c r="P20" s="87" t="n">
        <f aca="false">O20/(J20+G20+D20+1)</f>
        <v>0.0998061284624802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1500</v>
      </c>
      <c r="D21" s="86" t="n">
        <v>1286</v>
      </c>
      <c r="E21" s="86" t="n">
        <v>214</v>
      </c>
      <c r="F21" s="85" t="n">
        <v>1044</v>
      </c>
      <c r="G21" s="86" t="n">
        <v>1109</v>
      </c>
      <c r="H21" s="86" t="n">
        <v>-65</v>
      </c>
      <c r="I21" s="85" t="n">
        <v>1044</v>
      </c>
      <c r="J21" s="86" t="n">
        <v>1155</v>
      </c>
      <c r="K21" s="86" t="n">
        <v>-111</v>
      </c>
      <c r="L21" s="85" t="n">
        <v>1044</v>
      </c>
      <c r="M21" s="86" t="n">
        <v>1255</v>
      </c>
      <c r="N21" s="86" t="n">
        <v>-211</v>
      </c>
      <c r="O21" s="85" t="n">
        <f aca="false">K21+H21+E21</f>
        <v>38</v>
      </c>
      <c r="P21" s="87" t="n">
        <f aca="false">O21/(J21+G21+D21+1)</f>
        <v>0.0107012109264996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1157</v>
      </c>
      <c r="D22" s="86" t="n">
        <v>507</v>
      </c>
      <c r="E22" s="86" t="n">
        <v>650</v>
      </c>
      <c r="F22" s="85" t="n">
        <v>1092</v>
      </c>
      <c r="G22" s="86" t="n">
        <v>511</v>
      </c>
      <c r="H22" s="86" t="n">
        <v>581</v>
      </c>
      <c r="I22" s="85" t="n">
        <v>467</v>
      </c>
      <c r="J22" s="86" t="n">
        <v>582</v>
      </c>
      <c r="K22" s="86" t="n">
        <v>-115</v>
      </c>
      <c r="L22" s="85" t="n">
        <v>467</v>
      </c>
      <c r="M22" s="86" t="n">
        <v>672</v>
      </c>
      <c r="N22" s="86" t="n">
        <v>-205</v>
      </c>
      <c r="O22" s="85" t="n">
        <f aca="false">K22+H22+E22</f>
        <v>1116</v>
      </c>
      <c r="P22" s="87" t="n">
        <f aca="false">O22/(J22+G22+D22+1)</f>
        <v>0.697064334790756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0</v>
      </c>
      <c r="D23" s="86" t="n">
        <v>308</v>
      </c>
      <c r="E23" s="86" t="n">
        <v>-308</v>
      </c>
      <c r="F23" s="85" t="n">
        <v>250</v>
      </c>
      <c r="G23" s="86" t="n">
        <v>347</v>
      </c>
      <c r="H23" s="86" t="n">
        <v>-97</v>
      </c>
      <c r="I23" s="85" t="n">
        <v>387</v>
      </c>
      <c r="J23" s="86" t="n">
        <v>373</v>
      </c>
      <c r="K23" s="86" t="n">
        <v>14</v>
      </c>
      <c r="L23" s="85" t="n">
        <v>387</v>
      </c>
      <c r="M23" s="86" t="n">
        <v>420</v>
      </c>
      <c r="N23" s="86" t="n">
        <v>-33</v>
      </c>
      <c r="O23" s="85" t="n">
        <f aca="false">K23+H23+E23</f>
        <v>-391</v>
      </c>
      <c r="P23" s="87" t="n">
        <f aca="false">O23/(J23+G23+D23+1)</f>
        <v>-0.379980563654033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120027</v>
      </c>
      <c r="D24" s="86" t="n">
        <v>46629</v>
      </c>
      <c r="E24" s="86" t="n">
        <v>73398</v>
      </c>
      <c r="F24" s="85" t="n">
        <v>38344</v>
      </c>
      <c r="G24" s="86" t="n">
        <v>49020</v>
      </c>
      <c r="H24" s="86" t="n">
        <v>-10676</v>
      </c>
      <c r="I24" s="85" t="n">
        <v>32005</v>
      </c>
      <c r="J24" s="86" t="n">
        <v>39490</v>
      </c>
      <c r="K24" s="86" t="n">
        <v>-7485</v>
      </c>
      <c r="L24" s="85" t="n">
        <v>35557</v>
      </c>
      <c r="M24" s="86" t="n">
        <v>37104</v>
      </c>
      <c r="N24" s="86" t="n">
        <v>-1547</v>
      </c>
      <c r="O24" s="85" t="n">
        <f aca="false">K24+H24+E24</f>
        <v>55237</v>
      </c>
      <c r="P24" s="87" t="n">
        <f aca="false">O24/(J24+G24+D24+1)</f>
        <v>0.408739085392926</v>
      </c>
      <c r="Q24" s="88"/>
      <c r="R24" s="89" t="s">
        <v>44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X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24918</v>
      </c>
      <c r="D25" s="86" t="n">
        <v>25756</v>
      </c>
      <c r="E25" s="86" t="n">
        <v>-838</v>
      </c>
      <c r="F25" s="85" t="n">
        <v>26499</v>
      </c>
      <c r="G25" s="86" t="n">
        <v>25997</v>
      </c>
      <c r="H25" s="86" t="n">
        <v>502</v>
      </c>
      <c r="I25" s="85" t="n">
        <v>25053</v>
      </c>
      <c r="J25" s="86" t="n">
        <v>24576</v>
      </c>
      <c r="K25" s="86" t="n">
        <v>477</v>
      </c>
      <c r="L25" s="85" t="n">
        <v>24053</v>
      </c>
      <c r="M25" s="86" t="n">
        <v>24812</v>
      </c>
      <c r="N25" s="86" t="n">
        <v>-759</v>
      </c>
      <c r="O25" s="85" t="n">
        <f aca="false">K25+H25+E25</f>
        <v>141</v>
      </c>
      <c r="P25" s="87" t="n">
        <f aca="false">O25/(J25+G25+D25+1)</f>
        <v>0.0018472422376523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236666</v>
      </c>
      <c r="D26" s="86" t="n">
        <v>150094</v>
      </c>
      <c r="E26" s="86" t="n">
        <v>86572</v>
      </c>
      <c r="F26" s="85" t="n">
        <v>195647</v>
      </c>
      <c r="G26" s="86" t="n">
        <v>152328</v>
      </c>
      <c r="H26" s="86" t="n">
        <v>43319</v>
      </c>
      <c r="I26" s="85" t="n">
        <v>121904</v>
      </c>
      <c r="J26" s="86" t="n">
        <v>135935</v>
      </c>
      <c r="K26" s="86" t="n">
        <v>-14031</v>
      </c>
      <c r="L26" s="85" t="n">
        <v>119607</v>
      </c>
      <c r="M26" s="86" t="n">
        <v>131111</v>
      </c>
      <c r="N26" s="86" t="n">
        <v>-11504</v>
      </c>
      <c r="O26" s="85" t="n">
        <f aca="false">K26+H26+E26</f>
        <v>115860</v>
      </c>
      <c r="P26" s="87" t="n">
        <f aca="false">O26/(J26+G26+D26+1)</f>
        <v>0.26430451822483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48148</v>
      </c>
      <c r="D27" s="86" t="n">
        <v>19140</v>
      </c>
      <c r="E27" s="86" t="n">
        <v>29008</v>
      </c>
      <c r="F27" s="85" t="n">
        <v>30547</v>
      </c>
      <c r="G27" s="86" t="n">
        <v>22374</v>
      </c>
      <c r="H27" s="86" t="n">
        <v>8173</v>
      </c>
      <c r="I27" s="85" t="n">
        <v>6552</v>
      </c>
      <c r="J27" s="86" t="n">
        <v>12374</v>
      </c>
      <c r="K27" s="86" t="n">
        <v>-5822</v>
      </c>
      <c r="L27" s="85" t="n">
        <v>10927</v>
      </c>
      <c r="M27" s="86" t="n">
        <v>14411</v>
      </c>
      <c r="N27" s="86" t="n">
        <v>-3484</v>
      </c>
      <c r="O27" s="85" t="n">
        <f aca="false">K27+H27+E27</f>
        <v>31359</v>
      </c>
      <c r="P27" s="87" t="n">
        <f aca="false">O27/(J27+G27+D27+1)</f>
        <v>0.581918387797139</v>
      </c>
      <c r="Q27" s="88"/>
      <c r="R27" s="89" t="s">
        <v>44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X</v>
      </c>
      <c r="U27" s="116" t="str">
        <f aca="false">IF($C$4="High Inventory",IF(AND($O27&gt;=0,$P27&gt;=Summary!$C$150),"X"," "),IF(AND($O27&lt;=0,$P27&lt;=-Summary!$C$150),"X"," "))</f>
        <v>X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137258</v>
      </c>
      <c r="D28" s="86" t="n">
        <v>107938</v>
      </c>
      <c r="E28" s="86" t="n">
        <v>29320</v>
      </c>
      <c r="F28" s="85" t="n">
        <v>89270</v>
      </c>
      <c r="G28" s="86" t="n">
        <v>104063</v>
      </c>
      <c r="H28" s="86" t="n">
        <v>-14793</v>
      </c>
      <c r="I28" s="85" t="n">
        <v>84383</v>
      </c>
      <c r="J28" s="86" t="n">
        <v>91974</v>
      </c>
      <c r="K28" s="86" t="n">
        <v>-7591</v>
      </c>
      <c r="L28" s="85" t="n">
        <v>84389</v>
      </c>
      <c r="M28" s="86" t="n">
        <v>93122</v>
      </c>
      <c r="N28" s="86" t="n">
        <v>-8733</v>
      </c>
      <c r="O28" s="85" t="n">
        <f aca="false">K28+H28+E28</f>
        <v>6936</v>
      </c>
      <c r="P28" s="87" t="n">
        <f aca="false">O28/(J28+G28+D28+1)</f>
        <v>0.0228175908624365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X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0</v>
      </c>
      <c r="D29" s="86" t="n">
        <v>21724</v>
      </c>
      <c r="E29" s="86" t="n">
        <v>-21724</v>
      </c>
      <c r="F29" s="85" t="n">
        <v>24500</v>
      </c>
      <c r="G29" s="86" t="n">
        <v>15566</v>
      </c>
      <c r="H29" s="86" t="n">
        <v>8934</v>
      </c>
      <c r="I29" s="85" t="n">
        <v>22016</v>
      </c>
      <c r="J29" s="86" t="n">
        <v>15566</v>
      </c>
      <c r="K29" s="86" t="n">
        <v>6450</v>
      </c>
      <c r="L29" s="85" t="n">
        <v>24382</v>
      </c>
      <c r="M29" s="86" t="n">
        <v>15566</v>
      </c>
      <c r="N29" s="86" t="n">
        <v>8816</v>
      </c>
      <c r="O29" s="85" t="n">
        <f aca="false">K29+H29+E29</f>
        <v>-6340</v>
      </c>
      <c r="P29" s="87" t="n">
        <f aca="false">O29/(J29+G29+D29+1)</f>
        <v>-0.119946270125054</v>
      </c>
      <c r="Q29" s="118"/>
      <c r="R29" s="89" t="s">
        <v>15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 </v>
      </c>
      <c r="U29" s="116" t="str">
        <f aca="false">IF($C$4="High Inventory",IF(AND($O29&gt;=0,$P29&gt;=Summary!$C$150),"X"," "),IF(AND($O29&lt;=0,$P29&lt;=-Summary!$C$150),"X"," "))</f>
        <v> 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206433</v>
      </c>
      <c r="D30" s="86" t="n">
        <v>510867</v>
      </c>
      <c r="E30" s="86" t="n">
        <v>-304434</v>
      </c>
      <c r="F30" s="85" t="n">
        <v>509877</v>
      </c>
      <c r="G30" s="86" t="n">
        <v>466723</v>
      </c>
      <c r="H30" s="86" t="n">
        <v>43154</v>
      </c>
      <c r="I30" s="85" t="n">
        <v>346823</v>
      </c>
      <c r="J30" s="86" t="n">
        <v>317300</v>
      </c>
      <c r="K30" s="86" t="n">
        <v>29523</v>
      </c>
      <c r="L30" s="85" t="n">
        <v>316905</v>
      </c>
      <c r="M30" s="86" t="n">
        <v>317978</v>
      </c>
      <c r="N30" s="86" t="n">
        <v>-1073</v>
      </c>
      <c r="O30" s="85" t="n">
        <f aca="false">K30+H30+E30</f>
        <v>-231757</v>
      </c>
      <c r="P30" s="87" t="n">
        <f aca="false">O30/(J30+G30+D30+1)</f>
        <v>-0.178977998920372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40520</v>
      </c>
      <c r="D31" s="86" t="n">
        <v>27768</v>
      </c>
      <c r="E31" s="86" t="n">
        <v>12752</v>
      </c>
      <c r="F31" s="85" t="n">
        <v>24496</v>
      </c>
      <c r="G31" s="86" t="n">
        <v>28847</v>
      </c>
      <c r="H31" s="86" t="n">
        <v>-4351</v>
      </c>
      <c r="I31" s="85" t="n">
        <v>22471</v>
      </c>
      <c r="J31" s="86" t="n">
        <v>26363</v>
      </c>
      <c r="K31" s="86" t="n">
        <v>-3892</v>
      </c>
      <c r="L31" s="85" t="n">
        <v>22471</v>
      </c>
      <c r="M31" s="86" t="n">
        <v>23336</v>
      </c>
      <c r="N31" s="86" t="n">
        <v>-865</v>
      </c>
      <c r="O31" s="85" t="n">
        <f aca="false">K31+H31+E31</f>
        <v>4509</v>
      </c>
      <c r="P31" s="87" t="n">
        <f aca="false">O31/(J31+G31+D31+1)</f>
        <v>0.0543390496390653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20000</v>
      </c>
      <c r="D32" s="86" t="n">
        <v>17595</v>
      </c>
      <c r="E32" s="86" t="n">
        <v>2405</v>
      </c>
      <c r="F32" s="85" t="n">
        <v>12000</v>
      </c>
      <c r="G32" s="86" t="n">
        <v>21516</v>
      </c>
      <c r="H32" s="86" t="n">
        <v>-9516</v>
      </c>
      <c r="I32" s="85" t="n">
        <v>16990</v>
      </c>
      <c r="J32" s="86" t="n">
        <v>22327</v>
      </c>
      <c r="K32" s="86" t="n">
        <v>-5337</v>
      </c>
      <c r="L32" s="85" t="n">
        <v>12483</v>
      </c>
      <c r="M32" s="86" t="n">
        <v>13004</v>
      </c>
      <c r="N32" s="86" t="n">
        <v>-521</v>
      </c>
      <c r="O32" s="85" t="n">
        <f aca="false">K32+H32+E32</f>
        <v>-12448</v>
      </c>
      <c r="P32" s="87" t="n">
        <f aca="false">O32/(J32+G32+D32+1)</f>
        <v>-0.202607464314198</v>
      </c>
      <c r="Q32" s="88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12830</v>
      </c>
      <c r="D33" s="134" t="n">
        <v>10276</v>
      </c>
      <c r="E33" s="134" t="n">
        <v>2554</v>
      </c>
      <c r="F33" s="133" t="n">
        <v>9728</v>
      </c>
      <c r="G33" s="134" t="n">
        <v>10815</v>
      </c>
      <c r="H33" s="134" t="n">
        <v>-1087</v>
      </c>
      <c r="I33" s="133" t="n">
        <v>8617</v>
      </c>
      <c r="J33" s="134" t="n">
        <v>7728</v>
      </c>
      <c r="K33" s="134" t="n">
        <v>889</v>
      </c>
      <c r="L33" s="133" t="n">
        <v>8617</v>
      </c>
      <c r="M33" s="134" t="n">
        <v>5724</v>
      </c>
      <c r="N33" s="134" t="n">
        <v>2893</v>
      </c>
      <c r="O33" s="85" t="n">
        <f aca="false">K33+H33+E33</f>
        <v>2356</v>
      </c>
      <c r="P33" s="87" t="n">
        <f aca="false">O33/(J33+G33+D33+1)</f>
        <v>0.0817487855655795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45260</v>
      </c>
      <c r="D34" s="86" t="n">
        <v>50723</v>
      </c>
      <c r="E34" s="86" t="n">
        <v>-5463</v>
      </c>
      <c r="F34" s="85" t="n">
        <v>51478</v>
      </c>
      <c r="G34" s="86" t="n">
        <v>49680</v>
      </c>
      <c r="H34" s="86" t="n">
        <v>1798</v>
      </c>
      <c r="I34" s="85" t="n">
        <v>49823</v>
      </c>
      <c r="J34" s="86" t="n">
        <v>48684</v>
      </c>
      <c r="K34" s="86" t="n">
        <v>1139</v>
      </c>
      <c r="L34" s="85" t="n">
        <v>48822</v>
      </c>
      <c r="M34" s="86" t="n">
        <v>40621</v>
      </c>
      <c r="N34" s="86" t="n">
        <v>8201</v>
      </c>
      <c r="O34" s="85" t="n">
        <f aca="false">K34+H34+E34</f>
        <v>-2526</v>
      </c>
      <c r="P34" s="87" t="n">
        <f aca="false">O34/(J34+G34+D34+1)</f>
        <v>-0.0169430135222151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 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65867</v>
      </c>
      <c r="D35" s="86" t="n">
        <v>30808</v>
      </c>
      <c r="E35" s="86" t="n">
        <v>35059</v>
      </c>
      <c r="F35" s="85" t="n">
        <v>89840</v>
      </c>
      <c r="G35" s="86" t="n">
        <v>33146</v>
      </c>
      <c r="H35" s="86" t="n">
        <v>56694</v>
      </c>
      <c r="I35" s="85" t="n">
        <v>34080</v>
      </c>
      <c r="J35" s="86" t="n">
        <v>21525</v>
      </c>
      <c r="K35" s="86" t="n">
        <v>12555</v>
      </c>
      <c r="L35" s="85" t="n">
        <v>34080</v>
      </c>
      <c r="M35" s="86" t="n">
        <v>19877</v>
      </c>
      <c r="N35" s="86" t="n">
        <v>14203</v>
      </c>
      <c r="O35" s="85" t="n">
        <f aca="false">K35+H35+E35</f>
        <v>104308</v>
      </c>
      <c r="P35" s="87" t="n">
        <f aca="false">O35/(J35+G35+D35+1)</f>
        <v>1.22026204960225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4983</v>
      </c>
      <c r="D36" s="86" t="n">
        <v>1383</v>
      </c>
      <c r="E36" s="86" t="n">
        <v>3600</v>
      </c>
      <c r="F36" s="85" t="n">
        <v>0</v>
      </c>
      <c r="G36" s="86" t="n">
        <v>1141</v>
      </c>
      <c r="H36" s="86" t="n">
        <v>-1141</v>
      </c>
      <c r="I36" s="85" t="n">
        <v>0</v>
      </c>
      <c r="J36" s="86" t="n">
        <v>1031</v>
      </c>
      <c r="K36" s="86" t="n">
        <v>-1031</v>
      </c>
      <c r="L36" s="85" t="n">
        <v>0</v>
      </c>
      <c r="M36" s="86" t="n">
        <v>913</v>
      </c>
      <c r="N36" s="86" t="n">
        <v>-913</v>
      </c>
      <c r="O36" s="85" t="n">
        <f aca="false">K36+H36+E36</f>
        <v>1428</v>
      </c>
      <c r="P36" s="87" t="n">
        <f aca="false">O36/(J36+G36+D36+1)</f>
        <v>0.401574803149606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X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354</v>
      </c>
      <c r="D37" s="86" t="n">
        <v>353</v>
      </c>
      <c r="E37" s="86" t="n">
        <v>1</v>
      </c>
      <c r="F37" s="85" t="n">
        <v>275</v>
      </c>
      <c r="G37" s="86" t="n">
        <v>386</v>
      </c>
      <c r="H37" s="86" t="n">
        <v>-111</v>
      </c>
      <c r="I37" s="85" t="n">
        <v>357</v>
      </c>
      <c r="J37" s="86" t="n">
        <v>202</v>
      </c>
      <c r="K37" s="86" t="n">
        <v>155</v>
      </c>
      <c r="L37" s="85" t="n">
        <v>228</v>
      </c>
      <c r="M37" s="86" t="n">
        <v>196</v>
      </c>
      <c r="N37" s="86" t="n">
        <v>32</v>
      </c>
      <c r="O37" s="85" t="n">
        <f aca="false">K37+H37+E37</f>
        <v>45</v>
      </c>
      <c r="P37" s="87" t="n">
        <f aca="false">O37/(J37+G37+D37+1)</f>
        <v>0.0477707006369427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31241</v>
      </c>
      <c r="D38" s="86" t="n">
        <v>15818</v>
      </c>
      <c r="E38" s="86" t="n">
        <v>15423</v>
      </c>
      <c r="F38" s="85" t="n">
        <v>16722</v>
      </c>
      <c r="G38" s="86" t="n">
        <v>16554</v>
      </c>
      <c r="H38" s="86" t="n">
        <v>168</v>
      </c>
      <c r="I38" s="85" t="n">
        <v>9678</v>
      </c>
      <c r="J38" s="86" t="n">
        <v>10304</v>
      </c>
      <c r="K38" s="86" t="n">
        <v>-626</v>
      </c>
      <c r="L38" s="85" t="n">
        <v>8522</v>
      </c>
      <c r="M38" s="86" t="n">
        <v>10392</v>
      </c>
      <c r="N38" s="86" t="n">
        <v>-1870</v>
      </c>
      <c r="O38" s="85" t="n">
        <f aca="false">K38+H38+E38</f>
        <v>14965</v>
      </c>
      <c r="P38" s="87" t="n">
        <f aca="false">O38/(J38+G38+D38+1)</f>
        <v>0.350657262694191</v>
      </c>
      <c r="Q38" s="8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42455</v>
      </c>
      <c r="D39" s="86" t="n">
        <v>965</v>
      </c>
      <c r="E39" s="86" t="n">
        <v>41490</v>
      </c>
      <c r="F39" s="85" t="n">
        <v>105</v>
      </c>
      <c r="G39" s="86" t="n">
        <v>1357</v>
      </c>
      <c r="H39" s="86" t="n">
        <v>-1252</v>
      </c>
      <c r="I39" s="85" t="n">
        <v>4030</v>
      </c>
      <c r="J39" s="86" t="n">
        <v>7921</v>
      </c>
      <c r="K39" s="86" t="n">
        <v>-3891</v>
      </c>
      <c r="L39" s="85" t="n">
        <v>4175</v>
      </c>
      <c r="M39" s="86" t="n">
        <v>7966</v>
      </c>
      <c r="N39" s="86" t="n">
        <v>-3791</v>
      </c>
      <c r="O39" s="85" t="n">
        <f aca="false">K39+H39+E39</f>
        <v>36347</v>
      </c>
      <c r="P39" s="87" t="n">
        <f aca="false">O39/(J39+G39+D39+1)</f>
        <v>3.54812573213588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6700</v>
      </c>
      <c r="D40" s="86" t="n">
        <v>6360</v>
      </c>
      <c r="E40" s="86" t="n">
        <v>340</v>
      </c>
      <c r="F40" s="85" t="n">
        <v>6237</v>
      </c>
      <c r="G40" s="86" t="n">
        <v>6526</v>
      </c>
      <c r="H40" s="86" t="n">
        <v>-289</v>
      </c>
      <c r="I40" s="85" t="n">
        <v>5800</v>
      </c>
      <c r="J40" s="86" t="n">
        <v>6487</v>
      </c>
      <c r="K40" s="86" t="n">
        <v>-687</v>
      </c>
      <c r="L40" s="85" t="n">
        <v>4000</v>
      </c>
      <c r="M40" s="86" t="n">
        <v>6583</v>
      </c>
      <c r="N40" s="86" t="n">
        <v>-2583</v>
      </c>
      <c r="O40" s="85" t="n">
        <f aca="false">K40+H40+E40</f>
        <v>-636</v>
      </c>
      <c r="P40" s="87" t="n">
        <f aca="false">O40/(J40+G40+D40+1)</f>
        <v>-0.0328275007742335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483346</v>
      </c>
      <c r="D41" s="86" t="n">
        <v>399480</v>
      </c>
      <c r="E41" s="86" t="n">
        <v>83866</v>
      </c>
      <c r="F41" s="85" t="n">
        <v>468199</v>
      </c>
      <c r="G41" s="86" t="n">
        <v>427790</v>
      </c>
      <c r="H41" s="86" t="n">
        <v>40409</v>
      </c>
      <c r="I41" s="85" t="n">
        <v>385727</v>
      </c>
      <c r="J41" s="86" t="n">
        <v>364058</v>
      </c>
      <c r="K41" s="86" t="n">
        <v>21669</v>
      </c>
      <c r="L41" s="85" t="n">
        <v>358791</v>
      </c>
      <c r="M41" s="86" t="n">
        <v>391972</v>
      </c>
      <c r="N41" s="86" t="n">
        <v>-33181</v>
      </c>
      <c r="O41" s="85" t="n">
        <f aca="false">K41+H41+E41</f>
        <v>145944</v>
      </c>
      <c r="P41" s="87" t="n">
        <f aca="false">O41/(J41+G41+D41+1)</f>
        <v>0.122505202173371</v>
      </c>
      <c r="Q41" s="88"/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1150</v>
      </c>
      <c r="D42" s="86" t="n">
        <v>457</v>
      </c>
      <c r="E42" s="86" t="n">
        <v>693</v>
      </c>
      <c r="F42" s="85" t="n">
        <v>430</v>
      </c>
      <c r="G42" s="86" t="n">
        <v>445</v>
      </c>
      <c r="H42" s="86" t="n">
        <v>-15</v>
      </c>
      <c r="I42" s="85" t="n">
        <v>430</v>
      </c>
      <c r="J42" s="86" t="n">
        <v>451</v>
      </c>
      <c r="K42" s="86" t="n">
        <v>-21</v>
      </c>
      <c r="L42" s="85" t="n">
        <v>430</v>
      </c>
      <c r="M42" s="86" t="n">
        <v>427</v>
      </c>
      <c r="N42" s="86" t="n">
        <v>3</v>
      </c>
      <c r="O42" s="85" t="n">
        <f aca="false">K42+H42+E42</f>
        <v>657</v>
      </c>
      <c r="P42" s="87" t="n">
        <f aca="false">O42/(J42+G42+D42+1)</f>
        <v>0.485228951255539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X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11087</v>
      </c>
      <c r="E43" s="86" t="n">
        <v>-87</v>
      </c>
      <c r="F43" s="85" t="n">
        <v>11000</v>
      </c>
      <c r="G43" s="86" t="n">
        <v>10390</v>
      </c>
      <c r="H43" s="86" t="n">
        <v>610</v>
      </c>
      <c r="I43" s="85" t="n">
        <v>11000</v>
      </c>
      <c r="J43" s="86" t="n">
        <v>10667</v>
      </c>
      <c r="K43" s="86" t="n">
        <v>333</v>
      </c>
      <c r="L43" s="85" t="n">
        <v>11000</v>
      </c>
      <c r="M43" s="86" t="n">
        <v>11694</v>
      </c>
      <c r="N43" s="86" t="n">
        <v>-694</v>
      </c>
      <c r="O43" s="85" t="n">
        <f aca="false">K43+H43+E43</f>
        <v>856</v>
      </c>
      <c r="P43" s="87" t="n">
        <f aca="false">O43/(J43+G43+D43+1)</f>
        <v>0.0266293358220563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4742</v>
      </c>
      <c r="D44" s="86" t="n">
        <v>4335</v>
      </c>
      <c r="E44" s="86" t="n">
        <v>407</v>
      </c>
      <c r="F44" s="85" t="n">
        <v>4411</v>
      </c>
      <c r="G44" s="86" t="n">
        <v>3524</v>
      </c>
      <c r="H44" s="86" t="n">
        <v>887</v>
      </c>
      <c r="I44" s="85" t="n">
        <v>4162</v>
      </c>
      <c r="J44" s="86" t="n">
        <v>2810</v>
      </c>
      <c r="K44" s="86" t="n">
        <v>1352</v>
      </c>
      <c r="L44" s="85" t="n">
        <v>4413</v>
      </c>
      <c r="M44" s="86" t="n">
        <v>2676</v>
      </c>
      <c r="N44" s="86" t="n">
        <v>1737</v>
      </c>
      <c r="O44" s="85" t="n">
        <f aca="false">K44+H44+E44</f>
        <v>2646</v>
      </c>
      <c r="P44" s="87" t="n">
        <f aca="false">O44/(J44+G44+D44+1)</f>
        <v>0.247985004686036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70808</v>
      </c>
      <c r="D45" s="86" t="n">
        <v>68603</v>
      </c>
      <c r="E45" s="86" t="n">
        <v>2205</v>
      </c>
      <c r="F45" s="85" t="n">
        <v>45307</v>
      </c>
      <c r="G45" s="86" t="n">
        <v>66162</v>
      </c>
      <c r="H45" s="86" t="n">
        <v>-20855</v>
      </c>
      <c r="I45" s="85" t="n">
        <v>57999</v>
      </c>
      <c r="J45" s="86" t="n">
        <v>49693</v>
      </c>
      <c r="K45" s="86" t="n">
        <v>8306</v>
      </c>
      <c r="L45" s="85" t="n">
        <v>60633</v>
      </c>
      <c r="M45" s="86" t="n">
        <v>70032</v>
      </c>
      <c r="N45" s="86" t="n">
        <v>-9399</v>
      </c>
      <c r="O45" s="85" t="n">
        <f aca="false">K45+H45+E45</f>
        <v>-10344</v>
      </c>
      <c r="P45" s="87" t="n">
        <f aca="false">O45/(J45+G45+D45+1)</f>
        <v>-0.0560775023175882</v>
      </c>
      <c r="Q45" s="88"/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 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0</v>
      </c>
      <c r="D46" s="86" t="n">
        <v>225</v>
      </c>
      <c r="E46" s="86" t="n">
        <v>-225</v>
      </c>
      <c r="F46" s="85" t="n">
        <v>0</v>
      </c>
      <c r="G46" s="86" t="n">
        <v>314</v>
      </c>
      <c r="H46" s="86" t="n">
        <v>-314</v>
      </c>
      <c r="I46" s="85" t="n">
        <v>214</v>
      </c>
      <c r="J46" s="86" t="n">
        <v>460</v>
      </c>
      <c r="K46" s="86" t="n">
        <v>-246</v>
      </c>
      <c r="L46" s="85" t="n">
        <v>310</v>
      </c>
      <c r="M46" s="86" t="n">
        <v>302</v>
      </c>
      <c r="N46" s="86" t="n">
        <v>8</v>
      </c>
      <c r="O46" s="85" t="n">
        <f aca="false">K46+H46+E46</f>
        <v>-785</v>
      </c>
      <c r="P46" s="87" t="n">
        <f aca="false">O46/(J46+G46+D46+1)</f>
        <v>-0.785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5761</v>
      </c>
      <c r="D47" s="86" t="n">
        <v>6793</v>
      </c>
      <c r="E47" s="86" t="n">
        <v>-1032</v>
      </c>
      <c r="F47" s="85" t="n">
        <v>11047</v>
      </c>
      <c r="G47" s="86" t="n">
        <v>6876</v>
      </c>
      <c r="H47" s="86" t="n">
        <v>4171</v>
      </c>
      <c r="I47" s="85" t="n">
        <v>0</v>
      </c>
      <c r="J47" s="86" t="n">
        <v>386</v>
      </c>
      <c r="K47" s="86" t="n">
        <v>-386</v>
      </c>
      <c r="L47" s="85" t="n">
        <v>0</v>
      </c>
      <c r="M47" s="86" t="n">
        <v>0</v>
      </c>
      <c r="N47" s="86" t="n">
        <v>0</v>
      </c>
      <c r="O47" s="85" t="n">
        <f aca="false">K47+H47+E47</f>
        <v>2753</v>
      </c>
      <c r="P47" s="87" t="n">
        <f aca="false">O47/(J47+G47+D47+1)</f>
        <v>0.195859419464997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X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96" t="s">
        <v>17</v>
      </c>
      <c r="C51" s="85" t="n">
        <v>0</v>
      </c>
      <c r="D51" s="86" t="n">
        <v>1</v>
      </c>
      <c r="E51" s="93" t="n">
        <v>-1</v>
      </c>
      <c r="F51" s="85" t="n">
        <v>0</v>
      </c>
      <c r="G51" s="86" t="n">
        <v>0</v>
      </c>
      <c r="H51" s="93" t="n">
        <v>0</v>
      </c>
      <c r="I51" s="85" t="n">
        <v>0</v>
      </c>
      <c r="J51" s="86" t="n">
        <v>0</v>
      </c>
      <c r="K51" s="93" t="n">
        <v>0</v>
      </c>
      <c r="L51" s="85" t="n">
        <v>0</v>
      </c>
      <c r="M51" s="86" t="n">
        <v>0</v>
      </c>
      <c r="N51" s="93" t="n">
        <v>0</v>
      </c>
      <c r="O51" s="85" t="n">
        <f aca="false">K51+H51+E51</f>
        <v>-1</v>
      </c>
      <c r="P51" s="87" t="n">
        <f aca="false">O51/(J51+G51+D51+1)</f>
        <v>-0.5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100</v>
      </c>
      <c r="B52" s="77" t="s">
        <v>17</v>
      </c>
      <c r="C52" s="85"/>
      <c r="D52" s="86"/>
      <c r="E52" s="86"/>
      <c r="F52" s="85" t="n">
        <v>5000</v>
      </c>
      <c r="G52" s="86" t="n">
        <v>0</v>
      </c>
      <c r="H52" s="86" t="n">
        <v>5000</v>
      </c>
      <c r="I52" s="85" t="n">
        <v>5000</v>
      </c>
      <c r="J52" s="86" t="n">
        <v>0</v>
      </c>
      <c r="K52" s="86" t="n">
        <v>5000</v>
      </c>
      <c r="L52" s="85" t="n">
        <v>5000</v>
      </c>
      <c r="M52" s="86" t="n">
        <v>0</v>
      </c>
      <c r="N52" s="86" t="n">
        <v>5000</v>
      </c>
      <c r="O52" s="85" t="n">
        <f aca="false">K52+H52+E52</f>
        <v>10000</v>
      </c>
      <c r="P52" s="87" t="n">
        <f aca="false">O52/(J52+G52+D52+1)</f>
        <v>10000</v>
      </c>
      <c r="Q52" s="88"/>
      <c r="R52" s="89" t="s">
        <v>44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X</v>
      </c>
      <c r="U52" s="116" t="str">
        <f aca="false">IF($C$4="High Inventory",IF(AND($O52&gt;=0,$P52&gt;=Summary!$C$150),"X"," "),IF(AND($O52&lt;=0,$P52&lt;=-Summary!$C$150),"X"," "))</f>
        <v>X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112</v>
      </c>
      <c r="B53" s="77" t="s">
        <v>17</v>
      </c>
      <c r="C53" s="85" t="n">
        <v>0</v>
      </c>
      <c r="D53" s="86" t="n">
        <v>25</v>
      </c>
      <c r="E53" s="86" t="n">
        <v>-25</v>
      </c>
      <c r="F53" s="85" t="n">
        <v>0</v>
      </c>
      <c r="G53" s="86" t="n">
        <v>37</v>
      </c>
      <c r="H53" s="86" t="n">
        <v>-37</v>
      </c>
      <c r="I53" s="85" t="n">
        <v>0</v>
      </c>
      <c r="J53" s="86" t="n">
        <v>37</v>
      </c>
      <c r="K53" s="86" t="n">
        <v>-37</v>
      </c>
      <c r="L53" s="85" t="n">
        <v>0</v>
      </c>
      <c r="M53" s="86" t="n">
        <v>37</v>
      </c>
      <c r="N53" s="86" t="n">
        <v>-37</v>
      </c>
      <c r="O53" s="85" t="n">
        <f aca="false">K53+H53+E53</f>
        <v>-99</v>
      </c>
      <c r="P53" s="87" t="n">
        <f aca="false">O53/(J53+G53+D53+1)</f>
        <v>-0.99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113</v>
      </c>
      <c r="B54" s="77" t="s">
        <v>17</v>
      </c>
      <c r="C54" s="85" t="n">
        <v>0</v>
      </c>
      <c r="D54" s="86" t="n">
        <v>10</v>
      </c>
      <c r="E54" s="86" t="n">
        <v>-10</v>
      </c>
      <c r="F54" s="85" t="n">
        <v>0</v>
      </c>
      <c r="G54" s="86" t="n">
        <v>17</v>
      </c>
      <c r="H54" s="86" t="n">
        <v>-17</v>
      </c>
      <c r="I54" s="85" t="n">
        <v>0</v>
      </c>
      <c r="J54" s="86" t="n">
        <v>17</v>
      </c>
      <c r="K54" s="86" t="n">
        <v>-17</v>
      </c>
      <c r="L54" s="85" t="n">
        <v>0</v>
      </c>
      <c r="M54" s="86" t="n">
        <v>17</v>
      </c>
      <c r="N54" s="86" t="n">
        <v>-17</v>
      </c>
      <c r="O54" s="85" t="n">
        <f aca="false">K54+H54+E54</f>
        <v>-44</v>
      </c>
      <c r="P54" s="87" t="n">
        <f aca="false">O54/(J54+G54+D54+1)</f>
        <v>-0.977777777777778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117</v>
      </c>
      <c r="B55" s="77" t="s">
        <v>17</v>
      </c>
      <c r="C55" s="85" t="n">
        <v>0</v>
      </c>
      <c r="D55" s="86" t="n">
        <v>0</v>
      </c>
      <c r="E55" s="86" t="n">
        <v>0</v>
      </c>
      <c r="F55" s="85" t="n">
        <v>0</v>
      </c>
      <c r="G55" s="86" t="n">
        <v>0</v>
      </c>
      <c r="H55" s="86" t="n">
        <v>0</v>
      </c>
      <c r="I55" s="85" t="n">
        <v>0</v>
      </c>
      <c r="J55" s="86" t="n">
        <v>0</v>
      </c>
      <c r="K55" s="86" t="n">
        <v>0</v>
      </c>
      <c r="L55" s="85" t="n">
        <v>0</v>
      </c>
      <c r="M55" s="86" t="n">
        <v>0</v>
      </c>
      <c r="N55" s="86" t="n">
        <v>0</v>
      </c>
      <c r="O55" s="85" t="n">
        <f aca="false">K55+H55+E55</f>
        <v>0</v>
      </c>
      <c r="P55" s="87" t="n">
        <f aca="false">O55/(J55+G55+D55+1)</f>
        <v>0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127</v>
      </c>
      <c r="B56" s="77" t="s">
        <v>17</v>
      </c>
      <c r="C56" s="85" t="n">
        <v>0</v>
      </c>
      <c r="D56" s="86" t="n">
        <v>5</v>
      </c>
      <c r="E56" s="86" t="n">
        <v>-5</v>
      </c>
      <c r="F56" s="85" t="n">
        <v>0</v>
      </c>
      <c r="G56" s="86" t="n">
        <v>5</v>
      </c>
      <c r="H56" s="86" t="n">
        <v>-5</v>
      </c>
      <c r="I56" s="85" t="n">
        <v>0</v>
      </c>
      <c r="J56" s="86" t="n">
        <v>6</v>
      </c>
      <c r="K56" s="86" t="n">
        <v>-6</v>
      </c>
      <c r="L56" s="85" t="n">
        <v>0</v>
      </c>
      <c r="M56" s="86" t="n">
        <v>5</v>
      </c>
      <c r="N56" s="86" t="n">
        <v>-5</v>
      </c>
      <c r="O56" s="85" t="n">
        <f aca="false">K56+H56+E56</f>
        <v>-16</v>
      </c>
      <c r="P56" s="87" t="n">
        <f aca="false">O56/(J56+G56+D56+1)</f>
        <v>-0.941176470588235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128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1</v>
      </c>
      <c r="H57" s="86" t="n">
        <v>-1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1</v>
      </c>
      <c r="N57" s="86" t="n">
        <v>-1</v>
      </c>
      <c r="O57" s="85" t="n">
        <f aca="false">K57+H57+E57</f>
        <v>-1</v>
      </c>
      <c r="P57" s="87" t="n">
        <f aca="false">O57/(J57+G57+D57+1)</f>
        <v>-0.5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129</v>
      </c>
      <c r="B58" s="77" t="s">
        <v>17</v>
      </c>
      <c r="C58" s="85" t="n">
        <v>0</v>
      </c>
      <c r="D58" s="86" t="n">
        <v>581</v>
      </c>
      <c r="E58" s="86" t="n">
        <v>-581</v>
      </c>
      <c r="F58" s="85" t="n">
        <v>0</v>
      </c>
      <c r="G58" s="86" t="n">
        <v>479</v>
      </c>
      <c r="H58" s="86" t="n">
        <v>-479</v>
      </c>
      <c r="I58" s="85" t="n">
        <v>0</v>
      </c>
      <c r="J58" s="86" t="n">
        <v>7</v>
      </c>
      <c r="K58" s="86" t="n">
        <v>-7</v>
      </c>
      <c r="L58" s="85" t="n">
        <v>0</v>
      </c>
      <c r="M58" s="86" t="n">
        <v>0</v>
      </c>
      <c r="N58" s="86" t="n">
        <v>0</v>
      </c>
      <c r="O58" s="85" t="n">
        <f aca="false">K58+H58+E58</f>
        <v>-1067</v>
      </c>
      <c r="P58" s="87" t="n">
        <f aca="false">O58/(J58+G58+D58+1)</f>
        <v>-0.999063670411985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132</v>
      </c>
      <c r="B59" s="77" t="s">
        <v>17</v>
      </c>
      <c r="C59" s="85" t="n">
        <v>0</v>
      </c>
      <c r="D59" s="86" t="n">
        <v>78</v>
      </c>
      <c r="E59" s="86" t="n">
        <v>-78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-78</v>
      </c>
      <c r="P59" s="87" t="n">
        <f aca="false">O59/(J59+G59+D59+1)</f>
        <v>-0.987341772151899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133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140</v>
      </c>
      <c r="B61" s="77" t="s">
        <v>17</v>
      </c>
      <c r="C61" s="85"/>
      <c r="D61" s="86"/>
      <c r="E61" s="86"/>
      <c r="F61" s="85" t="n">
        <v>0</v>
      </c>
      <c r="G61" s="86" t="n">
        <v>0</v>
      </c>
      <c r="H61" s="86" t="n">
        <v>0</v>
      </c>
      <c r="I61" s="85" t="n">
        <v>0</v>
      </c>
      <c r="J61" s="86" t="n">
        <v>0</v>
      </c>
      <c r="K61" s="86" t="n">
        <v>0</v>
      </c>
      <c r="L61" s="85" t="n">
        <v>0</v>
      </c>
      <c r="M61" s="86" t="n">
        <v>0</v>
      </c>
      <c r="N61" s="86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145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194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195</v>
      </c>
      <c r="B64" s="77" t="s">
        <v>17</v>
      </c>
      <c r="C64" s="85" t="n">
        <v>0</v>
      </c>
      <c r="D64" s="86" t="n">
        <v>0</v>
      </c>
      <c r="E64" s="86" t="n">
        <v>0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0</v>
      </c>
      <c r="P64" s="87" t="n">
        <f aca="false">O64/(J64+G64+D64+1)</f>
        <v>0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196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0</v>
      </c>
      <c r="N65" s="86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197</v>
      </c>
      <c r="B66" s="77" t="s">
        <v>17</v>
      </c>
      <c r="C66" s="85" t="n">
        <v>0</v>
      </c>
      <c r="D66" s="86" t="n">
        <v>431</v>
      </c>
      <c r="E66" s="86" t="n">
        <v>-431</v>
      </c>
      <c r="F66" s="85" t="n">
        <v>0</v>
      </c>
      <c r="G66" s="86" t="n">
        <v>534</v>
      </c>
      <c r="H66" s="86" t="n">
        <v>-534</v>
      </c>
      <c r="I66" s="85" t="n">
        <v>0</v>
      </c>
      <c r="J66" s="86" t="n">
        <v>0</v>
      </c>
      <c r="K66" s="86" t="n">
        <v>0</v>
      </c>
      <c r="L66" s="85" t="n">
        <v>0</v>
      </c>
      <c r="M66" s="86" t="n">
        <v>0</v>
      </c>
      <c r="N66" s="86" t="n">
        <v>0</v>
      </c>
      <c r="O66" s="85" t="n">
        <f aca="false">K66+H66+E66</f>
        <v>-965</v>
      </c>
      <c r="P66" s="87" t="n">
        <f aca="false">O66/(J66+G66+D66+1)</f>
        <v>-0.998964803312629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213</v>
      </c>
      <c r="B67" s="77" t="s">
        <v>17</v>
      </c>
      <c r="C67" s="85"/>
      <c r="D67" s="86"/>
      <c r="E67" s="86"/>
      <c r="F67" s="85" t="n">
        <v>0</v>
      </c>
      <c r="G67" s="86" t="n">
        <v>664</v>
      </c>
      <c r="H67" s="86" t="n">
        <v>-664</v>
      </c>
      <c r="I67" s="85" t="n">
        <v>0</v>
      </c>
      <c r="J67" s="86" t="n">
        <v>677</v>
      </c>
      <c r="K67" s="86" t="n">
        <v>-677</v>
      </c>
      <c r="L67" s="85" t="n">
        <v>0</v>
      </c>
      <c r="M67" s="86" t="n">
        <v>677</v>
      </c>
      <c r="N67" s="86" t="n">
        <v>-677</v>
      </c>
      <c r="O67" s="85" t="n">
        <f aca="false">K67+H67+E67</f>
        <v>-1341</v>
      </c>
      <c r="P67" s="87" t="n">
        <f aca="false">O67/(J67+G67+D67+1)</f>
        <v>-0.999254843517139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254</v>
      </c>
      <c r="B68" s="77" t="s">
        <v>17</v>
      </c>
      <c r="C68" s="85" t="n">
        <v>12434</v>
      </c>
      <c r="D68" s="86" t="n">
        <v>11518</v>
      </c>
      <c r="E68" s="86" t="n">
        <v>916</v>
      </c>
      <c r="F68" s="85" t="n">
        <v>14400</v>
      </c>
      <c r="G68" s="86" t="n">
        <v>14211</v>
      </c>
      <c r="H68" s="86" t="n">
        <v>189</v>
      </c>
      <c r="I68" s="85" t="n">
        <v>12000</v>
      </c>
      <c r="J68" s="86" t="n">
        <v>10563</v>
      </c>
      <c r="K68" s="86" t="n">
        <v>1437</v>
      </c>
      <c r="L68" s="85" t="n">
        <v>12000</v>
      </c>
      <c r="M68" s="86" t="n">
        <v>11170</v>
      </c>
      <c r="N68" s="86" t="n">
        <v>830</v>
      </c>
      <c r="O68" s="85" t="n">
        <f aca="false">K68+H68+E68</f>
        <v>2542</v>
      </c>
      <c r="P68" s="87" t="n">
        <f aca="false">O68/(J68+G68+D68+1)</f>
        <v>0.0700410547488496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282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283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288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0</v>
      </c>
      <c r="N71" s="86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295</v>
      </c>
      <c r="B72" s="77" t="s">
        <v>17</v>
      </c>
      <c r="C72" s="85" t="n">
        <v>0</v>
      </c>
      <c r="D72" s="86" t="n">
        <v>0</v>
      </c>
      <c r="E72" s="86" t="n">
        <v>0</v>
      </c>
      <c r="F72" s="85" t="n">
        <v>0</v>
      </c>
      <c r="G72" s="86" t="n">
        <v>0</v>
      </c>
      <c r="H72" s="86" t="n">
        <v>0</v>
      </c>
      <c r="I72" s="85" t="n">
        <v>0</v>
      </c>
      <c r="J72" s="86" t="n">
        <v>0</v>
      </c>
      <c r="K72" s="86" t="n">
        <v>0</v>
      </c>
      <c r="L72" s="85" t="n">
        <v>0</v>
      </c>
      <c r="M72" s="86" t="n">
        <v>0</v>
      </c>
      <c r="N72" s="86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303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308</v>
      </c>
      <c r="B74" s="77" t="s">
        <v>17</v>
      </c>
      <c r="C74" s="85" t="n">
        <v>400</v>
      </c>
      <c r="D74" s="86" t="n">
        <v>318</v>
      </c>
      <c r="E74" s="86" t="n">
        <v>82</v>
      </c>
      <c r="F74" s="85" t="n">
        <v>400</v>
      </c>
      <c r="G74" s="86" t="n">
        <v>307</v>
      </c>
      <c r="H74" s="86" t="n">
        <v>93</v>
      </c>
      <c r="I74" s="85" t="n">
        <v>0</v>
      </c>
      <c r="J74" s="86" t="n">
        <v>0</v>
      </c>
      <c r="K74" s="86" t="n">
        <v>0</v>
      </c>
      <c r="L74" s="85" t="n">
        <v>0</v>
      </c>
      <c r="M74" s="86" t="n">
        <v>0</v>
      </c>
      <c r="N74" s="86" t="n">
        <v>0</v>
      </c>
      <c r="O74" s="85" t="n">
        <f aca="false">K74+H74+E74</f>
        <v>175</v>
      </c>
      <c r="P74" s="87" t="n">
        <f aca="false">O74/(J74+G74+D74+1)</f>
        <v>0.279552715654952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X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341</v>
      </c>
      <c r="B75" s="77" t="s">
        <v>17</v>
      </c>
      <c r="C75" s="85"/>
      <c r="D75" s="86"/>
      <c r="E75" s="86"/>
      <c r="F75" s="85" t="n">
        <v>0</v>
      </c>
      <c r="G75" s="86" t="n">
        <v>0</v>
      </c>
      <c r="H75" s="86" t="n">
        <v>0</v>
      </c>
      <c r="I75" s="85" t="n">
        <v>0</v>
      </c>
      <c r="J75" s="86" t="n">
        <v>0</v>
      </c>
      <c r="K75" s="86" t="n">
        <v>0</v>
      </c>
      <c r="L75" s="85" t="n">
        <v>0</v>
      </c>
      <c r="M75" s="86" t="n">
        <v>0</v>
      </c>
      <c r="N75" s="86" t="n">
        <v>0</v>
      </c>
      <c r="O75" s="85" t="n">
        <f aca="false">K75+H75+E75</f>
        <v>0</v>
      </c>
      <c r="P75" s="87" t="n">
        <f aca="false">O75/(J75+G75+D75+1)</f>
        <v>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376</v>
      </c>
      <c r="B76" s="77" t="s">
        <v>17</v>
      </c>
      <c r="C76" s="85" t="n">
        <v>0</v>
      </c>
      <c r="D76" s="86" t="n">
        <v>0</v>
      </c>
      <c r="E76" s="86" t="n">
        <v>0</v>
      </c>
      <c r="F76" s="85" t="n">
        <v>0</v>
      </c>
      <c r="G76" s="86" t="n">
        <v>0</v>
      </c>
      <c r="H76" s="86" t="n">
        <v>0</v>
      </c>
      <c r="I76" s="85" t="n">
        <v>0</v>
      </c>
      <c r="J76" s="86" t="n">
        <v>0</v>
      </c>
      <c r="K76" s="86" t="n">
        <v>0</v>
      </c>
      <c r="L76" s="85" t="n">
        <v>0</v>
      </c>
      <c r="M76" s="86" t="n">
        <v>0</v>
      </c>
      <c r="N76" s="86" t="n">
        <v>0</v>
      </c>
      <c r="O76" s="85" t="n">
        <f aca="false">K76+H76+E76</f>
        <v>0</v>
      </c>
      <c r="P76" s="87" t="n">
        <f aca="false">O76/(J76+G76+D76+1)</f>
        <v>0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399</v>
      </c>
      <c r="B77" s="77" t="s">
        <v>17</v>
      </c>
      <c r="C77" s="85" t="n">
        <v>139</v>
      </c>
      <c r="D77" s="86" t="n">
        <v>90</v>
      </c>
      <c r="E77" s="86" t="n">
        <v>49</v>
      </c>
      <c r="F77" s="85" t="n">
        <v>100</v>
      </c>
      <c r="G77" s="86" t="n">
        <v>141</v>
      </c>
      <c r="H77" s="86" t="n">
        <v>-41</v>
      </c>
      <c r="I77" s="85" t="n">
        <v>100</v>
      </c>
      <c r="J77" s="86" t="n">
        <v>152</v>
      </c>
      <c r="K77" s="86" t="n">
        <v>-52</v>
      </c>
      <c r="L77" s="85" t="n">
        <v>100</v>
      </c>
      <c r="M77" s="86" t="n">
        <v>142</v>
      </c>
      <c r="N77" s="86" t="n">
        <v>-42</v>
      </c>
      <c r="O77" s="85" t="n">
        <f aca="false">K77+H77+E77</f>
        <v>-44</v>
      </c>
      <c r="P77" s="87" t="n">
        <f aca="false">O77/(J77+G77+D77+1)</f>
        <v>-0.114583333333333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442</v>
      </c>
      <c r="B78" s="77" t="s">
        <v>17</v>
      </c>
      <c r="C78" s="85" t="n">
        <v>110</v>
      </c>
      <c r="D78" s="86" t="n">
        <v>0</v>
      </c>
      <c r="E78" s="86" t="n">
        <v>110</v>
      </c>
      <c r="F78" s="85" t="n">
        <v>110</v>
      </c>
      <c r="G78" s="86" t="n">
        <v>0</v>
      </c>
      <c r="H78" s="86" t="n">
        <v>110</v>
      </c>
      <c r="I78" s="85" t="n">
        <v>40</v>
      </c>
      <c r="J78" s="86" t="n">
        <v>0</v>
      </c>
      <c r="K78" s="86" t="n">
        <v>40</v>
      </c>
      <c r="L78" s="85" t="n">
        <v>40</v>
      </c>
      <c r="M78" s="86" t="n">
        <v>0</v>
      </c>
      <c r="N78" s="86" t="n">
        <v>40</v>
      </c>
      <c r="O78" s="85" t="n">
        <f aca="false">K78+H78+E78</f>
        <v>260</v>
      </c>
      <c r="P78" s="87" t="n">
        <f aca="false">O78/(J78+G78+D78+1)</f>
        <v>260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X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447</v>
      </c>
      <c r="B79" s="77" t="s">
        <v>17</v>
      </c>
      <c r="C79" s="85" t="n">
        <v>0</v>
      </c>
      <c r="D79" s="86" t="n">
        <v>73</v>
      </c>
      <c r="E79" s="86" t="n">
        <v>-73</v>
      </c>
      <c r="F79" s="85" t="n">
        <v>0</v>
      </c>
      <c r="G79" s="86" t="n">
        <v>49</v>
      </c>
      <c r="H79" s="86" t="n">
        <v>-49</v>
      </c>
      <c r="I79" s="85" t="n">
        <v>0</v>
      </c>
      <c r="J79" s="86" t="n">
        <v>72</v>
      </c>
      <c r="K79" s="86" t="n">
        <v>-72</v>
      </c>
      <c r="L79" s="85" t="n">
        <v>0</v>
      </c>
      <c r="M79" s="86" t="n">
        <v>63</v>
      </c>
      <c r="N79" s="86" t="n">
        <v>-63</v>
      </c>
      <c r="O79" s="85" t="n">
        <f aca="false">K79+H79+E79</f>
        <v>-194</v>
      </c>
      <c r="P79" s="87" t="n">
        <f aca="false">O79/(J79+G79+D79+1)</f>
        <v>-0.994871794871795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483</v>
      </c>
      <c r="B80" s="77" t="s">
        <v>17</v>
      </c>
      <c r="C80" s="85" t="n">
        <v>0</v>
      </c>
      <c r="D80" s="86" t="n">
        <v>334</v>
      </c>
      <c r="E80" s="86" t="n">
        <v>-334</v>
      </c>
      <c r="F80" s="85" t="n">
        <v>0</v>
      </c>
      <c r="G80" s="86" t="n">
        <v>0</v>
      </c>
      <c r="H80" s="86" t="n">
        <v>0</v>
      </c>
      <c r="I80" s="85" t="n">
        <v>0</v>
      </c>
      <c r="J80" s="86" t="n">
        <v>0</v>
      </c>
      <c r="K80" s="86" t="n">
        <v>0</v>
      </c>
      <c r="L80" s="85" t="n">
        <v>0</v>
      </c>
      <c r="M80" s="86" t="n">
        <v>0</v>
      </c>
      <c r="N80" s="86" t="n">
        <v>0</v>
      </c>
      <c r="O80" s="85" t="n">
        <f aca="false">K80+H80+E80</f>
        <v>-334</v>
      </c>
      <c r="P80" s="87" t="n">
        <f aca="false">O80/(J80+G80+D80+1)</f>
        <v>-0.997014925373134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535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536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543</v>
      </c>
      <c r="B83" s="77" t="s">
        <v>17</v>
      </c>
      <c r="C83" s="85" t="n">
        <v>1000</v>
      </c>
      <c r="D83" s="86" t="n">
        <v>252</v>
      </c>
      <c r="E83" s="86" t="n">
        <v>748</v>
      </c>
      <c r="F83" s="85" t="n">
        <v>1000</v>
      </c>
      <c r="G83" s="86" t="n">
        <v>0</v>
      </c>
      <c r="H83" s="86" t="n">
        <v>1000</v>
      </c>
      <c r="I83" s="85" t="n">
        <v>0</v>
      </c>
      <c r="J83" s="86" t="n">
        <v>0</v>
      </c>
      <c r="K83" s="86" t="n">
        <v>0</v>
      </c>
      <c r="L83" s="85" t="n">
        <v>0</v>
      </c>
      <c r="M83" s="86" t="n">
        <v>0</v>
      </c>
      <c r="N83" s="86" t="n">
        <v>0</v>
      </c>
      <c r="O83" s="85" t="n">
        <f aca="false">K83+H83+E83</f>
        <v>1748</v>
      </c>
      <c r="P83" s="87" t="n">
        <f aca="false">O83/(J83+G83+D83+1)</f>
        <v>6.90909090909091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X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544</v>
      </c>
      <c r="B84" s="77" t="s">
        <v>17</v>
      </c>
      <c r="C84" s="85" t="n">
        <v>0</v>
      </c>
      <c r="D84" s="86" t="n">
        <v>0</v>
      </c>
      <c r="E84" s="86" t="n">
        <v>0</v>
      </c>
      <c r="F84" s="85" t="n">
        <v>0</v>
      </c>
      <c r="G84" s="86" t="n">
        <v>0</v>
      </c>
      <c r="H84" s="86" t="n">
        <v>0</v>
      </c>
      <c r="I84" s="85" t="n">
        <v>0</v>
      </c>
      <c r="J84" s="86" t="n">
        <v>0</v>
      </c>
      <c r="K84" s="86" t="n">
        <v>0</v>
      </c>
      <c r="L84" s="85" t="n">
        <v>0</v>
      </c>
      <c r="M84" s="86" t="n">
        <v>0</v>
      </c>
      <c r="N84" s="86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545</v>
      </c>
      <c r="B85" s="77" t="s">
        <v>17</v>
      </c>
      <c r="C85" s="85" t="n">
        <v>0</v>
      </c>
      <c r="D85" s="86" t="n">
        <v>0</v>
      </c>
      <c r="E85" s="86" t="n">
        <v>0</v>
      </c>
      <c r="F85" s="85" t="n">
        <v>0</v>
      </c>
      <c r="G85" s="86" t="n">
        <v>0</v>
      </c>
      <c r="H85" s="86" t="n">
        <v>0</v>
      </c>
      <c r="I85" s="85" t="n">
        <v>0</v>
      </c>
      <c r="J85" s="86" t="n">
        <v>0</v>
      </c>
      <c r="K85" s="86" t="n">
        <v>0</v>
      </c>
      <c r="L85" s="85" t="n">
        <v>0</v>
      </c>
      <c r="M85" s="86" t="n">
        <v>0</v>
      </c>
      <c r="N85" s="86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572</v>
      </c>
      <c r="B86" s="77" t="s">
        <v>17</v>
      </c>
      <c r="C86" s="85" t="n">
        <v>350</v>
      </c>
      <c r="D86" s="86" t="n">
        <v>75</v>
      </c>
      <c r="E86" s="86" t="n">
        <v>275</v>
      </c>
      <c r="F86" s="85"/>
      <c r="G86" s="86"/>
      <c r="H86" s="86"/>
      <c r="I86" s="85"/>
      <c r="J86" s="86"/>
      <c r="K86" s="86"/>
      <c r="L86" s="85"/>
      <c r="M86" s="86"/>
      <c r="N86" s="86"/>
      <c r="O86" s="85" t="n">
        <f aca="false">K86+H86+E86</f>
        <v>275</v>
      </c>
      <c r="P86" s="87" t="n">
        <f aca="false">O86/(J86+G86+D86+1)</f>
        <v>3.61842105263158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X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598</v>
      </c>
      <c r="B87" s="77" t="s">
        <v>17</v>
      </c>
      <c r="C87" s="85"/>
      <c r="D87" s="86"/>
      <c r="E87" s="86"/>
      <c r="F87" s="85" t="n">
        <v>0</v>
      </c>
      <c r="G87" s="86" t="n">
        <v>78</v>
      </c>
      <c r="H87" s="86" t="n">
        <v>-78</v>
      </c>
      <c r="I87" s="85" t="n">
        <v>0</v>
      </c>
      <c r="J87" s="86" t="n">
        <v>108</v>
      </c>
      <c r="K87" s="86" t="n">
        <v>-108</v>
      </c>
      <c r="L87" s="85" t="n">
        <v>0</v>
      </c>
      <c r="M87" s="86" t="n">
        <v>97</v>
      </c>
      <c r="N87" s="86" t="n">
        <v>-97</v>
      </c>
      <c r="O87" s="85" t="n">
        <f aca="false">K87+H87+E87</f>
        <v>-186</v>
      </c>
      <c r="P87" s="87" t="n">
        <f aca="false">O87/(J87+G87+D87+1)</f>
        <v>-0.994652406417112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635</v>
      </c>
      <c r="B88" s="77" t="s">
        <v>17</v>
      </c>
      <c r="C88" s="85" t="n">
        <v>1000</v>
      </c>
      <c r="D88" s="86" t="n">
        <v>868</v>
      </c>
      <c r="E88" s="86" t="n">
        <v>132</v>
      </c>
      <c r="F88" s="85" t="n">
        <v>900</v>
      </c>
      <c r="G88" s="86" t="n">
        <v>832</v>
      </c>
      <c r="H88" s="86" t="n">
        <v>68</v>
      </c>
      <c r="I88" s="85" t="n">
        <v>800</v>
      </c>
      <c r="J88" s="86" t="n">
        <v>871</v>
      </c>
      <c r="K88" s="86" t="n">
        <v>-71</v>
      </c>
      <c r="L88" s="85" t="n">
        <v>825</v>
      </c>
      <c r="M88" s="86" t="n">
        <v>894</v>
      </c>
      <c r="N88" s="86" t="n">
        <v>-69</v>
      </c>
      <c r="O88" s="85" t="n">
        <f aca="false">K88+H88+E88</f>
        <v>129</v>
      </c>
      <c r="P88" s="87" t="n">
        <f aca="false">O88/(J88+G88+D88+1)</f>
        <v>0.0501555209953344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650</v>
      </c>
      <c r="B89" s="77" t="s">
        <v>17</v>
      </c>
      <c r="C89" s="85" t="n">
        <v>0</v>
      </c>
      <c r="D89" s="86" t="n">
        <v>0</v>
      </c>
      <c r="E89" s="86" t="n">
        <v>0</v>
      </c>
      <c r="F89" s="85" t="n">
        <v>0</v>
      </c>
      <c r="G89" s="86" t="n">
        <v>0</v>
      </c>
      <c r="H89" s="86" t="n">
        <v>0</v>
      </c>
      <c r="I89" s="85" t="n">
        <v>0</v>
      </c>
      <c r="J89" s="86" t="n">
        <v>0</v>
      </c>
      <c r="K89" s="86" t="n">
        <v>0</v>
      </c>
      <c r="L89" s="85" t="n">
        <v>0</v>
      </c>
      <c r="M89" s="86" t="n">
        <v>0</v>
      </c>
      <c r="N89" s="86" t="n">
        <v>0</v>
      </c>
      <c r="O89" s="85" t="n">
        <f aca="false">K89+H89+E89</f>
        <v>0</v>
      </c>
      <c r="P89" s="87" t="n">
        <f aca="false">O89/(J89+G89+D89+1)</f>
        <v>0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654</v>
      </c>
      <c r="B90" s="77" t="s">
        <v>17</v>
      </c>
      <c r="C90" s="85" t="n">
        <v>7635</v>
      </c>
      <c r="D90" s="86" t="n">
        <v>892</v>
      </c>
      <c r="E90" s="86" t="n">
        <v>6743</v>
      </c>
      <c r="F90" s="85" t="n">
        <v>396</v>
      </c>
      <c r="G90" s="86" t="n">
        <v>544</v>
      </c>
      <c r="H90" s="86" t="n">
        <v>-148</v>
      </c>
      <c r="I90" s="85" t="n">
        <v>500</v>
      </c>
      <c r="J90" s="86" t="n">
        <v>466</v>
      </c>
      <c r="K90" s="86" t="n">
        <v>34</v>
      </c>
      <c r="L90" s="85" t="n">
        <v>525</v>
      </c>
      <c r="M90" s="86" t="n">
        <v>646</v>
      </c>
      <c r="N90" s="86" t="n">
        <v>-121</v>
      </c>
      <c r="O90" s="85" t="n">
        <f aca="false">K90+H90+E90</f>
        <v>6629</v>
      </c>
      <c r="P90" s="87" t="n">
        <f aca="false">O90/(J90+G90+D90+1)</f>
        <v>3.4834471886495</v>
      </c>
      <c r="Q90" s="88"/>
      <c r="R90" s="89" t="s">
        <v>44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X</v>
      </c>
      <c r="U90" s="116" t="str">
        <f aca="false">IF($C$4="High Inventory",IF(AND($O90&gt;=0,$P90&gt;=Summary!$C$150),"X"," "),IF(AND($O90&lt;=0,$P90&lt;=-Summary!$C$150),"X"," "))</f>
        <v>X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713</v>
      </c>
      <c r="B91" s="77" t="s">
        <v>17</v>
      </c>
      <c r="C91" s="85"/>
      <c r="D91" s="86"/>
      <c r="E91" s="86"/>
      <c r="F91" s="85" t="n">
        <v>0</v>
      </c>
      <c r="G91" s="86" t="n">
        <v>13</v>
      </c>
      <c r="H91" s="86" t="n">
        <v>-13</v>
      </c>
      <c r="I91" s="85" t="n">
        <v>0</v>
      </c>
      <c r="J91" s="86" t="n">
        <v>13</v>
      </c>
      <c r="K91" s="86" t="n">
        <v>-13</v>
      </c>
      <c r="L91" s="85" t="n">
        <v>0</v>
      </c>
      <c r="M91" s="86" t="n">
        <v>13</v>
      </c>
      <c r="N91" s="86" t="n">
        <v>-13</v>
      </c>
      <c r="O91" s="85" t="n">
        <f aca="false">K91+H91+E91</f>
        <v>-26</v>
      </c>
      <c r="P91" s="87" t="n">
        <f aca="false">O91/(J91+G91+D91+1)</f>
        <v>-0.962962962962963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755</v>
      </c>
      <c r="B92" s="77" t="s">
        <v>17</v>
      </c>
      <c r="C92" s="85" t="n">
        <v>50</v>
      </c>
      <c r="D92" s="86" t="n">
        <v>79</v>
      </c>
      <c r="E92" s="86" t="n">
        <v>-29</v>
      </c>
      <c r="F92" s="85" t="n">
        <v>50</v>
      </c>
      <c r="G92" s="86" t="n">
        <v>56</v>
      </c>
      <c r="H92" s="86" t="n">
        <v>-6</v>
      </c>
      <c r="I92" s="85" t="n">
        <v>50</v>
      </c>
      <c r="J92" s="86" t="n">
        <v>56</v>
      </c>
      <c r="K92" s="86" t="n">
        <v>-6</v>
      </c>
      <c r="L92" s="85" t="n">
        <v>50</v>
      </c>
      <c r="M92" s="86" t="n">
        <v>56</v>
      </c>
      <c r="N92" s="86" t="n">
        <v>-6</v>
      </c>
      <c r="O92" s="85" t="n">
        <f aca="false">K92+H92+E92</f>
        <v>-41</v>
      </c>
      <c r="P92" s="87" t="n">
        <f aca="false">O92/(J92+G92+D92+1)</f>
        <v>-0.213541666666667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779</v>
      </c>
      <c r="B93" s="77" t="s">
        <v>17</v>
      </c>
      <c r="C93" s="85" t="n">
        <v>800</v>
      </c>
      <c r="D93" s="86" t="n">
        <v>942</v>
      </c>
      <c r="E93" s="86" t="n">
        <v>-142</v>
      </c>
      <c r="F93" s="85" t="n">
        <v>800</v>
      </c>
      <c r="G93" s="86" t="n">
        <v>1110</v>
      </c>
      <c r="H93" s="86" t="n">
        <v>-310</v>
      </c>
      <c r="I93" s="85" t="n">
        <v>0</v>
      </c>
      <c r="J93" s="86" t="n">
        <v>772</v>
      </c>
      <c r="K93" s="86" t="n">
        <v>-772</v>
      </c>
      <c r="L93" s="85" t="n">
        <v>0</v>
      </c>
      <c r="M93" s="86" t="n">
        <v>182</v>
      </c>
      <c r="N93" s="86" t="n">
        <v>-182</v>
      </c>
      <c r="O93" s="85" t="n">
        <f aca="false">K93+H93+E93</f>
        <v>-1224</v>
      </c>
      <c r="P93" s="87" t="n">
        <f aca="false">O93/(J93+G93+D93+1)</f>
        <v>-0.433274336283186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854</v>
      </c>
      <c r="B94" s="77" t="s">
        <v>17</v>
      </c>
      <c r="C94" s="85"/>
      <c r="D94" s="86"/>
      <c r="E94" s="86"/>
      <c r="F94" s="85" t="n">
        <v>0</v>
      </c>
      <c r="G94" s="86" t="n">
        <v>0</v>
      </c>
      <c r="H94" s="86" t="n">
        <v>0</v>
      </c>
      <c r="I94" s="85" t="n">
        <v>0</v>
      </c>
      <c r="J94" s="86" t="n">
        <v>0</v>
      </c>
      <c r="K94" s="86" t="n">
        <v>0</v>
      </c>
      <c r="L94" s="85" t="n">
        <v>0</v>
      </c>
      <c r="M94" s="86" t="n">
        <v>0</v>
      </c>
      <c r="N94" s="86" t="n">
        <v>0</v>
      </c>
      <c r="O94" s="85" t="n">
        <f aca="false">K94+H94+E94</f>
        <v>0</v>
      </c>
      <c r="P94" s="87" t="n">
        <f aca="false">O94/(J94+G94+D94+1)</f>
        <v>0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858</v>
      </c>
      <c r="B95" s="77" t="s">
        <v>17</v>
      </c>
      <c r="C95" s="85" t="n">
        <v>0</v>
      </c>
      <c r="D95" s="86" t="n">
        <v>1137</v>
      </c>
      <c r="E95" s="86" t="n">
        <v>-1137</v>
      </c>
      <c r="F95" s="85" t="n">
        <v>1000</v>
      </c>
      <c r="G95" s="86" t="n">
        <v>1230</v>
      </c>
      <c r="H95" s="86" t="n">
        <v>-230</v>
      </c>
      <c r="I95" s="85" t="n">
        <v>0</v>
      </c>
      <c r="J95" s="86" t="n">
        <v>0</v>
      </c>
      <c r="K95" s="86" t="n">
        <v>0</v>
      </c>
      <c r="L95" s="85" t="n">
        <v>0</v>
      </c>
      <c r="M95" s="86" t="n">
        <v>0</v>
      </c>
      <c r="N95" s="86" t="n">
        <v>0</v>
      </c>
      <c r="O95" s="85" t="n">
        <f aca="false">K95+H95+E95</f>
        <v>-1367</v>
      </c>
      <c r="P95" s="87" t="n">
        <f aca="false">O95/(J95+G95+D95+1)</f>
        <v>-0.577280405405405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877</v>
      </c>
      <c r="B96" s="77" t="s">
        <v>17</v>
      </c>
      <c r="C96" s="85" t="n">
        <v>0</v>
      </c>
      <c r="D96" s="86" t="n">
        <v>161</v>
      </c>
      <c r="E96" s="86" t="n">
        <v>-161</v>
      </c>
      <c r="F96" s="85"/>
      <c r="G96" s="86"/>
      <c r="H96" s="86"/>
      <c r="I96" s="85"/>
      <c r="J96" s="86"/>
      <c r="K96" s="86"/>
      <c r="L96" s="85"/>
      <c r="M96" s="86"/>
      <c r="N96" s="86"/>
      <c r="O96" s="85" t="n">
        <f aca="false">K96+H96+E96</f>
        <v>-161</v>
      </c>
      <c r="P96" s="87" t="n">
        <f aca="false">O96/(J96+G96+D96+1)</f>
        <v>-0.993827160493827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886</v>
      </c>
      <c r="B97" s="77" t="s">
        <v>17</v>
      </c>
      <c r="C97" s="85" t="n">
        <v>300</v>
      </c>
      <c r="D97" s="86" t="n">
        <v>745</v>
      </c>
      <c r="E97" s="86" t="n">
        <v>-445</v>
      </c>
      <c r="F97" s="85" t="n">
        <v>530</v>
      </c>
      <c r="G97" s="86" t="n">
        <v>791</v>
      </c>
      <c r="H97" s="86" t="n">
        <v>-261</v>
      </c>
      <c r="I97" s="85" t="n">
        <v>169</v>
      </c>
      <c r="J97" s="86" t="n">
        <v>64</v>
      </c>
      <c r="K97" s="86" t="n">
        <v>105</v>
      </c>
      <c r="L97" s="85" t="n">
        <v>100</v>
      </c>
      <c r="M97" s="86" t="n">
        <v>30</v>
      </c>
      <c r="N97" s="86" t="n">
        <v>70</v>
      </c>
      <c r="O97" s="85" t="n">
        <f aca="false">K97+H97+E97</f>
        <v>-601</v>
      </c>
      <c r="P97" s="87" t="n">
        <f aca="false">O97/(J97+G97+D97+1)</f>
        <v>-0.375390381011868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915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938</v>
      </c>
      <c r="B99" s="77" t="s">
        <v>17</v>
      </c>
      <c r="C99" s="85"/>
      <c r="D99" s="86"/>
      <c r="E99" s="86"/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944</v>
      </c>
      <c r="B100" s="77" t="s">
        <v>17</v>
      </c>
      <c r="C100" s="85" t="n">
        <v>2900</v>
      </c>
      <c r="D100" s="86" t="n">
        <v>2388</v>
      </c>
      <c r="E100" s="86" t="n">
        <v>512</v>
      </c>
      <c r="F100" s="85" t="n">
        <v>2900</v>
      </c>
      <c r="G100" s="86" t="n">
        <v>2523</v>
      </c>
      <c r="H100" s="86" t="n">
        <v>377</v>
      </c>
      <c r="I100" s="85" t="n">
        <v>2475</v>
      </c>
      <c r="J100" s="86" t="n">
        <v>2635</v>
      </c>
      <c r="K100" s="86" t="n">
        <v>-160</v>
      </c>
      <c r="L100" s="85" t="n">
        <v>2475</v>
      </c>
      <c r="M100" s="86" t="n">
        <v>2511</v>
      </c>
      <c r="N100" s="86" t="n">
        <v>-36</v>
      </c>
      <c r="O100" s="85" t="n">
        <f aca="false">K100+H100+E100</f>
        <v>729</v>
      </c>
      <c r="P100" s="87" t="n">
        <f aca="false">O100/(J100+G100+D100+1)</f>
        <v>0.0965946733801511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949</v>
      </c>
      <c r="B101" s="77" t="s">
        <v>17</v>
      </c>
      <c r="C101" s="85" t="n">
        <v>200</v>
      </c>
      <c r="D101" s="86" t="n">
        <v>57</v>
      </c>
      <c r="E101" s="86" t="n">
        <v>143</v>
      </c>
      <c r="F101" s="85" t="n">
        <v>200</v>
      </c>
      <c r="G101" s="86" t="n">
        <v>58</v>
      </c>
      <c r="H101" s="86" t="n">
        <v>142</v>
      </c>
      <c r="I101" s="85" t="n">
        <v>0</v>
      </c>
      <c r="J101" s="86" t="n">
        <v>57</v>
      </c>
      <c r="K101" s="86" t="n">
        <v>-57</v>
      </c>
      <c r="L101" s="85" t="n">
        <v>0</v>
      </c>
      <c r="M101" s="86" t="n">
        <v>8</v>
      </c>
      <c r="N101" s="86" t="n">
        <v>-8</v>
      </c>
      <c r="O101" s="85" t="n">
        <f aca="false">K101+H101+E101</f>
        <v>228</v>
      </c>
      <c r="P101" s="87" t="n">
        <f aca="false">O101/(J101+G101+D101+1)</f>
        <v>1.31791907514451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X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988</v>
      </c>
      <c r="B102" s="77" t="s">
        <v>17</v>
      </c>
      <c r="C102" s="85"/>
      <c r="D102" s="86"/>
      <c r="E102" s="86"/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995</v>
      </c>
      <c r="B103" s="77" t="s">
        <v>17</v>
      </c>
      <c r="C103" s="85" t="n">
        <v>1000</v>
      </c>
      <c r="D103" s="86" t="n">
        <v>0</v>
      </c>
      <c r="E103" s="86" t="n">
        <v>1000</v>
      </c>
      <c r="F103" s="85" t="n">
        <v>730</v>
      </c>
      <c r="G103" s="86" t="n">
        <v>0</v>
      </c>
      <c r="H103" s="86" t="n">
        <v>730</v>
      </c>
      <c r="I103" s="85" t="n">
        <v>0</v>
      </c>
      <c r="J103" s="86" t="n">
        <v>0</v>
      </c>
      <c r="K103" s="86" t="n">
        <v>0</v>
      </c>
      <c r="L103" s="85" t="n">
        <v>0</v>
      </c>
      <c r="M103" s="86" t="n">
        <v>0</v>
      </c>
      <c r="N103" s="86" t="n">
        <v>0</v>
      </c>
      <c r="O103" s="85" t="n">
        <f aca="false">K103+H103+E103</f>
        <v>1730</v>
      </c>
      <c r="P103" s="87" t="n">
        <f aca="false">O103/(J103+G103+D103+1)</f>
        <v>1730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X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1011</v>
      </c>
      <c r="B104" s="77" t="s">
        <v>17</v>
      </c>
      <c r="C104" s="85" t="n">
        <v>1500</v>
      </c>
      <c r="D104" s="86" t="n">
        <v>1899</v>
      </c>
      <c r="E104" s="86" t="n">
        <v>-399</v>
      </c>
      <c r="F104" s="85" t="n">
        <v>1500</v>
      </c>
      <c r="G104" s="86" t="n">
        <v>417</v>
      </c>
      <c r="H104" s="86" t="n">
        <v>1083</v>
      </c>
      <c r="I104" s="85" t="n">
        <v>40</v>
      </c>
      <c r="J104" s="86" t="n">
        <v>44</v>
      </c>
      <c r="K104" s="86" t="n">
        <v>-4</v>
      </c>
      <c r="L104" s="85" t="n">
        <v>40</v>
      </c>
      <c r="M104" s="86" t="n">
        <v>45</v>
      </c>
      <c r="N104" s="86" t="n">
        <v>-5</v>
      </c>
      <c r="O104" s="85" t="n">
        <f aca="false">K104+H104+E104</f>
        <v>680</v>
      </c>
      <c r="P104" s="87" t="n">
        <f aca="false">O104/(J104+G104+D104+1)</f>
        <v>0.288013553578992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X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1015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5328</v>
      </c>
      <c r="B106" s="77" t="s">
        <v>17</v>
      </c>
      <c r="C106" s="85" t="n">
        <v>0</v>
      </c>
      <c r="D106" s="86" t="n">
        <v>0</v>
      </c>
      <c r="E106" s="86" t="n">
        <v>0</v>
      </c>
      <c r="F106" s="85" t="n">
        <v>0</v>
      </c>
      <c r="G106" s="86" t="n">
        <v>0</v>
      </c>
      <c r="H106" s="86" t="n">
        <v>0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5361</v>
      </c>
      <c r="B107" s="77" t="s">
        <v>17</v>
      </c>
      <c r="C107" s="85" t="n">
        <v>0</v>
      </c>
      <c r="D107" s="86" t="n">
        <v>6872</v>
      </c>
      <c r="E107" s="86" t="n">
        <v>-6872</v>
      </c>
      <c r="F107" s="85" t="n">
        <v>0</v>
      </c>
      <c r="G107" s="86" t="n">
        <v>6100</v>
      </c>
      <c r="H107" s="86" t="n">
        <v>-6100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-12972</v>
      </c>
      <c r="P107" s="87" t="n">
        <f aca="false">O107/(J107+G107+D107+1)</f>
        <v>-0.999922916827257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5370</v>
      </c>
      <c r="B108" s="77" t="s">
        <v>17</v>
      </c>
      <c r="C108" s="85"/>
      <c r="D108" s="86"/>
      <c r="E108" s="86"/>
      <c r="F108" s="85" t="n">
        <v>0</v>
      </c>
      <c r="G108" s="86" t="n">
        <v>10</v>
      </c>
      <c r="H108" s="86" t="n">
        <v>-10</v>
      </c>
      <c r="I108" s="85" t="n">
        <v>0</v>
      </c>
      <c r="J108" s="86" t="n">
        <v>24</v>
      </c>
      <c r="K108" s="86" t="n">
        <v>-24</v>
      </c>
      <c r="L108" s="85" t="n">
        <v>0</v>
      </c>
      <c r="M108" s="86" t="n">
        <v>18</v>
      </c>
      <c r="N108" s="86" t="n">
        <v>-18</v>
      </c>
      <c r="O108" s="85" t="n">
        <f aca="false">K108+H108+E108</f>
        <v>-34</v>
      </c>
      <c r="P108" s="87" t="n">
        <f aca="false">O108/(J108+G108+D108+1)</f>
        <v>-0.971428571428571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5973</v>
      </c>
      <c r="B109" s="77" t="s">
        <v>17</v>
      </c>
      <c r="C109" s="85"/>
      <c r="D109" s="86"/>
      <c r="E109" s="86"/>
      <c r="F109" s="85" t="n">
        <v>166</v>
      </c>
      <c r="G109" s="86" t="n">
        <v>198</v>
      </c>
      <c r="H109" s="86" t="n">
        <v>-32</v>
      </c>
      <c r="I109" s="85" t="n">
        <v>166</v>
      </c>
      <c r="J109" s="86" t="n">
        <v>201</v>
      </c>
      <c r="K109" s="86" t="n">
        <v>-35</v>
      </c>
      <c r="L109" s="85" t="n">
        <v>166</v>
      </c>
      <c r="M109" s="86" t="n">
        <v>96</v>
      </c>
      <c r="N109" s="86" t="n">
        <v>70</v>
      </c>
      <c r="O109" s="85" t="n">
        <f aca="false">K109+H109+E109</f>
        <v>-67</v>
      </c>
      <c r="P109" s="87" t="n">
        <f aca="false">O109/(J109+G109+D109+1)</f>
        <v>-0.1675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6063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6583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7602</v>
      </c>
      <c r="B112" s="77" t="s">
        <v>17</v>
      </c>
      <c r="C112" s="85" t="n">
        <v>48550</v>
      </c>
      <c r="D112" s="86" t="n">
        <v>10311</v>
      </c>
      <c r="E112" s="86" t="n">
        <v>38239</v>
      </c>
      <c r="F112" s="85" t="n">
        <v>45000</v>
      </c>
      <c r="G112" s="86" t="n">
        <v>38003</v>
      </c>
      <c r="H112" s="86" t="n">
        <v>6997</v>
      </c>
      <c r="I112" s="85" t="n">
        <v>40000</v>
      </c>
      <c r="J112" s="86" t="n">
        <v>41419</v>
      </c>
      <c r="K112" s="86" t="n">
        <v>-1419</v>
      </c>
      <c r="L112" s="85" t="n">
        <v>42499</v>
      </c>
      <c r="M112" s="86" t="n">
        <v>41129</v>
      </c>
      <c r="N112" s="86" t="n">
        <v>1370</v>
      </c>
      <c r="O112" s="85" t="n">
        <f aca="false">K112+H112+E112</f>
        <v>43817</v>
      </c>
      <c r="P112" s="87" t="n">
        <f aca="false">O112/(J112+G112+D112+1)</f>
        <v>0.488298749637818</v>
      </c>
      <c r="Q112" s="88"/>
      <c r="R112" s="89" t="s">
        <v>44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X</v>
      </c>
      <c r="U112" s="116" t="str">
        <f aca="false">IF($C$4="High Inventory",IF(AND($O112&gt;=0,$P112&gt;=Summary!$C$150),"X"," "),IF(AND($O112&lt;=0,$P112&lt;=-Summary!$C$150),"X"," "))</f>
        <v>X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7604</v>
      </c>
      <c r="B113" s="77" t="s">
        <v>17</v>
      </c>
      <c r="C113" s="85" t="n">
        <v>74886</v>
      </c>
      <c r="D113" s="86" t="n">
        <v>39845</v>
      </c>
      <c r="E113" s="86" t="n">
        <v>35041</v>
      </c>
      <c r="F113" s="85" t="n">
        <v>110741</v>
      </c>
      <c r="G113" s="86" t="n">
        <v>50019</v>
      </c>
      <c r="H113" s="86" t="n">
        <v>60722</v>
      </c>
      <c r="I113" s="85" t="n">
        <v>65248</v>
      </c>
      <c r="J113" s="86" t="n">
        <v>56308</v>
      </c>
      <c r="K113" s="86" t="n">
        <v>8940</v>
      </c>
      <c r="L113" s="85" t="n">
        <v>53799</v>
      </c>
      <c r="M113" s="86" t="n">
        <v>59351</v>
      </c>
      <c r="N113" s="86" t="n">
        <v>-5552</v>
      </c>
      <c r="O113" s="85" t="n">
        <f aca="false">K113+H113+E113</f>
        <v>104703</v>
      </c>
      <c r="P113" s="87" t="n">
        <f aca="false">O113/(J113+G113+D113+1)</f>
        <v>0.716295075013854</v>
      </c>
      <c r="Q113" s="88"/>
      <c r="R113" s="89" t="s">
        <v>44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X</v>
      </c>
      <c r="U113" s="116" t="str">
        <f aca="false">IF($C$4="High Inventory",IF(AND($O113&gt;=0,$P113&gt;=Summary!$C$150),"X"," "),IF(AND($O113&lt;=0,$P113&lt;=-Summary!$C$150),"X"," "))</f>
        <v>X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7610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7614</v>
      </c>
      <c r="B115" s="77" t="s">
        <v>17</v>
      </c>
      <c r="C115" s="85"/>
      <c r="D115" s="86"/>
      <c r="E115" s="86"/>
      <c r="F115" s="85" t="n">
        <v>0</v>
      </c>
      <c r="G115" s="86" t="n">
        <v>0</v>
      </c>
      <c r="H115" s="86" t="n">
        <v>0</v>
      </c>
      <c r="I115" s="85" t="n">
        <v>0</v>
      </c>
      <c r="J115" s="86" t="n">
        <v>0</v>
      </c>
      <c r="K115" s="86" t="n">
        <v>0</v>
      </c>
      <c r="L115" s="85" t="n">
        <v>0</v>
      </c>
      <c r="M115" s="86" t="n">
        <v>0</v>
      </c>
      <c r="N115" s="86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8556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0</v>
      </c>
      <c r="N116" s="86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8576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8577</v>
      </c>
      <c r="B118" s="77" t="s">
        <v>17</v>
      </c>
      <c r="C118" s="85" t="n">
        <v>0</v>
      </c>
      <c r="D118" s="86" t="n">
        <v>0</v>
      </c>
      <c r="E118" s="86" t="n">
        <v>0</v>
      </c>
      <c r="F118" s="85" t="n">
        <v>0</v>
      </c>
      <c r="G118" s="86" t="n">
        <v>0</v>
      </c>
      <c r="H118" s="86" t="n">
        <v>0</v>
      </c>
      <c r="I118" s="85" t="n">
        <v>0</v>
      </c>
      <c r="J118" s="86" t="n">
        <v>0</v>
      </c>
      <c r="K118" s="86" t="n">
        <v>0</v>
      </c>
      <c r="L118" s="85" t="n">
        <v>0</v>
      </c>
      <c r="M118" s="86" t="n">
        <v>0</v>
      </c>
      <c r="N118" s="86" t="n">
        <v>0</v>
      </c>
      <c r="O118" s="85" t="n">
        <f aca="false">K118+H118+E118</f>
        <v>0</v>
      </c>
      <c r="P118" s="87" t="n">
        <f aca="false">O118/(J118+G118+D118+1)</f>
        <v>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8578</v>
      </c>
      <c r="B119" s="77" t="s">
        <v>17</v>
      </c>
      <c r="C119" s="85" t="n">
        <v>0</v>
      </c>
      <c r="D119" s="86" t="n">
        <v>0</v>
      </c>
      <c r="E119" s="86" t="n">
        <v>0</v>
      </c>
      <c r="F119" s="85" t="n">
        <v>0</v>
      </c>
      <c r="G119" s="86" t="n">
        <v>0</v>
      </c>
      <c r="H119" s="86" t="n">
        <v>0</v>
      </c>
      <c r="I119" s="85" t="n">
        <v>0</v>
      </c>
      <c r="J119" s="86" t="n">
        <v>0</v>
      </c>
      <c r="K119" s="86" t="n">
        <v>0</v>
      </c>
      <c r="L119" s="85" t="n">
        <v>0</v>
      </c>
      <c r="M119" s="86" t="n">
        <v>0</v>
      </c>
      <c r="N119" s="86" t="n">
        <v>0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8579</v>
      </c>
      <c r="B120" s="77" t="s">
        <v>17</v>
      </c>
      <c r="C120" s="85" t="n">
        <v>0</v>
      </c>
      <c r="D120" s="86" t="n">
        <v>0</v>
      </c>
      <c r="E120" s="86" t="n">
        <v>0</v>
      </c>
      <c r="F120" s="85" t="n">
        <v>0</v>
      </c>
      <c r="G120" s="86" t="n">
        <v>0</v>
      </c>
      <c r="H120" s="86" t="n">
        <v>0</v>
      </c>
      <c r="I120" s="85" t="n">
        <v>0</v>
      </c>
      <c r="J120" s="86" t="n">
        <v>0</v>
      </c>
      <c r="K120" s="86" t="n">
        <v>0</v>
      </c>
      <c r="L120" s="85" t="n">
        <v>0</v>
      </c>
      <c r="M120" s="86" t="n">
        <v>0</v>
      </c>
      <c r="N120" s="86" t="n">
        <v>0</v>
      </c>
      <c r="O120" s="85" t="n">
        <f aca="false">K120+H120+E120</f>
        <v>0</v>
      </c>
      <c r="P120" s="87" t="n">
        <f aca="false">O120/(J120+G120+D120+1)</f>
        <v>0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8580</v>
      </c>
      <c r="B121" s="77" t="s">
        <v>17</v>
      </c>
      <c r="C121" s="85" t="n">
        <v>0</v>
      </c>
      <c r="D121" s="86" t="n">
        <v>0</v>
      </c>
      <c r="E121" s="86" t="n">
        <v>0</v>
      </c>
      <c r="F121" s="85" t="n">
        <v>0</v>
      </c>
      <c r="G121" s="86" t="n">
        <v>0</v>
      </c>
      <c r="H121" s="86" t="n">
        <v>0</v>
      </c>
      <c r="I121" s="85" t="n">
        <v>0</v>
      </c>
      <c r="J121" s="86" t="n">
        <v>0</v>
      </c>
      <c r="K121" s="86" t="n">
        <v>0</v>
      </c>
      <c r="L121" s="85" t="n">
        <v>0</v>
      </c>
      <c r="M121" s="86" t="n">
        <v>0</v>
      </c>
      <c r="N121" s="86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8916</v>
      </c>
      <c r="B122" s="77" t="s">
        <v>17</v>
      </c>
      <c r="C122" s="85" t="n">
        <v>0</v>
      </c>
      <c r="D122" s="86" t="n">
        <v>3</v>
      </c>
      <c r="E122" s="86" t="n">
        <v>-3</v>
      </c>
      <c r="F122" s="85" t="n">
        <v>0</v>
      </c>
      <c r="G122" s="86" t="n">
        <v>0</v>
      </c>
      <c r="H122" s="86" t="n">
        <v>0</v>
      </c>
      <c r="I122" s="85" t="n">
        <v>0</v>
      </c>
      <c r="J122" s="86" t="n">
        <v>0</v>
      </c>
      <c r="K122" s="86" t="n">
        <v>0</v>
      </c>
      <c r="L122" s="85" t="n">
        <v>0</v>
      </c>
      <c r="M122" s="86" t="n">
        <v>0</v>
      </c>
      <c r="N122" s="86" t="n">
        <v>0</v>
      </c>
      <c r="O122" s="85" t="n">
        <f aca="false">K122+H122+E122</f>
        <v>-3</v>
      </c>
      <c r="P122" s="87" t="n">
        <f aca="false">O122/(J122+G122+D122+1)</f>
        <v>-0.75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10556</v>
      </c>
      <c r="B123" s="77" t="s">
        <v>17</v>
      </c>
      <c r="C123" s="85" t="n">
        <v>0</v>
      </c>
      <c r="D123" s="86" t="n">
        <v>0</v>
      </c>
      <c r="E123" s="86" t="n">
        <v>0</v>
      </c>
      <c r="F123" s="85" t="n">
        <v>0</v>
      </c>
      <c r="G123" s="86" t="n">
        <v>0</v>
      </c>
      <c r="H123" s="86" t="n">
        <v>0</v>
      </c>
      <c r="I123" s="85" t="n">
        <v>0</v>
      </c>
      <c r="J123" s="86" t="n">
        <v>0</v>
      </c>
      <c r="K123" s="86" t="n">
        <v>0</v>
      </c>
      <c r="L123" s="85" t="n">
        <v>0</v>
      </c>
      <c r="M123" s="86" t="n">
        <v>0</v>
      </c>
      <c r="N123" s="86" t="n">
        <v>0</v>
      </c>
      <c r="O123" s="85" t="n">
        <f aca="false">K123+H123+E123</f>
        <v>0</v>
      </c>
      <c r="P123" s="87" t="n">
        <f aca="false">O123/(J123+G123+D123+1)</f>
        <v>0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13556</v>
      </c>
      <c r="B124" s="77" t="s">
        <v>17</v>
      </c>
      <c r="C124" s="85" t="n">
        <v>50</v>
      </c>
      <c r="D124" s="86" t="n">
        <v>40</v>
      </c>
      <c r="E124" s="86" t="n">
        <v>10</v>
      </c>
      <c r="F124" s="85" t="n">
        <v>70</v>
      </c>
      <c r="G124" s="86" t="n">
        <v>0</v>
      </c>
      <c r="H124" s="86" t="n">
        <v>70</v>
      </c>
      <c r="I124" s="85" t="n">
        <v>70</v>
      </c>
      <c r="J124" s="86" t="n">
        <v>0</v>
      </c>
      <c r="K124" s="86" t="n">
        <v>70</v>
      </c>
      <c r="L124" s="85" t="n">
        <v>70</v>
      </c>
      <c r="M124" s="86" t="n">
        <v>0</v>
      </c>
      <c r="N124" s="86" t="n">
        <v>70</v>
      </c>
      <c r="O124" s="85" t="n">
        <f aca="false">K124+H124+E124</f>
        <v>150</v>
      </c>
      <c r="P124" s="87" t="n">
        <f aca="false">O124/(J124+G124+D124+1)</f>
        <v>3.65853658536585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X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18287</v>
      </c>
      <c r="B125" s="77" t="s">
        <v>17</v>
      </c>
      <c r="C125" s="85" t="n">
        <v>0</v>
      </c>
      <c r="D125" s="86" t="n">
        <v>73</v>
      </c>
      <c r="E125" s="86" t="n">
        <v>-73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-73</v>
      </c>
      <c r="P125" s="87" t="n">
        <f aca="false">O125/(J125+G125+D125+1)</f>
        <v>-0.986486486486487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18586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19307</v>
      </c>
      <c r="B127" s="77" t="s">
        <v>17</v>
      </c>
      <c r="C127" s="85" t="n">
        <v>300</v>
      </c>
      <c r="D127" s="86" t="n">
        <v>128</v>
      </c>
      <c r="E127" s="86" t="n">
        <v>172</v>
      </c>
      <c r="F127" s="85" t="n">
        <v>200</v>
      </c>
      <c r="G127" s="86" t="n">
        <v>72</v>
      </c>
      <c r="H127" s="86" t="n">
        <v>128</v>
      </c>
      <c r="I127" s="85" t="n">
        <v>0</v>
      </c>
      <c r="J127" s="86" t="n">
        <v>0</v>
      </c>
      <c r="K127" s="86" t="n">
        <v>0</v>
      </c>
      <c r="L127" s="85" t="n">
        <v>0</v>
      </c>
      <c r="M127" s="86" t="n">
        <v>0</v>
      </c>
      <c r="N127" s="86" t="n">
        <v>0</v>
      </c>
      <c r="O127" s="85" t="n">
        <f aca="false">K127+H127+E127</f>
        <v>300</v>
      </c>
      <c r="P127" s="87" t="n">
        <f aca="false">O127/(J127+G127+D127+1)</f>
        <v>1.49253731343284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X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20206</v>
      </c>
      <c r="B128" s="77" t="s">
        <v>17</v>
      </c>
      <c r="C128" s="85"/>
      <c r="D128" s="86"/>
      <c r="E128" s="86"/>
      <c r="F128" s="85" t="n">
        <v>0</v>
      </c>
      <c r="G128" s="86" t="n">
        <v>86</v>
      </c>
      <c r="H128" s="86" t="n">
        <v>-86</v>
      </c>
      <c r="I128" s="85" t="n">
        <v>0</v>
      </c>
      <c r="J128" s="86" t="n">
        <v>30</v>
      </c>
      <c r="K128" s="86" t="n">
        <v>-30</v>
      </c>
      <c r="L128" s="85" t="n">
        <v>0</v>
      </c>
      <c r="M128" s="86" t="n">
        <v>7</v>
      </c>
      <c r="N128" s="86" t="n">
        <v>-7</v>
      </c>
      <c r="O128" s="85" t="n">
        <f aca="false">K128+H128+E128</f>
        <v>-116</v>
      </c>
      <c r="P128" s="87" t="n">
        <f aca="false">O128/(J128+G128+D128+1)</f>
        <v>-0.991452991452992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26669</v>
      </c>
      <c r="B129" s="77" t="s">
        <v>17</v>
      </c>
      <c r="C129" s="85" t="n">
        <v>0</v>
      </c>
      <c r="D129" s="86" t="n">
        <v>5</v>
      </c>
      <c r="E129" s="86" t="n">
        <v>-5</v>
      </c>
      <c r="F129" s="85"/>
      <c r="G129" s="86"/>
      <c r="H129" s="86"/>
      <c r="I129" s="85"/>
      <c r="J129" s="86"/>
      <c r="K129" s="86"/>
      <c r="L129" s="85"/>
      <c r="M129" s="86"/>
      <c r="N129" s="86"/>
      <c r="O129" s="85" t="n">
        <f aca="false">K129+H129+E129</f>
        <v>-5</v>
      </c>
      <c r="P129" s="87" t="n">
        <f aca="false">O129/(J129+G129+D129+1)</f>
        <v>-0.833333333333333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76" t="n">
        <v>26909</v>
      </c>
      <c r="B130" s="77" t="s">
        <v>17</v>
      </c>
      <c r="C130" s="85" t="n">
        <v>0</v>
      </c>
      <c r="D130" s="86" t="n">
        <v>0</v>
      </c>
      <c r="E130" s="86" t="n">
        <v>0</v>
      </c>
      <c r="F130" s="85" t="n">
        <v>0</v>
      </c>
      <c r="G130" s="86" t="n">
        <v>0</v>
      </c>
      <c r="H130" s="86" t="n">
        <v>0</v>
      </c>
      <c r="I130" s="85" t="n">
        <v>0</v>
      </c>
      <c r="J130" s="86" t="n">
        <v>0</v>
      </c>
      <c r="K130" s="86" t="n">
        <v>0</v>
      </c>
      <c r="L130" s="85" t="n">
        <v>0</v>
      </c>
      <c r="M130" s="86" t="n">
        <v>0</v>
      </c>
      <c r="N130" s="86" t="n">
        <v>0</v>
      </c>
      <c r="O130" s="85" t="n">
        <f aca="false">K130+H130+E130</f>
        <v>0</v>
      </c>
      <c r="P130" s="87" t="n">
        <f aca="false">O130/(J130+G130+D130+1)</f>
        <v>0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>
      <c r="A131" s="76" t="n">
        <v>28030</v>
      </c>
      <c r="B131" s="77" t="s">
        <v>17</v>
      </c>
      <c r="C131" s="85" t="n">
        <v>0</v>
      </c>
      <c r="D131" s="86" t="n">
        <v>20</v>
      </c>
      <c r="E131" s="86" t="n">
        <v>-20</v>
      </c>
      <c r="F131" s="85"/>
      <c r="G131" s="86"/>
      <c r="H131" s="86"/>
      <c r="I131" s="85"/>
      <c r="J131" s="86"/>
      <c r="K131" s="86"/>
      <c r="L131" s="85"/>
      <c r="M131" s="86"/>
      <c r="N131" s="86"/>
      <c r="O131" s="85" t="n">
        <f aca="false">K131+H131+E131</f>
        <v>-20</v>
      </c>
      <c r="P131" s="87" t="n">
        <f aca="false">O131/(J131+G131+D131+1)</f>
        <v>-0.952380952380952</v>
      </c>
      <c r="Q131" s="88"/>
      <c r="R131" s="89" t="s">
        <v>15</v>
      </c>
      <c r="S131" s="90" t="s">
        <v>15</v>
      </c>
      <c r="T131" s="115" t="str">
        <f aca="false">IF($C$4="High Inventory",IF(AND($O131&gt;=Summary!$C$149,$P131&gt;=0%),"X"," "),IF(AND($O131&lt;=-Summary!$C$149,$P131&lt;=0%),"X"," "))</f>
        <v> </v>
      </c>
      <c r="U131" s="116" t="str">
        <f aca="false">IF($C$4="High Inventory",IF(AND($O131&gt;=0,$P131&gt;=Summary!$C$150),"X"," "),IF(AND($O131&lt;=0,$P131&lt;=-Summary!$C$150),"X"," "))</f>
        <v> </v>
      </c>
      <c r="V131" s="0" t="str">
        <f aca="false">IF(S131="X",L131-I131," ")</f>
        <v> </v>
      </c>
    </row>
    <row r="132" customFormat="false" ht="17" hidden="false" customHeight="false" outlineLevel="0" collapsed="false">
      <c r="A132" s="76" t="n">
        <v>29329</v>
      </c>
      <c r="B132" s="77" t="s">
        <v>17</v>
      </c>
      <c r="C132" s="85"/>
      <c r="D132" s="86"/>
      <c r="E132" s="86"/>
      <c r="F132" s="85" t="n">
        <v>0</v>
      </c>
      <c r="G132" s="86" t="n">
        <v>0</v>
      </c>
      <c r="H132" s="86" t="n">
        <v>0</v>
      </c>
      <c r="I132" s="85" t="n">
        <v>0</v>
      </c>
      <c r="J132" s="86" t="n">
        <v>0</v>
      </c>
      <c r="K132" s="86" t="n">
        <v>0</v>
      </c>
      <c r="L132" s="85" t="n">
        <v>0</v>
      </c>
      <c r="M132" s="86" t="n">
        <v>0</v>
      </c>
      <c r="N132" s="86" t="n">
        <v>0</v>
      </c>
      <c r="O132" s="85" t="n">
        <f aca="false">K132+H132+E132</f>
        <v>0</v>
      </c>
      <c r="P132" s="87" t="n">
        <f aca="false">O132/(J132+G132+D132+1)</f>
        <v>0</v>
      </c>
      <c r="Q132" s="88"/>
      <c r="R132" s="89" t="s">
        <v>15</v>
      </c>
      <c r="S132" s="90" t="s">
        <v>15</v>
      </c>
      <c r="T132" s="115" t="str">
        <f aca="false">IF($C$4="High Inventory",IF(AND($O132&gt;=Summary!$C$149,$P132&gt;=0%),"X"," "),IF(AND($O132&lt;=-Summary!$C$149,$P132&lt;=0%),"X"," "))</f>
        <v> </v>
      </c>
      <c r="U132" s="116" t="str">
        <f aca="false">IF($C$4="High Inventory",IF(AND($O132&gt;=0,$P132&gt;=Summary!$C$150),"X"," "),IF(AND($O132&lt;=0,$P132&lt;=-Summary!$C$150),"X"," "))</f>
        <v> </v>
      </c>
      <c r="V132" s="0" t="str">
        <f aca="false">IF(S132="X",L132-I132," ")</f>
        <v> </v>
      </c>
    </row>
    <row r="133" customFormat="false" ht="17" hidden="false" customHeight="false" outlineLevel="0" collapsed="false">
      <c r="A133" s="76" t="n">
        <v>30511</v>
      </c>
      <c r="B133" s="77" t="s">
        <v>17</v>
      </c>
      <c r="C133" s="85" t="n">
        <v>0</v>
      </c>
      <c r="D133" s="86" t="n">
        <v>24</v>
      </c>
      <c r="E133" s="86" t="n">
        <v>-24</v>
      </c>
      <c r="F133" s="85" t="n">
        <v>96</v>
      </c>
      <c r="G133" s="86" t="n">
        <v>0</v>
      </c>
      <c r="H133" s="86" t="n">
        <v>96</v>
      </c>
      <c r="I133" s="85" t="n">
        <v>6</v>
      </c>
      <c r="J133" s="86" t="n">
        <v>0</v>
      </c>
      <c r="K133" s="86" t="n">
        <v>6</v>
      </c>
      <c r="L133" s="85" t="n">
        <v>0</v>
      </c>
      <c r="M133" s="86" t="n">
        <v>0</v>
      </c>
      <c r="N133" s="86" t="n">
        <v>0</v>
      </c>
      <c r="O133" s="85" t="n">
        <f aca="false">K133+H133+E133</f>
        <v>78</v>
      </c>
      <c r="P133" s="87" t="n">
        <f aca="false">O133/(J133+G133+D133+1)</f>
        <v>3.12</v>
      </c>
      <c r="Q133" s="88"/>
      <c r="R133" s="89" t="s">
        <v>15</v>
      </c>
      <c r="S133" s="90" t="s">
        <v>15</v>
      </c>
      <c r="T133" s="115" t="str">
        <f aca="false">IF($C$4="High Inventory",IF(AND($O133&gt;=Summary!$C$149,$P133&gt;=0%),"X"," "),IF(AND($O133&lt;=-Summary!$C$149,$P133&lt;=0%),"X"," "))</f>
        <v> </v>
      </c>
      <c r="U133" s="116" t="str">
        <f aca="false">IF($C$4="High Inventory",IF(AND($O133&gt;=0,$P133&gt;=Summary!$C$150),"X"," "),IF(AND($O133&lt;=0,$P133&lt;=-Summary!$C$150),"X"," "))</f>
        <v>X</v>
      </c>
      <c r="V133" s="0" t="str">
        <f aca="false">IF(S133="X",L133-I133," ")</f>
        <v> </v>
      </c>
    </row>
    <row r="134" customFormat="false" ht="17" hidden="false" customHeight="false" outlineLevel="0" collapsed="false">
      <c r="A134" s="76" t="n">
        <v>30889</v>
      </c>
      <c r="B134" s="77" t="s">
        <v>17</v>
      </c>
      <c r="C134" s="85" t="n">
        <v>0</v>
      </c>
      <c r="D134" s="86" t="n">
        <v>64</v>
      </c>
      <c r="E134" s="86" t="n">
        <v>-64</v>
      </c>
      <c r="F134" s="85" t="n">
        <v>0</v>
      </c>
      <c r="G134" s="86" t="n">
        <v>200</v>
      </c>
      <c r="H134" s="86" t="n">
        <v>-200</v>
      </c>
      <c r="I134" s="85" t="n">
        <v>0</v>
      </c>
      <c r="J134" s="86" t="n">
        <v>200</v>
      </c>
      <c r="K134" s="86" t="n">
        <v>-200</v>
      </c>
      <c r="L134" s="85" t="n">
        <v>0</v>
      </c>
      <c r="M134" s="86" t="n">
        <v>200</v>
      </c>
      <c r="N134" s="86" t="n">
        <v>-200</v>
      </c>
      <c r="O134" s="85" t="n">
        <f aca="false">K134+H134+E134</f>
        <v>-464</v>
      </c>
      <c r="P134" s="87" t="n">
        <f aca="false">O134/(J134+G134+D134+1)</f>
        <v>-0.997849462365591</v>
      </c>
      <c r="Q134" s="88"/>
      <c r="R134" s="89" t="s">
        <v>15</v>
      </c>
      <c r="S134" s="90" t="s">
        <v>15</v>
      </c>
      <c r="T134" s="115" t="str">
        <f aca="false">IF($C$4="High Inventory",IF(AND($O134&gt;=Summary!$C$149,$P134&gt;=0%),"X"," "),IF(AND($O134&lt;=-Summary!$C$149,$P134&lt;=0%),"X"," "))</f>
        <v> </v>
      </c>
      <c r="U134" s="116" t="str">
        <f aca="false">IF($C$4="High Inventory",IF(AND($O134&gt;=0,$P134&gt;=Summary!$C$150),"X"," "),IF(AND($O134&lt;=0,$P134&lt;=-Summary!$C$150),"X"," "))</f>
        <v> </v>
      </c>
      <c r="V134" s="0" t="str">
        <f aca="false">IF(S134="X",L134-I134," ")</f>
        <v> </v>
      </c>
    </row>
    <row r="135" customFormat="false" ht="17" hidden="false" customHeight="false" outlineLevel="0" collapsed="false">
      <c r="A135" s="76" t="n">
        <v>32594</v>
      </c>
      <c r="B135" s="77" t="s">
        <v>17</v>
      </c>
      <c r="C135" s="85" t="n">
        <v>0</v>
      </c>
      <c r="D135" s="86" t="n">
        <v>0</v>
      </c>
      <c r="E135" s="86" t="n">
        <v>0</v>
      </c>
      <c r="F135" s="85" t="n">
        <v>0</v>
      </c>
      <c r="G135" s="86" t="n">
        <v>0</v>
      </c>
      <c r="H135" s="86" t="n">
        <v>0</v>
      </c>
      <c r="I135" s="85" t="n">
        <v>0</v>
      </c>
      <c r="J135" s="86" t="n">
        <v>0</v>
      </c>
      <c r="K135" s="86" t="n">
        <v>0</v>
      </c>
      <c r="L135" s="85" t="n">
        <v>0</v>
      </c>
      <c r="M135" s="86" t="n">
        <v>0</v>
      </c>
      <c r="N135" s="86" t="n">
        <v>0</v>
      </c>
      <c r="O135" s="85" t="n">
        <f aca="false">K135+H135+E135</f>
        <v>0</v>
      </c>
      <c r="P135" s="87" t="n">
        <f aca="false">O135/(J135+G135+D135+1)</f>
        <v>0</v>
      </c>
      <c r="Q135" s="88"/>
      <c r="R135" s="89" t="s">
        <v>15</v>
      </c>
      <c r="S135" s="90" t="s">
        <v>15</v>
      </c>
      <c r="T135" s="115" t="str">
        <f aca="false">IF($C$4="High Inventory",IF(AND($O135&gt;=Summary!$C$149,$P135&gt;=0%),"X"," "),IF(AND($O135&lt;=-Summary!$C$149,$P135&lt;=0%),"X"," "))</f>
        <v> </v>
      </c>
      <c r="U135" s="116" t="str">
        <f aca="false">IF($C$4="High Inventory",IF(AND($O135&gt;=0,$P135&gt;=Summary!$C$150),"X"," "),IF(AND($O135&lt;=0,$P135&lt;=-Summary!$C$150),"X"," "))</f>
        <v> </v>
      </c>
      <c r="V135" s="0" t="str">
        <f aca="false">IF(S135="X",L135-I135," ")</f>
        <v> </v>
      </c>
    </row>
    <row r="136" customFormat="false" ht="17" hidden="false" customHeight="false" outlineLevel="0" collapsed="false">
      <c r="A136" s="76" t="n">
        <v>33353</v>
      </c>
      <c r="B136" s="77" t="s">
        <v>17</v>
      </c>
      <c r="C136" s="85" t="n">
        <v>0</v>
      </c>
      <c r="D136" s="86" t="n">
        <v>0</v>
      </c>
      <c r="E136" s="86" t="n">
        <v>0</v>
      </c>
      <c r="F136" s="85" t="n">
        <v>0</v>
      </c>
      <c r="G136" s="86" t="n">
        <v>0</v>
      </c>
      <c r="H136" s="86" t="n">
        <v>0</v>
      </c>
      <c r="I136" s="85" t="n">
        <v>0</v>
      </c>
      <c r="J136" s="86" t="n">
        <v>0</v>
      </c>
      <c r="K136" s="86" t="n">
        <v>0</v>
      </c>
      <c r="L136" s="85" t="n">
        <v>0</v>
      </c>
      <c r="M136" s="86" t="n">
        <v>0</v>
      </c>
      <c r="N136" s="86" t="n">
        <v>0</v>
      </c>
      <c r="O136" s="85" t="n">
        <f aca="false">K136+H136+E136</f>
        <v>0</v>
      </c>
      <c r="P136" s="87" t="n">
        <f aca="false">O136/(J136+G136+D136+1)</f>
        <v>0</v>
      </c>
      <c r="Q136" s="88"/>
      <c r="R136" s="89" t="s">
        <v>15</v>
      </c>
      <c r="S136" s="90" t="s">
        <v>15</v>
      </c>
      <c r="T136" s="115" t="str">
        <f aca="false">IF($C$4="High Inventory",IF(AND($O136&gt;=Summary!$C$149,$P136&gt;=0%),"X"," "),IF(AND($O136&lt;=-Summary!$C$149,$P136&lt;=0%),"X"," "))</f>
        <v> </v>
      </c>
      <c r="U136" s="116" t="str">
        <f aca="false">IF($C$4="High Inventory",IF(AND($O136&gt;=0,$P136&gt;=Summary!$C$150),"X"," "),IF(AND($O136&lt;=0,$P136&lt;=-Summary!$C$150),"X"," "))</f>
        <v> </v>
      </c>
      <c r="V136" s="0" t="str">
        <f aca="false">IF(S136="X",L136-I136," ")</f>
        <v> </v>
      </c>
    </row>
    <row r="137" customFormat="false" ht="17" hidden="false" customHeight="false" outlineLevel="0" collapsed="false">
      <c r="A137" s="76" t="n">
        <v>34866</v>
      </c>
      <c r="B137" s="77" t="s">
        <v>17</v>
      </c>
      <c r="C137" s="85" t="n">
        <v>0</v>
      </c>
      <c r="D137" s="86" t="n">
        <v>0</v>
      </c>
      <c r="E137" s="86" t="n">
        <v>0</v>
      </c>
      <c r="F137" s="85" t="n">
        <v>0</v>
      </c>
      <c r="G137" s="86" t="n">
        <v>5</v>
      </c>
      <c r="H137" s="86" t="n">
        <v>-5</v>
      </c>
      <c r="I137" s="85" t="n">
        <v>0</v>
      </c>
      <c r="J137" s="86" t="n">
        <v>0</v>
      </c>
      <c r="K137" s="86" t="n">
        <v>0</v>
      </c>
      <c r="L137" s="85" t="n">
        <v>0</v>
      </c>
      <c r="M137" s="86" t="n">
        <v>0</v>
      </c>
      <c r="N137" s="86" t="n">
        <v>0</v>
      </c>
      <c r="O137" s="85" t="n">
        <f aca="false">K137+H137+E137</f>
        <v>-5</v>
      </c>
      <c r="P137" s="87" t="n">
        <f aca="false">O137/(J137+G137+D137+1)</f>
        <v>-0.833333333333333</v>
      </c>
      <c r="Q137" s="88"/>
      <c r="R137" s="89" t="s">
        <v>15</v>
      </c>
      <c r="S137" s="90" t="s">
        <v>15</v>
      </c>
      <c r="T137" s="115" t="str">
        <f aca="false">IF($C$4="High Inventory",IF(AND($O137&gt;=Summary!$C$149,$P137&gt;=0%),"X"," "),IF(AND($O137&lt;=-Summary!$C$149,$P137&lt;=0%),"X"," "))</f>
        <v> </v>
      </c>
      <c r="U137" s="116" t="str">
        <f aca="false">IF($C$4="High Inventory",IF(AND($O137&gt;=0,$P137&gt;=Summary!$C$150),"X"," "),IF(AND($O137&lt;=0,$P137&lt;=-Summary!$C$150),"X"," "))</f>
        <v> </v>
      </c>
      <c r="V137" s="0" t="str">
        <f aca="false">IF(S137="X",L137-I137," ")</f>
        <v> </v>
      </c>
    </row>
    <row r="138" customFormat="false" ht="17" hidden="false" customHeight="false" outlineLevel="0" collapsed="false">
      <c r="A138" s="76" t="n">
        <v>35930</v>
      </c>
      <c r="B138" s="77" t="s">
        <v>17</v>
      </c>
      <c r="C138" s="85" t="n">
        <v>200</v>
      </c>
      <c r="D138" s="86" t="n">
        <v>411</v>
      </c>
      <c r="E138" s="86" t="n">
        <v>-211</v>
      </c>
      <c r="F138" s="85" t="n">
        <v>184</v>
      </c>
      <c r="G138" s="86" t="n">
        <v>187</v>
      </c>
      <c r="H138" s="86" t="n">
        <v>-3</v>
      </c>
      <c r="I138" s="85" t="n">
        <v>184</v>
      </c>
      <c r="J138" s="86" t="n">
        <v>3</v>
      </c>
      <c r="K138" s="86" t="n">
        <v>181</v>
      </c>
      <c r="L138" s="85" t="n">
        <v>184</v>
      </c>
      <c r="M138" s="86" t="n">
        <v>15</v>
      </c>
      <c r="N138" s="86" t="n">
        <v>169</v>
      </c>
      <c r="O138" s="85" t="n">
        <f aca="false">K138+H138+E138</f>
        <v>-33</v>
      </c>
      <c r="P138" s="87" t="n">
        <f aca="false">O138/(J138+G138+D138+1)</f>
        <v>-0.0548172757475083</v>
      </c>
      <c r="Q138" s="88"/>
      <c r="R138" s="89" t="s">
        <v>15</v>
      </c>
      <c r="S138" s="90" t="s">
        <v>15</v>
      </c>
      <c r="T138" s="115" t="str">
        <f aca="false">IF($C$4="High Inventory",IF(AND($O138&gt;=Summary!$C$149,$P138&gt;=0%),"X"," "),IF(AND($O138&lt;=-Summary!$C$149,$P138&lt;=0%),"X"," "))</f>
        <v> </v>
      </c>
      <c r="U138" s="116" t="str">
        <f aca="false">IF($C$4="High Inventory",IF(AND($O138&gt;=0,$P138&gt;=Summary!$C$150),"X"," "),IF(AND($O138&lt;=0,$P138&lt;=-Summary!$C$150),"X"," "))</f>
        <v> </v>
      </c>
      <c r="V138" s="0" t="str">
        <f aca="false">IF(S138="X",L138-I138," ")</f>
        <v> </v>
      </c>
    </row>
    <row r="139" customFormat="false" ht="14.65" hidden="false" customHeight="false" outlineLevel="0" collapsed="false">
      <c r="A139" s="76" t="n">
        <v>40016</v>
      </c>
      <c r="B139" s="77" t="s">
        <v>17</v>
      </c>
      <c r="C139" s="85" t="n">
        <v>15</v>
      </c>
      <c r="D139" s="86" t="n">
        <v>38</v>
      </c>
      <c r="E139" s="86" t="n">
        <v>-23</v>
      </c>
      <c r="F139" s="85" t="n">
        <v>200</v>
      </c>
      <c r="G139" s="86" t="n">
        <v>68</v>
      </c>
      <c r="H139" s="86" t="n">
        <v>132</v>
      </c>
      <c r="I139" s="85" t="n">
        <v>0</v>
      </c>
      <c r="J139" s="86" t="n">
        <v>67</v>
      </c>
      <c r="K139" s="86" t="n">
        <v>-67</v>
      </c>
      <c r="L139" s="85" t="n">
        <v>0</v>
      </c>
      <c r="M139" s="86" t="n">
        <v>64</v>
      </c>
      <c r="N139" s="86" t="n">
        <v>-64</v>
      </c>
      <c r="O139" s="85" t="n">
        <f aca="false">K139+H139+E139</f>
        <v>42</v>
      </c>
      <c r="P139" s="87" t="n">
        <f aca="false">O139/(J139+G139+D139+1)</f>
        <v>0.241379310344828</v>
      </c>
      <c r="Q139" s="88"/>
      <c r="R139" s="89" t="s">
        <v>15</v>
      </c>
      <c r="S139" s="90" t="s">
        <v>15</v>
      </c>
      <c r="T139" s="115" t="str">
        <f aca="false">IF($C$4="High Inventory",IF(AND($O139&gt;=Summary!$C$149,$P139&gt;=0%),"X"," "),IF(AND($O139&lt;=-Summary!$C$149,$P139&lt;=0%),"X"," "))</f>
        <v> </v>
      </c>
      <c r="U139" s="116" t="str">
        <f aca="false">IF($C$4="High Inventory",IF(AND($O139&gt;=0,$P139&gt;=Summary!$C$150),"X"," "),IF(AND($O139&lt;=0,$P139&lt;=-Summary!$C$150),"X"," "))</f>
        <v>X</v>
      </c>
      <c r="V139" s="0" t="str">
        <f aca="false">IF(S139="X",L139-I139," ")</f>
        <v> </v>
      </c>
    </row>
    <row r="140" customFormat="false" ht="14.65" hidden="false" customHeight="false" outlineLevel="0" collapsed="false">
      <c r="A140" s="76" t="n">
        <v>40018</v>
      </c>
      <c r="B140" s="77" t="s">
        <v>17</v>
      </c>
      <c r="C140" s="85" t="n">
        <v>1519</v>
      </c>
      <c r="D140" s="86" t="n">
        <v>933</v>
      </c>
      <c r="E140" s="86" t="n">
        <v>586</v>
      </c>
      <c r="F140" s="85"/>
      <c r="G140" s="86"/>
      <c r="H140" s="86"/>
      <c r="I140" s="85"/>
      <c r="J140" s="86"/>
      <c r="K140" s="86"/>
      <c r="L140" s="85"/>
      <c r="M140" s="86"/>
      <c r="N140" s="86"/>
      <c r="O140" s="85" t="n">
        <f aca="false">K140+H140+E140</f>
        <v>586</v>
      </c>
      <c r="P140" s="87" t="n">
        <f aca="false">O140/(J140+G140+D140+1)</f>
        <v>0.627408993576017</v>
      </c>
      <c r="Q140" s="88"/>
      <c r="R140" s="89" t="s">
        <v>15</v>
      </c>
      <c r="S140" s="90" t="s">
        <v>15</v>
      </c>
      <c r="T140" s="115" t="str">
        <f aca="false">IF($C$4="High Inventory",IF(AND($O140&gt;=Summary!$C$149,$P140&gt;=0%),"X"," "),IF(AND($O140&lt;=-Summary!$C$149,$P140&lt;=0%),"X"," "))</f>
        <v> </v>
      </c>
      <c r="U140" s="116" t="str">
        <f aca="false">IF($C$4="High Inventory",IF(AND($O140&gt;=0,$P140&gt;=Summary!$C$150),"X"," "),IF(AND($O140&lt;=0,$P140&lt;=-Summary!$C$150),"X"," "))</f>
        <v>X</v>
      </c>
      <c r="V140" s="0" t="str">
        <f aca="false">IF(S140="X",L140-I140," ")</f>
        <v> </v>
      </c>
    </row>
    <row r="141" customFormat="false" ht="14.65" hidden="false" customHeight="false" outlineLevel="0" collapsed="false">
      <c r="A141" s="76" t="n">
        <v>42288</v>
      </c>
      <c r="B141" s="77" t="s">
        <v>17</v>
      </c>
      <c r="C141" s="85"/>
      <c r="D141" s="86"/>
      <c r="E141" s="86"/>
      <c r="F141" s="85" t="n">
        <v>0</v>
      </c>
      <c r="G141" s="86" t="n">
        <v>13</v>
      </c>
      <c r="H141" s="86" t="n">
        <v>-13</v>
      </c>
      <c r="I141" s="85" t="n">
        <v>0</v>
      </c>
      <c r="J141" s="86" t="n">
        <v>13</v>
      </c>
      <c r="K141" s="86" t="n">
        <v>-13</v>
      </c>
      <c r="L141" s="85" t="n">
        <v>0</v>
      </c>
      <c r="M141" s="86" t="n">
        <v>13</v>
      </c>
      <c r="N141" s="86" t="n">
        <v>-13</v>
      </c>
      <c r="O141" s="85" t="n">
        <f aca="false">K141+H141+E141</f>
        <v>-26</v>
      </c>
      <c r="P141" s="87" t="n">
        <f aca="false">O141/(J141+G141+D141+1)</f>
        <v>-0.962962962962963</v>
      </c>
      <c r="Q141" s="88"/>
      <c r="R141" s="89" t="s">
        <v>15</v>
      </c>
      <c r="S141" s="90" t="s">
        <v>15</v>
      </c>
      <c r="T141" s="115" t="str">
        <f aca="false">IF($C$4="High Inventory",IF(AND($O141&gt;=Summary!$C$149,$P141&gt;=0%),"X"," "),IF(AND($O141&lt;=-Summary!$C$149,$P141&lt;=0%),"X"," "))</f>
        <v> </v>
      </c>
      <c r="U141" s="116" t="str">
        <f aca="false">IF($C$4="High Inventory",IF(AND($O141&gt;=0,$P141&gt;=Summary!$C$150),"X"," "),IF(AND($O141&lt;=0,$P141&lt;=-Summary!$C$150),"X"," "))</f>
        <v> </v>
      </c>
      <c r="V141" s="0" t="str">
        <f aca="false">IF(S141="X",L141-I141," ")</f>
        <v> </v>
      </c>
    </row>
    <row r="142" customFormat="false" ht="14.65" hidden="false" customHeight="false" outlineLevel="0" collapsed="false">
      <c r="A142" s="76" t="n">
        <v>42988</v>
      </c>
      <c r="B142" s="77" t="s">
        <v>17</v>
      </c>
      <c r="C142" s="85" t="n">
        <v>3000</v>
      </c>
      <c r="D142" s="86" t="n">
        <v>1626</v>
      </c>
      <c r="E142" s="86" t="n">
        <v>1374</v>
      </c>
      <c r="F142" s="85" t="n">
        <v>2700</v>
      </c>
      <c r="G142" s="86" t="n">
        <v>0</v>
      </c>
      <c r="H142" s="86" t="n">
        <v>2700</v>
      </c>
      <c r="I142" s="85" t="n">
        <v>0</v>
      </c>
      <c r="J142" s="86" t="n">
        <v>0</v>
      </c>
      <c r="K142" s="86" t="n">
        <v>0</v>
      </c>
      <c r="L142" s="85" t="n">
        <v>0</v>
      </c>
      <c r="M142" s="86" t="n">
        <v>0</v>
      </c>
      <c r="N142" s="86" t="n">
        <v>0</v>
      </c>
      <c r="O142" s="85" t="n">
        <f aca="false">K142+H142+E142</f>
        <v>4074</v>
      </c>
      <c r="P142" s="87" t="n">
        <f aca="false">O142/(J142+G142+D142+1)</f>
        <v>2.5039950829748</v>
      </c>
      <c r="Q142" s="88"/>
      <c r="R142" s="89" t="s">
        <v>15</v>
      </c>
      <c r="S142" s="90" t="s">
        <v>15</v>
      </c>
      <c r="T142" s="115" t="str">
        <f aca="false">IF($C$4="High Inventory",IF(AND($O142&gt;=Summary!$C$149,$P142&gt;=0%),"X"," "),IF(AND($O142&lt;=-Summary!$C$149,$P142&lt;=0%),"X"," "))</f>
        <v> </v>
      </c>
      <c r="U142" s="116" t="str">
        <f aca="false">IF($C$4="High Inventory",IF(AND($O142&gt;=0,$P142&gt;=Summary!$C$150),"X"," "),IF(AND($O142&lt;=0,$P142&lt;=-Summary!$C$150),"X"," "))</f>
        <v>X</v>
      </c>
      <c r="V142" s="0" t="str">
        <f aca="false">IF(S142="X",L142-I142," ")</f>
        <v> </v>
      </c>
    </row>
    <row r="143" customFormat="false" ht="14.65" hidden="false" customHeight="false" outlineLevel="0" collapsed="false">
      <c r="A143" s="76" t="n">
        <v>43069</v>
      </c>
      <c r="B143" s="77" t="s">
        <v>17</v>
      </c>
      <c r="C143" s="85"/>
      <c r="D143" s="86"/>
      <c r="E143" s="86"/>
      <c r="F143" s="85" t="n">
        <v>0</v>
      </c>
      <c r="G143" s="86" t="n">
        <v>1436</v>
      </c>
      <c r="H143" s="86" t="n">
        <v>-1436</v>
      </c>
      <c r="I143" s="85" t="n">
        <v>0</v>
      </c>
      <c r="J143" s="86" t="n">
        <v>1469</v>
      </c>
      <c r="K143" s="86" t="n">
        <v>-1469</v>
      </c>
      <c r="L143" s="85" t="n">
        <v>0</v>
      </c>
      <c r="M143" s="86" t="n">
        <v>1510</v>
      </c>
      <c r="N143" s="86" t="n">
        <v>-1510</v>
      </c>
      <c r="O143" s="85" t="n">
        <f aca="false">K143+H143+E143</f>
        <v>-2905</v>
      </c>
      <c r="P143" s="87" t="n">
        <f aca="false">O143/(J143+G143+D143+1)</f>
        <v>-0.999655884377151</v>
      </c>
      <c r="Q143" s="88"/>
      <c r="R143" s="89" t="s">
        <v>15</v>
      </c>
      <c r="S143" s="90" t="s">
        <v>15</v>
      </c>
      <c r="T143" s="115" t="str">
        <f aca="false">IF($C$4="High Inventory",IF(AND($O143&gt;=Summary!$C$149,$P143&gt;=0%),"X"," "),IF(AND($O143&lt;=-Summary!$C$149,$P143&lt;=0%),"X"," "))</f>
        <v> </v>
      </c>
      <c r="U143" s="116" t="str">
        <f aca="false">IF($C$4="High Inventory",IF(AND($O143&gt;=0,$P143&gt;=Summary!$C$150),"X"," "),IF(AND($O143&lt;=0,$P143&lt;=-Summary!$C$150),"X"," "))</f>
        <v> </v>
      </c>
      <c r="V143" s="0" t="str">
        <f aca="false">IF(S143="X",L143-I143," ")</f>
        <v> </v>
      </c>
    </row>
    <row r="144" customFormat="false" ht="14.65" hidden="false" customHeight="false" outlineLevel="0" collapsed="false">
      <c r="A144" s="76" t="n">
        <v>43268</v>
      </c>
      <c r="B144" s="77" t="s">
        <v>17</v>
      </c>
      <c r="C144" s="85"/>
      <c r="D144" s="86"/>
      <c r="E144" s="86"/>
      <c r="F144" s="85" t="n">
        <v>0</v>
      </c>
      <c r="G144" s="86" t="n">
        <v>0</v>
      </c>
      <c r="H144" s="86" t="n">
        <v>0</v>
      </c>
      <c r="I144" s="85" t="n">
        <v>0</v>
      </c>
      <c r="J144" s="86" t="n">
        <v>96</v>
      </c>
      <c r="K144" s="86" t="n">
        <v>-96</v>
      </c>
      <c r="L144" s="85" t="n">
        <v>0</v>
      </c>
      <c r="M144" s="86" t="n">
        <v>20</v>
      </c>
      <c r="N144" s="86" t="n">
        <v>-20</v>
      </c>
      <c r="O144" s="85" t="n">
        <f aca="false">K144+H144+E144</f>
        <v>-96</v>
      </c>
      <c r="P144" s="87" t="n">
        <f aca="false">O144/(J144+G144+D144+1)</f>
        <v>-0.989690721649485</v>
      </c>
      <c r="Q144" s="88"/>
      <c r="R144" s="89" t="s">
        <v>15</v>
      </c>
      <c r="S144" s="90" t="s">
        <v>15</v>
      </c>
      <c r="T144" s="115" t="str">
        <f aca="false">IF($C$4="High Inventory",IF(AND($O144&gt;=Summary!$C$149,$P144&gt;=0%),"X"," "),IF(AND($O144&lt;=-Summary!$C$149,$P144&lt;=0%),"X"," "))</f>
        <v> </v>
      </c>
      <c r="U144" s="116" t="str">
        <f aca="false">IF($C$4="High Inventory",IF(AND($O144&gt;=0,$P144&gt;=Summary!$C$150),"X"," "),IF(AND($O144&lt;=0,$P144&lt;=-Summary!$C$150),"X"," "))</f>
        <v> </v>
      </c>
      <c r="V144" s="0" t="str">
        <f aca="false">IF(S144="X",L144-I144," ")</f>
        <v> </v>
      </c>
    </row>
    <row r="145" customFormat="false" ht="14.65" hidden="false" customHeight="false" outlineLevel="0" collapsed="false">
      <c r="A145" s="76"/>
      <c r="B145" s="77"/>
      <c r="C145" s="85"/>
      <c r="D145" s="86"/>
      <c r="E145" s="86"/>
      <c r="F145" s="85"/>
      <c r="G145" s="86"/>
      <c r="H145" s="86"/>
      <c r="I145" s="85"/>
      <c r="J145" s="86"/>
      <c r="K145" s="86"/>
      <c r="L145" s="85"/>
      <c r="M145" s="86"/>
      <c r="N145" s="86"/>
      <c r="O145" s="85" t="n">
        <f aca="false">K145+H145+E145</f>
        <v>0</v>
      </c>
      <c r="P145" s="87" t="n">
        <f aca="false">O145/(J145+G145+D145+1)</f>
        <v>0</v>
      </c>
      <c r="Q145" s="88"/>
      <c r="R145" s="89" t="s">
        <v>15</v>
      </c>
      <c r="S145" s="90" t="s">
        <v>15</v>
      </c>
      <c r="T145" s="115" t="str">
        <f aca="false">IF($C$4="High Inventory",IF(AND($O145&gt;=Summary!$C$149,$P145&gt;=0%),"X"," "),IF(AND($O145&lt;=-Summary!$C$149,$P145&lt;=0%),"X"," "))</f>
        <v> </v>
      </c>
      <c r="U145" s="116" t="str">
        <f aca="false">IF($C$4="High Inventory",IF(AND($O145&gt;=0,$P145&gt;=Summary!$C$150),"X"," "),IF(AND($O145&lt;=0,$P145&lt;=-Summary!$C$150),"X"," "))</f>
        <v> </v>
      </c>
      <c r="V145" s="0" t="str">
        <f aca="false">IF(S145="X",L145-I145," ")</f>
        <v> </v>
      </c>
    </row>
    <row r="146" customFormat="false" ht="14.65" hidden="false" customHeight="false" outlineLevel="0" collapsed="false">
      <c r="A146" s="97" t="s">
        <v>18</v>
      </c>
      <c r="B146" s="97"/>
      <c r="C146" s="17"/>
      <c r="D146" s="17"/>
      <c r="E146" s="17" t="n">
        <f aca="false">SUM(E10:E145)</f>
        <v>213367</v>
      </c>
      <c r="F146" s="17"/>
      <c r="G146" s="17"/>
      <c r="H146" s="17" t="n">
        <f aca="false">SUM(H10:H145)</f>
        <v>265546</v>
      </c>
      <c r="I146" s="17"/>
      <c r="J146" s="17"/>
      <c r="K146" s="17" t="n">
        <f aca="false">SUM(K10:K145)</f>
        <v>62228</v>
      </c>
      <c r="L146" s="17"/>
      <c r="M146" s="17" t="n">
        <f aca="false">SUM(M10:M145)</f>
        <v>1861247</v>
      </c>
      <c r="N146" s="17" t="n">
        <f aca="false">SUM(N10:N145)</f>
        <v>-48470</v>
      </c>
      <c r="O146" s="17"/>
      <c r="P146" s="98"/>
      <c r="Q146" s="97" t="n">
        <f aca="false">COUNTIF(Q10:Q145,"X")</f>
        <v>0</v>
      </c>
      <c r="R146" s="97" t="n">
        <f aca="false">COUNTIF(R10:R145,"X")</f>
        <v>11</v>
      </c>
      <c r="S146" s="97" t="n">
        <f aca="false">COUNTIF(S10:S145,"X")</f>
        <v>0</v>
      </c>
    </row>
    <row r="147" customFormat="false" ht="17" hidden="false" customHeight="false" outlineLevel="0" collapsed="false">
      <c r="N147" s="100" t="n">
        <f aca="false">N146/M146</f>
        <v>-0.0260416806581824</v>
      </c>
    </row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460416666666667" header="0.459722222222222" footer="0.170138888888889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4" activeCellId="0" sqref="B4 B4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0" min="23" style="49" width="7.85"/>
    <col collapsed="false" customWidth="true" hidden="false" outlineLevel="0" max="250" min="41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37049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48</v>
      </c>
      <c r="G4" s="9" t="s">
        <v>53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6"/>
      <c r="AM7" s="106"/>
      <c r="AN7" s="106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37046</v>
      </c>
      <c r="D8" s="69"/>
      <c r="E8" s="70" t="str">
        <f aca="false">TEXT(WEEKDAY(C8),"dddd")</f>
        <v>Monday</v>
      </c>
      <c r="F8" s="68" t="n">
        <f aca="false">F9</f>
        <v>37047</v>
      </c>
      <c r="G8" s="69"/>
      <c r="H8" s="70" t="str">
        <f aca="false">TEXT(WEEKDAY(F8),"dddd")</f>
        <v>Tuesday</v>
      </c>
      <c r="I8" s="68" t="n">
        <f aca="false">I9</f>
        <v>37048</v>
      </c>
      <c r="J8" s="69"/>
      <c r="K8" s="70" t="str">
        <f aca="false">TEXT(WEEKDAY(I8),"dddd")</f>
        <v>Wednesday</v>
      </c>
      <c r="L8" s="68" t="n">
        <f aca="false">L9</f>
        <v>37049</v>
      </c>
      <c r="M8" s="69"/>
      <c r="N8" s="70" t="str">
        <f aca="false">TEXT(WEEKDAY(L8),"dddd")</f>
        <v>Thursday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37046</v>
      </c>
      <c r="D9" s="111" t="n">
        <v>37046</v>
      </c>
      <c r="E9" s="111" t="n">
        <v>37046</v>
      </c>
      <c r="F9" s="112" t="n">
        <v>37047</v>
      </c>
      <c r="G9" s="111" t="n">
        <v>37047</v>
      </c>
      <c r="H9" s="111" t="n">
        <v>37047</v>
      </c>
      <c r="I9" s="112" t="n">
        <v>37048</v>
      </c>
      <c r="J9" s="111" t="n">
        <v>37048</v>
      </c>
      <c r="K9" s="111" t="n">
        <v>37048</v>
      </c>
      <c r="L9" s="112" t="n">
        <v>37049</v>
      </c>
      <c r="M9" s="111" t="n">
        <v>37049</v>
      </c>
      <c r="N9" s="111" t="n">
        <v>37049</v>
      </c>
      <c r="O9" s="85" t="n">
        <f aca="false">K9+H9+E9</f>
        <v>111141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75</v>
      </c>
      <c r="D10" s="86" t="n">
        <v>101</v>
      </c>
      <c r="E10" s="86" t="n">
        <v>-26</v>
      </c>
      <c r="F10" s="85" t="n">
        <v>75</v>
      </c>
      <c r="G10" s="86" t="n">
        <v>106</v>
      </c>
      <c r="H10" s="86" t="n">
        <v>-31</v>
      </c>
      <c r="I10" s="85" t="n">
        <v>75</v>
      </c>
      <c r="J10" s="86" t="n">
        <v>101</v>
      </c>
      <c r="K10" s="86" t="n">
        <v>-26</v>
      </c>
      <c r="L10" s="85" t="n">
        <v>75</v>
      </c>
      <c r="M10" s="86" t="n">
        <v>100</v>
      </c>
      <c r="N10" s="86" t="n">
        <v>-25</v>
      </c>
      <c r="O10" s="85" t="n">
        <f aca="false">K10+H10+E10</f>
        <v>-83</v>
      </c>
      <c r="P10" s="87" t="n">
        <f aca="false">O10/(J10+G10+D10+1)</f>
        <v>-0.268608414239482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600</v>
      </c>
      <c r="D11" s="86" t="n">
        <v>667</v>
      </c>
      <c r="E11" s="86" t="n">
        <v>-67</v>
      </c>
      <c r="F11" s="85" t="n">
        <v>600</v>
      </c>
      <c r="G11" s="86" t="n">
        <v>696</v>
      </c>
      <c r="H11" s="86" t="n">
        <v>-96</v>
      </c>
      <c r="I11" s="85" t="n">
        <v>600</v>
      </c>
      <c r="J11" s="86" t="n">
        <v>649</v>
      </c>
      <c r="K11" s="86" t="n">
        <v>-49</v>
      </c>
      <c r="L11" s="85" t="n">
        <v>500</v>
      </c>
      <c r="M11" s="86" t="n">
        <v>636</v>
      </c>
      <c r="N11" s="86" t="n">
        <v>-136</v>
      </c>
      <c r="O11" s="85" t="n">
        <f aca="false">K11+H11+E11</f>
        <v>-212</v>
      </c>
      <c r="P11" s="87" t="n">
        <f aca="false">O11/(J11+G11+D11+1)</f>
        <v>-0.105315449577745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111</v>
      </c>
      <c r="E12" s="86" t="n">
        <v>-11</v>
      </c>
      <c r="F12" s="85" t="n">
        <v>100</v>
      </c>
      <c r="G12" s="86" t="n">
        <v>123</v>
      </c>
      <c r="H12" s="86" t="n">
        <v>-23</v>
      </c>
      <c r="I12" s="85" t="n">
        <v>100</v>
      </c>
      <c r="J12" s="86" t="n">
        <v>111</v>
      </c>
      <c r="K12" s="86" t="n">
        <v>-11</v>
      </c>
      <c r="L12" s="85" t="n">
        <v>100</v>
      </c>
      <c r="M12" s="86" t="n">
        <v>109</v>
      </c>
      <c r="N12" s="86" t="n">
        <v>-9</v>
      </c>
      <c r="O12" s="85" t="n">
        <f aca="false">K12+H12+E12</f>
        <v>-45</v>
      </c>
      <c r="P12" s="87" t="n">
        <f aca="false">O12/(J12+G12+D12+1)</f>
        <v>-0.130057803468208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1130</v>
      </c>
      <c r="D13" s="86" t="n">
        <v>1117</v>
      </c>
      <c r="E13" s="86" t="n">
        <v>13</v>
      </c>
      <c r="F13" s="85" t="n">
        <v>1263</v>
      </c>
      <c r="G13" s="86" t="n">
        <v>1190</v>
      </c>
      <c r="H13" s="86" t="n">
        <v>73</v>
      </c>
      <c r="I13" s="85" t="n">
        <v>1263</v>
      </c>
      <c r="J13" s="86" t="n">
        <v>1113</v>
      </c>
      <c r="K13" s="86" t="n">
        <v>150</v>
      </c>
      <c r="L13" s="85" t="n">
        <v>1105</v>
      </c>
      <c r="M13" s="86" t="n">
        <v>1106</v>
      </c>
      <c r="N13" s="86" t="n">
        <v>-1</v>
      </c>
      <c r="O13" s="85" t="n">
        <f aca="false">K13+H13+E13</f>
        <v>236</v>
      </c>
      <c r="P13" s="87" t="n">
        <f aca="false">O13/(J13+G13+D13+1)</f>
        <v>0.0689856767027185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502</v>
      </c>
      <c r="D14" s="86" t="n">
        <v>529</v>
      </c>
      <c r="E14" s="86" t="n">
        <v>-27</v>
      </c>
      <c r="F14" s="85" t="n">
        <v>549</v>
      </c>
      <c r="G14" s="86" t="n">
        <v>539</v>
      </c>
      <c r="H14" s="86" t="n">
        <v>10</v>
      </c>
      <c r="I14" s="85" t="n">
        <v>586</v>
      </c>
      <c r="J14" s="86" t="n">
        <v>528</v>
      </c>
      <c r="K14" s="86" t="n">
        <v>58</v>
      </c>
      <c r="L14" s="85" t="n">
        <v>586</v>
      </c>
      <c r="M14" s="86" t="n">
        <v>526</v>
      </c>
      <c r="N14" s="86" t="n">
        <v>60</v>
      </c>
      <c r="O14" s="85" t="n">
        <f aca="false">K14+H14+E14</f>
        <v>41</v>
      </c>
      <c r="P14" s="87" t="n">
        <f aca="false">O14/(J14+G14+D14+1)</f>
        <v>0.0256731371321227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3130</v>
      </c>
      <c r="D15" s="86" t="n">
        <v>3085</v>
      </c>
      <c r="E15" s="86" t="n">
        <v>45</v>
      </c>
      <c r="F15" s="85" t="n">
        <v>3598</v>
      </c>
      <c r="G15" s="86" t="n">
        <v>3171</v>
      </c>
      <c r="H15" s="86" t="n">
        <v>427</v>
      </c>
      <c r="I15" s="85" t="n">
        <v>3598</v>
      </c>
      <c r="J15" s="86" t="n">
        <v>3076</v>
      </c>
      <c r="K15" s="86" t="n">
        <v>522</v>
      </c>
      <c r="L15" s="85" t="n">
        <v>3065</v>
      </c>
      <c r="M15" s="86" t="n">
        <v>3065</v>
      </c>
      <c r="N15" s="86" t="n">
        <v>0</v>
      </c>
      <c r="O15" s="85" t="n">
        <f aca="false">K15+H15+E15</f>
        <v>994</v>
      </c>
      <c r="P15" s="87" t="n">
        <f aca="false">O15/(J15+G15+D15+1)</f>
        <v>0.106503803707275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6305</v>
      </c>
      <c r="E16" s="86" t="n">
        <v>-305</v>
      </c>
      <c r="F16" s="85" t="n">
        <v>6000</v>
      </c>
      <c r="G16" s="86" t="n">
        <v>6490</v>
      </c>
      <c r="H16" s="86" t="n">
        <v>-490</v>
      </c>
      <c r="I16" s="85" t="n">
        <v>6000</v>
      </c>
      <c r="J16" s="86" t="n">
        <v>6279</v>
      </c>
      <c r="K16" s="86" t="n">
        <v>-279</v>
      </c>
      <c r="L16" s="85" t="n">
        <v>6000</v>
      </c>
      <c r="M16" s="86" t="n">
        <v>6253</v>
      </c>
      <c r="N16" s="86" t="n">
        <v>-253</v>
      </c>
      <c r="O16" s="85" t="n">
        <f aca="false">K16+H16+E16</f>
        <v>-1074</v>
      </c>
      <c r="P16" s="87" t="n">
        <f aca="false">O16/(J16+G16+D16+1)</f>
        <v>-0.0563040629095675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205</v>
      </c>
      <c r="D17" s="86" t="n">
        <v>360</v>
      </c>
      <c r="E17" s="86" t="n">
        <v>-155</v>
      </c>
      <c r="F17" s="85" t="n">
        <v>300</v>
      </c>
      <c r="G17" s="86" t="n">
        <v>367</v>
      </c>
      <c r="H17" s="86" t="n">
        <v>-67</v>
      </c>
      <c r="I17" s="85" t="n">
        <v>300</v>
      </c>
      <c r="J17" s="86" t="n">
        <v>359</v>
      </c>
      <c r="K17" s="86" t="n">
        <v>-59</v>
      </c>
      <c r="L17" s="85" t="n">
        <v>0</v>
      </c>
      <c r="M17" s="86" t="n">
        <v>357</v>
      </c>
      <c r="N17" s="86" t="n">
        <v>-357</v>
      </c>
      <c r="O17" s="85" t="n">
        <f aca="false">K17+H17+E17</f>
        <v>-281</v>
      </c>
      <c r="P17" s="87" t="n">
        <f aca="false">O17/(J17+G17+D17+1)</f>
        <v>-0.258509659613615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4350</v>
      </c>
      <c r="D18" s="86" t="n">
        <v>3351</v>
      </c>
      <c r="E18" s="86" t="n">
        <v>999</v>
      </c>
      <c r="F18" s="85" t="n">
        <v>4340</v>
      </c>
      <c r="G18" s="86" t="n">
        <v>3427</v>
      </c>
      <c r="H18" s="86" t="n">
        <v>913</v>
      </c>
      <c r="I18" s="85" t="n">
        <v>4345</v>
      </c>
      <c r="J18" s="86" t="n">
        <v>3347</v>
      </c>
      <c r="K18" s="86" t="n">
        <v>998</v>
      </c>
      <c r="L18" s="85" t="n">
        <v>3402</v>
      </c>
      <c r="M18" s="86" t="n">
        <v>3338</v>
      </c>
      <c r="N18" s="86" t="n">
        <v>64</v>
      </c>
      <c r="O18" s="85" t="n">
        <f aca="false">K18+H18+E18</f>
        <v>2910</v>
      </c>
      <c r="P18" s="87" t="n">
        <f aca="false">O18/(J18+G18+D18+1)</f>
        <v>0.287379024293897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X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3204</v>
      </c>
      <c r="D19" s="86" t="n">
        <v>3212</v>
      </c>
      <c r="E19" s="86" t="n">
        <v>-8</v>
      </c>
      <c r="F19" s="85" t="n">
        <v>4056</v>
      </c>
      <c r="G19" s="86" t="n">
        <v>3479</v>
      </c>
      <c r="H19" s="86" t="n">
        <v>577</v>
      </c>
      <c r="I19" s="85" t="n">
        <v>4056</v>
      </c>
      <c r="J19" s="86" t="n">
        <v>3184</v>
      </c>
      <c r="K19" s="86" t="n">
        <v>872</v>
      </c>
      <c r="L19" s="85" t="n">
        <v>3153</v>
      </c>
      <c r="M19" s="86" t="n">
        <v>3153</v>
      </c>
      <c r="N19" s="86" t="n">
        <v>0</v>
      </c>
      <c r="O19" s="85" t="n">
        <f aca="false">K19+H19+E19</f>
        <v>1441</v>
      </c>
      <c r="P19" s="87" t="n">
        <f aca="false">O19/(J19+G19+D19+1)</f>
        <v>0.145909275010126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499198</v>
      </c>
      <c r="D20" s="86" t="n">
        <v>451138</v>
      </c>
      <c r="E20" s="86" t="n">
        <v>48060</v>
      </c>
      <c r="F20" s="85" t="n">
        <v>518923</v>
      </c>
      <c r="G20" s="86" t="n">
        <v>490237</v>
      </c>
      <c r="H20" s="86" t="n">
        <v>28686</v>
      </c>
      <c r="I20" s="85" t="n">
        <v>459604</v>
      </c>
      <c r="J20" s="86" t="n">
        <v>448119</v>
      </c>
      <c r="K20" s="86" t="n">
        <v>11485</v>
      </c>
      <c r="L20" s="85" t="n">
        <v>448313</v>
      </c>
      <c r="M20" s="86" t="n">
        <v>444004</v>
      </c>
      <c r="N20" s="86" t="n">
        <v>4309</v>
      </c>
      <c r="O20" s="85" t="n">
        <f aca="false">K20+H20+E20</f>
        <v>88231</v>
      </c>
      <c r="P20" s="87" t="n">
        <f aca="false">O20/(J20+G20+D20+1)</f>
        <v>0.0634986092069421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1044</v>
      </c>
      <c r="D21" s="86" t="n">
        <v>1207</v>
      </c>
      <c r="E21" s="86" t="n">
        <v>-163</v>
      </c>
      <c r="F21" s="85" t="n">
        <v>1044</v>
      </c>
      <c r="G21" s="86" t="n">
        <v>1257</v>
      </c>
      <c r="H21" s="86" t="n">
        <v>-213</v>
      </c>
      <c r="I21" s="85" t="n">
        <v>1044</v>
      </c>
      <c r="J21" s="86" t="n">
        <v>1203</v>
      </c>
      <c r="K21" s="86" t="n">
        <v>-159</v>
      </c>
      <c r="L21" s="85" t="n">
        <v>1044</v>
      </c>
      <c r="M21" s="86" t="n">
        <v>1197</v>
      </c>
      <c r="N21" s="86" t="n">
        <v>-153</v>
      </c>
      <c r="O21" s="85" t="n">
        <f aca="false">K21+H21+E21</f>
        <v>-535</v>
      </c>
      <c r="P21" s="87" t="n">
        <f aca="false">O21/(J21+G21+D21+1)</f>
        <v>-0.145856052344602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467</v>
      </c>
      <c r="D22" s="86" t="n">
        <v>620</v>
      </c>
      <c r="E22" s="86" t="n">
        <v>-153</v>
      </c>
      <c r="F22" s="85" t="n">
        <v>750</v>
      </c>
      <c r="G22" s="86" t="n">
        <v>695</v>
      </c>
      <c r="H22" s="86" t="n">
        <v>55</v>
      </c>
      <c r="I22" s="85" t="n">
        <v>750</v>
      </c>
      <c r="J22" s="86" t="n">
        <v>615</v>
      </c>
      <c r="K22" s="86" t="n">
        <v>135</v>
      </c>
      <c r="L22" s="85" t="n">
        <v>600</v>
      </c>
      <c r="M22" s="86" t="n">
        <v>607</v>
      </c>
      <c r="N22" s="86" t="n">
        <v>-7</v>
      </c>
      <c r="O22" s="85" t="n">
        <f aca="false">K22+H22+E22</f>
        <v>37</v>
      </c>
      <c r="P22" s="87" t="n">
        <f aca="false">O22/(J22+G22+D22+1)</f>
        <v>0.0191610564474366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 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387</v>
      </c>
      <c r="D23" s="86" t="n">
        <v>397</v>
      </c>
      <c r="E23" s="86" t="n">
        <v>-10</v>
      </c>
      <c r="F23" s="85" t="n">
        <v>350</v>
      </c>
      <c r="G23" s="86" t="n">
        <v>430</v>
      </c>
      <c r="H23" s="86" t="n">
        <v>-80</v>
      </c>
      <c r="I23" s="85" t="n">
        <v>350</v>
      </c>
      <c r="J23" s="86" t="n">
        <v>395</v>
      </c>
      <c r="K23" s="86" t="n">
        <v>-45</v>
      </c>
      <c r="L23" s="85" t="n">
        <v>392</v>
      </c>
      <c r="M23" s="86" t="n">
        <v>392</v>
      </c>
      <c r="N23" s="86" t="n">
        <v>0</v>
      </c>
      <c r="O23" s="85" t="n">
        <f aca="false">K23+H23+E23</f>
        <v>-135</v>
      </c>
      <c r="P23" s="87" t="n">
        <f aca="false">O23/(J23+G23+D23+1)</f>
        <v>-0.110384300899428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41714</v>
      </c>
      <c r="D24" s="86" t="n">
        <v>45757</v>
      </c>
      <c r="E24" s="86" t="n">
        <v>-4043</v>
      </c>
      <c r="F24" s="85" t="n">
        <v>74103</v>
      </c>
      <c r="G24" s="86" t="n">
        <v>57368</v>
      </c>
      <c r="H24" s="86" t="n">
        <v>16735</v>
      </c>
      <c r="I24" s="85" t="n">
        <v>38855</v>
      </c>
      <c r="J24" s="86" t="n">
        <v>60708</v>
      </c>
      <c r="K24" s="86" t="n">
        <v>-21853</v>
      </c>
      <c r="L24" s="85" t="n">
        <v>45304</v>
      </c>
      <c r="M24" s="86" t="n">
        <v>52141</v>
      </c>
      <c r="N24" s="86" t="n">
        <v>-6837</v>
      </c>
      <c r="O24" s="85" t="n">
        <f aca="false">K24+H24+E24</f>
        <v>-9161</v>
      </c>
      <c r="P24" s="87" t="n">
        <f aca="false">O24/(J24+G24+D24+1)</f>
        <v>-0.0559163543586801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25053</v>
      </c>
      <c r="D25" s="86" t="n">
        <v>27589</v>
      </c>
      <c r="E25" s="86" t="n">
        <v>-2536</v>
      </c>
      <c r="F25" s="85" t="n">
        <v>21739</v>
      </c>
      <c r="G25" s="86" t="n">
        <v>25387</v>
      </c>
      <c r="H25" s="86" t="n">
        <v>-3648</v>
      </c>
      <c r="I25" s="85" t="n">
        <v>25996</v>
      </c>
      <c r="J25" s="86" t="n">
        <v>24779</v>
      </c>
      <c r="K25" s="86" t="n">
        <v>1217</v>
      </c>
      <c r="L25" s="85" t="n">
        <v>24000</v>
      </c>
      <c r="M25" s="86" t="n">
        <v>23882</v>
      </c>
      <c r="N25" s="86" t="n">
        <v>118</v>
      </c>
      <c r="O25" s="85" t="n">
        <f aca="false">K25+H25+E25</f>
        <v>-4967</v>
      </c>
      <c r="P25" s="87" t="n">
        <f aca="false">O25/(J25+G25+D25+1)</f>
        <v>-0.0638793147795669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125405</v>
      </c>
      <c r="D26" s="86" t="n">
        <v>152966</v>
      </c>
      <c r="E26" s="86" t="n">
        <v>-27561</v>
      </c>
      <c r="F26" s="85" t="n">
        <v>203236</v>
      </c>
      <c r="G26" s="86" t="n">
        <v>154553</v>
      </c>
      <c r="H26" s="86" t="n">
        <v>48683</v>
      </c>
      <c r="I26" s="85" t="n">
        <v>175761</v>
      </c>
      <c r="J26" s="86" t="n">
        <v>154151</v>
      </c>
      <c r="K26" s="86" t="n">
        <v>21610</v>
      </c>
      <c r="L26" s="85" t="n">
        <v>138213</v>
      </c>
      <c r="M26" s="86" t="n">
        <v>148088</v>
      </c>
      <c r="N26" s="86" t="n">
        <v>-9875</v>
      </c>
      <c r="O26" s="85" t="n">
        <f aca="false">K26+H26+E26</f>
        <v>42732</v>
      </c>
      <c r="P26" s="87" t="n">
        <f aca="false">O26/(J26+G26+D26+1)</f>
        <v>0.0925594200198843</v>
      </c>
      <c r="Q26" s="88"/>
      <c r="R26" s="89" t="s">
        <v>15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 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8988</v>
      </c>
      <c r="D27" s="86" t="n">
        <v>23812</v>
      </c>
      <c r="E27" s="86" t="n">
        <v>-14824</v>
      </c>
      <c r="F27" s="85" t="n">
        <v>28854</v>
      </c>
      <c r="G27" s="86" t="n">
        <v>25837</v>
      </c>
      <c r="H27" s="86" t="n">
        <v>3017</v>
      </c>
      <c r="I27" s="85" t="n">
        <v>22309</v>
      </c>
      <c r="J27" s="86" t="n">
        <v>26658</v>
      </c>
      <c r="K27" s="86" t="n">
        <v>-4349</v>
      </c>
      <c r="L27" s="85" t="n">
        <v>21634</v>
      </c>
      <c r="M27" s="86" t="n">
        <v>24779</v>
      </c>
      <c r="N27" s="86" t="n">
        <v>-3145</v>
      </c>
      <c r="O27" s="85" t="n">
        <f aca="false">K27+H27+E27</f>
        <v>-16156</v>
      </c>
      <c r="P27" s="87" t="n">
        <f aca="false">O27/(J27+G27+D27+1)</f>
        <v>-0.211720920480159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76728</v>
      </c>
      <c r="D28" s="86" t="n">
        <v>99417</v>
      </c>
      <c r="E28" s="86" t="n">
        <v>-22689</v>
      </c>
      <c r="F28" s="85" t="n">
        <v>102413</v>
      </c>
      <c r="G28" s="86" t="n">
        <v>104328</v>
      </c>
      <c r="H28" s="86" t="n">
        <v>-1915</v>
      </c>
      <c r="I28" s="85" t="n">
        <v>112275</v>
      </c>
      <c r="J28" s="86" t="n">
        <v>92327</v>
      </c>
      <c r="K28" s="86" t="n">
        <v>19948</v>
      </c>
      <c r="L28" s="85" t="n">
        <v>75291</v>
      </c>
      <c r="M28" s="86" t="n">
        <v>100147</v>
      </c>
      <c r="N28" s="86" t="n">
        <v>-24856</v>
      </c>
      <c r="O28" s="85" t="n">
        <f aca="false">K28+H28+E28</f>
        <v>-4656</v>
      </c>
      <c r="P28" s="87" t="n">
        <f aca="false">O28/(J28+G28+D28+1)</f>
        <v>-0.0157258513947574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22157</v>
      </c>
      <c r="D29" s="86" t="n">
        <v>19396</v>
      </c>
      <c r="E29" s="86" t="n">
        <v>2761</v>
      </c>
      <c r="F29" s="85" t="n">
        <v>28300</v>
      </c>
      <c r="G29" s="86" t="n">
        <v>15566</v>
      </c>
      <c r="H29" s="86" t="n">
        <v>12734</v>
      </c>
      <c r="I29" s="85" t="n">
        <v>34500</v>
      </c>
      <c r="J29" s="86" t="n">
        <v>15566</v>
      </c>
      <c r="K29" s="86" t="n">
        <v>18934</v>
      </c>
      <c r="L29" s="85" t="n">
        <v>23298</v>
      </c>
      <c r="M29" s="86" t="n">
        <v>22389</v>
      </c>
      <c r="N29" s="86" t="n">
        <v>909</v>
      </c>
      <c r="O29" s="85" t="n">
        <f aca="false">K29+H29+E29</f>
        <v>34429</v>
      </c>
      <c r="P29" s="87" t="n">
        <f aca="false">O29/(J29+G29+D29+1)</f>
        <v>0.681371093827307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408819</v>
      </c>
      <c r="D30" s="86" t="n">
        <v>326015</v>
      </c>
      <c r="E30" s="86" t="n">
        <v>82804</v>
      </c>
      <c r="F30" s="85" t="n">
        <v>267573</v>
      </c>
      <c r="G30" s="86" t="n">
        <v>320344</v>
      </c>
      <c r="H30" s="86" t="n">
        <v>-52771</v>
      </c>
      <c r="I30" s="85" t="n">
        <v>374456</v>
      </c>
      <c r="J30" s="86" t="n">
        <v>393498</v>
      </c>
      <c r="K30" s="86" t="n">
        <v>-19042</v>
      </c>
      <c r="L30" s="85" t="n">
        <v>429246</v>
      </c>
      <c r="M30" s="86" t="n">
        <v>442636</v>
      </c>
      <c r="N30" s="86" t="n">
        <v>-13390</v>
      </c>
      <c r="O30" s="85" t="n">
        <f aca="false">K30+H30+E30</f>
        <v>10991</v>
      </c>
      <c r="P30" s="87" t="n">
        <f aca="false">O30/(J30+G30+D30+1)</f>
        <v>0.0105697124030396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33443</v>
      </c>
      <c r="D31" s="86" t="n">
        <v>23409</v>
      </c>
      <c r="E31" s="86" t="n">
        <v>10034</v>
      </c>
      <c r="F31" s="85" t="n">
        <v>47602</v>
      </c>
      <c r="G31" s="86" t="n">
        <v>25261</v>
      </c>
      <c r="H31" s="86" t="n">
        <v>22341</v>
      </c>
      <c r="I31" s="85" t="n">
        <v>33380</v>
      </c>
      <c r="J31" s="86" t="n">
        <v>31187</v>
      </c>
      <c r="K31" s="86" t="n">
        <v>2193</v>
      </c>
      <c r="L31" s="85" t="n">
        <v>21000</v>
      </c>
      <c r="M31" s="86" t="n">
        <v>28380</v>
      </c>
      <c r="N31" s="86" t="n">
        <v>-7380</v>
      </c>
      <c r="O31" s="85" t="n">
        <f aca="false">K31+H31+E31</f>
        <v>34568</v>
      </c>
      <c r="P31" s="87" t="n">
        <f aca="false">O31/(J31+G31+D31+1)</f>
        <v>0.432868341305818</v>
      </c>
      <c r="Q31" s="88"/>
      <c r="R31" s="89" t="s">
        <v>44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X</v>
      </c>
      <c r="U31" s="116" t="str">
        <f aca="false">IF($C$4="High Inventory",IF(AND($O31&gt;=0,$P31&gt;=Summary!$C$150),"X"," "),IF(AND($O31&lt;=0,$P31&lt;=-Summary!$C$150),"X"," "))</f>
        <v>X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22483</v>
      </c>
      <c r="D32" s="86" t="n">
        <v>15976</v>
      </c>
      <c r="E32" s="86" t="n">
        <v>6507</v>
      </c>
      <c r="F32" s="85" t="n">
        <v>20400</v>
      </c>
      <c r="G32" s="86" t="n">
        <v>18901</v>
      </c>
      <c r="H32" s="86" t="n">
        <v>1499</v>
      </c>
      <c r="I32" s="85" t="n">
        <v>26203</v>
      </c>
      <c r="J32" s="86" t="n">
        <v>17416</v>
      </c>
      <c r="K32" s="86" t="n">
        <v>8787</v>
      </c>
      <c r="L32" s="85" t="n">
        <v>10703</v>
      </c>
      <c r="M32" s="86" t="n">
        <v>16038</v>
      </c>
      <c r="N32" s="86" t="n">
        <v>-5335</v>
      </c>
      <c r="O32" s="85" t="n">
        <f aca="false">K32+H32+E32</f>
        <v>16793</v>
      </c>
      <c r="P32" s="87" t="n">
        <f aca="false">O32/(J32+G32+D32+1)</f>
        <v>0.321126706696753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8617</v>
      </c>
      <c r="D33" s="134" t="n">
        <v>10862</v>
      </c>
      <c r="E33" s="134" t="n">
        <v>-2245</v>
      </c>
      <c r="F33" s="133" t="n">
        <v>9728</v>
      </c>
      <c r="G33" s="134" t="n">
        <v>10634</v>
      </c>
      <c r="H33" s="134" t="n">
        <v>-906</v>
      </c>
      <c r="I33" s="133" t="n">
        <v>9728</v>
      </c>
      <c r="J33" s="134" t="n">
        <v>10522</v>
      </c>
      <c r="K33" s="134" t="n">
        <v>-794</v>
      </c>
      <c r="L33" s="133" t="n">
        <v>8728</v>
      </c>
      <c r="M33" s="134" t="n">
        <v>11480</v>
      </c>
      <c r="N33" s="134" t="n">
        <v>-2752</v>
      </c>
      <c r="O33" s="85" t="n">
        <f aca="false">K33+H33+E33</f>
        <v>-3945</v>
      </c>
      <c r="P33" s="87" t="n">
        <f aca="false">O33/(J33+G33+D33+1)</f>
        <v>-0.123208095193479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51323</v>
      </c>
      <c r="D34" s="86" t="n">
        <v>51938</v>
      </c>
      <c r="E34" s="86" t="n">
        <v>-615</v>
      </c>
      <c r="F34" s="85" t="n">
        <v>54595</v>
      </c>
      <c r="G34" s="86" t="n">
        <v>54209</v>
      </c>
      <c r="H34" s="86" t="n">
        <v>386</v>
      </c>
      <c r="I34" s="85" t="n">
        <v>54407</v>
      </c>
      <c r="J34" s="86" t="n">
        <v>52249</v>
      </c>
      <c r="K34" s="86" t="n">
        <v>2158</v>
      </c>
      <c r="L34" s="85" t="n">
        <v>52959</v>
      </c>
      <c r="M34" s="86" t="n">
        <v>50202</v>
      </c>
      <c r="N34" s="86" t="n">
        <v>2757</v>
      </c>
      <c r="O34" s="85" t="n">
        <f aca="false">K34+H34+E34</f>
        <v>1929</v>
      </c>
      <c r="P34" s="87" t="n">
        <f aca="false">O34/(J34+G34+D34+1)</f>
        <v>0.012178260951912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 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34080</v>
      </c>
      <c r="D35" s="86" t="n">
        <v>34440</v>
      </c>
      <c r="E35" s="86" t="n">
        <v>-360</v>
      </c>
      <c r="F35" s="85" t="n">
        <v>78585</v>
      </c>
      <c r="G35" s="86" t="n">
        <v>35318</v>
      </c>
      <c r="H35" s="86" t="n">
        <v>43267</v>
      </c>
      <c r="I35" s="85" t="n">
        <v>102154</v>
      </c>
      <c r="J35" s="86" t="n">
        <v>35038</v>
      </c>
      <c r="K35" s="86" t="n">
        <v>67116</v>
      </c>
      <c r="L35" s="85" t="n">
        <v>45956</v>
      </c>
      <c r="M35" s="86" t="n">
        <v>35035</v>
      </c>
      <c r="N35" s="86" t="n">
        <v>10921</v>
      </c>
      <c r="O35" s="85" t="n">
        <f aca="false">K35+H35+E35</f>
        <v>110023</v>
      </c>
      <c r="P35" s="87" t="n">
        <f aca="false">O35/(J35+G35+D35+1)</f>
        <v>1.04986783972824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1335</v>
      </c>
      <c r="E36" s="86" t="n">
        <v>-1335</v>
      </c>
      <c r="F36" s="85" t="n">
        <v>0</v>
      </c>
      <c r="G36" s="86" t="n">
        <v>1506</v>
      </c>
      <c r="H36" s="86" t="n">
        <v>-1506</v>
      </c>
      <c r="I36" s="85" t="n">
        <v>4983</v>
      </c>
      <c r="J36" s="86" t="n">
        <v>1222</v>
      </c>
      <c r="K36" s="86" t="n">
        <v>3761</v>
      </c>
      <c r="L36" s="85" t="n">
        <v>0</v>
      </c>
      <c r="M36" s="86" t="n">
        <v>1662</v>
      </c>
      <c r="N36" s="86" t="n">
        <v>-1662</v>
      </c>
      <c r="O36" s="85" t="n">
        <f aca="false">K36+H36+E36</f>
        <v>920</v>
      </c>
      <c r="P36" s="87" t="n">
        <f aca="false">O36/(J36+G36+D36+1)</f>
        <v>0.226377952755906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X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357</v>
      </c>
      <c r="D37" s="86" t="n">
        <v>381</v>
      </c>
      <c r="E37" s="86" t="n">
        <v>-24</v>
      </c>
      <c r="F37" s="85" t="n">
        <v>355</v>
      </c>
      <c r="G37" s="86" t="n">
        <v>393</v>
      </c>
      <c r="H37" s="86" t="n">
        <v>-38</v>
      </c>
      <c r="I37" s="85" t="n">
        <v>357</v>
      </c>
      <c r="J37" s="86" t="n">
        <v>420</v>
      </c>
      <c r="K37" s="86" t="n">
        <v>-63</v>
      </c>
      <c r="L37" s="85" t="n">
        <v>385</v>
      </c>
      <c r="M37" s="86" t="n">
        <v>411</v>
      </c>
      <c r="N37" s="86" t="n">
        <v>-26</v>
      </c>
      <c r="O37" s="85" t="n">
        <f aca="false">K37+H37+E37</f>
        <v>-125</v>
      </c>
      <c r="P37" s="87" t="n">
        <f aca="false">O37/(J37+G37+D37+1)</f>
        <v>-0.104602510460251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13524</v>
      </c>
      <c r="D38" s="86" t="n">
        <v>17166</v>
      </c>
      <c r="E38" s="86" t="n">
        <v>-3642</v>
      </c>
      <c r="F38" s="85" t="n">
        <v>17172</v>
      </c>
      <c r="G38" s="86" t="n">
        <v>17676</v>
      </c>
      <c r="H38" s="86" t="n">
        <v>-504</v>
      </c>
      <c r="I38" s="85" t="n">
        <v>7470</v>
      </c>
      <c r="J38" s="86" t="n">
        <v>17993</v>
      </c>
      <c r="K38" s="86" t="n">
        <v>-10523</v>
      </c>
      <c r="L38" s="85" t="n">
        <v>7487</v>
      </c>
      <c r="M38" s="86" t="n">
        <v>17149</v>
      </c>
      <c r="N38" s="86" t="n">
        <v>-9662</v>
      </c>
      <c r="O38" s="85" t="n">
        <f aca="false">K38+H38+E38</f>
        <v>-14669</v>
      </c>
      <c r="P38" s="87" t="n">
        <f aca="false">O38/(J38+G38+D38+1)</f>
        <v>-0.277632674691498</v>
      </c>
      <c r="Q38" s="88"/>
      <c r="R38" s="89" t="s">
        <v>15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13236</v>
      </c>
      <c r="D39" s="86" t="n">
        <v>11512</v>
      </c>
      <c r="E39" s="86" t="n">
        <v>1724</v>
      </c>
      <c r="F39" s="85" t="n">
        <v>29742</v>
      </c>
      <c r="G39" s="86" t="n">
        <v>8774</v>
      </c>
      <c r="H39" s="86" t="n">
        <v>20968</v>
      </c>
      <c r="I39" s="85" t="n">
        <v>7367</v>
      </c>
      <c r="J39" s="86" t="n">
        <v>17631</v>
      </c>
      <c r="K39" s="86" t="n">
        <v>-10264</v>
      </c>
      <c r="L39" s="85" t="n">
        <v>8620</v>
      </c>
      <c r="M39" s="86" t="n">
        <v>16333</v>
      </c>
      <c r="N39" s="86" t="n">
        <v>-7713</v>
      </c>
      <c r="O39" s="85" t="n">
        <f aca="false">K39+H39+E39</f>
        <v>12428</v>
      </c>
      <c r="P39" s="87" t="n">
        <f aca="false">O39/(J39+G39+D39+1)</f>
        <v>0.327759902948468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10500</v>
      </c>
      <c r="D40" s="86" t="n">
        <v>6520</v>
      </c>
      <c r="E40" s="86" t="n">
        <v>3980</v>
      </c>
      <c r="F40" s="85" t="n">
        <v>6235</v>
      </c>
      <c r="G40" s="86" t="n">
        <v>6432</v>
      </c>
      <c r="H40" s="86" t="n">
        <v>-197</v>
      </c>
      <c r="I40" s="85" t="n">
        <v>6235</v>
      </c>
      <c r="J40" s="86" t="n">
        <v>6388</v>
      </c>
      <c r="K40" s="86" t="n">
        <v>-153</v>
      </c>
      <c r="L40" s="85" t="n">
        <v>5700</v>
      </c>
      <c r="M40" s="86" t="n">
        <v>5183</v>
      </c>
      <c r="N40" s="86" t="n">
        <v>517</v>
      </c>
      <c r="O40" s="85" t="n">
        <f aca="false">K40+H40+E40</f>
        <v>3630</v>
      </c>
      <c r="P40" s="87" t="n">
        <f aca="false">O40/(J40+G40+D40+1)</f>
        <v>0.187684194198852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X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424147</v>
      </c>
      <c r="D41" s="86" t="n">
        <v>435002</v>
      </c>
      <c r="E41" s="86" t="n">
        <v>-10855</v>
      </c>
      <c r="F41" s="85" t="n">
        <v>515794</v>
      </c>
      <c r="G41" s="86" t="n">
        <v>431080</v>
      </c>
      <c r="H41" s="86" t="n">
        <v>84714</v>
      </c>
      <c r="I41" s="85" t="n">
        <v>504714</v>
      </c>
      <c r="J41" s="86" t="n">
        <v>424238</v>
      </c>
      <c r="K41" s="86" t="n">
        <v>80476</v>
      </c>
      <c r="L41" s="85" t="n">
        <v>354211</v>
      </c>
      <c r="M41" s="86" t="n">
        <v>358473</v>
      </c>
      <c r="N41" s="86" t="n">
        <v>-4262</v>
      </c>
      <c r="O41" s="85" t="n">
        <f aca="false">K41+H41+E41</f>
        <v>154335</v>
      </c>
      <c r="P41" s="87" t="n">
        <f aca="false">O41/(J41+G41+D41+1)</f>
        <v>0.11960977152197</v>
      </c>
      <c r="Q41" s="88"/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430</v>
      </c>
      <c r="D42" s="86" t="n">
        <v>416</v>
      </c>
      <c r="E42" s="86" t="n">
        <v>14</v>
      </c>
      <c r="F42" s="85" t="n">
        <v>430</v>
      </c>
      <c r="G42" s="86" t="n">
        <v>416</v>
      </c>
      <c r="H42" s="86" t="n">
        <v>14</v>
      </c>
      <c r="I42" s="85" t="n">
        <v>430</v>
      </c>
      <c r="J42" s="86" t="n">
        <v>442</v>
      </c>
      <c r="K42" s="86" t="n">
        <v>-12</v>
      </c>
      <c r="L42" s="85" t="n">
        <v>430</v>
      </c>
      <c r="M42" s="86" t="n">
        <v>439</v>
      </c>
      <c r="N42" s="86" t="n">
        <v>-9</v>
      </c>
      <c r="O42" s="85" t="n">
        <f aca="false">K42+H42+E42</f>
        <v>16</v>
      </c>
      <c r="P42" s="87" t="n">
        <f aca="false">O42/(J42+G42+D42+1)</f>
        <v>0.0125490196078431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12609</v>
      </c>
      <c r="E43" s="86" t="n">
        <v>-1609</v>
      </c>
      <c r="F43" s="85" t="n">
        <v>11000</v>
      </c>
      <c r="G43" s="86" t="n">
        <v>11549</v>
      </c>
      <c r="H43" s="86" t="n">
        <v>-549</v>
      </c>
      <c r="I43" s="85" t="n">
        <v>11000</v>
      </c>
      <c r="J43" s="86" t="n">
        <v>10066</v>
      </c>
      <c r="K43" s="86" t="n">
        <v>934</v>
      </c>
      <c r="L43" s="85" t="n">
        <v>11000</v>
      </c>
      <c r="M43" s="86" t="n">
        <v>12765</v>
      </c>
      <c r="N43" s="86" t="n">
        <v>-1765</v>
      </c>
      <c r="O43" s="85" t="n">
        <f aca="false">K43+H43+E43</f>
        <v>-1224</v>
      </c>
      <c r="P43" s="87" t="n">
        <f aca="false">O43/(J43+G43+D43+1)</f>
        <v>-0.035763330898466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4415</v>
      </c>
      <c r="D44" s="86" t="n">
        <v>3963</v>
      </c>
      <c r="E44" s="86" t="n">
        <v>452</v>
      </c>
      <c r="F44" s="85" t="n">
        <v>4406</v>
      </c>
      <c r="G44" s="86" t="n">
        <v>4182</v>
      </c>
      <c r="H44" s="86" t="n">
        <v>224</v>
      </c>
      <c r="I44" s="85" t="n">
        <v>4415</v>
      </c>
      <c r="J44" s="86" t="n">
        <v>3990</v>
      </c>
      <c r="K44" s="86" t="n">
        <v>425</v>
      </c>
      <c r="L44" s="85" t="n">
        <v>4415</v>
      </c>
      <c r="M44" s="86" t="n">
        <v>3305</v>
      </c>
      <c r="N44" s="86" t="n">
        <v>1110</v>
      </c>
      <c r="O44" s="85" t="n">
        <f aca="false">K44+H44+E44</f>
        <v>1101</v>
      </c>
      <c r="P44" s="87" t="n">
        <f aca="false">O44/(J44+G44+D44+1)</f>
        <v>0.090721819380356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 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73515</v>
      </c>
      <c r="D45" s="86" t="n">
        <v>80525</v>
      </c>
      <c r="E45" s="86" t="n">
        <v>-7010</v>
      </c>
      <c r="F45" s="85" t="n">
        <v>93236</v>
      </c>
      <c r="G45" s="86" t="n">
        <v>66769</v>
      </c>
      <c r="H45" s="86" t="n">
        <v>26467</v>
      </c>
      <c r="I45" s="85" t="n">
        <v>116099</v>
      </c>
      <c r="J45" s="86" t="n">
        <v>85111</v>
      </c>
      <c r="K45" s="86" t="n">
        <v>30988</v>
      </c>
      <c r="L45" s="85" t="n">
        <v>84197</v>
      </c>
      <c r="M45" s="86" t="n">
        <v>92298</v>
      </c>
      <c r="N45" s="86" t="n">
        <v>-8101</v>
      </c>
      <c r="O45" s="85" t="n">
        <f aca="false">K45+H45+E45</f>
        <v>50445</v>
      </c>
      <c r="P45" s="87" t="n">
        <f aca="false">O45/(J45+G45+D45+1)</f>
        <v>0.2170554977066</v>
      </c>
      <c r="Q45" s="88"/>
      <c r="R45" s="89" t="s">
        <v>44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310</v>
      </c>
      <c r="D46" s="86" t="n">
        <v>313</v>
      </c>
      <c r="E46" s="86" t="n">
        <v>-3</v>
      </c>
      <c r="F46" s="85" t="n">
        <v>310</v>
      </c>
      <c r="G46" s="86" t="n">
        <v>336</v>
      </c>
      <c r="H46" s="86" t="n">
        <v>-26</v>
      </c>
      <c r="I46" s="85" t="n">
        <v>310</v>
      </c>
      <c r="J46" s="86" t="n">
        <v>435</v>
      </c>
      <c r="K46" s="86" t="n">
        <v>-125</v>
      </c>
      <c r="L46" s="85" t="n">
        <v>310</v>
      </c>
      <c r="M46" s="86" t="n">
        <v>345</v>
      </c>
      <c r="N46" s="86" t="n">
        <v>-35</v>
      </c>
      <c r="O46" s="85" t="n">
        <f aca="false">K46+H46+E46</f>
        <v>-154</v>
      </c>
      <c r="P46" s="87" t="n">
        <f aca="false">O46/(J46+G46+D46+1)</f>
        <v>-0.141935483870968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0</v>
      </c>
      <c r="D47" s="86" t="n">
        <v>6253</v>
      </c>
      <c r="E47" s="86" t="n">
        <v>-6253</v>
      </c>
      <c r="F47" s="85" t="n">
        <v>8400</v>
      </c>
      <c r="G47" s="86" t="n">
        <v>6842</v>
      </c>
      <c r="H47" s="86" t="n">
        <v>1558</v>
      </c>
      <c r="I47" s="85" t="n">
        <v>6400</v>
      </c>
      <c r="J47" s="86" t="n">
        <v>6892</v>
      </c>
      <c r="K47" s="86" t="n">
        <v>-492</v>
      </c>
      <c r="L47" s="85" t="n">
        <v>4109</v>
      </c>
      <c r="M47" s="86" t="n">
        <v>7401</v>
      </c>
      <c r="N47" s="86" t="n">
        <v>-3292</v>
      </c>
      <c r="O47" s="85" t="n">
        <f aca="false">K47+H47+E47</f>
        <v>-5187</v>
      </c>
      <c r="P47" s="87" t="n">
        <f aca="false">O47/(J47+G47+D47+1)</f>
        <v>-0.259505703422053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96" t="s">
        <v>17</v>
      </c>
      <c r="C51" s="85" t="n">
        <v>0</v>
      </c>
      <c r="D51" s="86" t="n">
        <v>0</v>
      </c>
      <c r="E51" s="93" t="n">
        <v>0</v>
      </c>
      <c r="F51" s="85" t="n">
        <v>0</v>
      </c>
      <c r="G51" s="86" t="n">
        <v>0</v>
      </c>
      <c r="H51" s="93" t="n">
        <v>0</v>
      </c>
      <c r="I51" s="85" t="n">
        <v>0</v>
      </c>
      <c r="J51" s="86" t="n">
        <v>0</v>
      </c>
      <c r="K51" s="93" t="n">
        <v>0</v>
      </c>
      <c r="L51" s="85" t="n">
        <v>0</v>
      </c>
      <c r="M51" s="86" t="n">
        <v>0</v>
      </c>
      <c r="N51" s="93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100</v>
      </c>
      <c r="B52" s="96" t="s">
        <v>17</v>
      </c>
      <c r="C52" s="85" t="n">
        <v>0</v>
      </c>
      <c r="D52" s="86" t="n">
        <v>0</v>
      </c>
      <c r="E52" s="93" t="n">
        <v>0</v>
      </c>
      <c r="F52" s="85" t="n">
        <v>5000</v>
      </c>
      <c r="G52" s="86" t="n">
        <v>0</v>
      </c>
      <c r="H52" s="93" t="n">
        <v>5000</v>
      </c>
      <c r="I52" s="85" t="n">
        <v>0</v>
      </c>
      <c r="J52" s="86" t="n">
        <v>0</v>
      </c>
      <c r="K52" s="93" t="n">
        <v>0</v>
      </c>
      <c r="L52" s="85" t="n">
        <v>0</v>
      </c>
      <c r="M52" s="86" t="n">
        <v>0</v>
      </c>
      <c r="N52" s="93" t="n">
        <v>0</v>
      </c>
      <c r="O52" s="85" t="n">
        <f aca="false">K52+H52+E52</f>
        <v>5000</v>
      </c>
      <c r="P52" s="87" t="n">
        <f aca="false">O52/(J52+G52+D52+1)</f>
        <v>5000</v>
      </c>
      <c r="Q52" s="88"/>
      <c r="R52" s="89" t="s">
        <v>44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X</v>
      </c>
      <c r="U52" s="116" t="str">
        <f aca="false">IF($C$4="High Inventory",IF(AND($O52&gt;=0,$P52&gt;=Summary!$C$150),"X"," "),IF(AND($O52&lt;=0,$P52&lt;=-Summary!$C$150),"X"," "))</f>
        <v>X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112</v>
      </c>
      <c r="B53" s="96" t="s">
        <v>17</v>
      </c>
      <c r="C53" s="85" t="n">
        <v>0</v>
      </c>
      <c r="D53" s="86" t="n">
        <v>37</v>
      </c>
      <c r="E53" s="93" t="n">
        <v>-37</v>
      </c>
      <c r="F53" s="85" t="n">
        <v>0</v>
      </c>
      <c r="G53" s="86" t="n">
        <v>37</v>
      </c>
      <c r="H53" s="93" t="n">
        <v>-37</v>
      </c>
      <c r="I53" s="85" t="n">
        <v>0</v>
      </c>
      <c r="J53" s="86" t="n">
        <v>37</v>
      </c>
      <c r="K53" s="93" t="n">
        <v>-37</v>
      </c>
      <c r="L53" s="85" t="n">
        <v>0</v>
      </c>
      <c r="M53" s="86" t="n">
        <v>37</v>
      </c>
      <c r="N53" s="93" t="n">
        <v>-37</v>
      </c>
      <c r="O53" s="85" t="n">
        <f aca="false">K53+H53+E53</f>
        <v>-111</v>
      </c>
      <c r="P53" s="87" t="n">
        <f aca="false">O53/(J53+G53+D53+1)</f>
        <v>-0.991071428571429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113</v>
      </c>
      <c r="B54" s="96" t="s">
        <v>17</v>
      </c>
      <c r="C54" s="85" t="n">
        <v>0</v>
      </c>
      <c r="D54" s="86" t="n">
        <v>17</v>
      </c>
      <c r="E54" s="93" t="n">
        <v>-17</v>
      </c>
      <c r="F54" s="85" t="n">
        <v>0</v>
      </c>
      <c r="G54" s="86" t="n">
        <v>17</v>
      </c>
      <c r="H54" s="93" t="n">
        <v>-17</v>
      </c>
      <c r="I54" s="85" t="n">
        <v>0</v>
      </c>
      <c r="J54" s="86" t="n">
        <v>17</v>
      </c>
      <c r="K54" s="93" t="n">
        <v>-17</v>
      </c>
      <c r="L54" s="85" t="n">
        <v>0</v>
      </c>
      <c r="M54" s="86" t="n">
        <v>17</v>
      </c>
      <c r="N54" s="93" t="n">
        <v>-17</v>
      </c>
      <c r="O54" s="85" t="n">
        <f aca="false">K54+H54+E54</f>
        <v>-51</v>
      </c>
      <c r="P54" s="87" t="n">
        <f aca="false">O54/(J54+G54+D54+1)</f>
        <v>-0.980769230769231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117</v>
      </c>
      <c r="B55" s="96" t="s">
        <v>17</v>
      </c>
      <c r="C55" s="85" t="n">
        <v>0</v>
      </c>
      <c r="D55" s="86" t="n">
        <v>0</v>
      </c>
      <c r="E55" s="93" t="n">
        <v>0</v>
      </c>
      <c r="F55" s="85" t="n">
        <v>0</v>
      </c>
      <c r="G55" s="86" t="n">
        <v>0</v>
      </c>
      <c r="H55" s="93" t="n">
        <v>0</v>
      </c>
      <c r="I55" s="85" t="n">
        <v>0</v>
      </c>
      <c r="J55" s="86" t="n">
        <v>123</v>
      </c>
      <c r="K55" s="93" t="n">
        <v>-123</v>
      </c>
      <c r="L55" s="85" t="n">
        <v>0</v>
      </c>
      <c r="M55" s="86" t="n">
        <v>4</v>
      </c>
      <c r="N55" s="93" t="n">
        <v>-4</v>
      </c>
      <c r="O55" s="85" t="n">
        <f aca="false">K55+H55+E55</f>
        <v>-123</v>
      </c>
      <c r="P55" s="87" t="n">
        <f aca="false">O55/(J55+G55+D55+1)</f>
        <v>-0.991935483870968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127</v>
      </c>
      <c r="B56" s="96" t="s">
        <v>17</v>
      </c>
      <c r="C56" s="85" t="n">
        <v>0</v>
      </c>
      <c r="D56" s="86" t="n">
        <v>6</v>
      </c>
      <c r="E56" s="93" t="n">
        <v>-6</v>
      </c>
      <c r="F56" s="85" t="n">
        <v>0</v>
      </c>
      <c r="G56" s="86" t="n">
        <v>6</v>
      </c>
      <c r="H56" s="93" t="n">
        <v>-6</v>
      </c>
      <c r="I56" s="85" t="n">
        <v>0</v>
      </c>
      <c r="J56" s="86" t="n">
        <v>6</v>
      </c>
      <c r="K56" s="93" t="n">
        <v>-6</v>
      </c>
      <c r="L56" s="85" t="n">
        <v>0</v>
      </c>
      <c r="M56" s="86" t="n">
        <v>5</v>
      </c>
      <c r="N56" s="93" t="n">
        <v>-5</v>
      </c>
      <c r="O56" s="85" t="n">
        <f aca="false">K56+H56+E56</f>
        <v>-18</v>
      </c>
      <c r="P56" s="87" t="n">
        <f aca="false">O56/(J56+G56+D56+1)</f>
        <v>-0.947368421052632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128</v>
      </c>
      <c r="B57" s="96" t="s">
        <v>17</v>
      </c>
      <c r="C57" s="85" t="n">
        <v>0</v>
      </c>
      <c r="D57" s="86" t="n">
        <v>0</v>
      </c>
      <c r="E57" s="93" t="n">
        <v>0</v>
      </c>
      <c r="F57" s="85" t="n">
        <v>0</v>
      </c>
      <c r="G57" s="86" t="n">
        <v>0</v>
      </c>
      <c r="H57" s="93" t="n">
        <v>0</v>
      </c>
      <c r="I57" s="85" t="n">
        <v>0</v>
      </c>
      <c r="J57" s="86" t="n">
        <v>0</v>
      </c>
      <c r="K57" s="93" t="n">
        <v>0</v>
      </c>
      <c r="L57" s="85" t="n">
        <v>0</v>
      </c>
      <c r="M57" s="86" t="n">
        <v>1</v>
      </c>
      <c r="N57" s="93" t="n">
        <v>-1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129</v>
      </c>
      <c r="B58" s="96" t="s">
        <v>17</v>
      </c>
      <c r="C58" s="85" t="n">
        <v>0</v>
      </c>
      <c r="D58" s="86" t="n">
        <v>0</v>
      </c>
      <c r="E58" s="93" t="n">
        <v>0</v>
      </c>
      <c r="F58" s="85" t="n">
        <v>0</v>
      </c>
      <c r="G58" s="86" t="n">
        <v>0</v>
      </c>
      <c r="H58" s="93" t="n">
        <v>0</v>
      </c>
      <c r="I58" s="85" t="n">
        <v>0</v>
      </c>
      <c r="J58" s="86" t="n">
        <v>0</v>
      </c>
      <c r="K58" s="93" t="n">
        <v>0</v>
      </c>
      <c r="L58" s="85" t="n">
        <v>0</v>
      </c>
      <c r="M58" s="86" t="n">
        <v>0</v>
      </c>
      <c r="N58" s="93" t="n">
        <v>0</v>
      </c>
      <c r="O58" s="85" t="n">
        <f aca="false">K58+H58+E58</f>
        <v>0</v>
      </c>
      <c r="P58" s="87" t="n">
        <f aca="false">O58/(J58+G58+D58+1)</f>
        <v>0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132</v>
      </c>
      <c r="B59" s="96" t="s">
        <v>17</v>
      </c>
      <c r="C59" s="85" t="n">
        <v>0</v>
      </c>
      <c r="D59" s="86" t="n">
        <v>0</v>
      </c>
      <c r="E59" s="93" t="n">
        <v>0</v>
      </c>
      <c r="F59" s="85" t="n">
        <v>0</v>
      </c>
      <c r="G59" s="86" t="n">
        <v>0</v>
      </c>
      <c r="H59" s="93" t="n">
        <v>0</v>
      </c>
      <c r="I59" s="85" t="n">
        <v>0</v>
      </c>
      <c r="J59" s="86" t="n">
        <v>0</v>
      </c>
      <c r="K59" s="93" t="n">
        <v>0</v>
      </c>
      <c r="L59" s="85" t="n">
        <v>0</v>
      </c>
      <c r="M59" s="86" t="n">
        <v>0</v>
      </c>
      <c r="N59" s="93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133</v>
      </c>
      <c r="B60" s="96" t="s">
        <v>17</v>
      </c>
      <c r="C60" s="85" t="n">
        <v>0</v>
      </c>
      <c r="D60" s="86" t="n">
        <v>0</v>
      </c>
      <c r="E60" s="93" t="n">
        <v>0</v>
      </c>
      <c r="F60" s="85" t="n">
        <v>0</v>
      </c>
      <c r="G60" s="86" t="n">
        <v>0</v>
      </c>
      <c r="H60" s="93" t="n">
        <v>0</v>
      </c>
      <c r="I60" s="85" t="n">
        <v>0</v>
      </c>
      <c r="J60" s="86" t="n">
        <v>0</v>
      </c>
      <c r="K60" s="93" t="n">
        <v>0</v>
      </c>
      <c r="L60" s="85" t="n">
        <v>0</v>
      </c>
      <c r="M60" s="86" t="n">
        <v>0</v>
      </c>
      <c r="N60" s="93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140</v>
      </c>
      <c r="B61" s="96" t="s">
        <v>17</v>
      </c>
      <c r="C61" s="85" t="n">
        <v>0</v>
      </c>
      <c r="D61" s="86" t="n">
        <v>0</v>
      </c>
      <c r="E61" s="93" t="n">
        <v>0</v>
      </c>
      <c r="F61" s="85" t="n">
        <v>0</v>
      </c>
      <c r="G61" s="86" t="n">
        <v>0</v>
      </c>
      <c r="H61" s="93" t="n">
        <v>0</v>
      </c>
      <c r="I61" s="85" t="n">
        <v>0</v>
      </c>
      <c r="J61" s="86" t="n">
        <v>0</v>
      </c>
      <c r="K61" s="93" t="n">
        <v>0</v>
      </c>
      <c r="L61" s="85" t="n">
        <v>0</v>
      </c>
      <c r="M61" s="86" t="n">
        <v>0</v>
      </c>
      <c r="N61" s="93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145</v>
      </c>
      <c r="B62" s="96" t="s">
        <v>17</v>
      </c>
      <c r="C62" s="85" t="n">
        <v>0</v>
      </c>
      <c r="D62" s="86" t="n">
        <v>0</v>
      </c>
      <c r="E62" s="93" t="n">
        <v>0</v>
      </c>
      <c r="F62" s="85" t="n">
        <v>0</v>
      </c>
      <c r="G62" s="86" t="n">
        <v>0</v>
      </c>
      <c r="H62" s="93" t="n">
        <v>0</v>
      </c>
      <c r="I62" s="85" t="n">
        <v>0</v>
      </c>
      <c r="J62" s="86" t="n">
        <v>0</v>
      </c>
      <c r="K62" s="93" t="n">
        <v>0</v>
      </c>
      <c r="L62" s="85" t="n">
        <v>0</v>
      </c>
      <c r="M62" s="86" t="n">
        <v>0</v>
      </c>
      <c r="N62" s="93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194</v>
      </c>
      <c r="B63" s="96" t="s">
        <v>17</v>
      </c>
      <c r="C63" s="85" t="n">
        <v>0</v>
      </c>
      <c r="D63" s="86" t="n">
        <v>0</v>
      </c>
      <c r="E63" s="93" t="n">
        <v>0</v>
      </c>
      <c r="F63" s="85" t="n">
        <v>0</v>
      </c>
      <c r="G63" s="86" t="n">
        <v>0</v>
      </c>
      <c r="H63" s="93" t="n">
        <v>0</v>
      </c>
      <c r="I63" s="85" t="n">
        <v>0</v>
      </c>
      <c r="J63" s="86" t="n">
        <v>0</v>
      </c>
      <c r="K63" s="93" t="n">
        <v>0</v>
      </c>
      <c r="L63" s="85" t="n">
        <v>0</v>
      </c>
      <c r="M63" s="86" t="n">
        <v>0</v>
      </c>
      <c r="N63" s="93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195</v>
      </c>
      <c r="B64" s="96" t="s">
        <v>17</v>
      </c>
      <c r="C64" s="85" t="n">
        <v>0</v>
      </c>
      <c r="D64" s="86" t="n">
        <v>0</v>
      </c>
      <c r="E64" s="93" t="n">
        <v>0</v>
      </c>
      <c r="F64" s="85" t="n">
        <v>0</v>
      </c>
      <c r="G64" s="86" t="n">
        <v>0</v>
      </c>
      <c r="H64" s="93" t="n">
        <v>0</v>
      </c>
      <c r="I64" s="85" t="n">
        <v>0</v>
      </c>
      <c r="J64" s="86" t="n">
        <v>0</v>
      </c>
      <c r="K64" s="93" t="n">
        <v>0</v>
      </c>
      <c r="L64" s="85" t="n">
        <v>0</v>
      </c>
      <c r="M64" s="86" t="n">
        <v>0</v>
      </c>
      <c r="N64" s="93" t="n">
        <v>0</v>
      </c>
      <c r="O64" s="85" t="n">
        <f aca="false">K64+H64+E64</f>
        <v>0</v>
      </c>
      <c r="P64" s="87" t="n">
        <f aca="false">O64/(J64+G64+D64+1)</f>
        <v>0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196</v>
      </c>
      <c r="B65" s="96" t="s">
        <v>17</v>
      </c>
      <c r="C65" s="85" t="n">
        <v>0</v>
      </c>
      <c r="D65" s="86" t="n">
        <v>0</v>
      </c>
      <c r="E65" s="93" t="n">
        <v>0</v>
      </c>
      <c r="F65" s="85" t="n">
        <v>0</v>
      </c>
      <c r="G65" s="86" t="n">
        <v>0</v>
      </c>
      <c r="H65" s="93" t="n">
        <v>0</v>
      </c>
      <c r="I65" s="85" t="n">
        <v>0</v>
      </c>
      <c r="J65" s="86" t="n">
        <v>0</v>
      </c>
      <c r="K65" s="93" t="n">
        <v>0</v>
      </c>
      <c r="L65" s="85" t="n">
        <v>0</v>
      </c>
      <c r="M65" s="86" t="n">
        <v>0</v>
      </c>
      <c r="N65" s="93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197</v>
      </c>
      <c r="B66" s="96" t="s">
        <v>17</v>
      </c>
      <c r="C66" s="85" t="n">
        <v>0</v>
      </c>
      <c r="D66" s="86" t="n">
        <v>661</v>
      </c>
      <c r="E66" s="93" t="n">
        <v>-661</v>
      </c>
      <c r="F66" s="85" t="n">
        <v>0</v>
      </c>
      <c r="G66" s="86" t="n">
        <v>236</v>
      </c>
      <c r="H66" s="93" t="n">
        <v>-236</v>
      </c>
      <c r="I66" s="85" t="n">
        <v>0</v>
      </c>
      <c r="J66" s="86" t="n">
        <v>0</v>
      </c>
      <c r="K66" s="93" t="n">
        <v>0</v>
      </c>
      <c r="L66" s="85" t="n">
        <v>0</v>
      </c>
      <c r="M66" s="86" t="n">
        <v>1</v>
      </c>
      <c r="N66" s="93" t="n">
        <v>-1</v>
      </c>
      <c r="O66" s="85" t="n">
        <f aca="false">K66+H66+E66</f>
        <v>-897</v>
      </c>
      <c r="P66" s="87" t="n">
        <f aca="false">O66/(J66+G66+D66+1)</f>
        <v>-0.998886414253898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213</v>
      </c>
      <c r="B67" s="96" t="s">
        <v>17</v>
      </c>
      <c r="C67" s="85" t="n">
        <v>0</v>
      </c>
      <c r="D67" s="86" t="n">
        <v>694</v>
      </c>
      <c r="E67" s="93" t="n">
        <v>-694</v>
      </c>
      <c r="F67" s="85" t="n">
        <v>0</v>
      </c>
      <c r="G67" s="86" t="n">
        <v>707</v>
      </c>
      <c r="H67" s="93" t="n">
        <v>-707</v>
      </c>
      <c r="I67" s="85" t="n">
        <v>0</v>
      </c>
      <c r="J67" s="86" t="n">
        <v>722</v>
      </c>
      <c r="K67" s="93" t="n">
        <v>-722</v>
      </c>
      <c r="L67" s="85" t="n">
        <v>0</v>
      </c>
      <c r="M67" s="86" t="n">
        <v>713</v>
      </c>
      <c r="N67" s="93" t="n">
        <v>-713</v>
      </c>
      <c r="O67" s="85" t="n">
        <f aca="false">K67+H67+E67</f>
        <v>-2123</v>
      </c>
      <c r="P67" s="87" t="n">
        <f aca="false">O67/(J67+G67+D67+1)</f>
        <v>-0.999529190207156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254</v>
      </c>
      <c r="B68" s="96" t="s">
        <v>17</v>
      </c>
      <c r="C68" s="85" t="n">
        <v>12000</v>
      </c>
      <c r="D68" s="86" t="n">
        <v>14435</v>
      </c>
      <c r="E68" s="93" t="n">
        <v>-2435</v>
      </c>
      <c r="F68" s="85" t="n">
        <v>14400</v>
      </c>
      <c r="G68" s="86" t="n">
        <v>14635</v>
      </c>
      <c r="H68" s="93" t="n">
        <v>-235</v>
      </c>
      <c r="I68" s="85" t="n">
        <v>14400</v>
      </c>
      <c r="J68" s="86" t="n">
        <v>14341</v>
      </c>
      <c r="K68" s="93" t="n">
        <v>59</v>
      </c>
      <c r="L68" s="85" t="n">
        <v>14000</v>
      </c>
      <c r="M68" s="86" t="n">
        <v>13515</v>
      </c>
      <c r="N68" s="93" t="n">
        <v>485</v>
      </c>
      <c r="O68" s="85" t="n">
        <f aca="false">K68+H68+E68</f>
        <v>-2611</v>
      </c>
      <c r="P68" s="87" t="n">
        <f aca="false">O68/(J68+G68+D68+1)</f>
        <v>-0.0601446604625449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282</v>
      </c>
      <c r="B69" s="96" t="s">
        <v>17</v>
      </c>
      <c r="C69" s="85" t="n">
        <v>0</v>
      </c>
      <c r="D69" s="86" t="n">
        <v>0</v>
      </c>
      <c r="E69" s="93" t="n">
        <v>0</v>
      </c>
      <c r="F69" s="85" t="n">
        <v>0</v>
      </c>
      <c r="G69" s="86" t="n">
        <v>0</v>
      </c>
      <c r="H69" s="93" t="n">
        <v>0</v>
      </c>
      <c r="I69" s="85" t="n">
        <v>0</v>
      </c>
      <c r="J69" s="86" t="n">
        <v>0</v>
      </c>
      <c r="K69" s="93" t="n">
        <v>0</v>
      </c>
      <c r="L69" s="85" t="n">
        <v>0</v>
      </c>
      <c r="M69" s="86" t="n">
        <v>0</v>
      </c>
      <c r="N69" s="93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283</v>
      </c>
      <c r="B70" s="96" t="s">
        <v>17</v>
      </c>
      <c r="C70" s="85" t="n">
        <v>0</v>
      </c>
      <c r="D70" s="86" t="n">
        <v>0</v>
      </c>
      <c r="E70" s="93" t="n">
        <v>0</v>
      </c>
      <c r="F70" s="85" t="n">
        <v>0</v>
      </c>
      <c r="G70" s="86" t="n">
        <v>0</v>
      </c>
      <c r="H70" s="93" t="n">
        <v>0</v>
      </c>
      <c r="I70" s="85" t="n">
        <v>0</v>
      </c>
      <c r="J70" s="86" t="n">
        <v>0</v>
      </c>
      <c r="K70" s="93" t="n">
        <v>0</v>
      </c>
      <c r="L70" s="85" t="n">
        <v>0</v>
      </c>
      <c r="M70" s="86" t="n">
        <v>0</v>
      </c>
      <c r="N70" s="93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288</v>
      </c>
      <c r="B71" s="96" t="s">
        <v>17</v>
      </c>
      <c r="C71" s="85" t="n">
        <v>0</v>
      </c>
      <c r="D71" s="86" t="n">
        <v>0</v>
      </c>
      <c r="E71" s="93" t="n">
        <v>0</v>
      </c>
      <c r="F71" s="85" t="n">
        <v>0</v>
      </c>
      <c r="G71" s="86" t="n">
        <v>0</v>
      </c>
      <c r="H71" s="93" t="n">
        <v>0</v>
      </c>
      <c r="I71" s="85" t="n">
        <v>0</v>
      </c>
      <c r="J71" s="86" t="n">
        <v>0</v>
      </c>
      <c r="K71" s="93" t="n">
        <v>0</v>
      </c>
      <c r="L71" s="85" t="n">
        <v>0</v>
      </c>
      <c r="M71" s="86" t="n">
        <v>0</v>
      </c>
      <c r="N71" s="93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295</v>
      </c>
      <c r="B72" s="96" t="s">
        <v>17</v>
      </c>
      <c r="C72" s="85" t="n">
        <v>0</v>
      </c>
      <c r="D72" s="86" t="n">
        <v>0</v>
      </c>
      <c r="E72" s="93" t="n">
        <v>0</v>
      </c>
      <c r="F72" s="85" t="n">
        <v>0</v>
      </c>
      <c r="G72" s="86" t="n">
        <v>0</v>
      </c>
      <c r="H72" s="93" t="n">
        <v>0</v>
      </c>
      <c r="I72" s="85" t="n">
        <v>0</v>
      </c>
      <c r="J72" s="86" t="n">
        <v>0</v>
      </c>
      <c r="K72" s="93" t="n">
        <v>0</v>
      </c>
      <c r="L72" s="85" t="n">
        <v>0</v>
      </c>
      <c r="M72" s="86" t="n">
        <v>0</v>
      </c>
      <c r="N72" s="93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303</v>
      </c>
      <c r="B73" s="96" t="s">
        <v>17</v>
      </c>
      <c r="C73" s="85" t="n">
        <v>0</v>
      </c>
      <c r="D73" s="86" t="n">
        <v>0</v>
      </c>
      <c r="E73" s="93" t="n">
        <v>0</v>
      </c>
      <c r="F73" s="85" t="n">
        <v>0</v>
      </c>
      <c r="G73" s="86" t="n">
        <v>6</v>
      </c>
      <c r="H73" s="93" t="n">
        <v>-6</v>
      </c>
      <c r="I73" s="85" t="n">
        <v>0</v>
      </c>
      <c r="J73" s="86" t="n">
        <v>0</v>
      </c>
      <c r="K73" s="93" t="n">
        <v>0</v>
      </c>
      <c r="L73" s="85" t="n">
        <v>0</v>
      </c>
      <c r="M73" s="86" t="n">
        <v>0</v>
      </c>
      <c r="N73" s="93" t="n">
        <v>0</v>
      </c>
      <c r="O73" s="85" t="n">
        <f aca="false">K73+H73+E73</f>
        <v>-6</v>
      </c>
      <c r="P73" s="87" t="n">
        <f aca="false">O73/(J73+G73+D73+1)</f>
        <v>-0.857142857142857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308</v>
      </c>
      <c r="B74" s="96" t="s">
        <v>17</v>
      </c>
      <c r="C74" s="85" t="n">
        <v>0</v>
      </c>
      <c r="D74" s="86" t="n">
        <v>0</v>
      </c>
      <c r="E74" s="93" t="n">
        <v>0</v>
      </c>
      <c r="F74" s="85" t="n">
        <v>700</v>
      </c>
      <c r="G74" s="86" t="n">
        <v>1053</v>
      </c>
      <c r="H74" s="93" t="n">
        <v>-353</v>
      </c>
      <c r="I74" s="85" t="n">
        <v>300</v>
      </c>
      <c r="J74" s="86" t="n">
        <v>354</v>
      </c>
      <c r="K74" s="93" t="n">
        <v>-54</v>
      </c>
      <c r="L74" s="85" t="n">
        <v>290</v>
      </c>
      <c r="M74" s="86" t="n">
        <v>334</v>
      </c>
      <c r="N74" s="93" t="n">
        <v>-44</v>
      </c>
      <c r="O74" s="85" t="n">
        <f aca="false">K74+H74+E74</f>
        <v>-407</v>
      </c>
      <c r="P74" s="87" t="n">
        <f aca="false">O74/(J74+G74+D74+1)</f>
        <v>-0.2890625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341</v>
      </c>
      <c r="B75" s="96" t="s">
        <v>17</v>
      </c>
      <c r="C75" s="85" t="n">
        <v>0</v>
      </c>
      <c r="D75" s="86" t="n">
        <v>0</v>
      </c>
      <c r="E75" s="93" t="n">
        <v>0</v>
      </c>
      <c r="F75" s="85" t="n">
        <v>0</v>
      </c>
      <c r="G75" s="86" t="n">
        <v>0</v>
      </c>
      <c r="H75" s="93" t="n">
        <v>0</v>
      </c>
      <c r="I75" s="85" t="n">
        <v>0</v>
      </c>
      <c r="J75" s="86" t="n">
        <v>0</v>
      </c>
      <c r="K75" s="93" t="n">
        <v>0</v>
      </c>
      <c r="L75" s="85" t="n">
        <v>0</v>
      </c>
      <c r="M75" s="86" t="n">
        <v>0</v>
      </c>
      <c r="N75" s="93" t="n">
        <v>0</v>
      </c>
      <c r="O75" s="85" t="n">
        <f aca="false">K75+H75+E75</f>
        <v>0</v>
      </c>
      <c r="P75" s="87" t="n">
        <f aca="false">O75/(J75+G75+D75+1)</f>
        <v>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376</v>
      </c>
      <c r="B76" s="96" t="s">
        <v>17</v>
      </c>
      <c r="C76" s="85" t="n">
        <v>0</v>
      </c>
      <c r="D76" s="86" t="n">
        <v>0</v>
      </c>
      <c r="E76" s="93" t="n">
        <v>0</v>
      </c>
      <c r="F76" s="85" t="n">
        <v>0</v>
      </c>
      <c r="G76" s="86" t="n">
        <v>0</v>
      </c>
      <c r="H76" s="93" t="n">
        <v>0</v>
      </c>
      <c r="I76" s="85" t="n">
        <v>0</v>
      </c>
      <c r="J76" s="86" t="n">
        <v>0</v>
      </c>
      <c r="K76" s="93" t="n">
        <v>0</v>
      </c>
      <c r="L76" s="85" t="n">
        <v>0</v>
      </c>
      <c r="M76" s="86" t="n">
        <v>0</v>
      </c>
      <c r="N76" s="93" t="n">
        <v>0</v>
      </c>
      <c r="O76" s="85" t="n">
        <f aca="false">K76+H76+E76</f>
        <v>0</v>
      </c>
      <c r="P76" s="87" t="n">
        <f aca="false">O76/(J76+G76+D76+1)</f>
        <v>0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399</v>
      </c>
      <c r="B77" s="96" t="s">
        <v>17</v>
      </c>
      <c r="C77" s="85" t="n">
        <v>100</v>
      </c>
      <c r="D77" s="86" t="n">
        <v>151</v>
      </c>
      <c r="E77" s="93" t="n">
        <v>-51</v>
      </c>
      <c r="F77" s="85" t="n">
        <v>150</v>
      </c>
      <c r="G77" s="86" t="n">
        <v>140</v>
      </c>
      <c r="H77" s="93" t="n">
        <v>10</v>
      </c>
      <c r="I77" s="85" t="n">
        <v>100</v>
      </c>
      <c r="J77" s="86" t="n">
        <v>126</v>
      </c>
      <c r="K77" s="93" t="n">
        <v>-26</v>
      </c>
      <c r="L77" s="85" t="n">
        <v>100</v>
      </c>
      <c r="M77" s="86" t="n">
        <v>122</v>
      </c>
      <c r="N77" s="93" t="n">
        <v>-22</v>
      </c>
      <c r="O77" s="85" t="n">
        <f aca="false">K77+H77+E77</f>
        <v>-67</v>
      </c>
      <c r="P77" s="87" t="n">
        <f aca="false">O77/(J77+G77+D77+1)</f>
        <v>-0.160287081339713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442</v>
      </c>
      <c r="B78" s="96" t="s">
        <v>17</v>
      </c>
      <c r="C78" s="85" t="n">
        <v>40</v>
      </c>
      <c r="D78" s="86" t="n">
        <v>0</v>
      </c>
      <c r="E78" s="93" t="n">
        <v>40</v>
      </c>
      <c r="F78" s="85" t="n">
        <v>110</v>
      </c>
      <c r="G78" s="86" t="n">
        <v>0</v>
      </c>
      <c r="H78" s="93" t="n">
        <v>110</v>
      </c>
      <c r="I78" s="85" t="n">
        <v>110</v>
      </c>
      <c r="J78" s="86" t="n">
        <v>0</v>
      </c>
      <c r="K78" s="93" t="n">
        <v>110</v>
      </c>
      <c r="L78" s="85" t="n">
        <v>100</v>
      </c>
      <c r="M78" s="86" t="n">
        <v>0</v>
      </c>
      <c r="N78" s="93" t="n">
        <v>100</v>
      </c>
      <c r="O78" s="85" t="n">
        <f aca="false">K78+H78+E78</f>
        <v>260</v>
      </c>
      <c r="P78" s="87" t="n">
        <f aca="false">O78/(J78+G78+D78+1)</f>
        <v>260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X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447</v>
      </c>
      <c r="B79" s="96" t="s">
        <v>17</v>
      </c>
      <c r="C79" s="85" t="n">
        <v>0</v>
      </c>
      <c r="D79" s="86" t="n">
        <v>78</v>
      </c>
      <c r="E79" s="93" t="n">
        <v>-78</v>
      </c>
      <c r="F79" s="85" t="n">
        <v>0</v>
      </c>
      <c r="G79" s="86" t="n">
        <v>43</v>
      </c>
      <c r="H79" s="93" t="n">
        <v>-43</v>
      </c>
      <c r="I79" s="85" t="n">
        <v>0</v>
      </c>
      <c r="J79" s="86" t="n">
        <v>42</v>
      </c>
      <c r="K79" s="93" t="n">
        <v>-42</v>
      </c>
      <c r="L79" s="85" t="n">
        <v>0</v>
      </c>
      <c r="M79" s="86" t="n">
        <v>76</v>
      </c>
      <c r="N79" s="93" t="n">
        <v>-76</v>
      </c>
      <c r="O79" s="85" t="n">
        <f aca="false">K79+H79+E79</f>
        <v>-163</v>
      </c>
      <c r="P79" s="87" t="n">
        <f aca="false">O79/(J79+G79+D79+1)</f>
        <v>-0.99390243902439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483</v>
      </c>
      <c r="B80" s="96" t="s">
        <v>17</v>
      </c>
      <c r="C80" s="85" t="n">
        <v>0</v>
      </c>
      <c r="D80" s="86" t="n">
        <v>0</v>
      </c>
      <c r="E80" s="93" t="n">
        <v>0</v>
      </c>
      <c r="F80" s="85" t="n">
        <v>0</v>
      </c>
      <c r="G80" s="86" t="n">
        <v>0</v>
      </c>
      <c r="H80" s="93" t="n">
        <v>0</v>
      </c>
      <c r="I80" s="85" t="n">
        <v>0</v>
      </c>
      <c r="J80" s="86" t="n">
        <v>0</v>
      </c>
      <c r="K80" s="93" t="n">
        <v>0</v>
      </c>
      <c r="L80" s="85" t="n">
        <v>0</v>
      </c>
      <c r="M80" s="86" t="n">
        <v>0</v>
      </c>
      <c r="N80" s="93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535</v>
      </c>
      <c r="B81" s="96" t="s">
        <v>17</v>
      </c>
      <c r="C81" s="85" t="n">
        <v>0</v>
      </c>
      <c r="D81" s="86" t="n">
        <v>0</v>
      </c>
      <c r="E81" s="93" t="n">
        <v>0</v>
      </c>
      <c r="F81" s="85" t="n">
        <v>0</v>
      </c>
      <c r="G81" s="86" t="n">
        <v>0</v>
      </c>
      <c r="H81" s="93" t="n">
        <v>0</v>
      </c>
      <c r="I81" s="85" t="n">
        <v>0</v>
      </c>
      <c r="J81" s="86" t="n">
        <v>0</v>
      </c>
      <c r="K81" s="93" t="n">
        <v>0</v>
      </c>
      <c r="L81" s="85" t="n">
        <v>0</v>
      </c>
      <c r="M81" s="86" t="n">
        <v>0</v>
      </c>
      <c r="N81" s="93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536</v>
      </c>
      <c r="B82" s="96" t="s">
        <v>17</v>
      </c>
      <c r="C82" s="85" t="n">
        <v>0</v>
      </c>
      <c r="D82" s="86" t="n">
        <v>0</v>
      </c>
      <c r="E82" s="93" t="n">
        <v>0</v>
      </c>
      <c r="F82" s="85" t="n">
        <v>0</v>
      </c>
      <c r="G82" s="86" t="n">
        <v>0</v>
      </c>
      <c r="H82" s="93" t="n">
        <v>0</v>
      </c>
      <c r="I82" s="85" t="n">
        <v>0</v>
      </c>
      <c r="J82" s="86" t="n">
        <v>0</v>
      </c>
      <c r="K82" s="93" t="n">
        <v>0</v>
      </c>
      <c r="L82" s="85" t="n">
        <v>0</v>
      </c>
      <c r="M82" s="86" t="n">
        <v>0</v>
      </c>
      <c r="N82" s="93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543</v>
      </c>
      <c r="B83" s="96" t="s">
        <v>17</v>
      </c>
      <c r="C83" s="85" t="n">
        <v>0</v>
      </c>
      <c r="D83" s="86" t="n">
        <v>0</v>
      </c>
      <c r="E83" s="93" t="n">
        <v>0</v>
      </c>
      <c r="F83" s="85" t="n">
        <v>1500</v>
      </c>
      <c r="G83" s="86" t="n">
        <v>0</v>
      </c>
      <c r="H83" s="93" t="n">
        <v>1500</v>
      </c>
      <c r="I83" s="85" t="n">
        <v>500</v>
      </c>
      <c r="J83" s="86" t="n">
        <v>284</v>
      </c>
      <c r="K83" s="93" t="n">
        <v>216</v>
      </c>
      <c r="L83" s="85" t="n">
        <v>0</v>
      </c>
      <c r="M83" s="86" t="n">
        <v>509</v>
      </c>
      <c r="N83" s="93" t="n">
        <v>-509</v>
      </c>
      <c r="O83" s="85" t="n">
        <f aca="false">K83+H83+E83</f>
        <v>1716</v>
      </c>
      <c r="P83" s="87" t="n">
        <f aca="false">O83/(J83+G83+D83+1)</f>
        <v>6.02105263157895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X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544</v>
      </c>
      <c r="B84" s="96" t="s">
        <v>17</v>
      </c>
      <c r="C84" s="85" t="n">
        <v>0</v>
      </c>
      <c r="D84" s="86" t="n">
        <v>0</v>
      </c>
      <c r="E84" s="93" t="n">
        <v>0</v>
      </c>
      <c r="F84" s="85" t="n">
        <v>0</v>
      </c>
      <c r="G84" s="86" t="n">
        <v>0</v>
      </c>
      <c r="H84" s="93" t="n">
        <v>0</v>
      </c>
      <c r="I84" s="85" t="n">
        <v>0</v>
      </c>
      <c r="J84" s="86" t="n">
        <v>0</v>
      </c>
      <c r="K84" s="93" t="n">
        <v>0</v>
      </c>
      <c r="L84" s="85" t="n">
        <v>0</v>
      </c>
      <c r="M84" s="86" t="n">
        <v>0</v>
      </c>
      <c r="N84" s="93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545</v>
      </c>
      <c r="B85" s="96" t="s">
        <v>17</v>
      </c>
      <c r="C85" s="85" t="n">
        <v>0</v>
      </c>
      <c r="D85" s="86" t="n">
        <v>0</v>
      </c>
      <c r="E85" s="93" t="n">
        <v>0</v>
      </c>
      <c r="F85" s="85" t="n">
        <v>0</v>
      </c>
      <c r="G85" s="86" t="n">
        <v>0</v>
      </c>
      <c r="H85" s="93" t="n">
        <v>0</v>
      </c>
      <c r="I85" s="85" t="n">
        <v>0</v>
      </c>
      <c r="J85" s="86" t="n">
        <v>0</v>
      </c>
      <c r="K85" s="93" t="n">
        <v>0</v>
      </c>
      <c r="L85" s="85" t="n">
        <v>0</v>
      </c>
      <c r="M85" s="86" t="n">
        <v>0</v>
      </c>
      <c r="N85" s="93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598</v>
      </c>
      <c r="B86" s="96" t="s">
        <v>17</v>
      </c>
      <c r="C86" s="85" t="n">
        <v>0</v>
      </c>
      <c r="D86" s="86" t="n">
        <v>114</v>
      </c>
      <c r="E86" s="93" t="n">
        <v>-114</v>
      </c>
      <c r="F86" s="85" t="n">
        <v>0</v>
      </c>
      <c r="G86" s="86" t="n">
        <v>95</v>
      </c>
      <c r="H86" s="93" t="n">
        <v>-95</v>
      </c>
      <c r="I86" s="85" t="n">
        <v>0</v>
      </c>
      <c r="J86" s="86" t="n">
        <v>81</v>
      </c>
      <c r="K86" s="93" t="n">
        <v>-81</v>
      </c>
      <c r="L86" s="85" t="n">
        <v>0</v>
      </c>
      <c r="M86" s="86" t="n">
        <v>50</v>
      </c>
      <c r="N86" s="93" t="n">
        <v>-50</v>
      </c>
      <c r="O86" s="85" t="n">
        <f aca="false">K86+H86+E86</f>
        <v>-290</v>
      </c>
      <c r="P86" s="87" t="n">
        <f aca="false">O86/(J86+G86+D86+1)</f>
        <v>-0.996563573883162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635</v>
      </c>
      <c r="B87" s="96" t="s">
        <v>17</v>
      </c>
      <c r="C87" s="85" t="n">
        <v>800</v>
      </c>
      <c r="D87" s="86" t="n">
        <v>842</v>
      </c>
      <c r="E87" s="93" t="n">
        <v>-42</v>
      </c>
      <c r="F87" s="85" t="n">
        <v>1000</v>
      </c>
      <c r="G87" s="86" t="n">
        <v>682</v>
      </c>
      <c r="H87" s="93" t="n">
        <v>318</v>
      </c>
      <c r="I87" s="85" t="n">
        <v>800</v>
      </c>
      <c r="J87" s="86" t="n">
        <v>461</v>
      </c>
      <c r="K87" s="93" t="n">
        <v>339</v>
      </c>
      <c r="L87" s="85" t="n">
        <v>590</v>
      </c>
      <c r="M87" s="86" t="n">
        <v>656</v>
      </c>
      <c r="N87" s="93" t="n">
        <v>-66</v>
      </c>
      <c r="O87" s="85" t="n">
        <f aca="false">K87+H87+E87</f>
        <v>615</v>
      </c>
      <c r="P87" s="87" t="n">
        <f aca="false">O87/(J87+G87+D87+1)</f>
        <v>0.309667673716012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X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650</v>
      </c>
      <c r="B88" s="96" t="s">
        <v>17</v>
      </c>
      <c r="C88" s="85" t="n">
        <v>0</v>
      </c>
      <c r="D88" s="86" t="n">
        <v>0</v>
      </c>
      <c r="E88" s="93" t="n">
        <v>0</v>
      </c>
      <c r="F88" s="85" t="n">
        <v>0</v>
      </c>
      <c r="G88" s="86" t="n">
        <v>0</v>
      </c>
      <c r="H88" s="93" t="n">
        <v>0</v>
      </c>
      <c r="I88" s="85" t="n">
        <v>0</v>
      </c>
      <c r="J88" s="86" t="n">
        <v>0</v>
      </c>
      <c r="K88" s="93" t="n">
        <v>0</v>
      </c>
      <c r="L88" s="85" t="n">
        <v>0</v>
      </c>
      <c r="M88" s="86" t="n">
        <v>0</v>
      </c>
      <c r="N88" s="93" t="n">
        <v>0</v>
      </c>
      <c r="O88" s="85" t="n">
        <f aca="false">K88+H88+E88</f>
        <v>0</v>
      </c>
      <c r="P88" s="87" t="n">
        <f aca="false">O88/(J88+G88+D88+1)</f>
        <v>0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654</v>
      </c>
      <c r="B89" s="96" t="s">
        <v>17</v>
      </c>
      <c r="C89" s="85" t="n">
        <v>446</v>
      </c>
      <c r="D89" s="86" t="n">
        <v>981</v>
      </c>
      <c r="E89" s="93" t="n">
        <v>-535</v>
      </c>
      <c r="F89" s="85" t="n">
        <v>226</v>
      </c>
      <c r="G89" s="86" t="n">
        <v>429</v>
      </c>
      <c r="H89" s="93" t="n">
        <v>-203</v>
      </c>
      <c r="I89" s="85" t="n">
        <v>456</v>
      </c>
      <c r="J89" s="86" t="n">
        <v>596</v>
      </c>
      <c r="K89" s="93" t="n">
        <v>-140</v>
      </c>
      <c r="L89" s="85" t="n">
        <v>400</v>
      </c>
      <c r="M89" s="86" t="n">
        <v>617</v>
      </c>
      <c r="N89" s="93" t="n">
        <v>-217</v>
      </c>
      <c r="O89" s="85" t="n">
        <f aca="false">K89+H89+E89</f>
        <v>-878</v>
      </c>
      <c r="P89" s="87" t="n">
        <f aca="false">O89/(J89+G89+D89+1)</f>
        <v>-0.437468858993523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713</v>
      </c>
      <c r="B90" s="96" t="s">
        <v>17</v>
      </c>
      <c r="C90" s="85" t="n">
        <v>0</v>
      </c>
      <c r="D90" s="86" t="n">
        <v>13</v>
      </c>
      <c r="E90" s="93" t="n">
        <v>-13</v>
      </c>
      <c r="F90" s="85" t="n">
        <v>0</v>
      </c>
      <c r="G90" s="86" t="n">
        <v>13</v>
      </c>
      <c r="H90" s="93" t="n">
        <v>-13</v>
      </c>
      <c r="I90" s="85" t="n">
        <v>0</v>
      </c>
      <c r="J90" s="86" t="n">
        <v>13</v>
      </c>
      <c r="K90" s="93" t="n">
        <v>-13</v>
      </c>
      <c r="L90" s="85" t="n">
        <v>0</v>
      </c>
      <c r="M90" s="86" t="n">
        <v>13</v>
      </c>
      <c r="N90" s="93" t="n">
        <v>-13</v>
      </c>
      <c r="O90" s="85" t="n">
        <f aca="false">K90+H90+E90</f>
        <v>-39</v>
      </c>
      <c r="P90" s="87" t="n">
        <f aca="false">O90/(J90+G90+D90+1)</f>
        <v>-0.975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755</v>
      </c>
      <c r="B91" s="96" t="s">
        <v>17</v>
      </c>
      <c r="C91" s="85" t="n">
        <v>50</v>
      </c>
      <c r="D91" s="86" t="n">
        <v>56</v>
      </c>
      <c r="E91" s="93" t="n">
        <v>-6</v>
      </c>
      <c r="F91" s="85" t="n">
        <v>50</v>
      </c>
      <c r="G91" s="86" t="n">
        <v>56</v>
      </c>
      <c r="H91" s="93" t="n">
        <v>-6</v>
      </c>
      <c r="I91" s="85" t="n">
        <v>50</v>
      </c>
      <c r="J91" s="86" t="n">
        <v>56</v>
      </c>
      <c r="K91" s="93" t="n">
        <v>-6</v>
      </c>
      <c r="L91" s="85" t="n">
        <v>50</v>
      </c>
      <c r="M91" s="86" t="n">
        <v>56</v>
      </c>
      <c r="N91" s="93" t="n">
        <v>-6</v>
      </c>
      <c r="O91" s="85" t="n">
        <f aca="false">K91+H91+E91</f>
        <v>-18</v>
      </c>
      <c r="P91" s="87" t="n">
        <f aca="false">O91/(J91+G91+D91+1)</f>
        <v>-0.106508875739645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779</v>
      </c>
      <c r="B92" s="96" t="s">
        <v>17</v>
      </c>
      <c r="C92" s="85" t="n">
        <v>800</v>
      </c>
      <c r="D92" s="86" t="n">
        <v>748</v>
      </c>
      <c r="E92" s="93" t="n">
        <v>52</v>
      </c>
      <c r="F92" s="85" t="n">
        <v>800</v>
      </c>
      <c r="G92" s="86" t="n">
        <v>1316</v>
      </c>
      <c r="H92" s="93" t="n">
        <v>-516</v>
      </c>
      <c r="I92" s="85" t="n">
        <v>800</v>
      </c>
      <c r="J92" s="86" t="n">
        <v>1131</v>
      </c>
      <c r="K92" s="93" t="n">
        <v>-331</v>
      </c>
      <c r="L92" s="85" t="n">
        <v>800</v>
      </c>
      <c r="M92" s="86" t="n">
        <v>1114</v>
      </c>
      <c r="N92" s="93" t="n">
        <v>-314</v>
      </c>
      <c r="O92" s="85" t="n">
        <f aca="false">K92+H92+E92</f>
        <v>-795</v>
      </c>
      <c r="P92" s="87" t="n">
        <f aca="false">O92/(J92+G92+D92+1)</f>
        <v>-0.248748435544431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854</v>
      </c>
      <c r="B93" s="96" t="s">
        <v>17</v>
      </c>
      <c r="C93" s="85" t="n">
        <v>0</v>
      </c>
      <c r="D93" s="86" t="n">
        <v>0</v>
      </c>
      <c r="E93" s="93" t="n">
        <v>0</v>
      </c>
      <c r="F93" s="85" t="n">
        <v>0</v>
      </c>
      <c r="G93" s="86" t="n">
        <v>0</v>
      </c>
      <c r="H93" s="93" t="n">
        <v>0</v>
      </c>
      <c r="I93" s="85" t="n">
        <v>0</v>
      </c>
      <c r="J93" s="86" t="n">
        <v>0</v>
      </c>
      <c r="K93" s="93" t="n">
        <v>0</v>
      </c>
      <c r="L93" s="85" t="n">
        <v>0</v>
      </c>
      <c r="M93" s="86" t="n">
        <v>0</v>
      </c>
      <c r="N93" s="93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858</v>
      </c>
      <c r="B94" s="96" t="s">
        <v>17</v>
      </c>
      <c r="C94" s="85" t="n">
        <v>1000</v>
      </c>
      <c r="D94" s="86" t="n">
        <v>0</v>
      </c>
      <c r="E94" s="93" t="n">
        <v>1000</v>
      </c>
      <c r="F94" s="85" t="n">
        <v>1000</v>
      </c>
      <c r="G94" s="86" t="n">
        <v>1263</v>
      </c>
      <c r="H94" s="93" t="n">
        <v>-263</v>
      </c>
      <c r="I94" s="85" t="n">
        <v>1000</v>
      </c>
      <c r="J94" s="86" t="n">
        <v>1258</v>
      </c>
      <c r="K94" s="93" t="n">
        <v>-258</v>
      </c>
      <c r="L94" s="85" t="n">
        <v>1000</v>
      </c>
      <c r="M94" s="86" t="n">
        <v>1260</v>
      </c>
      <c r="N94" s="93" t="n">
        <v>-260</v>
      </c>
      <c r="O94" s="85" t="n">
        <f aca="false">K94+H94+E94</f>
        <v>479</v>
      </c>
      <c r="P94" s="87" t="n">
        <f aca="false">O94/(J94+G94+D94+1)</f>
        <v>0.189928628072958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X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886</v>
      </c>
      <c r="B95" s="96" t="s">
        <v>17</v>
      </c>
      <c r="C95" s="85" t="n">
        <v>340</v>
      </c>
      <c r="D95" s="86" t="n">
        <v>781</v>
      </c>
      <c r="E95" s="93" t="n">
        <v>-441</v>
      </c>
      <c r="F95" s="85" t="n">
        <v>530</v>
      </c>
      <c r="G95" s="86" t="n">
        <v>341</v>
      </c>
      <c r="H95" s="93" t="n">
        <v>189</v>
      </c>
      <c r="I95" s="85" t="n">
        <v>400</v>
      </c>
      <c r="J95" s="86" t="n">
        <v>679</v>
      </c>
      <c r="K95" s="93" t="n">
        <v>-279</v>
      </c>
      <c r="L95" s="85" t="n">
        <v>375</v>
      </c>
      <c r="M95" s="86" t="n">
        <v>329</v>
      </c>
      <c r="N95" s="93" t="n">
        <v>46</v>
      </c>
      <c r="O95" s="85" t="n">
        <f aca="false">K95+H95+E95</f>
        <v>-531</v>
      </c>
      <c r="P95" s="87" t="n">
        <f aca="false">O95/(J95+G95+D95+1)</f>
        <v>-0.294672586015538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915</v>
      </c>
      <c r="B96" s="96" t="s">
        <v>17</v>
      </c>
      <c r="C96" s="85" t="n">
        <v>0</v>
      </c>
      <c r="D96" s="86" t="n">
        <v>0</v>
      </c>
      <c r="E96" s="93" t="n">
        <v>0</v>
      </c>
      <c r="F96" s="85" t="n">
        <v>0</v>
      </c>
      <c r="G96" s="86" t="n">
        <v>0</v>
      </c>
      <c r="H96" s="93" t="n">
        <v>0</v>
      </c>
      <c r="I96" s="85" t="n">
        <v>0</v>
      </c>
      <c r="J96" s="86" t="n">
        <v>0</v>
      </c>
      <c r="K96" s="93" t="n">
        <v>0</v>
      </c>
      <c r="L96" s="85" t="n">
        <v>0</v>
      </c>
      <c r="M96" s="86" t="n">
        <v>0</v>
      </c>
      <c r="N96" s="93" t="n">
        <v>0</v>
      </c>
      <c r="O96" s="85" t="n">
        <f aca="false">K96+H96+E96</f>
        <v>0</v>
      </c>
      <c r="P96" s="87" t="n">
        <f aca="false">O96/(J96+G96+D96+1)</f>
        <v>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938</v>
      </c>
      <c r="B97" s="96" t="s">
        <v>17</v>
      </c>
      <c r="C97" s="85" t="n">
        <v>0</v>
      </c>
      <c r="D97" s="86" t="n">
        <v>0</v>
      </c>
      <c r="E97" s="93" t="n">
        <v>0</v>
      </c>
      <c r="F97" s="85" t="n">
        <v>0</v>
      </c>
      <c r="G97" s="86" t="n">
        <v>0</v>
      </c>
      <c r="H97" s="93" t="n">
        <v>0</v>
      </c>
      <c r="I97" s="85" t="n">
        <v>0</v>
      </c>
      <c r="J97" s="86" t="n">
        <v>0</v>
      </c>
      <c r="K97" s="93" t="n">
        <v>0</v>
      </c>
      <c r="L97" s="85" t="n">
        <v>0</v>
      </c>
      <c r="M97" s="86" t="n">
        <v>0</v>
      </c>
      <c r="N97" s="93" t="n">
        <v>0</v>
      </c>
      <c r="O97" s="85" t="n">
        <f aca="false">K97+H97+E97</f>
        <v>0</v>
      </c>
      <c r="P97" s="87" t="n">
        <f aca="false">O97/(J97+G97+D97+1)</f>
        <v>0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944</v>
      </c>
      <c r="B98" s="96" t="s">
        <v>17</v>
      </c>
      <c r="C98" s="85" t="n">
        <v>2400</v>
      </c>
      <c r="D98" s="86" t="n">
        <v>2595</v>
      </c>
      <c r="E98" s="93" t="n">
        <v>-195</v>
      </c>
      <c r="F98" s="85" t="n">
        <v>2900</v>
      </c>
      <c r="G98" s="86" t="n">
        <v>2516</v>
      </c>
      <c r="H98" s="93" t="n">
        <v>384</v>
      </c>
      <c r="I98" s="85" t="n">
        <v>2900</v>
      </c>
      <c r="J98" s="86" t="n">
        <v>2499</v>
      </c>
      <c r="K98" s="93" t="n">
        <v>401</v>
      </c>
      <c r="L98" s="85" t="n">
        <v>2425</v>
      </c>
      <c r="M98" s="86" t="n">
        <v>2640</v>
      </c>
      <c r="N98" s="93" t="n">
        <v>-215</v>
      </c>
      <c r="O98" s="85" t="n">
        <f aca="false">K98+H98+E98</f>
        <v>590</v>
      </c>
      <c r="P98" s="87" t="n">
        <f aca="false">O98/(J98+G98+D98+1)</f>
        <v>0.0775193798449612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949</v>
      </c>
      <c r="B99" s="96" t="s">
        <v>17</v>
      </c>
      <c r="C99" s="85" t="n">
        <v>0</v>
      </c>
      <c r="D99" s="86" t="n">
        <v>42</v>
      </c>
      <c r="E99" s="93" t="n">
        <v>-42</v>
      </c>
      <c r="F99" s="85" t="n">
        <v>0</v>
      </c>
      <c r="G99" s="86" t="n">
        <v>60</v>
      </c>
      <c r="H99" s="93" t="n">
        <v>-60</v>
      </c>
      <c r="I99" s="85" t="n">
        <v>0</v>
      </c>
      <c r="J99" s="86" t="n">
        <v>59</v>
      </c>
      <c r="K99" s="93" t="n">
        <v>-59</v>
      </c>
      <c r="L99" s="85" t="n">
        <v>40</v>
      </c>
      <c r="M99" s="86" t="n">
        <v>56</v>
      </c>
      <c r="N99" s="93" t="n">
        <v>-16</v>
      </c>
      <c r="O99" s="85" t="n">
        <f aca="false">K99+H99+E99</f>
        <v>-161</v>
      </c>
      <c r="P99" s="87" t="n">
        <f aca="false">O99/(J99+G99+D99+1)</f>
        <v>-0.993827160493827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988</v>
      </c>
      <c r="B100" s="96" t="s">
        <v>17</v>
      </c>
      <c r="C100" s="85" t="n">
        <v>0</v>
      </c>
      <c r="D100" s="86" t="n">
        <v>0</v>
      </c>
      <c r="E100" s="93" t="n">
        <v>0</v>
      </c>
      <c r="F100" s="85" t="n">
        <v>0</v>
      </c>
      <c r="G100" s="86" t="n">
        <v>0</v>
      </c>
      <c r="H100" s="93" t="n">
        <v>0</v>
      </c>
      <c r="I100" s="85" t="n">
        <v>0</v>
      </c>
      <c r="J100" s="86" t="n">
        <v>0</v>
      </c>
      <c r="K100" s="93" t="n">
        <v>0</v>
      </c>
      <c r="L100" s="85" t="n">
        <v>0</v>
      </c>
      <c r="M100" s="86" t="n">
        <v>0</v>
      </c>
      <c r="N100" s="93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995</v>
      </c>
      <c r="B101" s="96" t="s">
        <v>17</v>
      </c>
      <c r="C101" s="85" t="n">
        <v>0</v>
      </c>
      <c r="D101" s="86" t="n">
        <v>0</v>
      </c>
      <c r="E101" s="93" t="n">
        <v>0</v>
      </c>
      <c r="F101" s="85" t="n">
        <v>1000</v>
      </c>
      <c r="G101" s="86" t="n">
        <v>39</v>
      </c>
      <c r="H101" s="93" t="n">
        <v>961</v>
      </c>
      <c r="I101" s="85" t="n">
        <v>500</v>
      </c>
      <c r="J101" s="86" t="n">
        <v>1030</v>
      </c>
      <c r="K101" s="93" t="n">
        <v>-530</v>
      </c>
      <c r="L101" s="85" t="n">
        <v>1150</v>
      </c>
      <c r="M101" s="86" t="n">
        <v>826</v>
      </c>
      <c r="N101" s="93" t="n">
        <v>324</v>
      </c>
      <c r="O101" s="85" t="n">
        <f aca="false">K101+H101+E101</f>
        <v>431</v>
      </c>
      <c r="P101" s="87" t="n">
        <f aca="false">O101/(J101+G101+D101+1)</f>
        <v>0.402803738317757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X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1011</v>
      </c>
      <c r="B102" s="96" t="s">
        <v>17</v>
      </c>
      <c r="C102" s="85" t="n">
        <v>40</v>
      </c>
      <c r="D102" s="86" t="n">
        <v>1221</v>
      </c>
      <c r="E102" s="93" t="n">
        <v>-1181</v>
      </c>
      <c r="F102" s="85" t="n">
        <v>1500</v>
      </c>
      <c r="G102" s="86" t="n">
        <v>1535</v>
      </c>
      <c r="H102" s="93" t="n">
        <v>-35</v>
      </c>
      <c r="I102" s="85" t="n">
        <v>800</v>
      </c>
      <c r="J102" s="86" t="n">
        <v>1029</v>
      </c>
      <c r="K102" s="93" t="n">
        <v>-229</v>
      </c>
      <c r="L102" s="85" t="n">
        <v>1350</v>
      </c>
      <c r="M102" s="86" t="n">
        <v>1470</v>
      </c>
      <c r="N102" s="93" t="n">
        <v>-120</v>
      </c>
      <c r="O102" s="85" t="n">
        <f aca="false">K102+H102+E102</f>
        <v>-1445</v>
      </c>
      <c r="P102" s="87" t="n">
        <f aca="false">O102/(J102+G102+D102+1)</f>
        <v>-0.381669307976756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1015</v>
      </c>
      <c r="B103" s="96" t="s">
        <v>17</v>
      </c>
      <c r="C103" s="85" t="n">
        <v>0</v>
      </c>
      <c r="D103" s="86" t="n">
        <v>0</v>
      </c>
      <c r="E103" s="93" t="n">
        <v>0</v>
      </c>
      <c r="F103" s="85" t="n">
        <v>0</v>
      </c>
      <c r="G103" s="86" t="n">
        <v>0</v>
      </c>
      <c r="H103" s="93" t="n">
        <v>0</v>
      </c>
      <c r="I103" s="85" t="n">
        <v>0</v>
      </c>
      <c r="J103" s="86" t="n">
        <v>0</v>
      </c>
      <c r="K103" s="93" t="n">
        <v>0</v>
      </c>
      <c r="L103" s="85" t="n">
        <v>0</v>
      </c>
      <c r="M103" s="86" t="n">
        <v>0</v>
      </c>
      <c r="N103" s="93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5328</v>
      </c>
      <c r="B104" s="96" t="s">
        <v>17</v>
      </c>
      <c r="C104" s="85" t="n">
        <v>0</v>
      </c>
      <c r="D104" s="86" t="n">
        <v>0</v>
      </c>
      <c r="E104" s="93" t="n">
        <v>0</v>
      </c>
      <c r="F104" s="85" t="n">
        <v>0</v>
      </c>
      <c r="G104" s="86" t="n">
        <v>0</v>
      </c>
      <c r="H104" s="93" t="n">
        <v>0</v>
      </c>
      <c r="I104" s="85" t="n">
        <v>0</v>
      </c>
      <c r="J104" s="86" t="n">
        <v>0</v>
      </c>
      <c r="K104" s="93" t="n">
        <v>0</v>
      </c>
      <c r="L104" s="85" t="n">
        <v>0</v>
      </c>
      <c r="M104" s="86" t="n">
        <v>0</v>
      </c>
      <c r="N104" s="93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5361</v>
      </c>
      <c r="B105" s="96" t="s">
        <v>17</v>
      </c>
      <c r="C105" s="85" t="n">
        <v>0</v>
      </c>
      <c r="D105" s="86" t="n">
        <v>6030</v>
      </c>
      <c r="E105" s="93" t="n">
        <v>-6030</v>
      </c>
      <c r="F105" s="85" t="n">
        <v>7500</v>
      </c>
      <c r="G105" s="86" t="n">
        <v>6043</v>
      </c>
      <c r="H105" s="93" t="n">
        <v>1457</v>
      </c>
      <c r="I105" s="85" t="n">
        <v>8000</v>
      </c>
      <c r="J105" s="86" t="n">
        <v>6017</v>
      </c>
      <c r="K105" s="93" t="n">
        <v>1983</v>
      </c>
      <c r="L105" s="85" t="n">
        <v>6100</v>
      </c>
      <c r="M105" s="86" t="n">
        <v>6131</v>
      </c>
      <c r="N105" s="93" t="n">
        <v>-31</v>
      </c>
      <c r="O105" s="85" t="n">
        <f aca="false">K105+H105+E105</f>
        <v>-2590</v>
      </c>
      <c r="P105" s="87" t="n">
        <f aca="false">O105/(J105+G105+D105+1)</f>
        <v>-0.143165109723067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5370</v>
      </c>
      <c r="B106" s="96" t="s">
        <v>17</v>
      </c>
      <c r="C106" s="85" t="n">
        <v>0</v>
      </c>
      <c r="D106" s="86" t="n">
        <v>0</v>
      </c>
      <c r="E106" s="93" t="n">
        <v>0</v>
      </c>
      <c r="F106" s="85" t="n">
        <v>0</v>
      </c>
      <c r="G106" s="86" t="n">
        <v>0</v>
      </c>
      <c r="H106" s="93" t="n">
        <v>0</v>
      </c>
      <c r="I106" s="85" t="n">
        <v>0</v>
      </c>
      <c r="J106" s="86" t="n">
        <v>0</v>
      </c>
      <c r="K106" s="93" t="n">
        <v>0</v>
      </c>
      <c r="L106" s="85" t="n">
        <v>0</v>
      </c>
      <c r="M106" s="86" t="n">
        <v>8</v>
      </c>
      <c r="N106" s="93" t="n">
        <v>-8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5973</v>
      </c>
      <c r="B107" s="96" t="s">
        <v>17</v>
      </c>
      <c r="C107" s="85" t="n">
        <v>166</v>
      </c>
      <c r="D107" s="86" t="n">
        <v>120</v>
      </c>
      <c r="E107" s="93" t="n">
        <v>46</v>
      </c>
      <c r="F107" s="85" t="n">
        <v>166</v>
      </c>
      <c r="G107" s="86" t="n">
        <v>311</v>
      </c>
      <c r="H107" s="93" t="n">
        <v>-145</v>
      </c>
      <c r="I107" s="85" t="n">
        <v>166</v>
      </c>
      <c r="J107" s="86" t="n">
        <v>92</v>
      </c>
      <c r="K107" s="93" t="n">
        <v>74</v>
      </c>
      <c r="L107" s="85" t="n">
        <v>166</v>
      </c>
      <c r="M107" s="86" t="n">
        <v>291</v>
      </c>
      <c r="N107" s="93" t="n">
        <v>-125</v>
      </c>
      <c r="O107" s="85" t="n">
        <f aca="false">K107+H107+E107</f>
        <v>-25</v>
      </c>
      <c r="P107" s="87" t="n">
        <f aca="false">O107/(J107+G107+D107+1)</f>
        <v>-0.0477099236641221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6063</v>
      </c>
      <c r="B108" s="96" t="s">
        <v>17</v>
      </c>
      <c r="C108" s="85" t="n">
        <v>0</v>
      </c>
      <c r="D108" s="86" t="n">
        <v>0</v>
      </c>
      <c r="E108" s="93" t="n">
        <v>0</v>
      </c>
      <c r="F108" s="85" t="n">
        <v>0</v>
      </c>
      <c r="G108" s="86" t="n">
        <v>0</v>
      </c>
      <c r="H108" s="93" t="n">
        <v>0</v>
      </c>
      <c r="I108" s="85" t="n">
        <v>0</v>
      </c>
      <c r="J108" s="86" t="n">
        <v>0</v>
      </c>
      <c r="K108" s="93" t="n">
        <v>0</v>
      </c>
      <c r="L108" s="85" t="n">
        <v>0</v>
      </c>
      <c r="M108" s="86" t="n">
        <v>0</v>
      </c>
      <c r="N108" s="93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6583</v>
      </c>
      <c r="B109" s="96" t="s">
        <v>17</v>
      </c>
      <c r="C109" s="85" t="n">
        <v>0</v>
      </c>
      <c r="D109" s="86" t="n">
        <v>0</v>
      </c>
      <c r="E109" s="93" t="n">
        <v>0</v>
      </c>
      <c r="F109" s="85" t="n">
        <v>0</v>
      </c>
      <c r="G109" s="86" t="n">
        <v>0</v>
      </c>
      <c r="H109" s="93" t="n">
        <v>0</v>
      </c>
      <c r="I109" s="85" t="n">
        <v>0</v>
      </c>
      <c r="J109" s="86" t="n">
        <v>0</v>
      </c>
      <c r="K109" s="93" t="n">
        <v>0</v>
      </c>
      <c r="L109" s="85" t="n">
        <v>0</v>
      </c>
      <c r="M109" s="86" t="n">
        <v>0</v>
      </c>
      <c r="N109" s="93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7602</v>
      </c>
      <c r="B110" s="96" t="s">
        <v>17</v>
      </c>
      <c r="C110" s="85" t="n">
        <v>49000</v>
      </c>
      <c r="D110" s="86" t="n">
        <v>40961</v>
      </c>
      <c r="E110" s="93" t="n">
        <v>8039</v>
      </c>
      <c r="F110" s="85" t="n">
        <v>46266</v>
      </c>
      <c r="G110" s="86" t="n">
        <v>41925</v>
      </c>
      <c r="H110" s="93" t="n">
        <v>4341</v>
      </c>
      <c r="I110" s="85" t="n">
        <v>48735</v>
      </c>
      <c r="J110" s="86" t="n">
        <v>46343</v>
      </c>
      <c r="K110" s="93" t="n">
        <v>2392</v>
      </c>
      <c r="L110" s="85" t="n">
        <v>44000</v>
      </c>
      <c r="M110" s="86" t="n">
        <v>44474</v>
      </c>
      <c r="N110" s="93" t="n">
        <v>-474</v>
      </c>
      <c r="O110" s="85" t="n">
        <f aca="false">K110+H110+E110</f>
        <v>14772</v>
      </c>
      <c r="P110" s="87" t="n">
        <f aca="false">O110/(J110+G110+D110+1)</f>
        <v>0.114307823260853</v>
      </c>
      <c r="Q110" s="88"/>
      <c r="R110" s="89" t="s">
        <v>44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X</v>
      </c>
      <c r="U110" s="116" t="str">
        <f aca="false">IF($C$4="High Inventory",IF(AND($O110&gt;=0,$P110&gt;=Summary!$C$150),"X"," "),IF(AND($O110&lt;=0,$P110&lt;=-Summary!$C$150),"X"," "))</f>
        <v>X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7604</v>
      </c>
      <c r="B111" s="96" t="s">
        <v>17</v>
      </c>
      <c r="C111" s="85" t="n">
        <v>42087</v>
      </c>
      <c r="D111" s="86" t="n">
        <v>41738</v>
      </c>
      <c r="E111" s="93" t="n">
        <v>349</v>
      </c>
      <c r="F111" s="85" t="n">
        <v>64528</v>
      </c>
      <c r="G111" s="86" t="n">
        <v>39067</v>
      </c>
      <c r="H111" s="93" t="n">
        <v>25461</v>
      </c>
      <c r="I111" s="85" t="n">
        <v>71691</v>
      </c>
      <c r="J111" s="86" t="n">
        <v>36812</v>
      </c>
      <c r="K111" s="93" t="n">
        <v>34879</v>
      </c>
      <c r="L111" s="85" t="n">
        <v>40854</v>
      </c>
      <c r="M111" s="86" t="n">
        <v>53553</v>
      </c>
      <c r="N111" s="93" t="n">
        <v>-12699</v>
      </c>
      <c r="O111" s="85" t="n">
        <f aca="false">K111+H111+E111</f>
        <v>60689</v>
      </c>
      <c r="P111" s="87" t="n">
        <f aca="false">O111/(J111+G111+D111+1)</f>
        <v>0.515983948035165</v>
      </c>
      <c r="Q111" s="88"/>
      <c r="R111" s="89" t="s">
        <v>44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X</v>
      </c>
      <c r="U111" s="116" t="str">
        <f aca="false">IF($C$4="High Inventory",IF(AND($O111&gt;=0,$P111&gt;=Summary!$C$150),"X"," "),IF(AND($O111&lt;=0,$P111&lt;=-Summary!$C$150),"X"," "))</f>
        <v>X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7610</v>
      </c>
      <c r="B112" s="96" t="s">
        <v>17</v>
      </c>
      <c r="C112" s="85" t="n">
        <v>0</v>
      </c>
      <c r="D112" s="86" t="n">
        <v>0</v>
      </c>
      <c r="E112" s="93" t="n">
        <v>0</v>
      </c>
      <c r="F112" s="85" t="n">
        <v>0</v>
      </c>
      <c r="G112" s="86" t="n">
        <v>0</v>
      </c>
      <c r="H112" s="93" t="n">
        <v>0</v>
      </c>
      <c r="I112" s="85" t="n">
        <v>0</v>
      </c>
      <c r="J112" s="86" t="n">
        <v>0</v>
      </c>
      <c r="K112" s="93" t="n">
        <v>0</v>
      </c>
      <c r="L112" s="85" t="n">
        <v>0</v>
      </c>
      <c r="M112" s="86" t="n">
        <v>0</v>
      </c>
      <c r="N112" s="93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7614</v>
      </c>
      <c r="B113" s="96" t="s">
        <v>17</v>
      </c>
      <c r="C113" s="85" t="n">
        <v>0</v>
      </c>
      <c r="D113" s="86" t="n">
        <v>0</v>
      </c>
      <c r="E113" s="93" t="n">
        <v>0</v>
      </c>
      <c r="F113" s="85" t="n">
        <v>0</v>
      </c>
      <c r="G113" s="86" t="n">
        <v>0</v>
      </c>
      <c r="H113" s="93" t="n">
        <v>0</v>
      </c>
      <c r="I113" s="85" t="n">
        <v>0</v>
      </c>
      <c r="J113" s="86" t="n">
        <v>0</v>
      </c>
      <c r="K113" s="93" t="n">
        <v>0</v>
      </c>
      <c r="L113" s="85" t="n">
        <v>0</v>
      </c>
      <c r="M113" s="86" t="n">
        <v>0</v>
      </c>
      <c r="N113" s="93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8556</v>
      </c>
      <c r="B114" s="96" t="s">
        <v>17</v>
      </c>
      <c r="C114" s="85" t="n">
        <v>0</v>
      </c>
      <c r="D114" s="86" t="n">
        <v>0</v>
      </c>
      <c r="E114" s="93" t="n">
        <v>0</v>
      </c>
      <c r="F114" s="85" t="n">
        <v>0</v>
      </c>
      <c r="G114" s="86" t="n">
        <v>0</v>
      </c>
      <c r="H114" s="93" t="n">
        <v>0</v>
      </c>
      <c r="I114" s="85" t="n">
        <v>0</v>
      </c>
      <c r="J114" s="86" t="n">
        <v>0</v>
      </c>
      <c r="K114" s="93" t="n">
        <v>0</v>
      </c>
      <c r="L114" s="85" t="n">
        <v>0</v>
      </c>
      <c r="M114" s="86" t="n">
        <v>0</v>
      </c>
      <c r="N114" s="93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8576</v>
      </c>
      <c r="B115" s="96" t="s">
        <v>17</v>
      </c>
      <c r="C115" s="85" t="n">
        <v>0</v>
      </c>
      <c r="D115" s="86" t="n">
        <v>0</v>
      </c>
      <c r="E115" s="93" t="n">
        <v>0</v>
      </c>
      <c r="F115" s="85" t="n">
        <v>0</v>
      </c>
      <c r="G115" s="86" t="n">
        <v>0</v>
      </c>
      <c r="H115" s="93" t="n">
        <v>0</v>
      </c>
      <c r="I115" s="85" t="n">
        <v>0</v>
      </c>
      <c r="J115" s="86" t="n">
        <v>0</v>
      </c>
      <c r="K115" s="93" t="n">
        <v>0</v>
      </c>
      <c r="L115" s="85" t="n">
        <v>0</v>
      </c>
      <c r="M115" s="86" t="n">
        <v>0</v>
      </c>
      <c r="N115" s="93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8577</v>
      </c>
      <c r="B116" s="96" t="s">
        <v>17</v>
      </c>
      <c r="C116" s="85" t="n">
        <v>0</v>
      </c>
      <c r="D116" s="86" t="n">
        <v>0</v>
      </c>
      <c r="E116" s="93" t="n">
        <v>0</v>
      </c>
      <c r="F116" s="85" t="n">
        <v>0</v>
      </c>
      <c r="G116" s="86" t="n">
        <v>0</v>
      </c>
      <c r="H116" s="93" t="n">
        <v>0</v>
      </c>
      <c r="I116" s="85" t="n">
        <v>0</v>
      </c>
      <c r="J116" s="86" t="n">
        <v>0</v>
      </c>
      <c r="K116" s="93" t="n">
        <v>0</v>
      </c>
      <c r="L116" s="85" t="n">
        <v>0</v>
      </c>
      <c r="M116" s="86" t="n">
        <v>0</v>
      </c>
      <c r="N116" s="93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8578</v>
      </c>
      <c r="B117" s="96" t="s">
        <v>17</v>
      </c>
      <c r="C117" s="85" t="n">
        <v>0</v>
      </c>
      <c r="D117" s="86" t="n">
        <v>0</v>
      </c>
      <c r="E117" s="93" t="n">
        <v>0</v>
      </c>
      <c r="F117" s="85" t="n">
        <v>0</v>
      </c>
      <c r="G117" s="86" t="n">
        <v>0</v>
      </c>
      <c r="H117" s="93" t="n">
        <v>0</v>
      </c>
      <c r="I117" s="85" t="n">
        <v>0</v>
      </c>
      <c r="J117" s="86" t="n">
        <v>0</v>
      </c>
      <c r="K117" s="93" t="n">
        <v>0</v>
      </c>
      <c r="L117" s="85" t="n">
        <v>0</v>
      </c>
      <c r="M117" s="86" t="n">
        <v>0</v>
      </c>
      <c r="N117" s="93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8579</v>
      </c>
      <c r="B118" s="96" t="s">
        <v>17</v>
      </c>
      <c r="C118" s="85" t="n">
        <v>0</v>
      </c>
      <c r="D118" s="86" t="n">
        <v>0</v>
      </c>
      <c r="E118" s="93" t="n">
        <v>0</v>
      </c>
      <c r="F118" s="85" t="n">
        <v>0</v>
      </c>
      <c r="G118" s="86" t="n">
        <v>0</v>
      </c>
      <c r="H118" s="93" t="n">
        <v>0</v>
      </c>
      <c r="I118" s="85" t="n">
        <v>0</v>
      </c>
      <c r="J118" s="86" t="n">
        <v>0</v>
      </c>
      <c r="K118" s="93" t="n">
        <v>0</v>
      </c>
      <c r="L118" s="85" t="n">
        <v>0</v>
      </c>
      <c r="M118" s="86" t="n">
        <v>0</v>
      </c>
      <c r="N118" s="93" t="n">
        <v>0</v>
      </c>
      <c r="O118" s="85" t="n">
        <f aca="false">K118+H118+E118</f>
        <v>0</v>
      </c>
      <c r="P118" s="87" t="n">
        <f aca="false">O118/(J118+G118+D118+1)</f>
        <v>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8580</v>
      </c>
      <c r="B119" s="96" t="s">
        <v>17</v>
      </c>
      <c r="C119" s="85" t="n">
        <v>0</v>
      </c>
      <c r="D119" s="86" t="n">
        <v>0</v>
      </c>
      <c r="E119" s="93" t="n">
        <v>0</v>
      </c>
      <c r="F119" s="85" t="n">
        <v>0</v>
      </c>
      <c r="G119" s="86" t="n">
        <v>0</v>
      </c>
      <c r="H119" s="93" t="n">
        <v>0</v>
      </c>
      <c r="I119" s="85" t="n">
        <v>0</v>
      </c>
      <c r="J119" s="86" t="n">
        <v>0</v>
      </c>
      <c r="K119" s="93" t="n">
        <v>0</v>
      </c>
      <c r="L119" s="85" t="n">
        <v>0</v>
      </c>
      <c r="M119" s="86" t="n">
        <v>0</v>
      </c>
      <c r="N119" s="93" t="n">
        <v>0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8916</v>
      </c>
      <c r="B120" s="96" t="s">
        <v>17</v>
      </c>
      <c r="C120" s="85" t="n">
        <v>0</v>
      </c>
      <c r="D120" s="86" t="n">
        <v>3</v>
      </c>
      <c r="E120" s="93" t="n">
        <v>-3</v>
      </c>
      <c r="F120" s="85" t="n">
        <v>0</v>
      </c>
      <c r="G120" s="86" t="n">
        <v>4</v>
      </c>
      <c r="H120" s="93" t="n">
        <v>-4</v>
      </c>
      <c r="I120" s="85" t="n">
        <v>0</v>
      </c>
      <c r="J120" s="86" t="n">
        <v>0</v>
      </c>
      <c r="K120" s="93" t="n">
        <v>0</v>
      </c>
      <c r="L120" s="85" t="n">
        <v>0</v>
      </c>
      <c r="M120" s="86" t="n">
        <v>0</v>
      </c>
      <c r="N120" s="93" t="n">
        <v>0</v>
      </c>
      <c r="O120" s="85" t="n">
        <f aca="false">K120+H120+E120</f>
        <v>-7</v>
      </c>
      <c r="P120" s="87" t="n">
        <f aca="false">O120/(J120+G120+D120+1)</f>
        <v>-0.875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10556</v>
      </c>
      <c r="B121" s="96" t="s">
        <v>17</v>
      </c>
      <c r="C121" s="85" t="n">
        <v>0</v>
      </c>
      <c r="D121" s="86" t="n">
        <v>0</v>
      </c>
      <c r="E121" s="93" t="n">
        <v>0</v>
      </c>
      <c r="F121" s="85" t="n">
        <v>0</v>
      </c>
      <c r="G121" s="86" t="n">
        <v>0</v>
      </c>
      <c r="H121" s="93" t="n">
        <v>0</v>
      </c>
      <c r="I121" s="85" t="n">
        <v>0</v>
      </c>
      <c r="J121" s="86" t="n">
        <v>0</v>
      </c>
      <c r="K121" s="93" t="n">
        <v>0</v>
      </c>
      <c r="L121" s="85" t="n">
        <v>0</v>
      </c>
      <c r="M121" s="86" t="n">
        <v>0</v>
      </c>
      <c r="N121" s="93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13556</v>
      </c>
      <c r="B122" s="96" t="s">
        <v>17</v>
      </c>
      <c r="C122" s="85" t="n">
        <v>70</v>
      </c>
      <c r="D122" s="86" t="n">
        <v>9</v>
      </c>
      <c r="E122" s="93" t="n">
        <v>61</v>
      </c>
      <c r="F122" s="85" t="n">
        <v>70</v>
      </c>
      <c r="G122" s="86" t="n">
        <v>105</v>
      </c>
      <c r="H122" s="93" t="n">
        <v>-35</v>
      </c>
      <c r="I122" s="85" t="n">
        <v>70</v>
      </c>
      <c r="J122" s="86" t="n">
        <v>99</v>
      </c>
      <c r="K122" s="93" t="n">
        <v>-29</v>
      </c>
      <c r="L122" s="85" t="n">
        <v>70</v>
      </c>
      <c r="M122" s="86" t="n">
        <v>99</v>
      </c>
      <c r="N122" s="93" t="n">
        <v>-29</v>
      </c>
      <c r="O122" s="85" t="n">
        <f aca="false">K122+H122+E122</f>
        <v>-3</v>
      </c>
      <c r="P122" s="87" t="n">
        <f aca="false">O122/(J122+G122+D122+1)</f>
        <v>-0.014018691588785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18287</v>
      </c>
      <c r="B123" s="96" t="s">
        <v>17</v>
      </c>
      <c r="C123" s="85" t="n">
        <v>0</v>
      </c>
      <c r="D123" s="86" t="n">
        <v>0</v>
      </c>
      <c r="E123" s="93" t="n">
        <v>0</v>
      </c>
      <c r="F123" s="85" t="n">
        <v>0</v>
      </c>
      <c r="G123" s="86" t="n">
        <v>100</v>
      </c>
      <c r="H123" s="93" t="n">
        <v>-100</v>
      </c>
      <c r="I123" s="85" t="n">
        <v>0</v>
      </c>
      <c r="J123" s="86" t="n">
        <v>1</v>
      </c>
      <c r="K123" s="93" t="n">
        <v>-1</v>
      </c>
      <c r="L123" s="85" t="n">
        <v>0</v>
      </c>
      <c r="M123" s="86" t="n">
        <v>0</v>
      </c>
      <c r="N123" s="93" t="n">
        <v>0</v>
      </c>
      <c r="O123" s="85" t="n">
        <f aca="false">K123+H123+E123</f>
        <v>-101</v>
      </c>
      <c r="P123" s="87" t="n">
        <f aca="false">O123/(J123+G123+D123+1)</f>
        <v>-0.990196078431373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18586</v>
      </c>
      <c r="B124" s="96" t="s">
        <v>17</v>
      </c>
      <c r="C124" s="85" t="n">
        <v>0</v>
      </c>
      <c r="D124" s="86" t="n">
        <v>0</v>
      </c>
      <c r="E124" s="93" t="n">
        <v>0</v>
      </c>
      <c r="F124" s="85" t="n">
        <v>0</v>
      </c>
      <c r="G124" s="86" t="n">
        <v>0</v>
      </c>
      <c r="H124" s="93" t="n">
        <v>0</v>
      </c>
      <c r="I124" s="85" t="n">
        <v>0</v>
      </c>
      <c r="J124" s="86" t="n">
        <v>0</v>
      </c>
      <c r="K124" s="93" t="n">
        <v>0</v>
      </c>
      <c r="L124" s="85" t="n">
        <v>0</v>
      </c>
      <c r="M124" s="86" t="n">
        <v>0</v>
      </c>
      <c r="N124" s="93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19307</v>
      </c>
      <c r="B125" s="96" t="s">
        <v>17</v>
      </c>
      <c r="C125" s="85" t="n">
        <v>0</v>
      </c>
      <c r="D125" s="86" t="n">
        <v>208</v>
      </c>
      <c r="E125" s="93" t="n">
        <v>-208</v>
      </c>
      <c r="F125" s="85" t="n">
        <v>300</v>
      </c>
      <c r="G125" s="86" t="n">
        <v>391</v>
      </c>
      <c r="H125" s="93" t="n">
        <v>-91</v>
      </c>
      <c r="I125" s="85" t="n">
        <v>200</v>
      </c>
      <c r="J125" s="86" t="n">
        <v>317</v>
      </c>
      <c r="K125" s="93" t="n">
        <v>-117</v>
      </c>
      <c r="L125" s="85" t="n">
        <v>200</v>
      </c>
      <c r="M125" s="86" t="n">
        <v>433</v>
      </c>
      <c r="N125" s="93" t="n">
        <v>-233</v>
      </c>
      <c r="O125" s="85" t="n">
        <f aca="false">K125+H125+E125</f>
        <v>-416</v>
      </c>
      <c r="P125" s="87" t="n">
        <f aca="false">O125/(J125+G125+D125+1)</f>
        <v>-0.453653217011996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20206</v>
      </c>
      <c r="B126" s="96" t="s">
        <v>17</v>
      </c>
      <c r="C126" s="85" t="n">
        <v>0</v>
      </c>
      <c r="D126" s="86" t="n">
        <v>40</v>
      </c>
      <c r="E126" s="93" t="n">
        <v>-40</v>
      </c>
      <c r="F126" s="85" t="n">
        <v>0</v>
      </c>
      <c r="G126" s="86" t="n">
        <v>78</v>
      </c>
      <c r="H126" s="93" t="n">
        <v>-78</v>
      </c>
      <c r="I126" s="85" t="n">
        <v>0</v>
      </c>
      <c r="J126" s="86" t="n">
        <v>78</v>
      </c>
      <c r="K126" s="93" t="n">
        <v>-78</v>
      </c>
      <c r="L126" s="85" t="n">
        <v>0</v>
      </c>
      <c r="M126" s="86" t="n">
        <v>78</v>
      </c>
      <c r="N126" s="93" t="n">
        <v>-78</v>
      </c>
      <c r="O126" s="85" t="n">
        <f aca="false">K126+H126+E126</f>
        <v>-196</v>
      </c>
      <c r="P126" s="87" t="n">
        <f aca="false">O126/(J126+G126+D126+1)</f>
        <v>-0.99492385786802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26909</v>
      </c>
      <c r="B127" s="96" t="s">
        <v>17</v>
      </c>
      <c r="C127" s="85" t="n">
        <v>0</v>
      </c>
      <c r="D127" s="86" t="n">
        <v>0</v>
      </c>
      <c r="E127" s="93" t="n">
        <v>0</v>
      </c>
      <c r="F127" s="85" t="n">
        <v>0</v>
      </c>
      <c r="G127" s="86" t="n">
        <v>0</v>
      </c>
      <c r="H127" s="93" t="n">
        <v>0</v>
      </c>
      <c r="I127" s="85" t="n">
        <v>0</v>
      </c>
      <c r="J127" s="86" t="n">
        <v>0</v>
      </c>
      <c r="K127" s="93" t="n">
        <v>0</v>
      </c>
      <c r="L127" s="85" t="n">
        <v>0</v>
      </c>
      <c r="M127" s="86" t="n">
        <v>0</v>
      </c>
      <c r="N127" s="93" t="n">
        <v>0</v>
      </c>
      <c r="O127" s="85" t="n">
        <f aca="false">K127+H127+E127</f>
        <v>0</v>
      </c>
      <c r="P127" s="87" t="n">
        <f aca="false">O127/(J127+G127+D127+1)</f>
        <v>0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29329</v>
      </c>
      <c r="B128" s="96" t="s">
        <v>17</v>
      </c>
      <c r="C128" s="85" t="n">
        <v>0</v>
      </c>
      <c r="D128" s="86" t="n">
        <v>0</v>
      </c>
      <c r="E128" s="93" t="n">
        <v>0</v>
      </c>
      <c r="F128" s="85" t="n">
        <v>0</v>
      </c>
      <c r="G128" s="86" t="n">
        <v>0</v>
      </c>
      <c r="H128" s="93" t="n">
        <v>0</v>
      </c>
      <c r="I128" s="85" t="n">
        <v>0</v>
      </c>
      <c r="J128" s="86" t="n">
        <v>0</v>
      </c>
      <c r="K128" s="93" t="n">
        <v>0</v>
      </c>
      <c r="L128" s="85" t="n">
        <v>0</v>
      </c>
      <c r="M128" s="86" t="n">
        <v>0</v>
      </c>
      <c r="N128" s="93" t="n">
        <v>0</v>
      </c>
      <c r="O128" s="85" t="n">
        <f aca="false">K128+H128+E128</f>
        <v>0</v>
      </c>
      <c r="P128" s="87" t="n">
        <f aca="false">O128/(J128+G128+D128+1)</f>
        <v>0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30511</v>
      </c>
      <c r="B129" s="96" t="s">
        <v>17</v>
      </c>
      <c r="C129" s="85" t="n">
        <v>96</v>
      </c>
      <c r="D129" s="86" t="n">
        <v>0</v>
      </c>
      <c r="E129" s="93" t="n">
        <v>96</v>
      </c>
      <c r="F129" s="85" t="n">
        <v>96</v>
      </c>
      <c r="G129" s="86" t="n">
        <v>158</v>
      </c>
      <c r="H129" s="93" t="n">
        <v>-62</v>
      </c>
      <c r="I129" s="85" t="n">
        <v>96</v>
      </c>
      <c r="J129" s="86" t="n">
        <v>11</v>
      </c>
      <c r="K129" s="93" t="n">
        <v>85</v>
      </c>
      <c r="L129" s="85" t="n">
        <v>0</v>
      </c>
      <c r="M129" s="86" t="n">
        <v>0</v>
      </c>
      <c r="N129" s="93" t="n">
        <v>0</v>
      </c>
      <c r="O129" s="85" t="n">
        <f aca="false">K129+H129+E129</f>
        <v>119</v>
      </c>
      <c r="P129" s="87" t="n">
        <f aca="false">O129/(J129+G129+D129+1)</f>
        <v>0.7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X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76" t="n">
        <v>30889</v>
      </c>
      <c r="B130" s="96" t="s">
        <v>17</v>
      </c>
      <c r="C130" s="85" t="n">
        <v>0</v>
      </c>
      <c r="D130" s="86" t="n">
        <v>200</v>
      </c>
      <c r="E130" s="93" t="n">
        <v>-200</v>
      </c>
      <c r="F130" s="85" t="n">
        <v>0</v>
      </c>
      <c r="G130" s="86" t="n">
        <v>200</v>
      </c>
      <c r="H130" s="93" t="n">
        <v>-200</v>
      </c>
      <c r="I130" s="85" t="n">
        <v>0</v>
      </c>
      <c r="J130" s="86" t="n">
        <v>200</v>
      </c>
      <c r="K130" s="93" t="n">
        <v>-200</v>
      </c>
      <c r="L130" s="85" t="n">
        <v>0</v>
      </c>
      <c r="M130" s="86" t="n">
        <v>200</v>
      </c>
      <c r="N130" s="93" t="n">
        <v>-200</v>
      </c>
      <c r="O130" s="85" t="n">
        <f aca="false">K130+H130+E130</f>
        <v>-600</v>
      </c>
      <c r="P130" s="87" t="n">
        <f aca="false">O130/(J130+G130+D130+1)</f>
        <v>-0.998336106489185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>
      <c r="A131" s="76" t="n">
        <v>32594</v>
      </c>
      <c r="B131" s="96" t="s">
        <v>17</v>
      </c>
      <c r="C131" s="85" t="n">
        <v>0</v>
      </c>
      <c r="D131" s="86" t="n">
        <v>0</v>
      </c>
      <c r="E131" s="93" t="n">
        <v>0</v>
      </c>
      <c r="F131" s="85" t="n">
        <v>0</v>
      </c>
      <c r="G131" s="86" t="n">
        <v>0</v>
      </c>
      <c r="H131" s="93" t="n">
        <v>0</v>
      </c>
      <c r="I131" s="85" t="n">
        <v>0</v>
      </c>
      <c r="J131" s="86" t="n">
        <v>0</v>
      </c>
      <c r="K131" s="93" t="n">
        <v>0</v>
      </c>
      <c r="L131" s="85" t="n">
        <v>0</v>
      </c>
      <c r="M131" s="86" t="n">
        <v>0</v>
      </c>
      <c r="N131" s="93" t="n">
        <v>0</v>
      </c>
      <c r="O131" s="85" t="n">
        <f aca="false">K131+H131+E131</f>
        <v>0</v>
      </c>
      <c r="P131" s="87" t="n">
        <f aca="false">O131/(J131+G131+D131+1)</f>
        <v>0</v>
      </c>
      <c r="Q131" s="88"/>
      <c r="R131" s="89" t="s">
        <v>15</v>
      </c>
      <c r="S131" s="90" t="s">
        <v>15</v>
      </c>
      <c r="T131" s="115" t="str">
        <f aca="false">IF($C$4="High Inventory",IF(AND($O131&gt;=Summary!$C$149,$P131&gt;=0%),"X"," "),IF(AND($O131&lt;=-Summary!$C$149,$P131&lt;=0%),"X"," "))</f>
        <v> </v>
      </c>
      <c r="U131" s="116" t="str">
        <f aca="false">IF($C$4="High Inventory",IF(AND($O131&gt;=0,$P131&gt;=Summary!$C$150),"X"," "),IF(AND($O131&lt;=0,$P131&lt;=-Summary!$C$150),"X"," "))</f>
        <v> </v>
      </c>
      <c r="V131" s="0" t="str">
        <f aca="false">IF(S131="X",L131-I131," ")</f>
        <v> </v>
      </c>
    </row>
    <row r="132" customFormat="false" ht="17" hidden="false" customHeight="false" outlineLevel="0" collapsed="false">
      <c r="A132" s="76" t="n">
        <v>33353</v>
      </c>
      <c r="B132" s="96" t="s">
        <v>17</v>
      </c>
      <c r="C132" s="85" t="n">
        <v>0</v>
      </c>
      <c r="D132" s="86" t="n">
        <v>0</v>
      </c>
      <c r="E132" s="93" t="n">
        <v>0</v>
      </c>
      <c r="F132" s="85" t="n">
        <v>0</v>
      </c>
      <c r="G132" s="86" t="n">
        <v>0</v>
      </c>
      <c r="H132" s="93" t="n">
        <v>0</v>
      </c>
      <c r="I132" s="85" t="n">
        <v>0</v>
      </c>
      <c r="J132" s="86" t="n">
        <v>0</v>
      </c>
      <c r="K132" s="93" t="n">
        <v>0</v>
      </c>
      <c r="L132" s="85" t="n">
        <v>0</v>
      </c>
      <c r="M132" s="86" t="n">
        <v>0</v>
      </c>
      <c r="N132" s="93" t="n">
        <v>0</v>
      </c>
      <c r="O132" s="85" t="n">
        <f aca="false">K132+H132+E132</f>
        <v>0</v>
      </c>
      <c r="P132" s="87" t="n">
        <f aca="false">O132/(J132+G132+D132+1)</f>
        <v>0</v>
      </c>
      <c r="Q132" s="88"/>
      <c r="R132" s="89" t="s">
        <v>15</v>
      </c>
      <c r="S132" s="90" t="s">
        <v>15</v>
      </c>
      <c r="T132" s="115" t="str">
        <f aca="false">IF($C$4="High Inventory",IF(AND($O132&gt;=Summary!$C$149,$P132&gt;=0%),"X"," "),IF(AND($O132&lt;=-Summary!$C$149,$P132&lt;=0%),"X"," "))</f>
        <v> </v>
      </c>
      <c r="U132" s="116" t="str">
        <f aca="false">IF($C$4="High Inventory",IF(AND($O132&gt;=0,$P132&gt;=Summary!$C$150),"X"," "),IF(AND($O132&lt;=0,$P132&lt;=-Summary!$C$150),"X"," "))</f>
        <v> </v>
      </c>
      <c r="V132" s="0" t="str">
        <f aca="false">IF(S132="X",L132-I132," ")</f>
        <v> </v>
      </c>
    </row>
    <row r="133" customFormat="false" ht="17" hidden="false" customHeight="false" outlineLevel="0" collapsed="false">
      <c r="A133" s="76" t="n">
        <v>34866</v>
      </c>
      <c r="B133" s="96" t="s">
        <v>17</v>
      </c>
      <c r="C133" s="85" t="n">
        <v>0</v>
      </c>
      <c r="D133" s="86" t="n">
        <v>6</v>
      </c>
      <c r="E133" s="93" t="n">
        <v>-6</v>
      </c>
      <c r="F133" s="85" t="n">
        <v>0</v>
      </c>
      <c r="G133" s="86" t="n">
        <v>0</v>
      </c>
      <c r="H133" s="93" t="n">
        <v>0</v>
      </c>
      <c r="I133" s="85" t="n">
        <v>0</v>
      </c>
      <c r="J133" s="86" t="n">
        <v>0</v>
      </c>
      <c r="K133" s="93" t="n">
        <v>0</v>
      </c>
      <c r="L133" s="85" t="n">
        <v>0</v>
      </c>
      <c r="M133" s="86" t="n">
        <v>40</v>
      </c>
      <c r="N133" s="93" t="n">
        <v>-40</v>
      </c>
      <c r="O133" s="85" t="n">
        <f aca="false">K133+H133+E133</f>
        <v>-6</v>
      </c>
      <c r="P133" s="87" t="n">
        <f aca="false">O133/(J133+G133+D133+1)</f>
        <v>-0.857142857142857</v>
      </c>
      <c r="Q133" s="88"/>
      <c r="R133" s="89" t="s">
        <v>15</v>
      </c>
      <c r="S133" s="90" t="s">
        <v>15</v>
      </c>
      <c r="T133" s="115" t="str">
        <f aca="false">IF($C$4="High Inventory",IF(AND($O133&gt;=Summary!$C$149,$P133&gt;=0%),"X"," "),IF(AND($O133&lt;=-Summary!$C$149,$P133&lt;=0%),"X"," "))</f>
        <v> </v>
      </c>
      <c r="U133" s="116" t="str">
        <f aca="false">IF($C$4="High Inventory",IF(AND($O133&gt;=0,$P133&gt;=Summary!$C$150),"X"," "),IF(AND($O133&lt;=0,$P133&lt;=-Summary!$C$150),"X"," "))</f>
        <v> </v>
      </c>
      <c r="V133" s="0" t="str">
        <f aca="false">IF(S133="X",L133-I133," ")</f>
        <v> </v>
      </c>
    </row>
    <row r="134" customFormat="false" ht="17" hidden="false" customHeight="false" outlineLevel="0" collapsed="false">
      <c r="A134" s="76" t="n">
        <v>35930</v>
      </c>
      <c r="B134" s="96" t="s">
        <v>17</v>
      </c>
      <c r="C134" s="85" t="n">
        <v>184</v>
      </c>
      <c r="D134" s="86" t="n">
        <v>97</v>
      </c>
      <c r="E134" s="93" t="n">
        <v>87</v>
      </c>
      <c r="F134" s="85" t="n">
        <v>184</v>
      </c>
      <c r="G134" s="86" t="n">
        <v>171</v>
      </c>
      <c r="H134" s="93" t="n">
        <v>13</v>
      </c>
      <c r="I134" s="85" t="n">
        <v>184</v>
      </c>
      <c r="J134" s="86" t="n">
        <v>734</v>
      </c>
      <c r="K134" s="93" t="n">
        <v>-550</v>
      </c>
      <c r="L134" s="85" t="n">
        <v>180</v>
      </c>
      <c r="M134" s="86" t="n">
        <v>631</v>
      </c>
      <c r="N134" s="93" t="n">
        <v>-451</v>
      </c>
      <c r="O134" s="85" t="n">
        <f aca="false">K134+H134+E134</f>
        <v>-450</v>
      </c>
      <c r="P134" s="87" t="n">
        <f aca="false">O134/(J134+G134+D134+1)</f>
        <v>-0.448654037886341</v>
      </c>
      <c r="Q134" s="88"/>
      <c r="R134" s="89" t="s">
        <v>15</v>
      </c>
      <c r="S134" s="90" t="s">
        <v>15</v>
      </c>
      <c r="T134" s="115" t="str">
        <f aca="false">IF($C$4="High Inventory",IF(AND($O134&gt;=Summary!$C$149,$P134&gt;=0%),"X"," "),IF(AND($O134&lt;=-Summary!$C$149,$P134&lt;=0%),"X"," "))</f>
        <v> </v>
      </c>
      <c r="U134" s="116" t="str">
        <f aca="false">IF($C$4="High Inventory",IF(AND($O134&gt;=0,$P134&gt;=Summary!$C$150),"X"," "),IF(AND($O134&lt;=0,$P134&lt;=-Summary!$C$150),"X"," "))</f>
        <v> </v>
      </c>
      <c r="V134" s="0" t="str">
        <f aca="false">IF(S134="X",L134-I134," ")</f>
        <v> </v>
      </c>
    </row>
    <row r="135" customFormat="false" ht="17" hidden="false" customHeight="false" outlineLevel="0" collapsed="false">
      <c r="A135" s="76" t="n">
        <v>40016</v>
      </c>
      <c r="B135" s="96" t="s">
        <v>17</v>
      </c>
      <c r="C135" s="85" t="n">
        <v>0</v>
      </c>
      <c r="D135" s="86" t="n">
        <v>88</v>
      </c>
      <c r="E135" s="93" t="n">
        <v>-88</v>
      </c>
      <c r="F135" s="85" t="n">
        <v>300</v>
      </c>
      <c r="G135" s="86" t="n">
        <v>72</v>
      </c>
      <c r="H135" s="93" t="n">
        <v>228</v>
      </c>
      <c r="I135" s="85" t="n">
        <v>100</v>
      </c>
      <c r="J135" s="86" t="n">
        <v>67</v>
      </c>
      <c r="K135" s="93" t="n">
        <v>33</v>
      </c>
      <c r="L135" s="85" t="n">
        <v>50</v>
      </c>
      <c r="M135" s="86" t="n">
        <v>58</v>
      </c>
      <c r="N135" s="93" t="n">
        <v>-8</v>
      </c>
      <c r="O135" s="85" t="n">
        <f aca="false">K135+H135+E135</f>
        <v>173</v>
      </c>
      <c r="P135" s="87" t="n">
        <f aca="false">O135/(J135+G135+D135+1)</f>
        <v>0.758771929824561</v>
      </c>
      <c r="Q135" s="88"/>
      <c r="R135" s="89" t="s">
        <v>15</v>
      </c>
      <c r="S135" s="90" t="s">
        <v>15</v>
      </c>
      <c r="T135" s="115" t="str">
        <f aca="false">IF($C$4="High Inventory",IF(AND($O135&gt;=Summary!$C$149,$P135&gt;=0%),"X"," "),IF(AND($O135&lt;=-Summary!$C$149,$P135&lt;=0%),"X"," "))</f>
        <v> </v>
      </c>
      <c r="U135" s="116" t="str">
        <f aca="false">IF($C$4="High Inventory",IF(AND($O135&gt;=0,$P135&gt;=Summary!$C$150),"X"," "),IF(AND($O135&lt;=0,$P135&lt;=-Summary!$C$150),"X"," "))</f>
        <v>X</v>
      </c>
      <c r="V135" s="0" t="str">
        <f aca="false">IF(S135="X",L135-I135," ")</f>
        <v> </v>
      </c>
    </row>
    <row r="136" customFormat="false" ht="17" hidden="false" customHeight="false" outlineLevel="0" collapsed="false">
      <c r="A136" s="76" t="n">
        <v>42288</v>
      </c>
      <c r="B136" s="96" t="s">
        <v>17</v>
      </c>
      <c r="C136" s="85" t="n">
        <v>0</v>
      </c>
      <c r="D136" s="86" t="n">
        <v>13</v>
      </c>
      <c r="E136" s="93" t="n">
        <v>-13</v>
      </c>
      <c r="F136" s="85" t="n">
        <v>0</v>
      </c>
      <c r="G136" s="86" t="n">
        <v>15</v>
      </c>
      <c r="H136" s="93" t="n">
        <v>-15</v>
      </c>
      <c r="I136" s="85" t="n">
        <v>0</v>
      </c>
      <c r="J136" s="86" t="n">
        <v>15</v>
      </c>
      <c r="K136" s="93" t="n">
        <v>-15</v>
      </c>
      <c r="L136" s="85" t="n">
        <v>0</v>
      </c>
      <c r="M136" s="86" t="n">
        <v>12</v>
      </c>
      <c r="N136" s="93" t="n">
        <v>-12</v>
      </c>
      <c r="O136" s="85" t="n">
        <f aca="false">K136+H136+E136</f>
        <v>-43</v>
      </c>
      <c r="P136" s="87" t="n">
        <f aca="false">O136/(J136+G136+D136+1)</f>
        <v>-0.977272727272727</v>
      </c>
      <c r="Q136" s="88"/>
      <c r="R136" s="89" t="s">
        <v>15</v>
      </c>
      <c r="S136" s="90" t="s">
        <v>15</v>
      </c>
      <c r="T136" s="115" t="str">
        <f aca="false">IF($C$4="High Inventory",IF(AND($O136&gt;=Summary!$C$149,$P136&gt;=0%),"X"," "),IF(AND($O136&lt;=-Summary!$C$149,$P136&lt;=0%),"X"," "))</f>
        <v> </v>
      </c>
      <c r="U136" s="116" t="str">
        <f aca="false">IF($C$4="High Inventory",IF(AND($O136&gt;=0,$P136&gt;=Summary!$C$150),"X"," "),IF(AND($O136&lt;=0,$P136&lt;=-Summary!$C$150),"X"," "))</f>
        <v> </v>
      </c>
      <c r="V136" s="0" t="str">
        <f aca="false">IF(S136="X",L136-I136," ")</f>
        <v> </v>
      </c>
    </row>
    <row r="137" customFormat="false" ht="17" hidden="false" customHeight="false" outlineLevel="0" collapsed="false">
      <c r="A137" s="76" t="n">
        <v>42988</v>
      </c>
      <c r="B137" s="96" t="s">
        <v>17</v>
      </c>
      <c r="C137" s="85" t="n">
        <v>0</v>
      </c>
      <c r="D137" s="86" t="n">
        <v>0</v>
      </c>
      <c r="E137" s="93" t="n">
        <v>0</v>
      </c>
      <c r="F137" s="85" t="n">
        <v>6205</v>
      </c>
      <c r="G137" s="86" t="n">
        <v>0</v>
      </c>
      <c r="H137" s="93" t="n">
        <v>6205</v>
      </c>
      <c r="I137" s="85" t="n">
        <v>6500</v>
      </c>
      <c r="J137" s="86" t="n">
        <v>0</v>
      </c>
      <c r="K137" s="93" t="n">
        <v>6500</v>
      </c>
      <c r="L137" s="85" t="n">
        <v>3000</v>
      </c>
      <c r="M137" s="86" t="n">
        <v>0</v>
      </c>
      <c r="N137" s="93" t="n">
        <v>3000</v>
      </c>
      <c r="O137" s="85" t="n">
        <f aca="false">K137+H137+E137</f>
        <v>12705</v>
      </c>
      <c r="P137" s="87" t="n">
        <f aca="false">O137/(J137+G137+D137+1)</f>
        <v>12705</v>
      </c>
      <c r="Q137" s="88"/>
      <c r="R137" s="89" t="s">
        <v>44</v>
      </c>
      <c r="S137" s="90" t="s">
        <v>15</v>
      </c>
      <c r="T137" s="115" t="str">
        <f aca="false">IF($C$4="High Inventory",IF(AND($O137&gt;=Summary!$C$149,$P137&gt;=0%),"X"," "),IF(AND($O137&lt;=-Summary!$C$149,$P137&lt;=0%),"X"," "))</f>
        <v>X</v>
      </c>
      <c r="U137" s="116" t="str">
        <f aca="false">IF($C$4="High Inventory",IF(AND($O137&gt;=0,$P137&gt;=Summary!$C$150),"X"," "),IF(AND($O137&lt;=0,$P137&lt;=-Summary!$C$150),"X"," "))</f>
        <v>X</v>
      </c>
      <c r="V137" s="0" t="str">
        <f aca="false">IF(S137="X",L137-I137," ")</f>
        <v> </v>
      </c>
    </row>
    <row r="138" customFormat="false" ht="17" hidden="false" customHeight="false" outlineLevel="0" collapsed="false">
      <c r="A138" s="76" t="n">
        <v>43069</v>
      </c>
      <c r="B138" s="96" t="s">
        <v>17</v>
      </c>
      <c r="C138" s="85" t="n">
        <v>0</v>
      </c>
      <c r="D138" s="86" t="n">
        <v>1495</v>
      </c>
      <c r="E138" s="93" t="n">
        <v>-1495</v>
      </c>
      <c r="F138" s="85" t="n">
        <v>0</v>
      </c>
      <c r="G138" s="86" t="n">
        <v>1494</v>
      </c>
      <c r="H138" s="93" t="n">
        <v>-1494</v>
      </c>
      <c r="I138" s="85" t="n">
        <v>0</v>
      </c>
      <c r="J138" s="86" t="n">
        <v>1492</v>
      </c>
      <c r="K138" s="93" t="n">
        <v>-1492</v>
      </c>
      <c r="L138" s="85" t="n">
        <v>0</v>
      </c>
      <c r="M138" s="86" t="n">
        <v>1490</v>
      </c>
      <c r="N138" s="93" t="n">
        <v>-1490</v>
      </c>
      <c r="O138" s="85" t="n">
        <f aca="false">K138+H138+E138</f>
        <v>-4481</v>
      </c>
      <c r="P138" s="87" t="n">
        <f aca="false">O138/(J138+G138+D138+1)</f>
        <v>-0.999776885319054</v>
      </c>
      <c r="Q138" s="88"/>
      <c r="R138" s="89" t="s">
        <v>15</v>
      </c>
      <c r="S138" s="90" t="s">
        <v>15</v>
      </c>
      <c r="T138" s="115" t="str">
        <f aca="false">IF($C$4="High Inventory",IF(AND($O138&gt;=Summary!$C$149,$P138&gt;=0%),"X"," "),IF(AND($O138&lt;=-Summary!$C$149,$P138&lt;=0%),"X"," "))</f>
        <v> </v>
      </c>
      <c r="U138" s="116" t="str">
        <f aca="false">IF($C$4="High Inventory",IF(AND($O138&gt;=0,$P138&gt;=Summary!$C$150),"X"," "),IF(AND($O138&lt;=0,$P138&lt;=-Summary!$C$150),"X"," "))</f>
        <v> </v>
      </c>
      <c r="V138" s="0" t="str">
        <f aca="false">IF(S138="X",L138-I138," ")</f>
        <v> </v>
      </c>
    </row>
    <row r="139" customFormat="false" ht="14.65" hidden="false" customHeight="false" outlineLevel="0" collapsed="false">
      <c r="A139" s="76" t="n">
        <v>43268</v>
      </c>
      <c r="B139" s="96" t="s">
        <v>17</v>
      </c>
      <c r="C139" s="85" t="n">
        <v>0</v>
      </c>
      <c r="D139" s="86" t="n">
        <v>194</v>
      </c>
      <c r="E139" s="93" t="n">
        <v>-194</v>
      </c>
      <c r="F139" s="85" t="n">
        <v>0</v>
      </c>
      <c r="G139" s="86" t="n">
        <v>25</v>
      </c>
      <c r="H139" s="93" t="n">
        <v>-25</v>
      </c>
      <c r="I139" s="85" t="n">
        <v>0</v>
      </c>
      <c r="J139" s="86" t="n">
        <v>18</v>
      </c>
      <c r="K139" s="93" t="n">
        <v>-18</v>
      </c>
      <c r="L139" s="85" t="n">
        <v>100</v>
      </c>
      <c r="M139" s="86" t="n">
        <v>13</v>
      </c>
      <c r="N139" s="93" t="n">
        <v>87</v>
      </c>
      <c r="O139" s="85" t="n">
        <f aca="false">K139+H139+E139</f>
        <v>-237</v>
      </c>
      <c r="P139" s="87" t="n">
        <f aca="false">O139/(J139+G139+D139+1)</f>
        <v>-0.995798319327731</v>
      </c>
      <c r="Q139" s="88"/>
      <c r="R139" s="89" t="s">
        <v>15</v>
      </c>
      <c r="S139" s="90" t="s">
        <v>15</v>
      </c>
      <c r="T139" s="115" t="str">
        <f aca="false">IF($C$4="High Inventory",IF(AND($O139&gt;=Summary!$C$149,$P139&gt;=0%),"X"," "),IF(AND($O139&lt;=-Summary!$C$149,$P139&lt;=0%),"X"," "))</f>
        <v> </v>
      </c>
      <c r="U139" s="116" t="str">
        <f aca="false">IF($C$4="High Inventory",IF(AND($O139&gt;=0,$P139&gt;=Summary!$C$150),"X"," "),IF(AND($O139&lt;=0,$P139&lt;=-Summary!$C$150),"X"," "))</f>
        <v> </v>
      </c>
      <c r="V139" s="0" t="str">
        <f aca="false">IF(S139="X",L139-I139," ")</f>
        <v> </v>
      </c>
    </row>
    <row r="140" customFormat="false" ht="14.65" hidden="false" customHeight="false" outlineLevel="0" collapsed="false">
      <c r="A140" s="76"/>
      <c r="B140" s="96"/>
      <c r="C140" s="85"/>
      <c r="D140" s="86"/>
      <c r="E140" s="93"/>
      <c r="F140" s="85"/>
      <c r="G140" s="86"/>
      <c r="H140" s="93"/>
      <c r="I140" s="85"/>
      <c r="J140" s="86"/>
      <c r="K140" s="93"/>
      <c r="L140" s="85"/>
      <c r="M140" s="86"/>
      <c r="N140" s="93"/>
    </row>
    <row r="141" customFormat="false" ht="14.65" hidden="false" customHeight="false" outlineLevel="0" collapsed="false">
      <c r="A141" s="97" t="s">
        <v>18</v>
      </c>
      <c r="B141" s="97"/>
      <c r="C141" s="17"/>
      <c r="D141" s="17"/>
      <c r="E141" s="17" t="n">
        <f aca="false">SUM(E10:E140)</f>
        <v>45809</v>
      </c>
      <c r="F141" s="17"/>
      <c r="G141" s="17"/>
      <c r="H141" s="17" t="n">
        <f aca="false">SUM(H10:H140)</f>
        <v>291385</v>
      </c>
      <c r="I141" s="17"/>
      <c r="J141" s="17"/>
      <c r="K141" s="17" t="n">
        <f aca="false">SUM(K10:K140)</f>
        <v>246087</v>
      </c>
      <c r="L141" s="17"/>
      <c r="M141" s="17" t="n">
        <f aca="false">SUM(M10:M140)</f>
        <v>2067736</v>
      </c>
      <c r="N141" s="17" t="n">
        <f aca="false">SUM(N10:N140)</f>
        <v>-104815</v>
      </c>
      <c r="O141" s="17"/>
      <c r="P141" s="98"/>
      <c r="Q141" s="97" t="n">
        <f aca="false">COUNTIF(Q10:Q140,"X")</f>
        <v>0</v>
      </c>
      <c r="R141" s="97" t="n">
        <f aca="false">COUNTIF(R10:R140,"X")</f>
        <v>11</v>
      </c>
      <c r="S141" s="97" t="n">
        <f aca="false">COUNTIF(S10:S140,"X")</f>
        <v>0</v>
      </c>
    </row>
    <row r="142" customFormat="false" ht="14.65" hidden="false" customHeight="false" outlineLevel="0" collapsed="false">
      <c r="N142" s="100" t="n">
        <f aca="false">N141/M141</f>
        <v>-0.050690707130891</v>
      </c>
    </row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65" header="0.459722222222222" footer="0.309722222222222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4" activeCellId="0" sqref="B4 B4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false" outlineLevel="0" max="230" min="20" style="0" width="9.06"/>
  </cols>
  <sheetData>
    <row r="1" customFormat="false" ht="18" hidden="false" customHeight="true" outlineLevel="0" collapsed="false">
      <c r="A1" s="55" t="s">
        <v>0</v>
      </c>
    </row>
    <row r="2" customFormat="false" ht="19.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36982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9" t="s">
        <v>30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33</v>
      </c>
      <c r="G5" s="0" t="n">
        <v>8</v>
      </c>
    </row>
    <row r="6" customFormat="false" ht="24.9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35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3" t="s">
        <v>41</v>
      </c>
      <c r="Q7" s="60" t="s">
        <v>42</v>
      </c>
      <c r="R7" s="61" t="s">
        <v>6</v>
      </c>
      <c r="S7" s="64" t="s">
        <v>43</v>
      </c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36979</v>
      </c>
      <c r="D8" s="69"/>
      <c r="E8" s="70" t="str">
        <f aca="false">TEXT(WEEKDAY(C8),"dddd")</f>
        <v>Thursday</v>
      </c>
      <c r="F8" s="68" t="n">
        <f aca="false">F9</f>
        <v>36980</v>
      </c>
      <c r="G8" s="69"/>
      <c r="H8" s="70" t="str">
        <f aca="false">TEXT(WEEKDAY(F8),"dddd")</f>
        <v>Friday</v>
      </c>
      <c r="I8" s="68" t="n">
        <f aca="false">I9</f>
        <v>36981</v>
      </c>
      <c r="J8" s="69"/>
      <c r="K8" s="70" t="str">
        <f aca="false">TEXT(WEEKDAY(I8),"dddd")</f>
        <v>Saturday</v>
      </c>
      <c r="L8" s="68" t="n">
        <f aca="false">L9</f>
        <v>36982</v>
      </c>
      <c r="M8" s="69"/>
      <c r="N8" s="70" t="str">
        <f aca="false">TEXT(WEEKDAY(L8),"dddd")</f>
        <v>Sunday</v>
      </c>
      <c r="O8" s="71"/>
      <c r="P8" s="72"/>
      <c r="Q8" s="71"/>
      <c r="R8" s="73"/>
      <c r="S8" s="74" t="n">
        <f aca="false">Summary!$C$153</f>
        <v>5000</v>
      </c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17" hidden="true" customHeight="false" outlineLevel="0" collapsed="false">
      <c r="A9" s="76"/>
      <c r="B9" s="77"/>
      <c r="C9" s="78" t="n">
        <v>36979</v>
      </c>
      <c r="D9" s="79" t="n">
        <v>36979</v>
      </c>
      <c r="E9" s="79" t="n">
        <v>36979</v>
      </c>
      <c r="F9" s="78" t="n">
        <v>36980</v>
      </c>
      <c r="G9" s="79" t="n">
        <v>36980</v>
      </c>
      <c r="H9" s="79" t="n">
        <v>36980</v>
      </c>
      <c r="I9" s="78" t="n">
        <v>36981</v>
      </c>
      <c r="J9" s="79" t="n">
        <v>36981</v>
      </c>
      <c r="K9" s="79" t="n">
        <v>36981</v>
      </c>
      <c r="L9" s="78" t="n">
        <v>36982</v>
      </c>
      <c r="M9" s="79" t="n">
        <v>36982</v>
      </c>
      <c r="N9" s="79" t="n">
        <v>36982</v>
      </c>
      <c r="O9" s="80"/>
      <c r="P9" s="81"/>
      <c r="Q9" s="82"/>
      <c r="R9" s="83"/>
      <c r="S9" s="8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375</v>
      </c>
      <c r="D10" s="86" t="n">
        <v>312</v>
      </c>
      <c r="E10" s="86" t="n">
        <v>63</v>
      </c>
      <c r="F10" s="85" t="n">
        <v>0</v>
      </c>
      <c r="G10" s="86" t="n">
        <v>285</v>
      </c>
      <c r="H10" s="86" t="n">
        <v>-285</v>
      </c>
      <c r="I10" s="85" t="n">
        <v>375</v>
      </c>
      <c r="J10" s="86" t="n">
        <v>265</v>
      </c>
      <c r="K10" s="86" t="n">
        <v>110</v>
      </c>
      <c r="L10" s="85" t="n">
        <v>350</v>
      </c>
      <c r="M10" s="86" t="n">
        <v>318</v>
      </c>
      <c r="N10" s="86" t="n">
        <v>32</v>
      </c>
      <c r="O10" s="85" t="n">
        <v>-112</v>
      </c>
      <c r="P10" s="87" t="n">
        <v>-0.129779837775203</v>
      </c>
      <c r="Q10" s="88"/>
      <c r="R10" s="89" t="s">
        <v>15</v>
      </c>
      <c r="S10" s="90" t="s">
        <v>15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0</v>
      </c>
      <c r="D11" s="86" t="n">
        <v>909</v>
      </c>
      <c r="E11" s="86" t="n">
        <v>-909</v>
      </c>
      <c r="F11" s="85" t="n">
        <v>0</v>
      </c>
      <c r="G11" s="86" t="n">
        <v>845</v>
      </c>
      <c r="H11" s="86" t="n">
        <v>-845</v>
      </c>
      <c r="I11" s="85" t="n">
        <v>0</v>
      </c>
      <c r="J11" s="86" t="n">
        <v>766</v>
      </c>
      <c r="K11" s="86" t="n">
        <v>-766</v>
      </c>
      <c r="L11" s="85" t="n">
        <v>1000</v>
      </c>
      <c r="M11" s="86" t="n">
        <v>919</v>
      </c>
      <c r="N11" s="86" t="n">
        <v>81</v>
      </c>
      <c r="O11" s="85" t="n">
        <v>-2520</v>
      </c>
      <c r="P11" s="87" t="n">
        <v>-0.999603332011107</v>
      </c>
      <c r="Q11" s="91"/>
      <c r="R11" s="89" t="s">
        <v>15</v>
      </c>
      <c r="S11" s="90" t="s">
        <v>15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153</v>
      </c>
      <c r="E12" s="86" t="n">
        <v>-53</v>
      </c>
      <c r="F12" s="85" t="n">
        <v>100</v>
      </c>
      <c r="G12" s="86" t="n">
        <v>117</v>
      </c>
      <c r="H12" s="86" t="n">
        <v>-17</v>
      </c>
      <c r="I12" s="85" t="n">
        <v>100</v>
      </c>
      <c r="J12" s="86" t="n">
        <v>107</v>
      </c>
      <c r="K12" s="86" t="n">
        <v>-7</v>
      </c>
      <c r="L12" s="85" t="n">
        <v>100</v>
      </c>
      <c r="M12" s="86" t="n">
        <v>134</v>
      </c>
      <c r="N12" s="86" t="n">
        <v>-34</v>
      </c>
      <c r="O12" s="85" t="n">
        <v>-77</v>
      </c>
      <c r="P12" s="87" t="n">
        <v>-0.203703703703704</v>
      </c>
      <c r="Q12" s="88"/>
      <c r="R12" s="89" t="s">
        <v>15</v>
      </c>
      <c r="S12" s="90" t="s">
        <v>15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1963</v>
      </c>
      <c r="D13" s="86" t="n">
        <v>1621</v>
      </c>
      <c r="E13" s="86" t="n">
        <v>342</v>
      </c>
      <c r="F13" s="85" t="n">
        <v>1963</v>
      </c>
      <c r="G13" s="86" t="n">
        <v>1427</v>
      </c>
      <c r="H13" s="86" t="n">
        <v>536</v>
      </c>
      <c r="I13" s="85" t="n">
        <v>1964</v>
      </c>
      <c r="J13" s="86" t="n">
        <v>1289</v>
      </c>
      <c r="K13" s="86" t="n">
        <v>675</v>
      </c>
      <c r="L13" s="85" t="n">
        <v>1589</v>
      </c>
      <c r="M13" s="86" t="n">
        <v>1357</v>
      </c>
      <c r="N13" s="86" t="n">
        <v>232</v>
      </c>
      <c r="O13" s="85" t="n">
        <v>1553</v>
      </c>
      <c r="P13" s="87" t="n">
        <v>0.35799907791609</v>
      </c>
      <c r="Q13" s="88"/>
      <c r="R13" s="89" t="s">
        <v>15</v>
      </c>
      <c r="S13" s="90" t="s">
        <v>15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1557</v>
      </c>
      <c r="D14" s="86" t="n">
        <v>411</v>
      </c>
      <c r="E14" s="86" t="n">
        <v>1146</v>
      </c>
      <c r="F14" s="85" t="n">
        <v>1557</v>
      </c>
      <c r="G14" s="86" t="n">
        <v>399</v>
      </c>
      <c r="H14" s="86" t="n">
        <v>1158</v>
      </c>
      <c r="I14" s="85" t="n">
        <v>1534</v>
      </c>
      <c r="J14" s="86" t="n">
        <v>380</v>
      </c>
      <c r="K14" s="86" t="n">
        <v>1154</v>
      </c>
      <c r="L14" s="85" t="n">
        <v>298</v>
      </c>
      <c r="M14" s="86" t="n">
        <v>359</v>
      </c>
      <c r="N14" s="86" t="n">
        <v>-61</v>
      </c>
      <c r="O14" s="85" t="n">
        <v>3458</v>
      </c>
      <c r="P14" s="87" t="n">
        <v>2.90344248530647</v>
      </c>
      <c r="Q14" s="88"/>
      <c r="R14" s="89" t="s">
        <v>15</v>
      </c>
      <c r="S14" s="90" t="s">
        <v>15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4000</v>
      </c>
      <c r="D15" s="86" t="n">
        <v>3723</v>
      </c>
      <c r="E15" s="86" t="n">
        <v>277</v>
      </c>
      <c r="F15" s="85" t="n">
        <v>4000</v>
      </c>
      <c r="G15" s="86" t="n">
        <v>3526</v>
      </c>
      <c r="H15" s="86" t="n">
        <v>474</v>
      </c>
      <c r="I15" s="85" t="n">
        <v>4001</v>
      </c>
      <c r="J15" s="86" t="n">
        <v>3296</v>
      </c>
      <c r="K15" s="86" t="n">
        <v>705</v>
      </c>
      <c r="L15" s="85" t="n">
        <v>3300</v>
      </c>
      <c r="M15" s="86" t="n">
        <v>3396</v>
      </c>
      <c r="N15" s="86" t="n">
        <v>-96</v>
      </c>
      <c r="O15" s="85" t="n">
        <v>1456</v>
      </c>
      <c r="P15" s="87" t="n">
        <v>0.138061824388394</v>
      </c>
      <c r="Q15" s="88"/>
      <c r="R15" s="89" t="s">
        <v>15</v>
      </c>
      <c r="S15" s="90" t="s">
        <v>15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6488</v>
      </c>
      <c r="E16" s="86" t="n">
        <v>-488</v>
      </c>
      <c r="F16" s="85" t="n">
        <v>6000</v>
      </c>
      <c r="G16" s="86" t="n">
        <v>6067</v>
      </c>
      <c r="H16" s="86" t="n">
        <v>-67</v>
      </c>
      <c r="I16" s="85" t="n">
        <v>6000</v>
      </c>
      <c r="J16" s="86" t="n">
        <v>5696</v>
      </c>
      <c r="K16" s="86" t="n">
        <v>304</v>
      </c>
      <c r="L16" s="85" t="n">
        <v>6000</v>
      </c>
      <c r="M16" s="86" t="n">
        <v>6041</v>
      </c>
      <c r="N16" s="86" t="n">
        <v>-41</v>
      </c>
      <c r="O16" s="85" t="n">
        <v>-251</v>
      </c>
      <c r="P16" s="87" t="n">
        <v>-0.0137519175980714</v>
      </c>
      <c r="Q16" s="88"/>
      <c r="R16" s="89" t="s">
        <v>15</v>
      </c>
      <c r="S16" s="90" t="s">
        <v>15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398</v>
      </c>
      <c r="E17" s="86" t="n">
        <v>-398</v>
      </c>
      <c r="F17" s="85" t="n">
        <v>300</v>
      </c>
      <c r="G17" s="86" t="n">
        <v>383</v>
      </c>
      <c r="H17" s="86" t="n">
        <v>-83</v>
      </c>
      <c r="I17" s="85" t="n">
        <v>300</v>
      </c>
      <c r="J17" s="86" t="n">
        <v>360</v>
      </c>
      <c r="K17" s="86" t="n">
        <v>-60</v>
      </c>
      <c r="L17" s="85" t="n">
        <v>0</v>
      </c>
      <c r="M17" s="86" t="n">
        <v>373</v>
      </c>
      <c r="N17" s="86" t="n">
        <v>-373</v>
      </c>
      <c r="O17" s="85" t="n">
        <v>-541</v>
      </c>
      <c r="P17" s="87" t="n">
        <v>-0.473730297723292</v>
      </c>
      <c r="Q17" s="88"/>
      <c r="R17" s="89" t="s">
        <v>15</v>
      </c>
      <c r="S17" s="90" t="s">
        <v>15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6402</v>
      </c>
      <c r="D18" s="86" t="n">
        <v>4514</v>
      </c>
      <c r="E18" s="86" t="n">
        <v>1888</v>
      </c>
      <c r="F18" s="85" t="n">
        <v>6402</v>
      </c>
      <c r="G18" s="86" t="n">
        <v>4298</v>
      </c>
      <c r="H18" s="86" t="n">
        <v>2104</v>
      </c>
      <c r="I18" s="85" t="n">
        <v>6299</v>
      </c>
      <c r="J18" s="86" t="n">
        <v>4085</v>
      </c>
      <c r="K18" s="86" t="n">
        <v>2214</v>
      </c>
      <c r="L18" s="85" t="n">
        <v>5443</v>
      </c>
      <c r="M18" s="86" t="n">
        <v>4291</v>
      </c>
      <c r="N18" s="86" t="n">
        <v>1152</v>
      </c>
      <c r="O18" s="85" t="n">
        <v>6206</v>
      </c>
      <c r="P18" s="87" t="n">
        <v>0.481159869747248</v>
      </c>
      <c r="Q18" s="88"/>
      <c r="R18" s="89" t="s">
        <v>44</v>
      </c>
      <c r="S18" s="90" t="s">
        <v>15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12036</v>
      </c>
      <c r="D19" s="86" t="n">
        <v>7674</v>
      </c>
      <c r="E19" s="86" t="n">
        <v>4362</v>
      </c>
      <c r="F19" s="85" t="n">
        <v>12036</v>
      </c>
      <c r="G19" s="86" t="n">
        <v>6789</v>
      </c>
      <c r="H19" s="86" t="n">
        <v>5247</v>
      </c>
      <c r="I19" s="85" t="n">
        <v>12037</v>
      </c>
      <c r="J19" s="86" t="n">
        <v>5989</v>
      </c>
      <c r="K19" s="86" t="n">
        <v>6048</v>
      </c>
      <c r="L19" s="85" t="n">
        <v>6469</v>
      </c>
      <c r="M19" s="86" t="n">
        <v>6094</v>
      </c>
      <c r="N19" s="86" t="n">
        <v>375</v>
      </c>
      <c r="O19" s="85" t="n">
        <v>15657</v>
      </c>
      <c r="P19" s="87" t="n">
        <v>0.765511171955214</v>
      </c>
      <c r="Q19" s="91"/>
      <c r="R19" s="89" t="s">
        <v>44</v>
      </c>
      <c r="S19" s="90" t="s">
        <v>15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669420</v>
      </c>
      <c r="D20" s="86" t="n">
        <v>609270</v>
      </c>
      <c r="E20" s="86" t="n">
        <v>60150</v>
      </c>
      <c r="F20" s="85" t="n">
        <v>528642</v>
      </c>
      <c r="G20" s="86" t="n">
        <v>519653</v>
      </c>
      <c r="H20" s="86" t="n">
        <v>8989</v>
      </c>
      <c r="I20" s="85" t="n">
        <v>498740</v>
      </c>
      <c r="J20" s="86" t="n">
        <v>430345</v>
      </c>
      <c r="K20" s="86" t="n">
        <v>68395</v>
      </c>
      <c r="L20" s="85" t="n">
        <v>536619</v>
      </c>
      <c r="M20" s="86" t="n">
        <v>530665</v>
      </c>
      <c r="N20" s="86" t="n">
        <v>5954</v>
      </c>
      <c r="O20" s="85" t="n">
        <v>137534</v>
      </c>
      <c r="P20" s="87" t="n">
        <v>0.0882041520738243</v>
      </c>
      <c r="Q20" s="88" t="s">
        <v>44</v>
      </c>
      <c r="R20" s="89" t="s">
        <v>15</v>
      </c>
      <c r="S20" s="90" t="s">
        <v>15</v>
      </c>
    </row>
    <row r="21" customFormat="false" ht="17" hidden="false" customHeight="false" outlineLevel="0" collapsed="false">
      <c r="A21" s="76" t="n">
        <v>10656</v>
      </c>
      <c r="B21" s="77" t="s">
        <v>14</v>
      </c>
      <c r="C21" s="85" t="n">
        <v>0</v>
      </c>
      <c r="D21" s="86" t="n">
        <v>0</v>
      </c>
      <c r="E21" s="86" t="n">
        <v>0</v>
      </c>
      <c r="F21" s="85" t="n">
        <v>0</v>
      </c>
      <c r="G21" s="86" t="n">
        <v>0</v>
      </c>
      <c r="H21" s="86" t="n">
        <v>0</v>
      </c>
      <c r="I21" s="85" t="n">
        <v>0</v>
      </c>
      <c r="J21" s="86" t="n">
        <v>0</v>
      </c>
      <c r="K21" s="86" t="n">
        <v>0</v>
      </c>
      <c r="L21" s="85" t="n">
        <v>0</v>
      </c>
      <c r="M21" s="86" t="n">
        <v>0</v>
      </c>
      <c r="N21" s="86" t="n">
        <v>0</v>
      </c>
      <c r="O21" s="85" t="n">
        <v>0</v>
      </c>
      <c r="P21" s="87" t="n">
        <v>0</v>
      </c>
      <c r="Q21" s="88"/>
      <c r="R21" s="89" t="s">
        <v>15</v>
      </c>
      <c r="S21" s="90" t="s">
        <v>15</v>
      </c>
    </row>
    <row r="22" customFormat="false" ht="17" hidden="false" customHeight="false" outlineLevel="0" collapsed="false">
      <c r="A22" s="76" t="n">
        <v>12296</v>
      </c>
      <c r="B22" s="77" t="s">
        <v>14</v>
      </c>
      <c r="C22" s="85" t="n">
        <v>210</v>
      </c>
      <c r="D22" s="86" t="n">
        <v>1769</v>
      </c>
      <c r="E22" s="86" t="n">
        <v>-1559</v>
      </c>
      <c r="F22" s="85" t="n">
        <v>210</v>
      </c>
      <c r="G22" s="86" t="n">
        <v>1672</v>
      </c>
      <c r="H22" s="86" t="n">
        <v>-1462</v>
      </c>
      <c r="I22" s="85" t="n">
        <v>725</v>
      </c>
      <c r="J22" s="86" t="n">
        <v>1505</v>
      </c>
      <c r="K22" s="86" t="n">
        <v>-780</v>
      </c>
      <c r="L22" s="85" t="n">
        <v>1771</v>
      </c>
      <c r="M22" s="86" t="n">
        <v>1513</v>
      </c>
      <c r="N22" s="86" t="n">
        <v>258</v>
      </c>
      <c r="O22" s="85" t="n">
        <v>-3801</v>
      </c>
      <c r="P22" s="87" t="n">
        <v>-0.768344451182535</v>
      </c>
      <c r="Q22" s="88"/>
      <c r="R22" s="89" t="s">
        <v>15</v>
      </c>
      <c r="S22" s="90" t="s">
        <v>15</v>
      </c>
    </row>
    <row r="23" customFormat="false" ht="17" hidden="false" customHeight="false" outlineLevel="0" collapsed="false">
      <c r="A23" s="76" t="n">
        <v>16786</v>
      </c>
      <c r="B23" s="77" t="s">
        <v>14</v>
      </c>
      <c r="C23" s="85" t="n">
        <v>925</v>
      </c>
      <c r="D23" s="86" t="n">
        <v>982</v>
      </c>
      <c r="E23" s="86" t="n">
        <v>-57</v>
      </c>
      <c r="F23" s="85" t="n">
        <v>950</v>
      </c>
      <c r="G23" s="86" t="n">
        <v>779</v>
      </c>
      <c r="H23" s="86" t="n">
        <v>171</v>
      </c>
      <c r="I23" s="85" t="n">
        <v>900</v>
      </c>
      <c r="J23" s="86" t="n">
        <v>601</v>
      </c>
      <c r="K23" s="86" t="n">
        <v>299</v>
      </c>
      <c r="L23" s="85" t="n">
        <v>898</v>
      </c>
      <c r="M23" s="86" t="n">
        <v>765</v>
      </c>
      <c r="N23" s="86" t="n">
        <v>133</v>
      </c>
      <c r="O23" s="85" t="n">
        <v>413</v>
      </c>
      <c r="P23" s="87" t="n">
        <v>0.174777824798984</v>
      </c>
      <c r="Q23" s="88"/>
      <c r="R23" s="89" t="s">
        <v>15</v>
      </c>
      <c r="S23" s="90" t="s">
        <v>15</v>
      </c>
    </row>
    <row r="24" customFormat="false" ht="17" hidden="false" customHeight="false" outlineLevel="0" collapsed="false">
      <c r="A24" s="76" t="n">
        <v>17791</v>
      </c>
      <c r="B24" s="77" t="s">
        <v>14</v>
      </c>
      <c r="C24" s="85" t="n">
        <v>125</v>
      </c>
      <c r="D24" s="86" t="n">
        <v>390</v>
      </c>
      <c r="E24" s="86" t="n">
        <v>-265</v>
      </c>
      <c r="F24" s="85" t="n">
        <v>125</v>
      </c>
      <c r="G24" s="86" t="n">
        <v>324</v>
      </c>
      <c r="H24" s="86" t="n">
        <v>-199</v>
      </c>
      <c r="I24" s="85" t="n">
        <v>126</v>
      </c>
      <c r="J24" s="86" t="n">
        <v>285</v>
      </c>
      <c r="K24" s="86" t="n">
        <v>-159</v>
      </c>
      <c r="L24" s="85" t="n">
        <v>300</v>
      </c>
      <c r="M24" s="86" t="n">
        <v>384</v>
      </c>
      <c r="N24" s="86" t="n">
        <v>-84</v>
      </c>
      <c r="O24" s="85" t="n">
        <v>-623</v>
      </c>
      <c r="P24" s="87" t="n">
        <v>-0.623</v>
      </c>
      <c r="Q24" s="91"/>
      <c r="R24" s="89" t="s">
        <v>15</v>
      </c>
      <c r="S24" s="90" t="s">
        <v>15</v>
      </c>
    </row>
    <row r="25" customFormat="false" ht="17" hidden="false" customHeight="false" outlineLevel="0" collapsed="false">
      <c r="A25" s="76" t="n">
        <v>30649</v>
      </c>
      <c r="B25" s="77" t="s">
        <v>14</v>
      </c>
      <c r="C25" s="85" t="n">
        <v>0</v>
      </c>
      <c r="D25" s="86" t="n">
        <v>0</v>
      </c>
      <c r="E25" s="86" t="n">
        <v>0</v>
      </c>
      <c r="F25" s="85" t="n">
        <v>0</v>
      </c>
      <c r="G25" s="86" t="n">
        <v>0</v>
      </c>
      <c r="H25" s="86" t="n">
        <v>0</v>
      </c>
      <c r="I25" s="85" t="n">
        <v>0</v>
      </c>
      <c r="J25" s="86" t="n">
        <v>0</v>
      </c>
      <c r="K25" s="86" t="n">
        <v>0</v>
      </c>
      <c r="L25" s="85" t="n">
        <v>0</v>
      </c>
      <c r="M25" s="86" t="n">
        <v>0</v>
      </c>
      <c r="N25" s="86" t="n">
        <v>0</v>
      </c>
      <c r="O25" s="85" t="n">
        <v>0</v>
      </c>
      <c r="P25" s="87" t="n">
        <v>0</v>
      </c>
      <c r="Q25" s="88"/>
      <c r="R25" s="89" t="s">
        <v>15</v>
      </c>
      <c r="S25" s="90" t="s">
        <v>15</v>
      </c>
    </row>
    <row r="26" customFormat="false" ht="17" hidden="false" customHeight="false" outlineLevel="0" collapsed="false">
      <c r="A26" s="76" t="n">
        <v>1117</v>
      </c>
      <c r="B26" s="77" t="s">
        <v>16</v>
      </c>
      <c r="C26" s="85" t="n">
        <v>62337</v>
      </c>
      <c r="D26" s="86" t="n">
        <v>51327</v>
      </c>
      <c r="E26" s="86" t="n">
        <v>11010</v>
      </c>
      <c r="F26" s="85" t="n">
        <v>102712</v>
      </c>
      <c r="G26" s="86" t="n">
        <v>49692</v>
      </c>
      <c r="H26" s="86" t="n">
        <v>53020</v>
      </c>
      <c r="I26" s="85" t="n">
        <v>66208</v>
      </c>
      <c r="J26" s="86" t="n">
        <v>38562</v>
      </c>
      <c r="K26" s="86" t="n">
        <v>27646</v>
      </c>
      <c r="L26" s="85" t="n">
        <v>39319</v>
      </c>
      <c r="M26" s="86" t="n">
        <v>28949</v>
      </c>
      <c r="N26" s="86" t="n">
        <v>10370</v>
      </c>
      <c r="O26" s="85" t="n">
        <v>91676</v>
      </c>
      <c r="P26" s="87" t="n">
        <v>0.656789557392787</v>
      </c>
      <c r="Q26" s="88"/>
      <c r="R26" s="89" t="s">
        <v>44</v>
      </c>
      <c r="S26" s="90" t="s">
        <v>15</v>
      </c>
    </row>
    <row r="27" customFormat="false" ht="17" hidden="false" customHeight="false" outlineLevel="0" collapsed="false">
      <c r="A27" s="76" t="n">
        <v>1126</v>
      </c>
      <c r="B27" s="77" t="s">
        <v>16</v>
      </c>
      <c r="C27" s="85" t="n">
        <v>24918</v>
      </c>
      <c r="D27" s="86" t="n">
        <v>26638</v>
      </c>
      <c r="E27" s="86" t="n">
        <v>-1720</v>
      </c>
      <c r="F27" s="85" t="n">
        <v>24918</v>
      </c>
      <c r="G27" s="86" t="n">
        <v>25535</v>
      </c>
      <c r="H27" s="86" t="n">
        <v>-617</v>
      </c>
      <c r="I27" s="85" t="n">
        <v>24918</v>
      </c>
      <c r="J27" s="86" t="n">
        <v>25529</v>
      </c>
      <c r="K27" s="86" t="n">
        <v>-611</v>
      </c>
      <c r="L27" s="85" t="n">
        <v>27500</v>
      </c>
      <c r="M27" s="86" t="n">
        <v>27693</v>
      </c>
      <c r="N27" s="86" t="n">
        <v>-193</v>
      </c>
      <c r="O27" s="85" t="n">
        <v>-2948</v>
      </c>
      <c r="P27" s="87" t="n">
        <v>-0.037939333101682</v>
      </c>
      <c r="Q27" s="88" t="s">
        <v>44</v>
      </c>
      <c r="R27" s="89" t="s">
        <v>15</v>
      </c>
      <c r="S27" s="90" t="s">
        <v>15</v>
      </c>
    </row>
    <row r="28" customFormat="false" ht="17" hidden="false" customHeight="false" outlineLevel="0" collapsed="false">
      <c r="A28" s="76" t="n">
        <v>1157</v>
      </c>
      <c r="B28" s="77" t="s">
        <v>16</v>
      </c>
      <c r="C28" s="85" t="n">
        <v>133307</v>
      </c>
      <c r="D28" s="86" t="n">
        <v>126508</v>
      </c>
      <c r="E28" s="86" t="n">
        <v>6799</v>
      </c>
      <c r="F28" s="85" t="n">
        <v>105486</v>
      </c>
      <c r="G28" s="86" t="n">
        <v>121994</v>
      </c>
      <c r="H28" s="86" t="n">
        <v>-16508</v>
      </c>
      <c r="I28" s="85" t="n">
        <v>102957</v>
      </c>
      <c r="J28" s="86" t="n">
        <v>124372</v>
      </c>
      <c r="K28" s="86" t="n">
        <v>-21415</v>
      </c>
      <c r="L28" s="85" t="n">
        <v>112364</v>
      </c>
      <c r="M28" s="86" t="n">
        <v>116203</v>
      </c>
      <c r="N28" s="86" t="n">
        <v>-3839</v>
      </c>
      <c r="O28" s="85" t="n">
        <v>-31124</v>
      </c>
      <c r="P28" s="87" t="n">
        <v>-0.0834703318806571</v>
      </c>
      <c r="Q28" s="88" t="s">
        <v>44</v>
      </c>
      <c r="R28" s="89" t="s">
        <v>15</v>
      </c>
      <c r="S28" s="90" t="s">
        <v>15</v>
      </c>
    </row>
    <row r="29" customFormat="false" ht="17" hidden="false" customHeight="false" outlineLevel="0" collapsed="false">
      <c r="A29" s="76" t="n">
        <v>1281</v>
      </c>
      <c r="B29" s="77" t="s">
        <v>16</v>
      </c>
      <c r="C29" s="85" t="n">
        <v>4005</v>
      </c>
      <c r="D29" s="86" t="n">
        <v>8698</v>
      </c>
      <c r="E29" s="86" t="n">
        <v>-4693</v>
      </c>
      <c r="F29" s="85" t="n">
        <v>11482</v>
      </c>
      <c r="G29" s="86" t="n">
        <v>8166</v>
      </c>
      <c r="H29" s="86" t="n">
        <v>3316</v>
      </c>
      <c r="I29" s="85" t="n">
        <v>11714</v>
      </c>
      <c r="J29" s="86" t="n">
        <v>3721</v>
      </c>
      <c r="K29" s="86" t="n">
        <v>7993</v>
      </c>
      <c r="L29" s="85" t="n">
        <v>8628</v>
      </c>
      <c r="M29" s="86" t="n">
        <v>5284</v>
      </c>
      <c r="N29" s="86" t="n">
        <v>3344</v>
      </c>
      <c r="O29" s="85" t="n">
        <v>6616</v>
      </c>
      <c r="P29" s="87" t="n">
        <v>0.32138346449043</v>
      </c>
      <c r="Q29" s="88" t="s">
        <v>44</v>
      </c>
      <c r="R29" s="89" t="s">
        <v>44</v>
      </c>
      <c r="S29" s="90" t="s">
        <v>15</v>
      </c>
    </row>
    <row r="30" customFormat="false" ht="17" hidden="false" customHeight="false" outlineLevel="0" collapsed="false">
      <c r="A30" s="76" t="n">
        <v>1340</v>
      </c>
      <c r="B30" s="77" t="s">
        <v>16</v>
      </c>
      <c r="C30" s="85" t="n">
        <v>5818</v>
      </c>
      <c r="D30" s="86" t="n">
        <v>5410</v>
      </c>
      <c r="E30" s="86" t="n">
        <v>408</v>
      </c>
      <c r="F30" s="85" t="n">
        <v>3818</v>
      </c>
      <c r="G30" s="86" t="n">
        <v>5202</v>
      </c>
      <c r="H30" s="86" t="n">
        <v>-1384</v>
      </c>
      <c r="I30" s="85" t="n">
        <v>3818</v>
      </c>
      <c r="J30" s="86" t="n">
        <v>3663</v>
      </c>
      <c r="K30" s="86" t="n">
        <v>155</v>
      </c>
      <c r="L30" s="85"/>
      <c r="M30" s="86"/>
      <c r="N30" s="86"/>
      <c r="O30" s="85" t="n">
        <v>-821</v>
      </c>
      <c r="P30" s="87" t="n">
        <v>-0.0575091061922107</v>
      </c>
      <c r="Q30" s="88"/>
      <c r="R30" s="89" t="s">
        <v>15</v>
      </c>
      <c r="S30" s="90" t="s">
        <v>15</v>
      </c>
    </row>
    <row r="31" customFormat="false" ht="17" hidden="false" customHeight="false" outlineLevel="0" collapsed="false">
      <c r="A31" s="76" t="n">
        <v>1377</v>
      </c>
      <c r="B31" s="77" t="s">
        <v>16</v>
      </c>
      <c r="C31" s="85" t="n">
        <v>86826</v>
      </c>
      <c r="D31" s="86" t="n">
        <v>87363</v>
      </c>
      <c r="E31" s="86" t="n">
        <v>-537</v>
      </c>
      <c r="F31" s="85" t="n">
        <v>92025</v>
      </c>
      <c r="G31" s="86" t="n">
        <v>85867</v>
      </c>
      <c r="H31" s="86" t="n">
        <v>6158</v>
      </c>
      <c r="I31" s="85" t="n">
        <v>91776</v>
      </c>
      <c r="J31" s="86" t="n">
        <v>88530</v>
      </c>
      <c r="K31" s="86" t="n">
        <v>3246</v>
      </c>
      <c r="L31" s="85" t="n">
        <v>105319</v>
      </c>
      <c r="M31" s="86" t="n">
        <v>105187</v>
      </c>
      <c r="N31" s="86" t="n">
        <v>132</v>
      </c>
      <c r="O31" s="85" t="n">
        <v>8867</v>
      </c>
      <c r="P31" s="87" t="n">
        <v>0.033874412154599</v>
      </c>
      <c r="Q31" s="88"/>
      <c r="R31" s="89" t="s">
        <v>15</v>
      </c>
      <c r="S31" s="90" t="s">
        <v>15</v>
      </c>
    </row>
    <row r="32" customFormat="false" ht="17" hidden="false" customHeight="false" outlineLevel="0" collapsed="false">
      <c r="A32" s="76" t="n">
        <v>1830</v>
      </c>
      <c r="B32" s="77" t="s">
        <v>16</v>
      </c>
      <c r="C32" s="85" t="n">
        <v>4000</v>
      </c>
      <c r="D32" s="86" t="n">
        <v>18161</v>
      </c>
      <c r="E32" s="86" t="n">
        <v>-14161</v>
      </c>
      <c r="F32" s="85" t="n">
        <v>2000</v>
      </c>
      <c r="G32" s="86" t="n">
        <v>18225</v>
      </c>
      <c r="H32" s="86" t="n">
        <v>-16225</v>
      </c>
      <c r="I32" s="85" t="n">
        <v>2000</v>
      </c>
      <c r="J32" s="86" t="n">
        <v>5507</v>
      </c>
      <c r="K32" s="86" t="n">
        <v>-3507</v>
      </c>
      <c r="L32" s="85" t="n">
        <v>0</v>
      </c>
      <c r="M32" s="86" t="n">
        <v>1842</v>
      </c>
      <c r="N32" s="86" t="n">
        <v>-1842</v>
      </c>
      <c r="O32" s="85" t="n">
        <v>-33893</v>
      </c>
      <c r="P32" s="87" t="n">
        <v>-0.809017997803981</v>
      </c>
      <c r="Q32" s="88"/>
      <c r="R32" s="89" t="s">
        <v>15</v>
      </c>
      <c r="S32" s="90" t="s">
        <v>15</v>
      </c>
    </row>
    <row r="33" customFormat="false" ht="17" hidden="false" customHeight="false" outlineLevel="0" collapsed="false">
      <c r="A33" s="76" t="n">
        <v>1864</v>
      </c>
      <c r="B33" s="77" t="s">
        <v>16</v>
      </c>
      <c r="C33" s="85" t="n">
        <v>461301</v>
      </c>
      <c r="D33" s="86" t="n">
        <v>426459</v>
      </c>
      <c r="E33" s="86" t="n">
        <v>34842</v>
      </c>
      <c r="F33" s="85" t="n">
        <v>422749</v>
      </c>
      <c r="G33" s="86" t="n">
        <v>405152</v>
      </c>
      <c r="H33" s="86" t="n">
        <v>17597</v>
      </c>
      <c r="I33" s="85" t="n">
        <v>468857</v>
      </c>
      <c r="J33" s="86" t="n">
        <v>300714</v>
      </c>
      <c r="K33" s="86" t="n">
        <v>168143</v>
      </c>
      <c r="L33" s="85" t="n">
        <v>284695</v>
      </c>
      <c r="M33" s="86" t="n">
        <v>276124</v>
      </c>
      <c r="N33" s="86" t="n">
        <v>8571</v>
      </c>
      <c r="O33" s="85" t="n">
        <v>220582</v>
      </c>
      <c r="P33" s="87" t="n">
        <v>0.194804323136623</v>
      </c>
      <c r="Q33" s="88" t="s">
        <v>44</v>
      </c>
      <c r="R33" s="89" t="s">
        <v>44</v>
      </c>
      <c r="S33" s="90" t="s">
        <v>15</v>
      </c>
    </row>
    <row r="34" customFormat="false" ht="17" hidden="false" customHeight="false" outlineLevel="0" collapsed="false">
      <c r="A34" s="76" t="n">
        <v>1922</v>
      </c>
      <c r="B34" s="77" t="s">
        <v>16</v>
      </c>
      <c r="C34" s="85" t="n">
        <v>31304</v>
      </c>
      <c r="D34" s="86" t="n">
        <v>31588</v>
      </c>
      <c r="E34" s="86" t="n">
        <v>-284</v>
      </c>
      <c r="F34" s="85" t="n">
        <v>14304</v>
      </c>
      <c r="G34" s="86" t="n">
        <v>29905</v>
      </c>
      <c r="H34" s="86" t="n">
        <v>-15601</v>
      </c>
      <c r="I34" s="85" t="n">
        <v>14107</v>
      </c>
      <c r="J34" s="86" t="n">
        <v>25483</v>
      </c>
      <c r="K34" s="86" t="n">
        <v>-11376</v>
      </c>
      <c r="L34" s="85" t="n">
        <v>19474</v>
      </c>
      <c r="M34" s="86" t="n">
        <v>24176</v>
      </c>
      <c r="N34" s="86" t="n">
        <v>-4702</v>
      </c>
      <c r="O34" s="85" t="n">
        <v>-27261</v>
      </c>
      <c r="P34" s="87" t="n">
        <v>-0.313427687779528</v>
      </c>
      <c r="Q34" s="88" t="s">
        <v>44</v>
      </c>
      <c r="R34" s="89" t="s">
        <v>15</v>
      </c>
      <c r="S34" s="90" t="s">
        <v>15</v>
      </c>
    </row>
    <row r="35" customFormat="false" ht="17" hidden="false" customHeight="false" outlineLevel="0" collapsed="false">
      <c r="A35" s="76" t="n">
        <v>2056</v>
      </c>
      <c r="B35" s="77" t="s">
        <v>16</v>
      </c>
      <c r="C35" s="85" t="n">
        <v>33916</v>
      </c>
      <c r="D35" s="86" t="n">
        <v>27733</v>
      </c>
      <c r="E35" s="86" t="n">
        <v>6183</v>
      </c>
      <c r="F35" s="85" t="n">
        <v>22986</v>
      </c>
      <c r="G35" s="86" t="n">
        <v>27212</v>
      </c>
      <c r="H35" s="86" t="n">
        <v>-4226</v>
      </c>
      <c r="I35" s="85" t="n">
        <v>22986</v>
      </c>
      <c r="J35" s="86" t="n">
        <v>24088</v>
      </c>
      <c r="K35" s="86" t="n">
        <v>-1102</v>
      </c>
      <c r="L35" s="85" t="n">
        <v>12869</v>
      </c>
      <c r="M35" s="86" t="n">
        <v>24930</v>
      </c>
      <c r="N35" s="86" t="n">
        <v>-12061</v>
      </c>
      <c r="O35" s="85" t="n">
        <v>855</v>
      </c>
      <c r="P35" s="87" t="n">
        <v>0.0108181289065466</v>
      </c>
      <c r="Q35" s="88"/>
      <c r="R35" s="86"/>
      <c r="S35" s="90" t="s">
        <v>15</v>
      </c>
    </row>
    <row r="36" customFormat="false" ht="17" hidden="false" customHeight="false" outlineLevel="0" collapsed="false">
      <c r="A36" s="76" t="n">
        <v>2280</v>
      </c>
      <c r="B36" s="77" t="s">
        <v>16</v>
      </c>
      <c r="C36" s="85" t="n">
        <v>11457</v>
      </c>
      <c r="D36" s="86" t="n">
        <v>11932</v>
      </c>
      <c r="E36" s="86" t="n">
        <v>-475</v>
      </c>
      <c r="F36" s="85" t="n">
        <v>6540</v>
      </c>
      <c r="G36" s="86" t="n">
        <v>10932</v>
      </c>
      <c r="H36" s="86" t="n">
        <v>-4392</v>
      </c>
      <c r="I36" s="85" t="n">
        <v>2267</v>
      </c>
      <c r="J36" s="86" t="n">
        <v>7058</v>
      </c>
      <c r="K36" s="86" t="n">
        <v>-4791</v>
      </c>
      <c r="L36" s="85" t="n">
        <v>685</v>
      </c>
      <c r="M36" s="86" t="n">
        <v>7168</v>
      </c>
      <c r="N36" s="86" t="n">
        <v>-6483</v>
      </c>
      <c r="O36" s="85" t="n">
        <v>-9658</v>
      </c>
      <c r="P36" s="87" t="n">
        <v>-0.322761755171607</v>
      </c>
      <c r="Q36" s="88"/>
      <c r="R36" s="89" t="s">
        <v>15</v>
      </c>
      <c r="S36" s="90" t="s">
        <v>15</v>
      </c>
    </row>
    <row r="37" customFormat="false" ht="17" hidden="false" customHeight="false" outlineLevel="0" collapsed="false">
      <c r="A37" s="76" t="n">
        <v>2584</v>
      </c>
      <c r="B37" s="77" t="s">
        <v>16</v>
      </c>
      <c r="C37" s="85" t="n">
        <v>52983</v>
      </c>
      <c r="D37" s="86" t="n">
        <v>56688</v>
      </c>
      <c r="E37" s="86" t="n">
        <v>-3705</v>
      </c>
      <c r="F37" s="85" t="n">
        <v>52983</v>
      </c>
      <c r="G37" s="86" t="n">
        <v>52785</v>
      </c>
      <c r="H37" s="86" t="n">
        <v>198</v>
      </c>
      <c r="I37" s="85" t="n">
        <v>52854</v>
      </c>
      <c r="J37" s="86" t="n">
        <v>45272</v>
      </c>
      <c r="K37" s="86" t="n">
        <v>7582</v>
      </c>
      <c r="L37" s="85" t="n">
        <v>52158</v>
      </c>
      <c r="M37" s="86" t="n">
        <v>36442</v>
      </c>
      <c r="N37" s="86" t="n">
        <v>15716</v>
      </c>
      <c r="O37" s="85" t="n">
        <v>4075</v>
      </c>
      <c r="P37" s="87" t="n">
        <v>0.02633347550179</v>
      </c>
      <c r="Q37" s="88"/>
      <c r="R37" s="89" t="s">
        <v>15</v>
      </c>
      <c r="S37" s="90" t="s">
        <v>15</v>
      </c>
    </row>
    <row r="38" customFormat="false" ht="17" hidden="false" customHeight="false" outlineLevel="0" collapsed="false">
      <c r="A38" s="76" t="n">
        <v>2771</v>
      </c>
      <c r="B38" s="77" t="s">
        <v>16</v>
      </c>
      <c r="C38" s="85" t="n">
        <v>29680</v>
      </c>
      <c r="D38" s="86" t="n">
        <v>37124</v>
      </c>
      <c r="E38" s="86" t="n">
        <v>-7444</v>
      </c>
      <c r="F38" s="85" t="n">
        <v>85772</v>
      </c>
      <c r="G38" s="86" t="n">
        <v>35480</v>
      </c>
      <c r="H38" s="86" t="n">
        <v>50292</v>
      </c>
      <c r="I38" s="85" t="n">
        <v>80296</v>
      </c>
      <c r="J38" s="86" t="n">
        <v>26381</v>
      </c>
      <c r="K38" s="86" t="n">
        <v>53915</v>
      </c>
      <c r="L38" s="85" t="n">
        <v>46762</v>
      </c>
      <c r="M38" s="86" t="n">
        <v>26222</v>
      </c>
      <c r="N38" s="86" t="n">
        <v>20540</v>
      </c>
      <c r="O38" s="85" t="n">
        <v>96763</v>
      </c>
      <c r="P38" s="87" t="n">
        <v>0.97754227870608</v>
      </c>
      <c r="Q38" s="88"/>
      <c r="R38" s="89" t="s">
        <v>44</v>
      </c>
      <c r="S38" s="90" t="s">
        <v>15</v>
      </c>
    </row>
    <row r="39" customFormat="false" ht="17" hidden="false" customHeight="false" outlineLevel="0" collapsed="false">
      <c r="A39" s="76" t="n">
        <v>2832</v>
      </c>
      <c r="B39" s="77" t="s">
        <v>16</v>
      </c>
      <c r="C39" s="85" t="n">
        <v>0</v>
      </c>
      <c r="D39" s="86" t="n">
        <v>2204</v>
      </c>
      <c r="E39" s="86" t="n">
        <v>-2204</v>
      </c>
      <c r="F39" s="85" t="n">
        <v>1600</v>
      </c>
      <c r="G39" s="86" t="n">
        <v>1641</v>
      </c>
      <c r="H39" s="86" t="n">
        <v>-41</v>
      </c>
      <c r="I39" s="85" t="n">
        <v>1600</v>
      </c>
      <c r="J39" s="86" t="n">
        <v>1318</v>
      </c>
      <c r="K39" s="86" t="n">
        <v>282</v>
      </c>
      <c r="L39" s="85" t="n">
        <v>0</v>
      </c>
      <c r="M39" s="86" t="n">
        <v>1513</v>
      </c>
      <c r="N39" s="86" t="n">
        <v>-1513</v>
      </c>
      <c r="O39" s="85" t="n">
        <v>-1963</v>
      </c>
      <c r="P39" s="87" t="n">
        <v>-0.380131680867545</v>
      </c>
      <c r="Q39" s="88"/>
      <c r="R39" s="89" t="s">
        <v>15</v>
      </c>
      <c r="S39" s="90" t="s">
        <v>15</v>
      </c>
    </row>
    <row r="40" customFormat="false" ht="17" hidden="false" customHeight="false" outlineLevel="0" collapsed="false">
      <c r="A40" s="76" t="n">
        <v>2892</v>
      </c>
      <c r="B40" s="77" t="s">
        <v>16</v>
      </c>
      <c r="C40" s="85" t="n">
        <v>416</v>
      </c>
      <c r="D40" s="86" t="n">
        <v>427</v>
      </c>
      <c r="E40" s="86" t="n">
        <v>-11</v>
      </c>
      <c r="F40" s="85" t="n">
        <v>416</v>
      </c>
      <c r="G40" s="86" t="n">
        <v>382</v>
      </c>
      <c r="H40" s="86" t="n">
        <v>34</v>
      </c>
      <c r="I40" s="85" t="n">
        <v>409</v>
      </c>
      <c r="J40" s="86" t="n">
        <v>204</v>
      </c>
      <c r="K40" s="86" t="n">
        <v>205</v>
      </c>
      <c r="L40" s="85" t="n">
        <v>385</v>
      </c>
      <c r="M40" s="86" t="n">
        <v>205</v>
      </c>
      <c r="N40" s="86" t="n">
        <v>180</v>
      </c>
      <c r="O40" s="85" t="n">
        <v>228</v>
      </c>
      <c r="P40" s="87" t="n">
        <v>0.224852071005917</v>
      </c>
      <c r="Q40" s="88"/>
      <c r="R40" s="89" t="s">
        <v>15</v>
      </c>
      <c r="S40" s="90" t="s">
        <v>15</v>
      </c>
    </row>
    <row r="41" customFormat="false" ht="17" hidden="false" customHeight="false" outlineLevel="0" collapsed="false">
      <c r="A41" s="76" t="n">
        <v>3015</v>
      </c>
      <c r="B41" s="77" t="s">
        <v>16</v>
      </c>
      <c r="C41" s="85" t="n">
        <v>11742</v>
      </c>
      <c r="D41" s="86" t="n">
        <v>14938</v>
      </c>
      <c r="E41" s="86" t="n">
        <v>-3196</v>
      </c>
      <c r="F41" s="85" t="n">
        <v>25742</v>
      </c>
      <c r="G41" s="86" t="n">
        <v>12638</v>
      </c>
      <c r="H41" s="86" t="n">
        <v>13104</v>
      </c>
      <c r="I41" s="85" t="n">
        <v>20881</v>
      </c>
      <c r="J41" s="86" t="n">
        <v>11896</v>
      </c>
      <c r="K41" s="86" t="n">
        <v>8985</v>
      </c>
      <c r="L41" s="85" t="n">
        <v>18414</v>
      </c>
      <c r="M41" s="86" t="n">
        <v>13559</v>
      </c>
      <c r="N41" s="86" t="n">
        <v>4855</v>
      </c>
      <c r="O41" s="85" t="n">
        <v>18893</v>
      </c>
      <c r="P41" s="87" t="n">
        <v>0.478630962936691</v>
      </c>
      <c r="Q41" s="88" t="s">
        <v>44</v>
      </c>
      <c r="R41" s="89" t="s">
        <v>44</v>
      </c>
      <c r="S41" s="90" t="s">
        <v>15</v>
      </c>
    </row>
    <row r="42" customFormat="false" ht="17" hidden="false" customHeight="false" outlineLevel="0" collapsed="false">
      <c r="A42" s="76" t="n">
        <v>3550</v>
      </c>
      <c r="B42" s="77" t="s">
        <v>16</v>
      </c>
      <c r="C42" s="85"/>
      <c r="D42" s="86"/>
      <c r="E42" s="86"/>
      <c r="F42" s="85"/>
      <c r="G42" s="86"/>
      <c r="H42" s="86"/>
      <c r="I42" s="85"/>
      <c r="J42" s="86"/>
      <c r="K42" s="86"/>
      <c r="L42" s="85" t="n">
        <v>56</v>
      </c>
      <c r="M42" s="86" t="n">
        <v>9</v>
      </c>
      <c r="N42" s="86" t="n">
        <v>47</v>
      </c>
      <c r="O42" s="85" t="n">
        <v>0</v>
      </c>
      <c r="P42" s="87" t="n">
        <v>0</v>
      </c>
      <c r="Q42" s="88"/>
      <c r="R42" s="89" t="s">
        <v>15</v>
      </c>
      <c r="S42" s="90" t="s">
        <v>15</v>
      </c>
    </row>
    <row r="43" customFormat="false" ht="17" hidden="false" customHeight="false" outlineLevel="0" collapsed="false">
      <c r="A43" s="76" t="n">
        <v>4760</v>
      </c>
      <c r="B43" s="77" t="s">
        <v>16</v>
      </c>
      <c r="C43" s="85" t="n">
        <v>459353</v>
      </c>
      <c r="D43" s="86" t="n">
        <v>445182</v>
      </c>
      <c r="E43" s="86" t="n">
        <v>14171</v>
      </c>
      <c r="F43" s="85" t="n">
        <v>501297</v>
      </c>
      <c r="G43" s="86" t="n">
        <v>499158</v>
      </c>
      <c r="H43" s="86" t="n">
        <v>2139</v>
      </c>
      <c r="I43" s="85" t="n">
        <v>501297</v>
      </c>
      <c r="J43" s="86" t="n">
        <v>474534</v>
      </c>
      <c r="K43" s="86" t="n">
        <v>26763</v>
      </c>
      <c r="L43" s="85" t="n">
        <v>491899</v>
      </c>
      <c r="M43" s="86" t="n">
        <v>495432</v>
      </c>
      <c r="N43" s="86" t="n">
        <v>-3533</v>
      </c>
      <c r="O43" s="85" t="n">
        <v>43073</v>
      </c>
      <c r="P43" s="87" t="n">
        <v>0.0303571491498546</v>
      </c>
      <c r="Q43" s="88"/>
      <c r="R43" s="89" t="s">
        <v>15</v>
      </c>
      <c r="S43" s="90" t="s">
        <v>15</v>
      </c>
    </row>
    <row r="44" customFormat="false" ht="17" hidden="false" customHeight="false" outlineLevel="0" collapsed="false">
      <c r="A44" s="76" t="n">
        <v>6084</v>
      </c>
      <c r="B44" s="77" t="s">
        <v>16</v>
      </c>
      <c r="C44" s="85" t="n">
        <v>1000</v>
      </c>
      <c r="D44" s="86" t="n">
        <v>153</v>
      </c>
      <c r="E44" s="86" t="n">
        <v>847</v>
      </c>
      <c r="F44" s="85" t="n">
        <v>1000</v>
      </c>
      <c r="G44" s="86" t="n">
        <v>148</v>
      </c>
      <c r="H44" s="86" t="n">
        <v>852</v>
      </c>
      <c r="I44" s="85" t="n">
        <v>0</v>
      </c>
      <c r="J44" s="86" t="n">
        <v>9</v>
      </c>
      <c r="K44" s="86" t="n">
        <v>-9</v>
      </c>
      <c r="L44" s="85" t="n">
        <v>375</v>
      </c>
      <c r="M44" s="86" t="n">
        <v>441</v>
      </c>
      <c r="N44" s="86" t="n">
        <v>-66</v>
      </c>
      <c r="O44" s="85" t="n">
        <v>1690</v>
      </c>
      <c r="P44" s="87" t="n">
        <v>5.43408360128617</v>
      </c>
      <c r="Q44" s="88"/>
      <c r="R44" s="89" t="s">
        <v>15</v>
      </c>
      <c r="S44" s="90" t="s">
        <v>15</v>
      </c>
    </row>
    <row r="45" customFormat="false" ht="17" hidden="false" customHeight="false" outlineLevel="0" collapsed="false">
      <c r="A45" s="76" t="n">
        <v>6728</v>
      </c>
      <c r="B45" s="77" t="s">
        <v>16</v>
      </c>
      <c r="C45" s="85" t="n">
        <v>11000</v>
      </c>
      <c r="D45" s="86" t="n">
        <v>12425</v>
      </c>
      <c r="E45" s="86" t="n">
        <v>-1425</v>
      </c>
      <c r="F45" s="85" t="n">
        <v>15825</v>
      </c>
      <c r="G45" s="86" t="n">
        <v>10713</v>
      </c>
      <c r="H45" s="86" t="n">
        <v>5112</v>
      </c>
      <c r="I45" s="85" t="n">
        <v>17000</v>
      </c>
      <c r="J45" s="86" t="n">
        <v>10717</v>
      </c>
      <c r="K45" s="86" t="n">
        <v>6283</v>
      </c>
      <c r="L45" s="85" t="n">
        <v>12000</v>
      </c>
      <c r="M45" s="86" t="n">
        <v>10503</v>
      </c>
      <c r="N45" s="86" t="n">
        <v>1497</v>
      </c>
      <c r="O45" s="85" t="n">
        <v>9970</v>
      </c>
      <c r="P45" s="87" t="n">
        <v>0.294482514177694</v>
      </c>
      <c r="Q45" s="88"/>
      <c r="R45" s="89" t="s">
        <v>44</v>
      </c>
      <c r="S45" s="90" t="s">
        <v>15</v>
      </c>
    </row>
    <row r="46" customFormat="false" ht="17" hidden="false" customHeight="false" outlineLevel="0" collapsed="false">
      <c r="A46" s="76" t="n">
        <v>12296</v>
      </c>
      <c r="B46" s="77" t="s">
        <v>16</v>
      </c>
      <c r="C46" s="85" t="n">
        <v>8887</v>
      </c>
      <c r="D46" s="86" t="n">
        <v>8327</v>
      </c>
      <c r="E46" s="86" t="n">
        <v>560</v>
      </c>
      <c r="F46" s="85" t="n">
        <v>8641</v>
      </c>
      <c r="G46" s="86" t="n">
        <v>7978</v>
      </c>
      <c r="H46" s="86" t="n">
        <v>663</v>
      </c>
      <c r="I46" s="85" t="n">
        <v>11200</v>
      </c>
      <c r="J46" s="86" t="n">
        <v>6122</v>
      </c>
      <c r="K46" s="86" t="n">
        <v>5078</v>
      </c>
      <c r="L46" s="85" t="n">
        <v>1490</v>
      </c>
      <c r="M46" s="86" t="n">
        <v>4388</v>
      </c>
      <c r="N46" s="86" t="n">
        <v>-2898</v>
      </c>
      <c r="O46" s="85" t="n">
        <v>6301</v>
      </c>
      <c r="P46" s="87" t="n">
        <v>0.280943463527733</v>
      </c>
      <c r="Q46" s="88"/>
      <c r="R46" s="89" t="s">
        <v>44</v>
      </c>
      <c r="S46" s="90" t="s">
        <v>15</v>
      </c>
    </row>
    <row r="47" customFormat="false" ht="17" hidden="false" customHeight="false" outlineLevel="0" collapsed="false">
      <c r="A47" s="76" t="n">
        <v>15966</v>
      </c>
      <c r="B47" s="77" t="s">
        <v>16</v>
      </c>
      <c r="C47" s="85" t="n">
        <v>48322</v>
      </c>
      <c r="D47" s="86" t="n">
        <v>54222</v>
      </c>
      <c r="E47" s="86" t="n">
        <v>-5900</v>
      </c>
      <c r="F47" s="85" t="n">
        <v>53322</v>
      </c>
      <c r="G47" s="86" t="n">
        <v>54223</v>
      </c>
      <c r="H47" s="86" t="n">
        <v>-901</v>
      </c>
      <c r="I47" s="85" t="n">
        <v>53372</v>
      </c>
      <c r="J47" s="86" t="n">
        <v>50534</v>
      </c>
      <c r="K47" s="86" t="n">
        <v>2838</v>
      </c>
      <c r="L47" s="85" t="n">
        <v>30259</v>
      </c>
      <c r="M47" s="86" t="n">
        <v>29509</v>
      </c>
      <c r="N47" s="86" t="n">
        <v>750</v>
      </c>
      <c r="O47" s="85" t="n">
        <v>-3963</v>
      </c>
      <c r="P47" s="87" t="n">
        <v>-0.0249276638570889</v>
      </c>
      <c r="Q47" s="88"/>
      <c r="R47" s="89" t="s">
        <v>15</v>
      </c>
      <c r="S47" s="90" t="s">
        <v>15</v>
      </c>
    </row>
    <row r="48" customFormat="false" ht="17" hidden="false" customHeight="false" outlineLevel="0" collapsed="false">
      <c r="A48" s="76" t="n">
        <v>16666</v>
      </c>
      <c r="B48" s="77" t="s">
        <v>16</v>
      </c>
      <c r="C48" s="85"/>
      <c r="D48" s="86"/>
      <c r="E48" s="86"/>
      <c r="F48" s="85"/>
      <c r="G48" s="86"/>
      <c r="H48" s="86"/>
      <c r="I48" s="85"/>
      <c r="J48" s="86"/>
      <c r="K48" s="86"/>
      <c r="L48" s="85" t="n">
        <v>307</v>
      </c>
      <c r="M48" s="86" t="n">
        <v>269</v>
      </c>
      <c r="N48" s="86" t="n">
        <v>38</v>
      </c>
      <c r="O48" s="85" t="n">
        <v>0</v>
      </c>
      <c r="P48" s="87" t="n">
        <v>0</v>
      </c>
      <c r="Q48" s="88"/>
      <c r="R48" s="89" t="s">
        <v>15</v>
      </c>
      <c r="S48" s="90" t="s">
        <v>15</v>
      </c>
    </row>
    <row r="49" customFormat="false" ht="17" hidden="false" customHeight="false" outlineLevel="0" collapsed="false">
      <c r="A49" s="76" t="n">
        <v>30069</v>
      </c>
      <c r="B49" s="77" t="s">
        <v>16</v>
      </c>
      <c r="C49" s="85" t="n">
        <v>9377</v>
      </c>
      <c r="D49" s="86" t="n">
        <v>10019</v>
      </c>
      <c r="E49" s="86" t="n">
        <v>-642</v>
      </c>
      <c r="F49" s="85" t="n">
        <v>9377</v>
      </c>
      <c r="G49" s="86" t="n">
        <v>10026</v>
      </c>
      <c r="H49" s="86" t="n">
        <v>-649</v>
      </c>
      <c r="I49" s="85" t="n">
        <v>9377</v>
      </c>
      <c r="J49" s="86" t="n">
        <v>10079</v>
      </c>
      <c r="K49" s="86" t="n">
        <v>-702</v>
      </c>
      <c r="L49" s="85" t="n">
        <v>9377</v>
      </c>
      <c r="M49" s="86" t="n">
        <v>10129</v>
      </c>
      <c r="N49" s="86" t="n">
        <v>-752</v>
      </c>
      <c r="O49" s="85" t="n">
        <v>-1993</v>
      </c>
      <c r="P49" s="87" t="n">
        <v>-0.0661576763485477</v>
      </c>
      <c r="Q49" s="88"/>
      <c r="R49" s="89"/>
      <c r="S49" s="90" t="s">
        <v>15</v>
      </c>
    </row>
    <row r="50" customFormat="false" ht="17" hidden="false" customHeight="false" outlineLevel="0" collapsed="false">
      <c r="A50" s="76" t="n">
        <v>42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v>0</v>
      </c>
      <c r="P50" s="87" t="n">
        <v>0</v>
      </c>
      <c r="Q50" s="88"/>
      <c r="R50" s="89" t="s">
        <v>15</v>
      </c>
      <c r="S50" s="90" t="s">
        <v>15</v>
      </c>
    </row>
    <row r="51" customFormat="false" ht="17" hidden="false" customHeight="false" outlineLevel="0" collapsed="false">
      <c r="A51" s="76" t="n">
        <v>51</v>
      </c>
      <c r="B51" s="77" t="s">
        <v>17</v>
      </c>
      <c r="C51" s="85" t="n">
        <v>0</v>
      </c>
      <c r="D51" s="86" t="n">
        <v>131</v>
      </c>
      <c r="E51" s="86" t="n">
        <v>-131</v>
      </c>
      <c r="F51" s="85" t="n">
        <v>0</v>
      </c>
      <c r="G51" s="86" t="n">
        <v>130</v>
      </c>
      <c r="H51" s="86" t="n">
        <v>-130</v>
      </c>
      <c r="I51" s="85" t="n">
        <v>0</v>
      </c>
      <c r="J51" s="86" t="n">
        <v>118</v>
      </c>
      <c r="K51" s="86" t="n">
        <v>-118</v>
      </c>
      <c r="L51" s="85"/>
      <c r="M51" s="86"/>
      <c r="N51" s="86"/>
      <c r="O51" s="85" t="n">
        <v>-379</v>
      </c>
      <c r="P51" s="87" t="n">
        <v>-0.997368421052632</v>
      </c>
      <c r="Q51" s="88"/>
      <c r="R51" s="89" t="s">
        <v>15</v>
      </c>
      <c r="S51" s="90" t="s">
        <v>15</v>
      </c>
    </row>
    <row r="52" customFormat="false" ht="17" hidden="false" customHeight="false" outlineLevel="0" collapsed="false">
      <c r="A52" s="76" t="n">
        <v>62</v>
      </c>
      <c r="B52" s="77" t="s">
        <v>17</v>
      </c>
      <c r="C52" s="85" t="n">
        <v>0</v>
      </c>
      <c r="D52" s="86" t="n">
        <v>0</v>
      </c>
      <c r="E52" s="86" t="n">
        <v>0</v>
      </c>
      <c r="F52" s="85" t="n">
        <v>0</v>
      </c>
      <c r="G52" s="86" t="n">
        <v>0</v>
      </c>
      <c r="H52" s="86" t="n">
        <v>0</v>
      </c>
      <c r="I52" s="85" t="n">
        <v>0</v>
      </c>
      <c r="J52" s="86" t="n">
        <v>0</v>
      </c>
      <c r="K52" s="86" t="n">
        <v>0</v>
      </c>
      <c r="L52" s="85" t="n">
        <v>0</v>
      </c>
      <c r="M52" s="86" t="n">
        <v>0</v>
      </c>
      <c r="N52" s="86" t="n">
        <v>0</v>
      </c>
      <c r="O52" s="85" t="n">
        <v>0</v>
      </c>
      <c r="P52" s="87" t="n">
        <v>0</v>
      </c>
      <c r="Q52" s="88"/>
      <c r="R52" s="89" t="s">
        <v>15</v>
      </c>
      <c r="S52" s="90" t="s">
        <v>15</v>
      </c>
    </row>
    <row r="53" customFormat="false" ht="17" hidden="false" customHeight="false" outlineLevel="0" collapsed="false">
      <c r="A53" s="76" t="n">
        <v>145</v>
      </c>
      <c r="B53" s="77" t="s">
        <v>17</v>
      </c>
      <c r="C53" s="85" t="n">
        <v>0</v>
      </c>
      <c r="D53" s="86" t="n">
        <v>0</v>
      </c>
      <c r="E53" s="86" t="n">
        <v>0</v>
      </c>
      <c r="F53" s="85" t="n">
        <v>0</v>
      </c>
      <c r="G53" s="86" t="n">
        <v>0</v>
      </c>
      <c r="H53" s="86" t="n">
        <v>0</v>
      </c>
      <c r="I53" s="85" t="n">
        <v>0</v>
      </c>
      <c r="J53" s="86" t="n">
        <v>0</v>
      </c>
      <c r="K53" s="86" t="n">
        <v>0</v>
      </c>
      <c r="L53" s="85" t="n">
        <v>0</v>
      </c>
      <c r="M53" s="86" t="n">
        <v>0</v>
      </c>
      <c r="N53" s="86" t="n">
        <v>0</v>
      </c>
      <c r="O53" s="85" t="n">
        <v>0</v>
      </c>
      <c r="P53" s="87" t="n">
        <v>0</v>
      </c>
      <c r="Q53" s="88"/>
      <c r="R53" s="89" t="s">
        <v>15</v>
      </c>
      <c r="S53" s="90" t="s">
        <v>15</v>
      </c>
    </row>
    <row r="54" customFormat="false" ht="17" hidden="false" customHeight="false" outlineLevel="0" collapsed="false">
      <c r="A54" s="76" t="n">
        <v>254</v>
      </c>
      <c r="B54" s="77" t="s">
        <v>17</v>
      </c>
      <c r="C54" s="85" t="n">
        <v>11934</v>
      </c>
      <c r="D54" s="86" t="n">
        <v>12017</v>
      </c>
      <c r="E54" s="86" t="n">
        <v>-83</v>
      </c>
      <c r="F54" s="85" t="n">
        <v>11934</v>
      </c>
      <c r="G54" s="86" t="n">
        <v>10638</v>
      </c>
      <c r="H54" s="86" t="n">
        <v>1296</v>
      </c>
      <c r="I54" s="85" t="n">
        <v>11934</v>
      </c>
      <c r="J54" s="86" t="n">
        <v>10204</v>
      </c>
      <c r="K54" s="86" t="n">
        <v>1730</v>
      </c>
      <c r="L54" s="85" t="n">
        <v>8647</v>
      </c>
      <c r="M54" s="86" t="n">
        <v>10888</v>
      </c>
      <c r="N54" s="86" t="n">
        <v>-2241</v>
      </c>
      <c r="O54" s="85" t="n">
        <v>2943</v>
      </c>
      <c r="P54" s="87" t="n">
        <v>0.089561777236762</v>
      </c>
      <c r="Q54" s="88"/>
      <c r="R54" s="89" t="s">
        <v>15</v>
      </c>
      <c r="S54" s="90" t="s">
        <v>15</v>
      </c>
    </row>
    <row r="55" customFormat="false" ht="17" hidden="false" customHeight="false" outlineLevel="0" collapsed="false">
      <c r="A55" s="76" t="n">
        <v>282</v>
      </c>
      <c r="B55" s="92" t="s">
        <v>17</v>
      </c>
      <c r="C55" s="85" t="n">
        <v>0</v>
      </c>
      <c r="D55" s="86" t="n">
        <v>0</v>
      </c>
      <c r="E55" s="93" t="n">
        <v>0</v>
      </c>
      <c r="F55" s="94" t="n">
        <v>0</v>
      </c>
      <c r="G55" s="86" t="n">
        <v>0</v>
      </c>
      <c r="H55" s="95" t="n">
        <v>0</v>
      </c>
      <c r="I55" s="85" t="n">
        <v>0</v>
      </c>
      <c r="J55" s="86" t="n">
        <v>0</v>
      </c>
      <c r="K55" s="93" t="n">
        <v>0</v>
      </c>
      <c r="L55" s="94" t="n">
        <v>0</v>
      </c>
      <c r="M55" s="86" t="n">
        <v>0</v>
      </c>
      <c r="N55" s="95" t="n">
        <v>0</v>
      </c>
      <c r="O55" s="85" t="n">
        <v>0</v>
      </c>
      <c r="P55" s="87" t="n">
        <v>0</v>
      </c>
      <c r="Q55" s="88"/>
      <c r="R55" s="89" t="s">
        <v>15</v>
      </c>
      <c r="S55" s="90" t="s">
        <v>15</v>
      </c>
    </row>
    <row r="56" customFormat="false" ht="17" hidden="false" customHeight="false" outlineLevel="0" collapsed="false">
      <c r="A56" s="76" t="n">
        <v>283</v>
      </c>
      <c r="B56" s="92" t="s">
        <v>17</v>
      </c>
      <c r="C56" s="85" t="n">
        <v>0</v>
      </c>
      <c r="D56" s="86" t="n">
        <v>0</v>
      </c>
      <c r="E56" s="93" t="n">
        <v>0</v>
      </c>
      <c r="F56" s="94" t="n">
        <v>0</v>
      </c>
      <c r="G56" s="86" t="n">
        <v>0</v>
      </c>
      <c r="H56" s="95" t="n">
        <v>0</v>
      </c>
      <c r="I56" s="85" t="n">
        <v>0</v>
      </c>
      <c r="J56" s="86" t="n">
        <v>0</v>
      </c>
      <c r="K56" s="93" t="n">
        <v>0</v>
      </c>
      <c r="L56" s="94" t="n">
        <v>0</v>
      </c>
      <c r="M56" s="86" t="n">
        <v>0</v>
      </c>
      <c r="N56" s="95" t="n">
        <v>0</v>
      </c>
      <c r="O56" s="85" t="n">
        <v>0</v>
      </c>
      <c r="P56" s="87" t="n">
        <v>0</v>
      </c>
      <c r="Q56" s="88"/>
      <c r="R56" s="89" t="s">
        <v>15</v>
      </c>
      <c r="S56" s="90" t="s">
        <v>15</v>
      </c>
    </row>
    <row r="57" customFormat="false" ht="17" hidden="false" customHeight="false" outlineLevel="0" collapsed="false">
      <c r="A57" s="76" t="n">
        <v>288</v>
      </c>
      <c r="B57" s="92" t="s">
        <v>17</v>
      </c>
      <c r="C57" s="85" t="n">
        <v>0</v>
      </c>
      <c r="D57" s="86" t="n">
        <v>0</v>
      </c>
      <c r="E57" s="93" t="n">
        <v>0</v>
      </c>
      <c r="F57" s="94" t="n">
        <v>0</v>
      </c>
      <c r="G57" s="86" t="n">
        <v>0</v>
      </c>
      <c r="H57" s="95" t="n">
        <v>0</v>
      </c>
      <c r="I57" s="85" t="n">
        <v>0</v>
      </c>
      <c r="J57" s="86" t="n">
        <v>0</v>
      </c>
      <c r="K57" s="93" t="n">
        <v>0</v>
      </c>
      <c r="L57" s="94" t="n">
        <v>0</v>
      </c>
      <c r="M57" s="86" t="n">
        <v>0</v>
      </c>
      <c r="N57" s="95" t="n">
        <v>0</v>
      </c>
      <c r="O57" s="85" t="n">
        <v>0</v>
      </c>
      <c r="P57" s="87" t="n">
        <v>0</v>
      </c>
      <c r="Q57" s="88"/>
      <c r="R57" s="89" t="s">
        <v>15</v>
      </c>
      <c r="S57" s="90" t="s">
        <v>15</v>
      </c>
    </row>
    <row r="58" customFormat="false" ht="17" hidden="false" customHeight="false" outlineLevel="0" collapsed="false">
      <c r="A58" s="76" t="n">
        <v>295</v>
      </c>
      <c r="B58" s="77" t="s">
        <v>17</v>
      </c>
      <c r="C58" s="85" t="n">
        <v>0</v>
      </c>
      <c r="D58" s="86" t="n">
        <v>0</v>
      </c>
      <c r="E58" s="86" t="n">
        <v>0</v>
      </c>
      <c r="F58" s="85" t="n">
        <v>0</v>
      </c>
      <c r="G58" s="86" t="n">
        <v>0</v>
      </c>
      <c r="H58" s="86" t="n">
        <v>0</v>
      </c>
      <c r="I58" s="85" t="n">
        <v>0</v>
      </c>
      <c r="J58" s="86" t="n">
        <v>0</v>
      </c>
      <c r="K58" s="86" t="n">
        <v>0</v>
      </c>
      <c r="L58" s="85" t="n">
        <v>0</v>
      </c>
      <c r="M58" s="86" t="n">
        <v>0</v>
      </c>
      <c r="N58" s="86" t="n">
        <v>0</v>
      </c>
      <c r="O58" s="85" t="n">
        <v>0</v>
      </c>
      <c r="P58" s="87" t="n">
        <v>0</v>
      </c>
      <c r="Q58" s="88"/>
      <c r="R58" s="89" t="s">
        <v>15</v>
      </c>
      <c r="S58" s="90" t="s">
        <v>15</v>
      </c>
    </row>
    <row r="59" customFormat="false" ht="17" hidden="false" customHeight="false" outlineLevel="0" collapsed="false">
      <c r="A59" s="76" t="n">
        <v>303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v>0</v>
      </c>
      <c r="P59" s="87" t="n">
        <v>0</v>
      </c>
      <c r="Q59" s="88"/>
      <c r="R59" s="89" t="s">
        <v>15</v>
      </c>
      <c r="S59" s="90" t="s">
        <v>15</v>
      </c>
    </row>
    <row r="60" customFormat="false" ht="17" hidden="false" customHeight="false" outlineLevel="0" collapsed="false">
      <c r="A60" s="76" t="n">
        <v>308</v>
      </c>
      <c r="B60" s="77" t="s">
        <v>17</v>
      </c>
      <c r="C60" s="85"/>
      <c r="D60" s="86"/>
      <c r="E60" s="86"/>
      <c r="F60" s="85"/>
      <c r="G60" s="86"/>
      <c r="H60" s="86"/>
      <c r="I60" s="85"/>
      <c r="J60" s="86"/>
      <c r="K60" s="86"/>
      <c r="L60" s="85" t="n">
        <v>0</v>
      </c>
      <c r="M60" s="86" t="n">
        <v>7</v>
      </c>
      <c r="N60" s="86" t="n">
        <v>-7</v>
      </c>
      <c r="O60" s="85" t="n">
        <v>0</v>
      </c>
      <c r="P60" s="87" t="n">
        <v>0</v>
      </c>
      <c r="Q60" s="88"/>
      <c r="R60" s="89" t="s">
        <v>15</v>
      </c>
      <c r="S60" s="90" t="s">
        <v>15</v>
      </c>
    </row>
    <row r="61" customFormat="false" ht="17" hidden="false" customHeight="false" outlineLevel="0" collapsed="false">
      <c r="A61" s="76" t="n">
        <v>376</v>
      </c>
      <c r="B61" s="77" t="s">
        <v>17</v>
      </c>
      <c r="C61" s="85"/>
      <c r="D61" s="86"/>
      <c r="E61" s="86"/>
      <c r="F61" s="85"/>
      <c r="G61" s="86"/>
      <c r="H61" s="86"/>
      <c r="I61" s="85"/>
      <c r="J61" s="86"/>
      <c r="K61" s="86"/>
      <c r="L61" s="85" t="n">
        <v>0</v>
      </c>
      <c r="M61" s="86" t="n">
        <v>0</v>
      </c>
      <c r="N61" s="86" t="n">
        <v>0</v>
      </c>
      <c r="O61" s="85" t="n">
        <v>0</v>
      </c>
      <c r="P61" s="87" t="n">
        <v>0</v>
      </c>
      <c r="Q61" s="88"/>
      <c r="R61" s="89" t="s">
        <v>15</v>
      </c>
      <c r="S61" s="90" t="s">
        <v>15</v>
      </c>
    </row>
    <row r="62" customFormat="false" ht="17" hidden="false" customHeight="false" outlineLevel="0" collapsed="false">
      <c r="A62" s="76" t="n">
        <v>399</v>
      </c>
      <c r="B62" s="77" t="s">
        <v>17</v>
      </c>
      <c r="C62" s="85" t="n">
        <v>100</v>
      </c>
      <c r="D62" s="86" t="n">
        <v>177</v>
      </c>
      <c r="E62" s="86" t="n">
        <v>-77</v>
      </c>
      <c r="F62" s="85" t="n">
        <v>100</v>
      </c>
      <c r="G62" s="86" t="n">
        <v>166</v>
      </c>
      <c r="H62" s="86" t="n">
        <v>-66</v>
      </c>
      <c r="I62" s="85" t="n">
        <v>100</v>
      </c>
      <c r="J62" s="86" t="n">
        <v>156</v>
      </c>
      <c r="K62" s="86" t="n">
        <v>-56</v>
      </c>
      <c r="L62" s="85" t="n">
        <v>100</v>
      </c>
      <c r="M62" s="86" t="n">
        <v>193</v>
      </c>
      <c r="N62" s="86" t="n">
        <v>-93</v>
      </c>
      <c r="O62" s="85" t="n">
        <v>-199</v>
      </c>
      <c r="P62" s="87" t="n">
        <v>-0.398</v>
      </c>
      <c r="Q62" s="88"/>
      <c r="R62" s="89" t="s">
        <v>15</v>
      </c>
      <c r="S62" s="90" t="s">
        <v>15</v>
      </c>
    </row>
    <row r="63" customFormat="false" ht="17" hidden="false" customHeight="false" outlineLevel="0" collapsed="false">
      <c r="A63" s="76" t="n">
        <v>447</v>
      </c>
      <c r="B63" s="77" t="s">
        <v>17</v>
      </c>
      <c r="C63" s="85"/>
      <c r="D63" s="86"/>
      <c r="E63" s="86"/>
      <c r="F63" s="85"/>
      <c r="G63" s="86"/>
      <c r="H63" s="86"/>
      <c r="I63" s="85"/>
      <c r="J63" s="86"/>
      <c r="K63" s="86"/>
      <c r="L63" s="85" t="n">
        <v>0</v>
      </c>
      <c r="M63" s="86" t="n">
        <v>35</v>
      </c>
      <c r="N63" s="86" t="n">
        <v>-35</v>
      </c>
      <c r="O63" s="85" t="n">
        <v>0</v>
      </c>
      <c r="P63" s="87" t="n">
        <v>0</v>
      </c>
      <c r="Q63" s="88"/>
      <c r="R63" s="89" t="s">
        <v>15</v>
      </c>
      <c r="S63" s="90" t="s">
        <v>15</v>
      </c>
    </row>
    <row r="64" customFormat="false" ht="17" hidden="false" customHeight="false" outlineLevel="0" collapsed="false">
      <c r="A64" s="76" t="n">
        <v>451</v>
      </c>
      <c r="B64" s="77" t="s">
        <v>17</v>
      </c>
      <c r="C64" s="85"/>
      <c r="D64" s="86"/>
      <c r="E64" s="86"/>
      <c r="F64" s="85"/>
      <c r="G64" s="86"/>
      <c r="H64" s="86"/>
      <c r="I64" s="85"/>
      <c r="J64" s="86"/>
      <c r="K64" s="86"/>
      <c r="L64" s="85" t="n">
        <v>0</v>
      </c>
      <c r="M64" s="86" t="n">
        <v>52</v>
      </c>
      <c r="N64" s="86" t="n">
        <v>-52</v>
      </c>
      <c r="O64" s="85" t="n">
        <v>0</v>
      </c>
      <c r="P64" s="87" t="n">
        <v>0</v>
      </c>
      <c r="Q64" s="88"/>
      <c r="R64" s="89" t="s">
        <v>15</v>
      </c>
      <c r="S64" s="90" t="s">
        <v>15</v>
      </c>
    </row>
    <row r="65" customFormat="false" ht="17" hidden="false" customHeight="false" outlineLevel="0" collapsed="false">
      <c r="A65" s="76" t="n">
        <v>476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0</v>
      </c>
      <c r="N65" s="86" t="n">
        <v>0</v>
      </c>
      <c r="O65" s="85" t="n">
        <v>0</v>
      </c>
      <c r="P65" s="87" t="n">
        <v>0</v>
      </c>
      <c r="Q65" s="88"/>
      <c r="R65" s="89" t="s">
        <v>15</v>
      </c>
      <c r="S65" s="90" t="s">
        <v>15</v>
      </c>
    </row>
    <row r="66" customFormat="false" ht="17" hidden="false" customHeight="false" outlineLevel="0" collapsed="false">
      <c r="A66" s="76" t="n">
        <v>483</v>
      </c>
      <c r="B66" s="77" t="s">
        <v>17</v>
      </c>
      <c r="C66" s="85"/>
      <c r="D66" s="86"/>
      <c r="E66" s="86"/>
      <c r="F66" s="85"/>
      <c r="G66" s="86"/>
      <c r="H66" s="86"/>
      <c r="I66" s="85"/>
      <c r="J66" s="86"/>
      <c r="K66" s="86"/>
      <c r="L66" s="85" t="n">
        <v>0</v>
      </c>
      <c r="M66" s="86" t="n">
        <v>0</v>
      </c>
      <c r="N66" s="86" t="n">
        <v>0</v>
      </c>
      <c r="O66" s="85" t="n">
        <v>0</v>
      </c>
      <c r="P66" s="87" t="n">
        <v>0</v>
      </c>
      <c r="Q66" s="88"/>
      <c r="R66" s="89" t="s">
        <v>15</v>
      </c>
      <c r="S66" s="90" t="s">
        <v>15</v>
      </c>
    </row>
    <row r="67" customFormat="false" ht="17" hidden="false" customHeight="false" outlineLevel="0" collapsed="false">
      <c r="A67" s="76" t="n">
        <v>510</v>
      </c>
      <c r="B67" s="77" t="s">
        <v>17</v>
      </c>
      <c r="C67" s="85" t="n">
        <v>0</v>
      </c>
      <c r="D67" s="86" t="n">
        <v>62</v>
      </c>
      <c r="E67" s="86" t="n">
        <v>-62</v>
      </c>
      <c r="F67" s="85" t="n">
        <v>0</v>
      </c>
      <c r="G67" s="86" t="n">
        <v>62</v>
      </c>
      <c r="H67" s="86" t="n">
        <v>-62</v>
      </c>
      <c r="I67" s="85" t="n">
        <v>0</v>
      </c>
      <c r="J67" s="86" t="n">
        <v>62</v>
      </c>
      <c r="K67" s="86" t="n">
        <v>-62</v>
      </c>
      <c r="L67" s="85"/>
      <c r="M67" s="86"/>
      <c r="N67" s="86"/>
      <c r="O67" s="85" t="n">
        <v>-186</v>
      </c>
      <c r="P67" s="87" t="n">
        <v>-0.994652406417112</v>
      </c>
      <c r="Q67" s="88"/>
      <c r="R67" s="89" t="s">
        <v>15</v>
      </c>
      <c r="S67" s="90" t="s">
        <v>15</v>
      </c>
    </row>
    <row r="68" customFormat="false" ht="17" hidden="false" customHeight="false" outlineLevel="0" collapsed="false">
      <c r="A68" s="76" t="n">
        <v>512</v>
      </c>
      <c r="B68" s="96" t="s">
        <v>17</v>
      </c>
      <c r="C68" s="94" t="n">
        <v>800</v>
      </c>
      <c r="D68" s="86" t="n">
        <v>811</v>
      </c>
      <c r="E68" s="95" t="n">
        <v>-11</v>
      </c>
      <c r="F68" s="85" t="n">
        <v>100</v>
      </c>
      <c r="G68" s="86" t="n">
        <v>824</v>
      </c>
      <c r="H68" s="93" t="n">
        <v>-724</v>
      </c>
      <c r="I68" s="94" t="n">
        <v>1100</v>
      </c>
      <c r="J68" s="86" t="n">
        <v>859</v>
      </c>
      <c r="K68" s="95" t="n">
        <v>241</v>
      </c>
      <c r="L68" s="85" t="n">
        <v>710</v>
      </c>
      <c r="M68" s="86" t="n">
        <v>698</v>
      </c>
      <c r="N68" s="93" t="n">
        <v>12</v>
      </c>
      <c r="O68" s="85" t="n">
        <v>-494</v>
      </c>
      <c r="P68" s="87" t="n">
        <v>-0.197995991983968</v>
      </c>
      <c r="Q68" s="88"/>
      <c r="R68" s="89" t="s">
        <v>15</v>
      </c>
      <c r="S68" s="90" t="s">
        <v>15</v>
      </c>
    </row>
    <row r="69" customFormat="false" ht="17" hidden="false" customHeight="false" outlineLevel="0" collapsed="false">
      <c r="A69" s="76" t="n">
        <v>543</v>
      </c>
      <c r="B69" s="96" t="s">
        <v>17</v>
      </c>
      <c r="C69" s="94"/>
      <c r="D69" s="86"/>
      <c r="E69" s="95"/>
      <c r="F69" s="85"/>
      <c r="G69" s="86"/>
      <c r="H69" s="93"/>
      <c r="I69" s="94"/>
      <c r="J69" s="86"/>
      <c r="K69" s="95"/>
      <c r="L69" s="85" t="n">
        <v>0</v>
      </c>
      <c r="M69" s="86" t="n">
        <v>17</v>
      </c>
      <c r="N69" s="93" t="n">
        <v>-17</v>
      </c>
      <c r="O69" s="85" t="n">
        <v>0</v>
      </c>
      <c r="P69" s="87" t="n">
        <v>0</v>
      </c>
      <c r="Q69" s="88"/>
      <c r="R69" s="89" t="s">
        <v>15</v>
      </c>
      <c r="S69" s="90" t="s">
        <v>15</v>
      </c>
    </row>
    <row r="70" customFormat="false" ht="17" hidden="false" customHeight="false" outlineLevel="0" collapsed="false">
      <c r="A70" s="76" t="n">
        <v>544</v>
      </c>
      <c r="B70" s="96" t="s">
        <v>17</v>
      </c>
      <c r="C70" s="94"/>
      <c r="D70" s="86"/>
      <c r="E70" s="95"/>
      <c r="F70" s="85"/>
      <c r="G70" s="86"/>
      <c r="H70" s="93"/>
      <c r="I70" s="94"/>
      <c r="J70" s="86"/>
      <c r="K70" s="95"/>
      <c r="L70" s="85" t="n">
        <v>0</v>
      </c>
      <c r="M70" s="86" t="n">
        <v>502</v>
      </c>
      <c r="N70" s="93" t="n">
        <v>-502</v>
      </c>
      <c r="O70" s="85" t="n">
        <v>0</v>
      </c>
      <c r="P70" s="87" t="n">
        <v>0</v>
      </c>
      <c r="Q70" s="88"/>
      <c r="R70" s="89" t="s">
        <v>15</v>
      </c>
      <c r="S70" s="90" t="s">
        <v>15</v>
      </c>
    </row>
    <row r="71" customFormat="false" ht="17" hidden="false" customHeight="false" outlineLevel="0" collapsed="false">
      <c r="A71" s="76" t="n">
        <v>545</v>
      </c>
      <c r="B71" s="96" t="s">
        <v>17</v>
      </c>
      <c r="C71" s="94"/>
      <c r="D71" s="86"/>
      <c r="E71" s="95"/>
      <c r="F71" s="85"/>
      <c r="G71" s="86"/>
      <c r="H71" s="93"/>
      <c r="I71" s="94"/>
      <c r="J71" s="86"/>
      <c r="K71" s="95"/>
      <c r="L71" s="85" t="n">
        <v>0</v>
      </c>
      <c r="M71" s="86" t="n">
        <v>0</v>
      </c>
      <c r="N71" s="93" t="n">
        <v>0</v>
      </c>
      <c r="O71" s="85" t="n">
        <v>0</v>
      </c>
      <c r="P71" s="87" t="n">
        <v>0</v>
      </c>
      <c r="Q71" s="88"/>
      <c r="R71" s="89"/>
      <c r="S71" s="90" t="s">
        <v>15</v>
      </c>
    </row>
    <row r="72" customFormat="false" ht="17" hidden="false" customHeight="false" outlineLevel="0" collapsed="false">
      <c r="A72" s="76" t="n">
        <v>547</v>
      </c>
      <c r="B72" s="96" t="s">
        <v>17</v>
      </c>
      <c r="C72" s="94"/>
      <c r="D72" s="86"/>
      <c r="E72" s="95"/>
      <c r="F72" s="85"/>
      <c r="G72" s="86"/>
      <c r="H72" s="93"/>
      <c r="I72" s="94"/>
      <c r="J72" s="86"/>
      <c r="K72" s="95"/>
      <c r="L72" s="85" t="n">
        <v>0</v>
      </c>
      <c r="M72" s="86" t="n">
        <v>110</v>
      </c>
      <c r="N72" s="93" t="n">
        <v>-110</v>
      </c>
      <c r="O72" s="85" t="n">
        <v>0</v>
      </c>
      <c r="P72" s="87" t="n">
        <v>0</v>
      </c>
      <c r="Q72" s="88"/>
      <c r="R72" s="89" t="s">
        <v>15</v>
      </c>
      <c r="S72" s="90" t="s">
        <v>15</v>
      </c>
    </row>
    <row r="73" customFormat="false" ht="17" hidden="false" customHeight="false" outlineLevel="0" collapsed="false">
      <c r="A73" s="76" t="n">
        <v>555</v>
      </c>
      <c r="B73" s="77" t="s">
        <v>17</v>
      </c>
      <c r="C73" s="85"/>
      <c r="D73" s="86"/>
      <c r="E73" s="86"/>
      <c r="F73" s="85"/>
      <c r="G73" s="86"/>
      <c r="H73" s="86"/>
      <c r="I73" s="85"/>
      <c r="J73" s="86"/>
      <c r="K73" s="86"/>
      <c r="L73" s="85" t="n">
        <v>467</v>
      </c>
      <c r="M73" s="86" t="n">
        <v>854</v>
      </c>
      <c r="N73" s="86" t="n">
        <v>-387</v>
      </c>
      <c r="O73" s="85" t="n">
        <v>0</v>
      </c>
      <c r="P73" s="87" t="n">
        <v>0</v>
      </c>
      <c r="Q73" s="88"/>
      <c r="R73" s="89" t="s">
        <v>15</v>
      </c>
      <c r="S73" s="90" t="s">
        <v>15</v>
      </c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</row>
    <row r="74" customFormat="false" ht="17" hidden="false" customHeight="false" outlineLevel="0" collapsed="false">
      <c r="A74" s="76" t="n">
        <v>619</v>
      </c>
      <c r="B74" s="77" t="s">
        <v>17</v>
      </c>
      <c r="C74" s="85"/>
      <c r="D74" s="86"/>
      <c r="E74" s="86"/>
      <c r="F74" s="85"/>
      <c r="G74" s="86"/>
      <c r="H74" s="86"/>
      <c r="I74" s="85"/>
      <c r="J74" s="86"/>
      <c r="K74" s="86"/>
      <c r="L74" s="85" t="n">
        <v>0</v>
      </c>
      <c r="M74" s="86" t="n">
        <v>14</v>
      </c>
      <c r="N74" s="86" t="n">
        <v>-14</v>
      </c>
      <c r="O74" s="85" t="n">
        <v>0</v>
      </c>
      <c r="P74" s="87" t="n">
        <v>0</v>
      </c>
      <c r="Q74" s="88"/>
      <c r="R74" s="89" t="s">
        <v>15</v>
      </c>
      <c r="S74" s="90" t="s">
        <v>15</v>
      </c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</row>
    <row r="75" customFormat="false" ht="17" hidden="false" customHeight="false" outlineLevel="0" collapsed="false">
      <c r="A75" s="76" t="n">
        <v>635</v>
      </c>
      <c r="B75" s="77" t="s">
        <v>17</v>
      </c>
      <c r="C75" s="85"/>
      <c r="D75" s="86"/>
      <c r="E75" s="86"/>
      <c r="F75" s="85"/>
      <c r="G75" s="86"/>
      <c r="H75" s="86"/>
      <c r="I75" s="85"/>
      <c r="J75" s="86"/>
      <c r="K75" s="86"/>
      <c r="L75" s="85" t="n">
        <v>720</v>
      </c>
      <c r="M75" s="86" t="n">
        <v>824</v>
      </c>
      <c r="N75" s="86" t="n">
        <v>-104</v>
      </c>
      <c r="O75" s="85" t="n">
        <v>0</v>
      </c>
      <c r="P75" s="87" t="n">
        <v>0</v>
      </c>
      <c r="Q75" s="88"/>
      <c r="R75" s="89" t="s">
        <v>15</v>
      </c>
      <c r="S75" s="90" t="s">
        <v>15</v>
      </c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</row>
    <row r="76" customFormat="false" ht="17" hidden="false" customHeight="false" outlineLevel="0" collapsed="false">
      <c r="A76" s="76" t="n">
        <v>650</v>
      </c>
      <c r="B76" s="77" t="s">
        <v>17</v>
      </c>
      <c r="C76" s="85" t="n">
        <v>0</v>
      </c>
      <c r="D76" s="86" t="n">
        <v>0</v>
      </c>
      <c r="E76" s="86" t="n">
        <v>0</v>
      </c>
      <c r="F76" s="85" t="n">
        <v>0</v>
      </c>
      <c r="G76" s="86" t="n">
        <v>0</v>
      </c>
      <c r="H76" s="86" t="n">
        <v>0</v>
      </c>
      <c r="I76" s="85" t="n">
        <v>0</v>
      </c>
      <c r="J76" s="86" t="n">
        <v>0</v>
      </c>
      <c r="K76" s="86" t="n">
        <v>0</v>
      </c>
      <c r="L76" s="85" t="n">
        <v>0</v>
      </c>
      <c r="M76" s="86" t="n">
        <v>0</v>
      </c>
      <c r="N76" s="86" t="n">
        <v>0</v>
      </c>
      <c r="O76" s="85" t="n">
        <v>0</v>
      </c>
      <c r="P76" s="87" t="n">
        <v>0</v>
      </c>
      <c r="Q76" s="88"/>
      <c r="R76" s="89" t="s">
        <v>15</v>
      </c>
      <c r="S76" s="90" t="s">
        <v>15</v>
      </c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</row>
    <row r="77" customFormat="false" ht="17" hidden="false" customHeight="false" outlineLevel="0" collapsed="false">
      <c r="A77" s="76" t="n">
        <v>654</v>
      </c>
      <c r="B77" s="77" t="s">
        <v>17</v>
      </c>
      <c r="C77" s="85"/>
      <c r="D77" s="86"/>
      <c r="E77" s="86"/>
      <c r="F77" s="85"/>
      <c r="G77" s="86"/>
      <c r="H77" s="86"/>
      <c r="I77" s="85"/>
      <c r="J77" s="86"/>
      <c r="K77" s="86"/>
      <c r="L77" s="85" t="n">
        <v>400</v>
      </c>
      <c r="M77" s="86" t="n">
        <v>1738</v>
      </c>
      <c r="N77" s="86" t="n">
        <v>-1338</v>
      </c>
      <c r="O77" s="85" t="n">
        <v>0</v>
      </c>
      <c r="P77" s="87" t="n">
        <v>0</v>
      </c>
      <c r="Q77" s="88"/>
      <c r="R77" s="89" t="s">
        <v>15</v>
      </c>
      <c r="S77" s="90" t="s">
        <v>15</v>
      </c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</row>
    <row r="78" customFormat="false" ht="17" hidden="false" customHeight="false" outlineLevel="0" collapsed="false">
      <c r="A78" s="76" t="n">
        <v>713</v>
      </c>
      <c r="B78" s="77" t="s">
        <v>17</v>
      </c>
      <c r="C78" s="85"/>
      <c r="D78" s="86"/>
      <c r="E78" s="86"/>
      <c r="F78" s="85"/>
      <c r="G78" s="86"/>
      <c r="H78" s="86"/>
      <c r="I78" s="85"/>
      <c r="J78" s="86"/>
      <c r="K78" s="86"/>
      <c r="L78" s="85" t="n">
        <v>0</v>
      </c>
      <c r="M78" s="86" t="n">
        <v>15</v>
      </c>
      <c r="N78" s="86" t="n">
        <v>-15</v>
      </c>
      <c r="O78" s="85" t="n">
        <v>0</v>
      </c>
      <c r="P78" s="87" t="n">
        <v>0</v>
      </c>
      <c r="Q78" s="88"/>
      <c r="R78" s="89" t="s">
        <v>15</v>
      </c>
      <c r="S78" s="90" t="s">
        <v>15</v>
      </c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</row>
    <row r="79" customFormat="false" ht="17" hidden="false" customHeight="false" outlineLevel="0" collapsed="false">
      <c r="A79" s="76" t="n">
        <v>755</v>
      </c>
      <c r="B79" s="77" t="s">
        <v>17</v>
      </c>
      <c r="C79" s="85"/>
      <c r="D79" s="86"/>
      <c r="E79" s="86"/>
      <c r="F79" s="85"/>
      <c r="G79" s="86"/>
      <c r="H79" s="86"/>
      <c r="I79" s="85"/>
      <c r="J79" s="86"/>
      <c r="K79" s="86"/>
      <c r="L79" s="85" t="n">
        <v>80</v>
      </c>
      <c r="M79" s="86" t="n">
        <v>10</v>
      </c>
      <c r="N79" s="86" t="n">
        <v>70</v>
      </c>
      <c r="O79" s="85" t="n">
        <v>0</v>
      </c>
      <c r="P79" s="87" t="n">
        <v>0</v>
      </c>
      <c r="Q79" s="88"/>
      <c r="R79" s="89" t="s">
        <v>15</v>
      </c>
      <c r="S79" s="90" t="s">
        <v>15</v>
      </c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</row>
    <row r="80" customFormat="false" ht="17" hidden="false" customHeight="false" outlineLevel="0" collapsed="false">
      <c r="A80" s="76" t="n">
        <v>779</v>
      </c>
      <c r="B80" s="77" t="s">
        <v>17</v>
      </c>
      <c r="C80" s="85" t="n">
        <v>800</v>
      </c>
      <c r="D80" s="86" t="n">
        <v>1214</v>
      </c>
      <c r="E80" s="86" t="n">
        <v>-414</v>
      </c>
      <c r="F80" s="85" t="n">
        <v>800</v>
      </c>
      <c r="G80" s="86" t="n">
        <v>1227</v>
      </c>
      <c r="H80" s="86" t="n">
        <v>-427</v>
      </c>
      <c r="I80" s="85" t="n">
        <v>800</v>
      </c>
      <c r="J80" s="86" t="n">
        <v>303</v>
      </c>
      <c r="K80" s="86" t="n">
        <v>497</v>
      </c>
      <c r="L80" s="85" t="n">
        <v>800</v>
      </c>
      <c r="M80" s="86" t="n">
        <v>0</v>
      </c>
      <c r="N80" s="86" t="n">
        <v>800</v>
      </c>
      <c r="O80" s="85" t="n">
        <v>-344</v>
      </c>
      <c r="P80" s="87" t="n">
        <v>-0.125318761384335</v>
      </c>
      <c r="Q80" s="88"/>
      <c r="R80" s="89" t="s">
        <v>15</v>
      </c>
      <c r="S80" s="90" t="s">
        <v>15</v>
      </c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</row>
    <row r="81" customFormat="false" ht="17" hidden="false" customHeight="false" outlineLevel="0" collapsed="false">
      <c r="A81" s="76" t="n">
        <v>877</v>
      </c>
      <c r="B81" s="77" t="s">
        <v>17</v>
      </c>
      <c r="C81" s="85"/>
      <c r="D81" s="86"/>
      <c r="E81" s="86"/>
      <c r="F81" s="85"/>
      <c r="G81" s="86"/>
      <c r="H81" s="86"/>
      <c r="I81" s="85"/>
      <c r="J81" s="86"/>
      <c r="K81" s="86"/>
      <c r="L81" s="85" t="n">
        <v>0</v>
      </c>
      <c r="M81" s="86" t="n">
        <v>19</v>
      </c>
      <c r="N81" s="86" t="n">
        <v>-19</v>
      </c>
      <c r="O81" s="85" t="n">
        <v>0</v>
      </c>
      <c r="P81" s="87" t="n">
        <v>0</v>
      </c>
      <c r="Q81" s="88"/>
      <c r="R81" s="89" t="s">
        <v>15</v>
      </c>
      <c r="S81" s="90" t="s">
        <v>15</v>
      </c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</row>
    <row r="82" customFormat="false" ht="17" hidden="false" customHeight="false" outlineLevel="0" collapsed="false">
      <c r="A82" s="76" t="n">
        <v>886</v>
      </c>
      <c r="B82" s="77" t="s">
        <v>17</v>
      </c>
      <c r="C82" s="85"/>
      <c r="D82" s="86"/>
      <c r="E82" s="86"/>
      <c r="F82" s="85"/>
      <c r="G82" s="86"/>
      <c r="H82" s="86"/>
      <c r="I82" s="85"/>
      <c r="J82" s="86"/>
      <c r="K82" s="86"/>
      <c r="L82" s="85" t="n">
        <v>100</v>
      </c>
      <c r="M82" s="86" t="n">
        <v>0</v>
      </c>
      <c r="N82" s="86" t="n">
        <v>100</v>
      </c>
      <c r="O82" s="85" t="n">
        <v>0</v>
      </c>
      <c r="P82" s="87" t="n">
        <v>0</v>
      </c>
      <c r="Q82" s="88"/>
      <c r="R82" s="89" t="s">
        <v>15</v>
      </c>
      <c r="S82" s="90" t="s">
        <v>15</v>
      </c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</row>
    <row r="83" customFormat="false" ht="17" hidden="false" customHeight="false" outlineLevel="0" collapsed="false">
      <c r="A83" s="76" t="n">
        <v>915</v>
      </c>
      <c r="B83" s="77" t="s">
        <v>17</v>
      </c>
      <c r="C83" s="85" t="n">
        <v>0</v>
      </c>
      <c r="D83" s="86" t="n">
        <v>0</v>
      </c>
      <c r="E83" s="86" t="n">
        <v>0</v>
      </c>
      <c r="F83" s="85" t="n">
        <v>0</v>
      </c>
      <c r="G83" s="86" t="n">
        <v>0</v>
      </c>
      <c r="H83" s="86" t="n">
        <v>0</v>
      </c>
      <c r="I83" s="85" t="n">
        <v>0</v>
      </c>
      <c r="J83" s="86" t="n">
        <v>0</v>
      </c>
      <c r="K83" s="86" t="n">
        <v>0</v>
      </c>
      <c r="L83" s="85" t="n">
        <v>0</v>
      </c>
      <c r="M83" s="86" t="n">
        <v>0</v>
      </c>
      <c r="N83" s="86" t="n">
        <v>0</v>
      </c>
      <c r="O83" s="85" t="n">
        <v>0</v>
      </c>
      <c r="P83" s="87" t="n">
        <v>0</v>
      </c>
      <c r="Q83" s="88"/>
      <c r="R83" s="89" t="s">
        <v>15</v>
      </c>
      <c r="S83" s="90" t="s">
        <v>15</v>
      </c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</row>
    <row r="84" customFormat="false" ht="17" hidden="false" customHeight="false" outlineLevel="0" collapsed="false">
      <c r="A84" s="76" t="n">
        <v>928</v>
      </c>
      <c r="B84" s="77" t="s">
        <v>17</v>
      </c>
      <c r="C84" s="85" t="n">
        <v>600</v>
      </c>
      <c r="D84" s="86" t="n">
        <v>209</v>
      </c>
      <c r="E84" s="86" t="n">
        <v>391</v>
      </c>
      <c r="F84" s="85" t="n">
        <v>600</v>
      </c>
      <c r="G84" s="86" t="n">
        <v>209</v>
      </c>
      <c r="H84" s="86" t="n">
        <v>391</v>
      </c>
      <c r="I84" s="85" t="n">
        <v>190</v>
      </c>
      <c r="J84" s="86" t="n">
        <v>207</v>
      </c>
      <c r="K84" s="86" t="n">
        <v>-17</v>
      </c>
      <c r="L84" s="85" t="n">
        <v>0</v>
      </c>
      <c r="M84" s="86" t="n">
        <v>210</v>
      </c>
      <c r="N84" s="86" t="n">
        <v>-210</v>
      </c>
      <c r="O84" s="85" t="n">
        <v>765</v>
      </c>
      <c r="P84" s="87" t="n">
        <v>1.2220447284345</v>
      </c>
      <c r="Q84" s="88"/>
      <c r="R84" s="89" t="s">
        <v>15</v>
      </c>
      <c r="S84" s="90" t="s">
        <v>15</v>
      </c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</row>
    <row r="85" customFormat="false" ht="17" hidden="false" customHeight="false" outlineLevel="0" collapsed="false">
      <c r="A85" s="76" t="n">
        <v>944</v>
      </c>
      <c r="B85" s="77" t="s">
        <v>17</v>
      </c>
      <c r="C85" s="85"/>
      <c r="D85" s="86"/>
      <c r="E85" s="86"/>
      <c r="F85" s="85"/>
      <c r="G85" s="86"/>
      <c r="H85" s="86"/>
      <c r="I85" s="85"/>
      <c r="J85" s="86"/>
      <c r="K85" s="86"/>
      <c r="L85" s="85" t="n">
        <v>100</v>
      </c>
      <c r="M85" s="86" t="n">
        <v>38</v>
      </c>
      <c r="N85" s="86" t="n">
        <v>62</v>
      </c>
      <c r="O85" s="85" t="n">
        <v>0</v>
      </c>
      <c r="P85" s="87" t="n">
        <v>0</v>
      </c>
      <c r="Q85" s="88"/>
      <c r="R85" s="89"/>
      <c r="S85" s="90" t="s">
        <v>15</v>
      </c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</row>
    <row r="86" customFormat="false" ht="17" hidden="false" customHeight="false" outlineLevel="0" collapsed="false">
      <c r="A86" s="76" t="n">
        <v>949</v>
      </c>
      <c r="B86" s="77" t="s">
        <v>17</v>
      </c>
      <c r="C86" s="85"/>
      <c r="D86" s="86"/>
      <c r="E86" s="86"/>
      <c r="F86" s="85"/>
      <c r="G86" s="86"/>
      <c r="H86" s="86"/>
      <c r="I86" s="85"/>
      <c r="J86" s="86"/>
      <c r="K86" s="86"/>
      <c r="L86" s="85" t="n">
        <v>0</v>
      </c>
      <c r="M86" s="86" t="n">
        <v>0</v>
      </c>
      <c r="N86" s="86" t="n">
        <v>0</v>
      </c>
      <c r="O86" s="85" t="n">
        <v>0</v>
      </c>
      <c r="P86" s="87" t="n">
        <v>0</v>
      </c>
      <c r="Q86" s="88"/>
      <c r="R86" s="89"/>
      <c r="S86" s="90" t="s">
        <v>15</v>
      </c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</row>
    <row r="87" customFormat="false" ht="17" hidden="false" customHeight="false" outlineLevel="0" collapsed="false">
      <c r="A87" s="76" t="n">
        <v>950</v>
      </c>
      <c r="B87" s="77" t="s">
        <v>17</v>
      </c>
      <c r="C87" s="85"/>
      <c r="D87" s="86"/>
      <c r="E87" s="86"/>
      <c r="F87" s="85"/>
      <c r="G87" s="86"/>
      <c r="H87" s="86"/>
      <c r="I87" s="85"/>
      <c r="J87" s="86"/>
      <c r="K87" s="86"/>
      <c r="L87" s="85" t="n">
        <v>0</v>
      </c>
      <c r="M87" s="86" t="n">
        <v>102</v>
      </c>
      <c r="N87" s="86" t="n">
        <v>-102</v>
      </c>
      <c r="O87" s="85" t="n">
        <v>0</v>
      </c>
      <c r="P87" s="87" t="n">
        <v>0</v>
      </c>
      <c r="Q87" s="88"/>
      <c r="R87" s="89"/>
      <c r="S87" s="90" t="s">
        <v>15</v>
      </c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</row>
    <row r="88" customFormat="false" ht="17" hidden="false" customHeight="false" outlineLevel="0" collapsed="false">
      <c r="A88" s="76" t="n">
        <v>995</v>
      </c>
      <c r="B88" s="77" t="s">
        <v>17</v>
      </c>
      <c r="C88" s="85"/>
      <c r="D88" s="86"/>
      <c r="E88" s="86"/>
      <c r="F88" s="85"/>
      <c r="G88" s="86"/>
      <c r="H88" s="86"/>
      <c r="I88" s="85"/>
      <c r="J88" s="86"/>
      <c r="K88" s="86"/>
      <c r="L88" s="85" t="n">
        <v>0</v>
      </c>
      <c r="M88" s="86" t="n">
        <v>31</v>
      </c>
      <c r="N88" s="86" t="n">
        <v>-31</v>
      </c>
      <c r="O88" s="85" t="n">
        <v>0</v>
      </c>
      <c r="P88" s="87" t="n">
        <v>0</v>
      </c>
      <c r="Q88" s="88"/>
      <c r="R88" s="89" t="s">
        <v>15</v>
      </c>
      <c r="S88" s="90" t="s">
        <v>15</v>
      </c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</row>
    <row r="89" customFormat="false" ht="17" hidden="false" customHeight="false" outlineLevel="0" collapsed="false">
      <c r="A89" s="76" t="n">
        <v>997</v>
      </c>
      <c r="B89" s="77" t="s">
        <v>17</v>
      </c>
      <c r="C89" s="85" t="n">
        <v>0</v>
      </c>
      <c r="D89" s="86" t="n">
        <v>0</v>
      </c>
      <c r="E89" s="86" t="n">
        <v>0</v>
      </c>
      <c r="F89" s="85" t="n">
        <v>0</v>
      </c>
      <c r="G89" s="86" t="n">
        <v>0</v>
      </c>
      <c r="H89" s="86" t="n">
        <v>0</v>
      </c>
      <c r="I89" s="85" t="n">
        <v>0</v>
      </c>
      <c r="J89" s="86" t="n">
        <v>0</v>
      </c>
      <c r="K89" s="86" t="n">
        <v>0</v>
      </c>
      <c r="L89" s="85" t="n">
        <v>0</v>
      </c>
      <c r="M89" s="86" t="n">
        <v>0</v>
      </c>
      <c r="N89" s="86" t="n">
        <v>0</v>
      </c>
      <c r="O89" s="85" t="n">
        <v>0</v>
      </c>
      <c r="P89" s="87" t="n">
        <v>0</v>
      </c>
      <c r="Q89" s="88"/>
      <c r="R89" s="89" t="s">
        <v>15</v>
      </c>
      <c r="S89" s="90" t="s">
        <v>15</v>
      </c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</row>
    <row r="90" customFormat="false" ht="17" hidden="false" customHeight="false" outlineLevel="0" collapsed="false">
      <c r="A90" s="76" t="n">
        <v>1011</v>
      </c>
      <c r="B90" s="77" t="s">
        <v>17</v>
      </c>
      <c r="C90" s="85"/>
      <c r="D90" s="86"/>
      <c r="E90" s="86"/>
      <c r="F90" s="85"/>
      <c r="G90" s="86"/>
      <c r="H90" s="86"/>
      <c r="I90" s="85"/>
      <c r="J90" s="86"/>
      <c r="K90" s="86"/>
      <c r="L90" s="85" t="n">
        <v>40</v>
      </c>
      <c r="M90" s="86" t="n">
        <v>44</v>
      </c>
      <c r="N90" s="86" t="n">
        <v>-4</v>
      </c>
      <c r="O90" s="85" t="n">
        <v>0</v>
      </c>
      <c r="P90" s="87" t="n">
        <v>0</v>
      </c>
      <c r="Q90" s="88"/>
      <c r="R90" s="89" t="s">
        <v>15</v>
      </c>
      <c r="S90" s="90" t="s">
        <v>15</v>
      </c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</row>
    <row r="91" customFormat="false" ht="17" hidden="false" customHeight="false" outlineLevel="0" collapsed="false">
      <c r="A91" s="76" t="n">
        <v>1012</v>
      </c>
      <c r="B91" s="77" t="s">
        <v>17</v>
      </c>
      <c r="C91" s="85" t="n">
        <v>0</v>
      </c>
      <c r="D91" s="86" t="n">
        <v>0</v>
      </c>
      <c r="E91" s="86" t="n">
        <v>0</v>
      </c>
      <c r="F91" s="85"/>
      <c r="G91" s="86"/>
      <c r="H91" s="86"/>
      <c r="I91" s="85"/>
      <c r="J91" s="86"/>
      <c r="K91" s="86"/>
      <c r="L91" s="85"/>
      <c r="M91" s="86"/>
      <c r="N91" s="86"/>
      <c r="O91" s="85" t="n">
        <v>0</v>
      </c>
      <c r="P91" s="87" t="n">
        <v>0</v>
      </c>
      <c r="Q91" s="88"/>
      <c r="R91" s="89"/>
      <c r="S91" s="90" t="s">
        <v>15</v>
      </c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</row>
    <row r="92" customFormat="false" ht="17" hidden="false" customHeight="false" outlineLevel="0" collapsed="false">
      <c r="A92" s="76" t="n">
        <v>5328</v>
      </c>
      <c r="B92" s="77" t="s">
        <v>17</v>
      </c>
      <c r="C92" s="85"/>
      <c r="D92" s="86"/>
      <c r="E92" s="86"/>
      <c r="F92" s="85"/>
      <c r="G92" s="86"/>
      <c r="H92" s="86"/>
      <c r="I92" s="85"/>
      <c r="J92" s="86"/>
      <c r="K92" s="86"/>
      <c r="L92" s="85" t="n">
        <v>0</v>
      </c>
      <c r="M92" s="86" t="n">
        <v>0</v>
      </c>
      <c r="N92" s="86" t="n">
        <v>0</v>
      </c>
      <c r="O92" s="85" t="n">
        <v>0</v>
      </c>
      <c r="P92" s="87" t="n">
        <v>0</v>
      </c>
      <c r="Q92" s="88"/>
      <c r="R92" s="89" t="s">
        <v>15</v>
      </c>
      <c r="S92" s="90" t="s">
        <v>15</v>
      </c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</row>
    <row r="93" customFormat="false" ht="17" hidden="false" customHeight="false" outlineLevel="0" collapsed="false">
      <c r="A93" s="76" t="n">
        <v>5361</v>
      </c>
      <c r="B93" s="77" t="s">
        <v>17</v>
      </c>
      <c r="C93" s="85" t="n">
        <v>0</v>
      </c>
      <c r="D93" s="86" t="n">
        <v>0</v>
      </c>
      <c r="E93" s="86" t="n">
        <v>0</v>
      </c>
      <c r="F93" s="85" t="n">
        <v>0</v>
      </c>
      <c r="G93" s="86" t="n">
        <v>0</v>
      </c>
      <c r="H93" s="86" t="n">
        <v>0</v>
      </c>
      <c r="I93" s="85" t="n">
        <v>0</v>
      </c>
      <c r="J93" s="86" t="n">
        <v>0</v>
      </c>
      <c r="K93" s="86" t="n">
        <v>0</v>
      </c>
      <c r="L93" s="85" t="n">
        <v>0</v>
      </c>
      <c r="M93" s="86" t="n">
        <v>0</v>
      </c>
      <c r="N93" s="86" t="n">
        <v>0</v>
      </c>
      <c r="O93" s="85" t="n">
        <v>0</v>
      </c>
      <c r="P93" s="87" t="n">
        <v>0</v>
      </c>
      <c r="Q93" s="88"/>
      <c r="R93" s="89" t="s">
        <v>15</v>
      </c>
      <c r="S93" s="90" t="s">
        <v>15</v>
      </c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</row>
    <row r="94" customFormat="false" ht="17" hidden="false" customHeight="false" outlineLevel="0" collapsed="false">
      <c r="A94" s="76" t="n">
        <v>5379</v>
      </c>
      <c r="B94" s="77" t="s">
        <v>17</v>
      </c>
      <c r="C94" s="85" t="n">
        <v>0</v>
      </c>
      <c r="D94" s="86" t="n">
        <v>0</v>
      </c>
      <c r="E94" s="86" t="n">
        <v>0</v>
      </c>
      <c r="F94" s="85" t="n">
        <v>0</v>
      </c>
      <c r="G94" s="86" t="n">
        <v>0</v>
      </c>
      <c r="H94" s="86" t="n">
        <v>0</v>
      </c>
      <c r="I94" s="85" t="n">
        <v>0</v>
      </c>
      <c r="J94" s="86" t="n">
        <v>0</v>
      </c>
      <c r="K94" s="86" t="n">
        <v>0</v>
      </c>
      <c r="L94" s="85" t="n">
        <v>0</v>
      </c>
      <c r="M94" s="86" t="n">
        <v>0</v>
      </c>
      <c r="N94" s="86" t="n">
        <v>0</v>
      </c>
      <c r="O94" s="85" t="n">
        <v>0</v>
      </c>
      <c r="P94" s="87" t="n">
        <v>0</v>
      </c>
      <c r="Q94" s="88"/>
      <c r="R94" s="89" t="s">
        <v>15</v>
      </c>
      <c r="S94" s="90" t="s">
        <v>15</v>
      </c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</row>
    <row r="95" customFormat="false" ht="17" hidden="false" customHeight="false" outlineLevel="0" collapsed="false">
      <c r="A95" s="76" t="n">
        <v>6063</v>
      </c>
      <c r="B95" s="77" t="s">
        <v>17</v>
      </c>
      <c r="C95" s="85" t="n">
        <v>0</v>
      </c>
      <c r="D95" s="86" t="n">
        <v>0</v>
      </c>
      <c r="E95" s="86" t="n">
        <v>0</v>
      </c>
      <c r="F95" s="85" t="n">
        <v>0</v>
      </c>
      <c r="G95" s="86" t="n">
        <v>0</v>
      </c>
      <c r="H95" s="86" t="n">
        <v>0</v>
      </c>
      <c r="I95" s="85" t="n">
        <v>0</v>
      </c>
      <c r="J95" s="86" t="n">
        <v>0</v>
      </c>
      <c r="K95" s="86" t="n">
        <v>0</v>
      </c>
      <c r="L95" s="85" t="n">
        <v>0</v>
      </c>
      <c r="M95" s="86" t="n">
        <v>0</v>
      </c>
      <c r="N95" s="86" t="n">
        <v>0</v>
      </c>
      <c r="O95" s="85" t="n">
        <v>0</v>
      </c>
      <c r="P95" s="87" t="n">
        <v>0</v>
      </c>
      <c r="Q95" s="88"/>
      <c r="R95" s="89"/>
      <c r="S95" s="90" t="s">
        <v>15</v>
      </c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</row>
    <row r="96" customFormat="false" ht="17" hidden="false" customHeight="false" outlineLevel="0" collapsed="false">
      <c r="A96" s="76" t="n">
        <v>6583</v>
      </c>
      <c r="B96" s="77" t="s">
        <v>17</v>
      </c>
      <c r="C96" s="85"/>
      <c r="D96" s="86"/>
      <c r="E96" s="86"/>
      <c r="F96" s="85"/>
      <c r="G96" s="86"/>
      <c r="H96" s="86"/>
      <c r="I96" s="85"/>
      <c r="J96" s="86"/>
      <c r="K96" s="86"/>
      <c r="L96" s="85" t="n">
        <v>233</v>
      </c>
      <c r="M96" s="86" t="n">
        <v>91</v>
      </c>
      <c r="N96" s="86" t="n">
        <v>142</v>
      </c>
      <c r="O96" s="85" t="n">
        <v>0</v>
      </c>
      <c r="P96" s="87" t="n">
        <v>0</v>
      </c>
      <c r="Q96" s="88"/>
      <c r="R96" s="89" t="s">
        <v>15</v>
      </c>
      <c r="S96" s="90" t="s">
        <v>15</v>
      </c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</row>
    <row r="97" customFormat="false" ht="17" hidden="false" customHeight="false" outlineLevel="0" collapsed="false">
      <c r="A97" s="76" t="n">
        <v>7095</v>
      </c>
      <c r="B97" s="77" t="s">
        <v>17</v>
      </c>
      <c r="C97" s="85"/>
      <c r="D97" s="86"/>
      <c r="E97" s="86"/>
      <c r="F97" s="85"/>
      <c r="G97" s="86"/>
      <c r="H97" s="86"/>
      <c r="I97" s="85"/>
      <c r="J97" s="86"/>
      <c r="K97" s="86"/>
      <c r="L97" s="85" t="n">
        <v>0</v>
      </c>
      <c r="M97" s="86" t="n">
        <v>46</v>
      </c>
      <c r="N97" s="86" t="n">
        <v>-46</v>
      </c>
      <c r="O97" s="85" t="n">
        <v>0</v>
      </c>
      <c r="P97" s="87" t="n">
        <v>0</v>
      </c>
      <c r="Q97" s="88"/>
      <c r="R97" s="89" t="s">
        <v>15</v>
      </c>
      <c r="S97" s="90" t="s">
        <v>15</v>
      </c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</row>
    <row r="98" customFormat="false" ht="17" hidden="false" customHeight="false" outlineLevel="0" collapsed="false">
      <c r="A98" s="76" t="n">
        <v>7602</v>
      </c>
      <c r="B98" s="77" t="s">
        <v>17</v>
      </c>
      <c r="C98" s="85" t="n">
        <v>12000</v>
      </c>
      <c r="D98" s="86" t="n">
        <v>10390</v>
      </c>
      <c r="E98" s="86" t="n">
        <v>1610</v>
      </c>
      <c r="F98" s="85" t="n">
        <v>11435</v>
      </c>
      <c r="G98" s="86" t="n">
        <v>10549</v>
      </c>
      <c r="H98" s="86" t="n">
        <v>886</v>
      </c>
      <c r="I98" s="85" t="n">
        <v>11305</v>
      </c>
      <c r="J98" s="86" t="n">
        <v>10571</v>
      </c>
      <c r="K98" s="86" t="n">
        <v>734</v>
      </c>
      <c r="L98" s="85" t="n">
        <v>10001</v>
      </c>
      <c r="M98" s="86" t="n">
        <v>10466</v>
      </c>
      <c r="N98" s="86" t="n">
        <v>-465</v>
      </c>
      <c r="O98" s="85" t="n">
        <v>3230</v>
      </c>
      <c r="P98" s="87" t="n">
        <v>0.102503887531338</v>
      </c>
      <c r="Q98" s="88" t="s">
        <v>44</v>
      </c>
      <c r="R98" s="89" t="s">
        <v>15</v>
      </c>
      <c r="S98" s="90" t="s">
        <v>15</v>
      </c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</row>
    <row r="99" customFormat="false" ht="17" hidden="false" customHeight="false" outlineLevel="0" collapsed="false">
      <c r="A99" s="76" t="n">
        <v>7604</v>
      </c>
      <c r="B99" s="77" t="s">
        <v>17</v>
      </c>
      <c r="C99" s="85" t="n">
        <v>51287</v>
      </c>
      <c r="D99" s="86" t="n">
        <v>48390</v>
      </c>
      <c r="E99" s="86" t="n">
        <v>2897</v>
      </c>
      <c r="F99" s="85" t="n">
        <v>30494</v>
      </c>
      <c r="G99" s="86" t="n">
        <v>42739</v>
      </c>
      <c r="H99" s="86" t="n">
        <v>-12245</v>
      </c>
      <c r="I99" s="85" t="n">
        <v>26511</v>
      </c>
      <c r="J99" s="86" t="n">
        <v>38873</v>
      </c>
      <c r="K99" s="86" t="n">
        <v>-12362</v>
      </c>
      <c r="L99" s="85" t="n">
        <v>80708</v>
      </c>
      <c r="M99" s="86" t="n">
        <v>41034</v>
      </c>
      <c r="N99" s="86" t="n">
        <v>39674</v>
      </c>
      <c r="O99" s="85" t="n">
        <v>-21710</v>
      </c>
      <c r="P99" s="87" t="n">
        <v>-0.166996146242779</v>
      </c>
      <c r="Q99" s="88"/>
      <c r="R99" s="89" t="s">
        <v>15</v>
      </c>
      <c r="S99" s="90" t="s">
        <v>44</v>
      </c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</row>
    <row r="100" customFormat="false" ht="17" hidden="false" customHeight="false" outlineLevel="0" collapsed="false">
      <c r="A100" s="76" t="n">
        <v>7610</v>
      </c>
      <c r="B100" s="77" t="s">
        <v>17</v>
      </c>
      <c r="C100" s="85" t="n">
        <v>0</v>
      </c>
      <c r="D100" s="86" t="n">
        <v>0</v>
      </c>
      <c r="E100" s="86" t="n">
        <v>0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v>0</v>
      </c>
      <c r="P100" s="87" t="n">
        <v>0</v>
      </c>
      <c r="Q100" s="88"/>
      <c r="R100" s="89" t="s">
        <v>15</v>
      </c>
      <c r="S100" s="90" t="s">
        <v>15</v>
      </c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</row>
    <row r="101" customFormat="false" ht="17" hidden="false" customHeight="false" outlineLevel="0" collapsed="false">
      <c r="A101" s="76" t="n">
        <v>8576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v>0</v>
      </c>
      <c r="P101" s="87" t="n">
        <v>0</v>
      </c>
      <c r="Q101" s="88"/>
      <c r="R101" s="89" t="s">
        <v>15</v>
      </c>
      <c r="S101" s="90" t="s">
        <v>15</v>
      </c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</row>
    <row r="102" customFormat="false" ht="17" hidden="false" customHeight="false" outlineLevel="0" collapsed="false">
      <c r="A102" s="76" t="n">
        <v>8577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v>0</v>
      </c>
      <c r="P102" s="87" t="n">
        <v>0</v>
      </c>
      <c r="Q102" s="88"/>
      <c r="R102" s="89" t="s">
        <v>15</v>
      </c>
      <c r="S102" s="90" t="s">
        <v>15</v>
      </c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</row>
    <row r="103" customFormat="false" ht="17" hidden="false" customHeight="false" outlineLevel="0" collapsed="false">
      <c r="A103" s="76" t="n">
        <v>8578</v>
      </c>
      <c r="B103" s="77" t="s">
        <v>17</v>
      </c>
      <c r="C103" s="85" t="n">
        <v>0</v>
      </c>
      <c r="D103" s="86" t="n">
        <v>0</v>
      </c>
      <c r="E103" s="86" t="n">
        <v>0</v>
      </c>
      <c r="F103" s="85" t="n">
        <v>0</v>
      </c>
      <c r="G103" s="86" t="n">
        <v>0</v>
      </c>
      <c r="H103" s="86" t="n">
        <v>0</v>
      </c>
      <c r="I103" s="85" t="n">
        <v>0</v>
      </c>
      <c r="J103" s="86" t="n">
        <v>0</v>
      </c>
      <c r="K103" s="86" t="n">
        <v>0</v>
      </c>
      <c r="L103" s="85" t="n">
        <v>0</v>
      </c>
      <c r="M103" s="86" t="n">
        <v>0</v>
      </c>
      <c r="N103" s="86" t="n">
        <v>0</v>
      </c>
      <c r="O103" s="85" t="n">
        <v>0</v>
      </c>
      <c r="P103" s="87" t="n">
        <v>0</v>
      </c>
      <c r="Q103" s="88"/>
      <c r="R103" s="89"/>
      <c r="S103" s="90" t="s">
        <v>15</v>
      </c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</row>
    <row r="104" customFormat="false" ht="17" hidden="false" customHeight="false" outlineLevel="0" collapsed="false">
      <c r="A104" s="76" t="n">
        <v>8579</v>
      </c>
      <c r="B104" s="77" t="s">
        <v>17</v>
      </c>
      <c r="C104" s="85" t="n">
        <v>0</v>
      </c>
      <c r="D104" s="86" t="n">
        <v>0</v>
      </c>
      <c r="E104" s="86" t="n">
        <v>0</v>
      </c>
      <c r="F104" s="85" t="n">
        <v>0</v>
      </c>
      <c r="G104" s="86" t="n">
        <v>0</v>
      </c>
      <c r="H104" s="86" t="n">
        <v>0</v>
      </c>
      <c r="I104" s="85" t="n">
        <v>0</v>
      </c>
      <c r="J104" s="86" t="n">
        <v>0</v>
      </c>
      <c r="K104" s="86" t="n">
        <v>0</v>
      </c>
      <c r="L104" s="85" t="n">
        <v>0</v>
      </c>
      <c r="M104" s="86" t="n">
        <v>0</v>
      </c>
      <c r="N104" s="86" t="n">
        <v>0</v>
      </c>
      <c r="O104" s="85" t="n">
        <v>0</v>
      </c>
      <c r="P104" s="87" t="n">
        <v>0</v>
      </c>
      <c r="Q104" s="88"/>
      <c r="R104" s="89" t="s">
        <v>15</v>
      </c>
      <c r="S104" s="90" t="s">
        <v>15</v>
      </c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</row>
    <row r="105" customFormat="false" ht="17" hidden="false" customHeight="false" outlineLevel="0" collapsed="false">
      <c r="A105" s="76" t="n">
        <v>8580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v>0</v>
      </c>
      <c r="P105" s="87" t="n">
        <v>0</v>
      </c>
      <c r="Q105" s="88"/>
      <c r="R105" s="89" t="s">
        <v>15</v>
      </c>
      <c r="S105" s="90" t="s">
        <v>15</v>
      </c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</row>
    <row r="106" customFormat="false" ht="17" hidden="false" customHeight="false" outlineLevel="0" collapsed="false">
      <c r="A106" s="76" t="n">
        <v>13556</v>
      </c>
      <c r="B106" s="77" t="s">
        <v>17</v>
      </c>
      <c r="C106" s="85" t="n">
        <v>0</v>
      </c>
      <c r="D106" s="86" t="n">
        <v>101</v>
      </c>
      <c r="E106" s="86" t="n">
        <v>-101</v>
      </c>
      <c r="F106" s="85" t="n">
        <v>0</v>
      </c>
      <c r="G106" s="86" t="n">
        <v>58</v>
      </c>
      <c r="H106" s="86" t="n">
        <v>-58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v>-159</v>
      </c>
      <c r="P106" s="87" t="n">
        <v>-0.99375</v>
      </c>
      <c r="Q106" s="88"/>
      <c r="R106" s="89" t="s">
        <v>15</v>
      </c>
      <c r="S106" s="90" t="s">
        <v>15</v>
      </c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</row>
    <row r="107" customFormat="false" ht="17" hidden="false" customHeight="false" outlineLevel="0" collapsed="false">
      <c r="A107" s="76" t="n">
        <v>13636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53</v>
      </c>
      <c r="K107" s="86" t="n">
        <v>-53</v>
      </c>
      <c r="L107" s="85" t="n">
        <v>0</v>
      </c>
      <c r="M107" s="86" t="n">
        <v>34</v>
      </c>
      <c r="N107" s="86" t="n">
        <v>-34</v>
      </c>
      <c r="O107" s="85" t="n">
        <v>-53</v>
      </c>
      <c r="P107" s="87" t="n">
        <v>-0.981481481481482</v>
      </c>
      <c r="Q107" s="88"/>
      <c r="R107" s="89" t="s">
        <v>15</v>
      </c>
      <c r="S107" s="90" t="s">
        <v>15</v>
      </c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</row>
    <row r="108" customFormat="false" ht="17" hidden="false" customHeight="false" outlineLevel="0" collapsed="false">
      <c r="A108" s="76" t="n">
        <v>18287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v>0</v>
      </c>
      <c r="P108" s="87" t="n">
        <v>0</v>
      </c>
      <c r="Q108" s="88"/>
      <c r="R108" s="89" t="s">
        <v>15</v>
      </c>
      <c r="S108" s="90" t="s">
        <v>15</v>
      </c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</row>
    <row r="109" customFormat="false" ht="17" hidden="false" customHeight="false" outlineLevel="0" collapsed="false">
      <c r="A109" s="76" t="n">
        <v>18586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v>0</v>
      </c>
      <c r="P109" s="87" t="n">
        <v>0</v>
      </c>
      <c r="Q109" s="88"/>
      <c r="R109" s="89" t="s">
        <v>15</v>
      </c>
      <c r="S109" s="90" t="s">
        <v>15</v>
      </c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</row>
    <row r="110" customFormat="false" ht="17" hidden="false" customHeight="false" outlineLevel="0" collapsed="false">
      <c r="A110" s="76" t="n">
        <v>19307</v>
      </c>
      <c r="B110" s="77" t="s">
        <v>17</v>
      </c>
      <c r="C110" s="85"/>
      <c r="D110" s="86"/>
      <c r="E110" s="86"/>
      <c r="F110" s="85"/>
      <c r="G110" s="86"/>
      <c r="H110" s="86"/>
      <c r="I110" s="85"/>
      <c r="J110" s="86"/>
      <c r="K110" s="86"/>
      <c r="L110" s="85" t="n">
        <v>0</v>
      </c>
      <c r="M110" s="86" t="n">
        <v>1</v>
      </c>
      <c r="N110" s="86" t="n">
        <v>-1</v>
      </c>
      <c r="O110" s="85" t="n">
        <v>0</v>
      </c>
      <c r="P110" s="87" t="n">
        <v>0</v>
      </c>
      <c r="Q110" s="88"/>
      <c r="R110" s="89" t="s">
        <v>15</v>
      </c>
      <c r="S110" s="90" t="s">
        <v>15</v>
      </c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</row>
    <row r="111" customFormat="false" ht="17" hidden="false" customHeight="false" outlineLevel="0" collapsed="false">
      <c r="A111" s="76" t="n">
        <v>20566</v>
      </c>
      <c r="B111" s="77" t="s">
        <v>17</v>
      </c>
      <c r="C111" s="85" t="n">
        <v>6500</v>
      </c>
      <c r="D111" s="86" t="n">
        <v>0</v>
      </c>
      <c r="E111" s="86" t="n">
        <v>6500</v>
      </c>
      <c r="F111" s="85" t="n">
        <v>5594</v>
      </c>
      <c r="G111" s="86" t="n">
        <v>0</v>
      </c>
      <c r="H111" s="86" t="n">
        <v>5594</v>
      </c>
      <c r="I111" s="85" t="n">
        <v>175</v>
      </c>
      <c r="J111" s="86" t="n">
        <v>0</v>
      </c>
      <c r="K111" s="86" t="n">
        <v>175</v>
      </c>
      <c r="L111" s="85" t="n">
        <v>0</v>
      </c>
      <c r="M111" s="86" t="n">
        <v>0</v>
      </c>
      <c r="N111" s="86" t="n">
        <v>0</v>
      </c>
      <c r="O111" s="85" t="n">
        <v>12269</v>
      </c>
      <c r="P111" s="87" t="n">
        <v>12269</v>
      </c>
      <c r="Q111" s="88"/>
      <c r="R111" s="89"/>
      <c r="S111" s="90" t="s">
        <v>15</v>
      </c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</row>
    <row r="112" customFormat="false" ht="17" hidden="false" customHeight="false" outlineLevel="0" collapsed="false">
      <c r="A112" s="76" t="n">
        <v>23157</v>
      </c>
      <c r="B112" s="77" t="s">
        <v>17</v>
      </c>
      <c r="C112" s="85"/>
      <c r="D112" s="86"/>
      <c r="E112" s="86"/>
      <c r="F112" s="85"/>
      <c r="G112" s="86"/>
      <c r="H112" s="86"/>
      <c r="I112" s="85"/>
      <c r="J112" s="86"/>
      <c r="K112" s="86"/>
      <c r="L112" s="85" t="n">
        <v>0</v>
      </c>
      <c r="M112" s="86" t="n">
        <v>5</v>
      </c>
      <c r="N112" s="86" t="n">
        <v>-5</v>
      </c>
      <c r="O112" s="85" t="n">
        <v>0</v>
      </c>
      <c r="P112" s="87" t="n">
        <v>0</v>
      </c>
      <c r="Q112" s="88"/>
      <c r="R112" s="89" t="s">
        <v>15</v>
      </c>
      <c r="S112" s="90" t="s">
        <v>15</v>
      </c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</row>
    <row r="113" customFormat="false" ht="17" hidden="false" customHeight="false" outlineLevel="0" collapsed="false">
      <c r="A113" s="76" t="n">
        <v>28230</v>
      </c>
      <c r="B113" s="77" t="s">
        <v>17</v>
      </c>
      <c r="C113" s="85" t="n">
        <v>0</v>
      </c>
      <c r="D113" s="86" t="n">
        <v>1</v>
      </c>
      <c r="E113" s="86" t="n">
        <v>-1</v>
      </c>
      <c r="F113" s="85" t="n">
        <v>0</v>
      </c>
      <c r="G113" s="86" t="n">
        <v>1</v>
      </c>
      <c r="H113" s="86" t="n">
        <v>-1</v>
      </c>
      <c r="I113" s="85" t="n">
        <v>0</v>
      </c>
      <c r="J113" s="86" t="n">
        <v>1</v>
      </c>
      <c r="K113" s="86" t="n">
        <v>-1</v>
      </c>
      <c r="L113" s="85" t="n">
        <v>0</v>
      </c>
      <c r="M113" s="86" t="n">
        <v>0</v>
      </c>
      <c r="N113" s="86" t="n">
        <v>0</v>
      </c>
      <c r="O113" s="85" t="n">
        <v>-3</v>
      </c>
      <c r="P113" s="87" t="n">
        <v>-0.75</v>
      </c>
      <c r="Q113" s="88"/>
      <c r="R113" s="89" t="s">
        <v>15</v>
      </c>
      <c r="S113" s="90" t="s">
        <v>15</v>
      </c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</row>
    <row r="114" customFormat="false" ht="17" hidden="false" customHeight="false" outlineLevel="0" collapsed="false">
      <c r="A114" s="76" t="n">
        <v>30511</v>
      </c>
      <c r="B114" s="77" t="s">
        <v>17</v>
      </c>
      <c r="C114" s="85" t="n">
        <v>500</v>
      </c>
      <c r="D114" s="86" t="n">
        <v>415</v>
      </c>
      <c r="E114" s="86" t="n">
        <v>85</v>
      </c>
      <c r="F114" s="85" t="n">
        <v>500</v>
      </c>
      <c r="G114" s="86" t="n">
        <v>256</v>
      </c>
      <c r="H114" s="86" t="n">
        <v>244</v>
      </c>
      <c r="I114" s="85" t="n">
        <v>500</v>
      </c>
      <c r="J114" s="86" t="n">
        <v>390</v>
      </c>
      <c r="K114" s="86" t="n">
        <v>110</v>
      </c>
      <c r="L114" s="85" t="n">
        <v>320</v>
      </c>
      <c r="M114" s="86" t="n">
        <v>509</v>
      </c>
      <c r="N114" s="86" t="n">
        <v>-189</v>
      </c>
      <c r="O114" s="85" t="n">
        <v>439</v>
      </c>
      <c r="P114" s="87" t="n">
        <v>0.413370998116761</v>
      </c>
      <c r="Q114" s="88"/>
      <c r="R114" s="89" t="s">
        <v>15</v>
      </c>
      <c r="S114" s="90" t="s">
        <v>15</v>
      </c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</row>
    <row r="115" customFormat="false" ht="17" hidden="false" customHeight="false" outlineLevel="0" collapsed="false">
      <c r="A115" s="76" t="n">
        <v>30889</v>
      </c>
      <c r="B115" s="77" t="s">
        <v>17</v>
      </c>
      <c r="C115" s="85"/>
      <c r="D115" s="86"/>
      <c r="E115" s="86"/>
      <c r="F115" s="85"/>
      <c r="G115" s="86"/>
      <c r="H115" s="86"/>
      <c r="I115" s="85"/>
      <c r="J115" s="86"/>
      <c r="K115" s="86"/>
      <c r="L115" s="85" t="n">
        <v>0</v>
      </c>
      <c r="M115" s="86" t="n">
        <v>0</v>
      </c>
      <c r="N115" s="86" t="n">
        <v>0</v>
      </c>
      <c r="O115" s="85" t="n">
        <v>0</v>
      </c>
      <c r="P115" s="87" t="n">
        <v>0</v>
      </c>
      <c r="Q115" s="88"/>
      <c r="R115" s="89" t="s">
        <v>15</v>
      </c>
      <c r="S115" s="90" t="s">
        <v>15</v>
      </c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</row>
    <row r="116" customFormat="false" ht="17" hidden="false" customHeight="false" outlineLevel="0" collapsed="false">
      <c r="A116" s="76" t="n">
        <v>33353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0</v>
      </c>
      <c r="N116" s="86" t="n">
        <v>0</v>
      </c>
      <c r="O116" s="85" t="n">
        <v>0</v>
      </c>
      <c r="P116" s="87" t="n">
        <v>0</v>
      </c>
      <c r="Q116" s="88"/>
      <c r="R116" s="89" t="s">
        <v>15</v>
      </c>
      <c r="S116" s="90" t="s">
        <v>15</v>
      </c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</row>
    <row r="117" customFormat="false" ht="17" hidden="false" customHeight="false" outlineLevel="0" collapsed="false">
      <c r="A117" s="76" t="n">
        <v>34282</v>
      </c>
      <c r="B117" s="77" t="s">
        <v>17</v>
      </c>
      <c r="C117" s="85" t="n">
        <v>0</v>
      </c>
      <c r="D117" s="86" t="n">
        <v>230</v>
      </c>
      <c r="E117" s="86" t="n">
        <v>-230</v>
      </c>
      <c r="F117" s="85" t="n">
        <v>0</v>
      </c>
      <c r="G117" s="86" t="n">
        <v>152</v>
      </c>
      <c r="H117" s="86" t="n">
        <v>-152</v>
      </c>
      <c r="I117" s="85" t="n">
        <v>0</v>
      </c>
      <c r="J117" s="86" t="n">
        <v>0</v>
      </c>
      <c r="K117" s="86" t="n">
        <v>0</v>
      </c>
      <c r="L117" s="85"/>
      <c r="M117" s="86"/>
      <c r="N117" s="86"/>
      <c r="O117" s="85" t="n">
        <v>-382</v>
      </c>
      <c r="P117" s="87" t="n">
        <v>-0.997389033942559</v>
      </c>
      <c r="Q117" s="88"/>
      <c r="R117" s="89" t="s">
        <v>15</v>
      </c>
      <c r="S117" s="90" t="s">
        <v>15</v>
      </c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</row>
    <row r="118" customFormat="false" ht="17" hidden="false" customHeight="false" outlineLevel="0" collapsed="false">
      <c r="A118" s="76" t="n">
        <v>34866</v>
      </c>
      <c r="B118" s="77" t="s">
        <v>17</v>
      </c>
      <c r="C118" s="85" t="n">
        <v>0</v>
      </c>
      <c r="D118" s="86" t="n">
        <v>0</v>
      </c>
      <c r="E118" s="86" t="n">
        <v>0</v>
      </c>
      <c r="F118" s="85" t="n">
        <v>0</v>
      </c>
      <c r="G118" s="86" t="n">
        <v>0</v>
      </c>
      <c r="H118" s="86" t="n">
        <v>0</v>
      </c>
      <c r="I118" s="85" t="n">
        <v>0</v>
      </c>
      <c r="J118" s="86" t="n">
        <v>0</v>
      </c>
      <c r="K118" s="86" t="n">
        <v>0</v>
      </c>
      <c r="L118" s="85" t="n">
        <v>0</v>
      </c>
      <c r="M118" s="86" t="n">
        <v>0</v>
      </c>
      <c r="N118" s="86" t="n">
        <v>0</v>
      </c>
      <c r="O118" s="85" t="n">
        <v>0</v>
      </c>
      <c r="P118" s="87" t="n">
        <v>0</v>
      </c>
      <c r="Q118" s="88"/>
      <c r="R118" s="89" t="s">
        <v>15</v>
      </c>
      <c r="S118" s="90" t="s">
        <v>15</v>
      </c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</row>
    <row r="119" customFormat="false" ht="17" hidden="false" customHeight="false" outlineLevel="0" collapsed="false">
      <c r="A119" s="76" t="n">
        <v>35475</v>
      </c>
      <c r="B119" s="77" t="s">
        <v>17</v>
      </c>
      <c r="C119" s="85" t="n">
        <v>22870</v>
      </c>
      <c r="D119" s="86" t="n">
        <v>8240</v>
      </c>
      <c r="E119" s="86" t="n">
        <v>14630</v>
      </c>
      <c r="F119" s="85" t="n">
        <v>4135</v>
      </c>
      <c r="G119" s="86" t="n">
        <v>8159</v>
      </c>
      <c r="H119" s="86" t="n">
        <v>-4024</v>
      </c>
      <c r="I119" s="85" t="n">
        <v>0</v>
      </c>
      <c r="J119" s="86" t="n">
        <v>6592</v>
      </c>
      <c r="K119" s="86" t="n">
        <v>-6592</v>
      </c>
      <c r="L119" s="85" t="n">
        <v>4433</v>
      </c>
      <c r="M119" s="86" t="n">
        <v>6607</v>
      </c>
      <c r="N119" s="86" t="n">
        <v>-2174</v>
      </c>
      <c r="O119" s="85" t="n">
        <v>4014</v>
      </c>
      <c r="P119" s="87" t="n">
        <v>0.174582463465553</v>
      </c>
      <c r="Q119" s="88"/>
      <c r="R119" s="89" t="s">
        <v>15</v>
      </c>
      <c r="S119" s="90" t="s">
        <v>15</v>
      </c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</row>
    <row r="120" customFormat="false" ht="17" hidden="false" customHeight="false" outlineLevel="0" collapsed="false">
      <c r="A120" s="76" t="n">
        <v>35930</v>
      </c>
      <c r="B120" s="77" t="s">
        <v>17</v>
      </c>
      <c r="C120" s="85"/>
      <c r="D120" s="86"/>
      <c r="E120" s="86"/>
      <c r="F120" s="85"/>
      <c r="G120" s="86"/>
      <c r="H120" s="86"/>
      <c r="I120" s="85"/>
      <c r="J120" s="86"/>
      <c r="K120" s="86"/>
      <c r="L120" s="85" t="n">
        <v>60</v>
      </c>
      <c r="M120" s="86" t="n">
        <v>28</v>
      </c>
      <c r="N120" s="86" t="n">
        <v>32</v>
      </c>
      <c r="O120" s="85" t="n">
        <v>0</v>
      </c>
      <c r="P120" s="87" t="n">
        <v>0</v>
      </c>
      <c r="Q120" s="88"/>
      <c r="R120" s="89" t="s">
        <v>15</v>
      </c>
      <c r="S120" s="90" t="s">
        <v>15</v>
      </c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</row>
    <row r="121" customFormat="false" ht="17" hidden="false" customHeight="false" outlineLevel="0" collapsed="false">
      <c r="A121" s="76" t="n">
        <v>37459</v>
      </c>
      <c r="B121" s="77" t="s">
        <v>17</v>
      </c>
      <c r="C121" s="85" t="n">
        <v>0</v>
      </c>
      <c r="D121" s="86" t="n">
        <v>18</v>
      </c>
      <c r="E121" s="86" t="n">
        <v>-18</v>
      </c>
      <c r="F121" s="85" t="n">
        <v>0</v>
      </c>
      <c r="G121" s="86" t="n">
        <v>19</v>
      </c>
      <c r="H121" s="86" t="n">
        <v>-19</v>
      </c>
      <c r="I121" s="85" t="n">
        <v>0</v>
      </c>
      <c r="J121" s="86" t="n">
        <v>19</v>
      </c>
      <c r="K121" s="86" t="n">
        <v>-19</v>
      </c>
      <c r="L121" s="85"/>
      <c r="M121" s="86"/>
      <c r="N121" s="86"/>
      <c r="O121" s="85" t="n">
        <v>-56</v>
      </c>
      <c r="P121" s="87" t="n">
        <v>-0.982456140350877</v>
      </c>
      <c r="Q121" s="88"/>
      <c r="R121" s="89" t="s">
        <v>15</v>
      </c>
      <c r="S121" s="90" t="s">
        <v>15</v>
      </c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</row>
    <row r="122" customFormat="false" ht="17" hidden="false" customHeight="false" outlineLevel="0" collapsed="false">
      <c r="A122" s="76" t="n">
        <v>40016</v>
      </c>
      <c r="B122" s="77" t="s">
        <v>17</v>
      </c>
      <c r="C122" s="85"/>
      <c r="D122" s="86"/>
      <c r="E122" s="86"/>
      <c r="F122" s="85"/>
      <c r="G122" s="86"/>
      <c r="H122" s="86"/>
      <c r="I122" s="85"/>
      <c r="J122" s="86"/>
      <c r="K122" s="86"/>
      <c r="L122" s="85" t="n">
        <v>0</v>
      </c>
      <c r="M122" s="86" t="n">
        <v>5</v>
      </c>
      <c r="N122" s="86" t="n">
        <v>-5</v>
      </c>
      <c r="O122" s="85" t="n">
        <v>0</v>
      </c>
      <c r="P122" s="87" t="n">
        <v>0</v>
      </c>
      <c r="Q122" s="88"/>
      <c r="R122" s="89" t="s">
        <v>15</v>
      </c>
      <c r="S122" s="90" t="s">
        <v>15</v>
      </c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</row>
    <row r="123" customFormat="false" ht="17" hidden="false" customHeight="false" outlineLevel="0" collapsed="false">
      <c r="A123" s="76" t="n">
        <v>40017</v>
      </c>
      <c r="B123" s="77" t="s">
        <v>17</v>
      </c>
      <c r="C123" s="85" t="n">
        <v>0</v>
      </c>
      <c r="D123" s="86" t="n">
        <v>0</v>
      </c>
      <c r="E123" s="86" t="n">
        <v>0</v>
      </c>
      <c r="F123" s="85" t="n">
        <v>0</v>
      </c>
      <c r="G123" s="86" t="n">
        <v>0</v>
      </c>
      <c r="H123" s="86" t="n">
        <v>0</v>
      </c>
      <c r="I123" s="85" t="n">
        <v>0</v>
      </c>
      <c r="J123" s="86" t="n">
        <v>0</v>
      </c>
      <c r="K123" s="86" t="n">
        <v>0</v>
      </c>
      <c r="L123" s="85"/>
      <c r="M123" s="86"/>
      <c r="N123" s="86"/>
      <c r="O123" s="85" t="n">
        <v>0</v>
      </c>
      <c r="P123" s="87" t="n">
        <v>0</v>
      </c>
      <c r="Q123" s="88"/>
      <c r="R123" s="89" t="s">
        <v>15</v>
      </c>
      <c r="S123" s="90" t="s">
        <v>15</v>
      </c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</row>
    <row r="124" customFormat="false" ht="17" hidden="false" customHeight="false" outlineLevel="0" collapsed="false">
      <c r="A124" s="76" t="n">
        <v>40018</v>
      </c>
      <c r="B124" s="77" t="s">
        <v>17</v>
      </c>
      <c r="C124" s="85"/>
      <c r="D124" s="86"/>
      <c r="E124" s="86"/>
      <c r="F124" s="85"/>
      <c r="G124" s="86"/>
      <c r="H124" s="86"/>
      <c r="I124" s="85"/>
      <c r="J124" s="86"/>
      <c r="K124" s="86"/>
      <c r="L124" s="85" t="n">
        <v>0</v>
      </c>
      <c r="M124" s="86" t="n">
        <v>0</v>
      </c>
      <c r="N124" s="86" t="n">
        <v>0</v>
      </c>
      <c r="O124" s="85" t="n">
        <v>0</v>
      </c>
      <c r="P124" s="87" t="n">
        <v>0</v>
      </c>
      <c r="Q124" s="88"/>
      <c r="R124" s="89" t="s">
        <v>15</v>
      </c>
      <c r="S124" s="90" t="s">
        <v>15</v>
      </c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</row>
    <row r="125" customFormat="false" ht="17" hidden="false" customHeight="false" outlineLevel="0" collapsed="false"/>
    <row r="126" customFormat="false" ht="17" hidden="false" customHeight="false" outlineLevel="0" collapsed="false">
      <c r="A126" s="97" t="s">
        <v>18</v>
      </c>
      <c r="B126" s="97"/>
      <c r="C126" s="17"/>
      <c r="D126" s="17"/>
      <c r="E126" s="17" t="n">
        <f aca="false">SUM(E10:E124)</f>
        <v>117907</v>
      </c>
      <c r="F126" s="17"/>
      <c r="G126" s="17"/>
      <c r="H126" s="17" t="n">
        <f aca="false">SUM(H10:H124)</f>
        <v>98165</v>
      </c>
      <c r="I126" s="17"/>
      <c r="J126" s="17"/>
      <c r="K126" s="17" t="n">
        <f aca="false">SUM(K10:K124)</f>
        <v>337940</v>
      </c>
      <c r="L126" s="17"/>
      <c r="M126" s="17" t="n">
        <f aca="false">SUM(M10:M124)</f>
        <v>1878013</v>
      </c>
      <c r="N126" s="17" t="n">
        <f aca="false">SUM(N10:N124)</f>
        <v>68378</v>
      </c>
      <c r="O126" s="17"/>
      <c r="P126" s="98"/>
      <c r="Q126" s="97" t="n">
        <f aca="false">COUNTIF(Q10:Q124,"X")</f>
        <v>8</v>
      </c>
      <c r="R126" s="97" t="n">
        <f aca="false">COUNTIF(R10:R124,"X")</f>
        <v>9</v>
      </c>
      <c r="S126" s="97" t="n">
        <f aca="false">COUNTIF(S10:S124,"X")</f>
        <v>1</v>
      </c>
    </row>
    <row r="127" customFormat="false" ht="17" hidden="false" customHeight="false" outlineLevel="0" collapsed="false">
      <c r="M127" s="99" t="s">
        <v>45</v>
      </c>
      <c r="N127" s="100" t="n">
        <f aca="false">N126/M126</f>
        <v>0.0364097586118946</v>
      </c>
      <c r="P127" s="101"/>
      <c r="R127" s="97" t="str">
        <f aca="false">IF(AND(O127&gt;=5000,P127&gt;=10%),"X"," ")</f>
        <v> </v>
      </c>
      <c r="S127" s="97" t="str">
        <f aca="false">IF(AND(L127-I127&gt;=5000,N127-K127&gt;5000,N127&gt;0),"X"," ")</f>
        <v> </v>
      </c>
    </row>
    <row r="128" customFormat="false" ht="17" hidden="false" customHeight="false" outlineLevel="0" collapsed="false"/>
    <row r="129" customFormat="false" ht="17" hidden="false" customHeight="false" outlineLevel="0" collapsed="false"/>
    <row r="130" customFormat="false" ht="17" hidden="false" customHeight="false" outlineLevel="0" collapsed="false"/>
    <row r="131" customFormat="false" ht="17" hidden="false" customHeight="false" outlineLevel="0" collapsed="false"/>
    <row r="132" customFormat="false" ht="17" hidden="false" customHeight="false" outlineLevel="0" collapsed="false"/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770138888888889" bottom="0.809722222222222" header="0.5" footer="0.5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B.3.b.)&amp;RPage &amp;P of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2" activeCellId="0" sqref="B2 B2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0" min="23" style="49" width="7.85"/>
    <col collapsed="false" customWidth="true" hidden="false" outlineLevel="0" max="250" min="41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37051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56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6"/>
      <c r="AM7" s="106"/>
      <c r="AN7" s="106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37048</v>
      </c>
      <c r="D8" s="69"/>
      <c r="E8" s="70" t="str">
        <f aca="false">TEXT(WEEKDAY(C8),"dddd")</f>
        <v>Wednesday</v>
      </c>
      <c r="F8" s="68" t="n">
        <f aca="false">F9</f>
        <v>37049</v>
      </c>
      <c r="G8" s="69"/>
      <c r="H8" s="70" t="str">
        <f aca="false">TEXT(WEEKDAY(F8),"dddd")</f>
        <v>Thursday</v>
      </c>
      <c r="I8" s="68" t="n">
        <f aca="false">I9</f>
        <v>37050</v>
      </c>
      <c r="J8" s="69"/>
      <c r="K8" s="70" t="str">
        <f aca="false">TEXT(WEEKDAY(I8),"dddd")</f>
        <v>Friday</v>
      </c>
      <c r="L8" s="68" t="n">
        <f aca="false">L9</f>
        <v>37051</v>
      </c>
      <c r="M8" s="69"/>
      <c r="N8" s="70" t="str">
        <f aca="false">TEXT(WEEKDAY(L8),"dddd")</f>
        <v>Saturday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37048</v>
      </c>
      <c r="D9" s="111" t="n">
        <v>37048</v>
      </c>
      <c r="E9" s="111" t="n">
        <v>37048</v>
      </c>
      <c r="F9" s="112" t="n">
        <v>37049</v>
      </c>
      <c r="G9" s="111" t="n">
        <v>37049</v>
      </c>
      <c r="H9" s="111" t="n">
        <v>37049</v>
      </c>
      <c r="I9" s="112" t="n">
        <v>37050</v>
      </c>
      <c r="J9" s="111" t="n">
        <v>37050</v>
      </c>
      <c r="K9" s="111" t="n">
        <v>37050</v>
      </c>
      <c r="L9" s="112" t="n">
        <v>37051</v>
      </c>
      <c r="M9" s="111" t="n">
        <v>37051</v>
      </c>
      <c r="N9" s="111" t="n">
        <v>37051</v>
      </c>
      <c r="O9" s="85" t="n">
        <f aca="false">K9+H9+E9</f>
        <v>111147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75</v>
      </c>
      <c r="D10" s="86" t="n">
        <v>101</v>
      </c>
      <c r="E10" s="86" t="n">
        <v>-26</v>
      </c>
      <c r="F10" s="85" t="n">
        <v>75</v>
      </c>
      <c r="G10" s="86" t="n">
        <v>100</v>
      </c>
      <c r="H10" s="86" t="n">
        <v>-25</v>
      </c>
      <c r="I10" s="85" t="n">
        <v>75</v>
      </c>
      <c r="J10" s="86" t="n">
        <v>98</v>
      </c>
      <c r="K10" s="86" t="n">
        <v>-23</v>
      </c>
      <c r="L10" s="85" t="n">
        <v>75</v>
      </c>
      <c r="M10" s="86" t="n">
        <v>98</v>
      </c>
      <c r="N10" s="86" t="n">
        <v>-23</v>
      </c>
      <c r="O10" s="85" t="n">
        <f aca="false">K10+H10+E10</f>
        <v>-74</v>
      </c>
      <c r="P10" s="87" t="n">
        <f aca="false">O10/(J10+G10+D10+1)</f>
        <v>-0.246666666666667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600</v>
      </c>
      <c r="D11" s="86" t="n">
        <v>649</v>
      </c>
      <c r="E11" s="86" t="n">
        <v>-49</v>
      </c>
      <c r="F11" s="85" t="n">
        <v>500</v>
      </c>
      <c r="G11" s="86" t="n">
        <v>636</v>
      </c>
      <c r="H11" s="86" t="n">
        <v>-136</v>
      </c>
      <c r="I11" s="85" t="n">
        <v>600</v>
      </c>
      <c r="J11" s="86" t="n">
        <v>604</v>
      </c>
      <c r="K11" s="86" t="n">
        <v>-4</v>
      </c>
      <c r="L11" s="85" t="n">
        <v>500</v>
      </c>
      <c r="M11" s="86" t="n">
        <v>622</v>
      </c>
      <c r="N11" s="86" t="n">
        <v>-122</v>
      </c>
      <c r="O11" s="85" t="n">
        <f aca="false">K11+H11+E11</f>
        <v>-189</v>
      </c>
      <c r="P11" s="87" t="n">
        <f aca="false">O11/(J11+G11+D11+1)</f>
        <v>-0.1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111</v>
      </c>
      <c r="E12" s="86" t="n">
        <v>-11</v>
      </c>
      <c r="F12" s="85" t="n">
        <v>100</v>
      </c>
      <c r="G12" s="86" t="n">
        <v>109</v>
      </c>
      <c r="H12" s="86" t="n">
        <v>-9</v>
      </c>
      <c r="I12" s="85" t="n">
        <v>100</v>
      </c>
      <c r="J12" s="86" t="n">
        <v>106</v>
      </c>
      <c r="K12" s="86" t="n">
        <v>-6</v>
      </c>
      <c r="L12" s="85" t="n">
        <v>100</v>
      </c>
      <c r="M12" s="86" t="n">
        <v>106</v>
      </c>
      <c r="N12" s="86" t="n">
        <v>-6</v>
      </c>
      <c r="O12" s="85" t="n">
        <f aca="false">K12+H12+E12</f>
        <v>-26</v>
      </c>
      <c r="P12" s="87" t="n">
        <f aca="false">O12/(J12+G12+D12+1)</f>
        <v>-0.0795107033639144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1263</v>
      </c>
      <c r="D13" s="86" t="n">
        <v>1113</v>
      </c>
      <c r="E13" s="86" t="n">
        <v>150</v>
      </c>
      <c r="F13" s="85" t="n">
        <v>1105</v>
      </c>
      <c r="G13" s="86" t="n">
        <v>1106</v>
      </c>
      <c r="H13" s="86" t="n">
        <v>-1</v>
      </c>
      <c r="I13" s="85" t="n">
        <v>1263</v>
      </c>
      <c r="J13" s="86" t="n">
        <v>1049</v>
      </c>
      <c r="K13" s="86" t="n">
        <v>214</v>
      </c>
      <c r="L13" s="85" t="n">
        <v>1050</v>
      </c>
      <c r="M13" s="86" t="n">
        <v>1056</v>
      </c>
      <c r="N13" s="86" t="n">
        <v>-6</v>
      </c>
      <c r="O13" s="85" t="n">
        <f aca="false">K13+H13+E13</f>
        <v>363</v>
      </c>
      <c r="P13" s="87" t="n">
        <f aca="false">O13/(J13+G13+D13+1)</f>
        <v>0.111043132456409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X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586</v>
      </c>
      <c r="D14" s="86" t="n">
        <v>528</v>
      </c>
      <c r="E14" s="86" t="n">
        <v>58</v>
      </c>
      <c r="F14" s="85" t="n">
        <v>586</v>
      </c>
      <c r="G14" s="86" t="n">
        <v>526</v>
      </c>
      <c r="H14" s="86" t="n">
        <v>60</v>
      </c>
      <c r="I14" s="85" t="n">
        <v>343</v>
      </c>
      <c r="J14" s="86" t="n">
        <v>515</v>
      </c>
      <c r="K14" s="86" t="n">
        <v>-172</v>
      </c>
      <c r="L14" s="85" t="n">
        <v>343</v>
      </c>
      <c r="M14" s="86" t="n">
        <v>516</v>
      </c>
      <c r="N14" s="86" t="n">
        <v>-173</v>
      </c>
      <c r="O14" s="85" t="n">
        <f aca="false">K14+H14+E14</f>
        <v>-54</v>
      </c>
      <c r="P14" s="87" t="n">
        <f aca="false">O14/(J14+G14+D14+1)</f>
        <v>-0.0343949044585987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3598</v>
      </c>
      <c r="D15" s="86" t="n">
        <v>3076</v>
      </c>
      <c r="E15" s="86" t="n">
        <v>522</v>
      </c>
      <c r="F15" s="85" t="n">
        <v>3065</v>
      </c>
      <c r="G15" s="86" t="n">
        <v>3065</v>
      </c>
      <c r="H15" s="86" t="n">
        <v>0</v>
      </c>
      <c r="I15" s="85" t="n">
        <v>3598</v>
      </c>
      <c r="J15" s="86" t="n">
        <v>2985</v>
      </c>
      <c r="K15" s="86" t="n">
        <v>613</v>
      </c>
      <c r="L15" s="85" t="n">
        <v>3000</v>
      </c>
      <c r="M15" s="86" t="n">
        <v>2997</v>
      </c>
      <c r="N15" s="86" t="n">
        <v>3</v>
      </c>
      <c r="O15" s="85" t="n">
        <f aca="false">K15+H15+E15</f>
        <v>1135</v>
      </c>
      <c r="P15" s="87" t="n">
        <f aca="false">O15/(J15+G15+D15+1)</f>
        <v>0.124356305467295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6279</v>
      </c>
      <c r="E16" s="86" t="n">
        <v>-279</v>
      </c>
      <c r="F16" s="85" t="n">
        <v>6000</v>
      </c>
      <c r="G16" s="86" t="n">
        <v>6253</v>
      </c>
      <c r="H16" s="86" t="n">
        <v>-253</v>
      </c>
      <c r="I16" s="85" t="n">
        <v>6000</v>
      </c>
      <c r="J16" s="86" t="n">
        <v>6094</v>
      </c>
      <c r="K16" s="86" t="n">
        <v>-94</v>
      </c>
      <c r="L16" s="85" t="n">
        <v>6000</v>
      </c>
      <c r="M16" s="86" t="n">
        <v>6126</v>
      </c>
      <c r="N16" s="86" t="n">
        <v>-126</v>
      </c>
      <c r="O16" s="85" t="n">
        <f aca="false">K16+H16+E16</f>
        <v>-626</v>
      </c>
      <c r="P16" s="87" t="n">
        <f aca="false">O16/(J16+G16+D16+1)</f>
        <v>-0.0336071294357653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300</v>
      </c>
      <c r="D17" s="86" t="n">
        <v>359</v>
      </c>
      <c r="E17" s="86" t="n">
        <v>-59</v>
      </c>
      <c r="F17" s="85" t="n">
        <v>0</v>
      </c>
      <c r="G17" s="86" t="n">
        <v>357</v>
      </c>
      <c r="H17" s="86" t="n">
        <v>-357</v>
      </c>
      <c r="I17" s="85" t="n">
        <v>205</v>
      </c>
      <c r="J17" s="86" t="n">
        <v>349</v>
      </c>
      <c r="K17" s="86" t="n">
        <v>-144</v>
      </c>
      <c r="L17" s="85" t="n">
        <v>0</v>
      </c>
      <c r="M17" s="86" t="n">
        <v>349</v>
      </c>
      <c r="N17" s="86" t="n">
        <v>-349</v>
      </c>
      <c r="O17" s="85" t="n">
        <f aca="false">K17+H17+E17</f>
        <v>-560</v>
      </c>
      <c r="P17" s="87" t="n">
        <f aca="false">O17/(J17+G17+D17+1)</f>
        <v>-0.525328330206379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4345</v>
      </c>
      <c r="D18" s="86" t="n">
        <v>3347</v>
      </c>
      <c r="E18" s="86" t="n">
        <v>998</v>
      </c>
      <c r="F18" s="85" t="n">
        <v>3402</v>
      </c>
      <c r="G18" s="86" t="n">
        <v>3338</v>
      </c>
      <c r="H18" s="86" t="n">
        <v>64</v>
      </c>
      <c r="I18" s="85" t="n">
        <v>4350</v>
      </c>
      <c r="J18" s="86" t="n">
        <v>3275</v>
      </c>
      <c r="K18" s="86" t="n">
        <v>1075</v>
      </c>
      <c r="L18" s="85" t="n">
        <v>3498</v>
      </c>
      <c r="M18" s="86" t="n">
        <v>3282</v>
      </c>
      <c r="N18" s="86" t="n">
        <v>216</v>
      </c>
      <c r="O18" s="85" t="n">
        <f aca="false">K18+H18+E18</f>
        <v>2137</v>
      </c>
      <c r="P18" s="87" t="n">
        <f aca="false">O18/(J18+G18+D18+1)</f>
        <v>0.214536693103102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X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4056</v>
      </c>
      <c r="D19" s="86" t="n">
        <v>3184</v>
      </c>
      <c r="E19" s="86" t="n">
        <v>872</v>
      </c>
      <c r="F19" s="85" t="n">
        <v>3153</v>
      </c>
      <c r="G19" s="86" t="n">
        <v>3153</v>
      </c>
      <c r="H19" s="86" t="n">
        <v>0</v>
      </c>
      <c r="I19" s="85" t="n">
        <v>3356</v>
      </c>
      <c r="J19" s="86" t="n">
        <v>2943</v>
      </c>
      <c r="K19" s="86" t="n">
        <v>413</v>
      </c>
      <c r="L19" s="85" t="n">
        <v>3150</v>
      </c>
      <c r="M19" s="86" t="n">
        <v>2980</v>
      </c>
      <c r="N19" s="86" t="n">
        <v>170</v>
      </c>
      <c r="O19" s="85" t="n">
        <f aca="false">K19+H19+E19</f>
        <v>1285</v>
      </c>
      <c r="P19" s="87" t="n">
        <f aca="false">O19/(J19+G19+D19+1)</f>
        <v>0.138454907876306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459604</v>
      </c>
      <c r="D20" s="86" t="n">
        <v>448119</v>
      </c>
      <c r="E20" s="86" t="n">
        <v>11485</v>
      </c>
      <c r="F20" s="85" t="n">
        <v>448313</v>
      </c>
      <c r="G20" s="86" t="n">
        <v>444004</v>
      </c>
      <c r="H20" s="86" t="n">
        <v>4309</v>
      </c>
      <c r="I20" s="85" t="n">
        <v>454484</v>
      </c>
      <c r="J20" s="86" t="n">
        <v>410557</v>
      </c>
      <c r="K20" s="86" t="n">
        <v>43927</v>
      </c>
      <c r="L20" s="85" t="n">
        <v>438551</v>
      </c>
      <c r="M20" s="86" t="n">
        <v>415130</v>
      </c>
      <c r="N20" s="86" t="n">
        <v>23421</v>
      </c>
      <c r="O20" s="85" t="n">
        <f aca="false">K20+H20+E20</f>
        <v>59721</v>
      </c>
      <c r="P20" s="87" t="n">
        <f aca="false">O20/(J20+G20+D20+1)</f>
        <v>0.0458446849228629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1044</v>
      </c>
      <c r="D21" s="86" t="n">
        <v>1203</v>
      </c>
      <c r="E21" s="86" t="n">
        <v>-159</v>
      </c>
      <c r="F21" s="85" t="n">
        <v>1044</v>
      </c>
      <c r="G21" s="86" t="n">
        <v>1197</v>
      </c>
      <c r="H21" s="86" t="n">
        <v>-153</v>
      </c>
      <c r="I21" s="85" t="n">
        <v>1044</v>
      </c>
      <c r="J21" s="86" t="n">
        <v>1142</v>
      </c>
      <c r="K21" s="86" t="n">
        <v>-98</v>
      </c>
      <c r="L21" s="85" t="n">
        <v>1044</v>
      </c>
      <c r="M21" s="86" t="n">
        <v>1148</v>
      </c>
      <c r="N21" s="86" t="n">
        <v>-104</v>
      </c>
      <c r="O21" s="85" t="n">
        <f aca="false">K21+H21+E21</f>
        <v>-410</v>
      </c>
      <c r="P21" s="87" t="n">
        <f aca="false">O21/(J21+G21+D21+1)</f>
        <v>-0.115721140276602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750</v>
      </c>
      <c r="D22" s="86" t="n">
        <v>615</v>
      </c>
      <c r="E22" s="86" t="n">
        <v>135</v>
      </c>
      <c r="F22" s="85" t="n">
        <v>600</v>
      </c>
      <c r="G22" s="86" t="n">
        <v>607</v>
      </c>
      <c r="H22" s="86" t="n">
        <v>-7</v>
      </c>
      <c r="I22" s="85" t="n">
        <v>750</v>
      </c>
      <c r="J22" s="86" t="n">
        <v>546</v>
      </c>
      <c r="K22" s="86" t="n">
        <v>204</v>
      </c>
      <c r="L22" s="85" t="n">
        <v>550</v>
      </c>
      <c r="M22" s="86" t="n">
        <v>555</v>
      </c>
      <c r="N22" s="86" t="n">
        <v>-5</v>
      </c>
      <c r="O22" s="85" t="n">
        <f aca="false">K22+H22+E22</f>
        <v>332</v>
      </c>
      <c r="P22" s="87" t="n">
        <f aca="false">O22/(J22+G22+D22+1)</f>
        <v>0.18767665347654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350</v>
      </c>
      <c r="D23" s="86" t="n">
        <v>395</v>
      </c>
      <c r="E23" s="86" t="n">
        <v>-45</v>
      </c>
      <c r="F23" s="85" t="n">
        <v>392</v>
      </c>
      <c r="G23" s="86" t="n">
        <v>392</v>
      </c>
      <c r="H23" s="86" t="n">
        <v>0</v>
      </c>
      <c r="I23" s="85" t="n">
        <v>350</v>
      </c>
      <c r="J23" s="86" t="n">
        <v>364</v>
      </c>
      <c r="K23" s="86" t="n">
        <v>-14</v>
      </c>
      <c r="L23" s="85" t="n">
        <v>380</v>
      </c>
      <c r="M23" s="86" t="n">
        <v>366</v>
      </c>
      <c r="N23" s="86" t="n">
        <v>14</v>
      </c>
      <c r="O23" s="85" t="n">
        <f aca="false">K23+H23+E23</f>
        <v>-59</v>
      </c>
      <c r="P23" s="87" t="n">
        <f aca="false">O23/(J23+G23+D23+1)</f>
        <v>-0.0512152777777778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38855</v>
      </c>
      <c r="D24" s="86" t="n">
        <v>60708</v>
      </c>
      <c r="E24" s="86" t="n">
        <v>-21853</v>
      </c>
      <c r="F24" s="85" t="n">
        <v>45304</v>
      </c>
      <c r="G24" s="86" t="n">
        <v>52141</v>
      </c>
      <c r="H24" s="86" t="n">
        <v>-6837</v>
      </c>
      <c r="I24" s="85" t="n">
        <v>82045</v>
      </c>
      <c r="J24" s="86" t="n">
        <v>57872</v>
      </c>
      <c r="K24" s="86" t="n">
        <v>24173</v>
      </c>
      <c r="L24" s="85" t="n">
        <v>45730</v>
      </c>
      <c r="M24" s="86" t="n">
        <v>54202</v>
      </c>
      <c r="N24" s="86" t="n">
        <v>-8472</v>
      </c>
      <c r="O24" s="85" t="n">
        <f aca="false">K24+H24+E24</f>
        <v>-4517</v>
      </c>
      <c r="P24" s="87" t="n">
        <f aca="false">O24/(J24+G24+D24+1)</f>
        <v>-0.0264582186244304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25996</v>
      </c>
      <c r="D25" s="86" t="n">
        <v>24779</v>
      </c>
      <c r="E25" s="86" t="n">
        <v>1217</v>
      </c>
      <c r="F25" s="85" t="n">
        <v>24000</v>
      </c>
      <c r="G25" s="86" t="n">
        <v>23882</v>
      </c>
      <c r="H25" s="86" t="n">
        <v>118</v>
      </c>
      <c r="I25" s="85" t="n">
        <v>22713</v>
      </c>
      <c r="J25" s="86" t="n">
        <v>23726</v>
      </c>
      <c r="K25" s="86" t="n">
        <v>-1013</v>
      </c>
      <c r="L25" s="85" t="n">
        <v>22500</v>
      </c>
      <c r="M25" s="86" t="n">
        <v>20924</v>
      </c>
      <c r="N25" s="86" t="n">
        <v>1576</v>
      </c>
      <c r="O25" s="85" t="n">
        <f aca="false">K25+H25+E25</f>
        <v>322</v>
      </c>
      <c r="P25" s="87" t="n">
        <f aca="false">O25/(J25+G25+D25+1)</f>
        <v>0.00444825109134111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175761</v>
      </c>
      <c r="D26" s="86" t="n">
        <v>154151</v>
      </c>
      <c r="E26" s="86" t="n">
        <v>21610</v>
      </c>
      <c r="F26" s="85" t="n">
        <v>138213</v>
      </c>
      <c r="G26" s="86" t="n">
        <v>148088</v>
      </c>
      <c r="H26" s="86" t="n">
        <v>-9875</v>
      </c>
      <c r="I26" s="85" t="n">
        <v>157724</v>
      </c>
      <c r="J26" s="86" t="n">
        <v>146345</v>
      </c>
      <c r="K26" s="86" t="n">
        <v>11379</v>
      </c>
      <c r="L26" s="85" t="n">
        <v>126245</v>
      </c>
      <c r="M26" s="86" t="n">
        <v>122162</v>
      </c>
      <c r="N26" s="86" t="n">
        <v>4083</v>
      </c>
      <c r="O26" s="85" t="n">
        <f aca="false">K26+H26+E26</f>
        <v>23114</v>
      </c>
      <c r="P26" s="87" t="n">
        <f aca="false">O26/(J26+G26+D26+1)</f>
        <v>0.0515264665559482</v>
      </c>
      <c r="Q26" s="88"/>
      <c r="R26" s="89" t="s">
        <v>15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 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22309</v>
      </c>
      <c r="D27" s="86" t="n">
        <v>26658</v>
      </c>
      <c r="E27" s="86" t="n">
        <v>-4349</v>
      </c>
      <c r="F27" s="85" t="n">
        <v>21634</v>
      </c>
      <c r="G27" s="86" t="n">
        <v>24779</v>
      </c>
      <c r="H27" s="86" t="n">
        <v>-3145</v>
      </c>
      <c r="I27" s="85" t="n">
        <v>0</v>
      </c>
      <c r="J27" s="86" t="n">
        <v>21117</v>
      </c>
      <c r="K27" s="86" t="n">
        <v>-21117</v>
      </c>
      <c r="L27" s="85" t="n">
        <v>14582</v>
      </c>
      <c r="M27" s="86" t="n">
        <v>16856</v>
      </c>
      <c r="N27" s="86" t="n">
        <v>-2274</v>
      </c>
      <c r="O27" s="85" t="n">
        <f aca="false">K27+H27+E27</f>
        <v>-28611</v>
      </c>
      <c r="P27" s="87" t="n">
        <f aca="false">O27/(J27+G27+D27+1)</f>
        <v>-0.394335331817242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112275</v>
      </c>
      <c r="D28" s="86" t="n">
        <v>92327</v>
      </c>
      <c r="E28" s="86" t="n">
        <v>19948</v>
      </c>
      <c r="F28" s="85" t="n">
        <v>75291</v>
      </c>
      <c r="G28" s="86" t="n">
        <v>100147</v>
      </c>
      <c r="H28" s="86" t="n">
        <v>-24856</v>
      </c>
      <c r="I28" s="85" t="n">
        <v>91949</v>
      </c>
      <c r="J28" s="86" t="n">
        <v>95204</v>
      </c>
      <c r="K28" s="86" t="n">
        <v>-3255</v>
      </c>
      <c r="L28" s="85" t="n">
        <v>77507</v>
      </c>
      <c r="M28" s="86" t="n">
        <v>89422</v>
      </c>
      <c r="N28" s="86" t="n">
        <v>-11915</v>
      </c>
      <c r="O28" s="85" t="n">
        <f aca="false">K28+H28+E28</f>
        <v>-8163</v>
      </c>
      <c r="P28" s="87" t="n">
        <f aca="false">O28/(J28+G28+D28+1)</f>
        <v>-0.0283753767219714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34500</v>
      </c>
      <c r="D29" s="86" t="n">
        <v>15566</v>
      </c>
      <c r="E29" s="86" t="n">
        <v>18934</v>
      </c>
      <c r="F29" s="85" t="n">
        <v>23298</v>
      </c>
      <c r="G29" s="86" t="n">
        <v>22389</v>
      </c>
      <c r="H29" s="86" t="n">
        <v>909</v>
      </c>
      <c r="I29" s="85" t="n">
        <v>28126</v>
      </c>
      <c r="J29" s="86" t="n">
        <v>22811</v>
      </c>
      <c r="K29" s="86" t="n">
        <v>5315</v>
      </c>
      <c r="L29" s="85" t="n">
        <v>15000</v>
      </c>
      <c r="M29" s="86" t="n">
        <v>15566</v>
      </c>
      <c r="N29" s="86" t="n">
        <v>-566</v>
      </c>
      <c r="O29" s="85" t="n">
        <f aca="false">K29+H29+E29</f>
        <v>25158</v>
      </c>
      <c r="P29" s="87" t="n">
        <f aca="false">O29/(J29+G29+D29+1)</f>
        <v>0.414007602810736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374456</v>
      </c>
      <c r="D30" s="86" t="n">
        <v>393498</v>
      </c>
      <c r="E30" s="86" t="n">
        <v>-19042</v>
      </c>
      <c r="F30" s="85" t="n">
        <v>429246</v>
      </c>
      <c r="G30" s="86" t="n">
        <v>442636</v>
      </c>
      <c r="H30" s="86" t="n">
        <v>-13390</v>
      </c>
      <c r="I30" s="85" t="n">
        <v>450924</v>
      </c>
      <c r="J30" s="86" t="n">
        <v>426559</v>
      </c>
      <c r="K30" s="86" t="n">
        <v>24365</v>
      </c>
      <c r="L30" s="85" t="n">
        <v>427966</v>
      </c>
      <c r="M30" s="86" t="n">
        <v>400925</v>
      </c>
      <c r="N30" s="86" t="n">
        <v>27041</v>
      </c>
      <c r="O30" s="85" t="n">
        <f aca="false">K30+H30+E30</f>
        <v>-8067</v>
      </c>
      <c r="P30" s="87" t="n">
        <f aca="false">O30/(J30+G30+D30+1)</f>
        <v>-0.00638872125788196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33380</v>
      </c>
      <c r="D31" s="86" t="n">
        <v>31187</v>
      </c>
      <c r="E31" s="86" t="n">
        <v>2193</v>
      </c>
      <c r="F31" s="85" t="n">
        <v>21000</v>
      </c>
      <c r="G31" s="86" t="n">
        <v>28380</v>
      </c>
      <c r="H31" s="86" t="n">
        <v>-7380</v>
      </c>
      <c r="I31" s="85" t="n">
        <v>32615</v>
      </c>
      <c r="J31" s="86" t="n">
        <v>28855</v>
      </c>
      <c r="K31" s="86" t="n">
        <v>3760</v>
      </c>
      <c r="L31" s="85" t="n">
        <v>22000</v>
      </c>
      <c r="M31" s="86" t="n">
        <v>25213</v>
      </c>
      <c r="N31" s="86" t="n">
        <v>-3213</v>
      </c>
      <c r="O31" s="85" t="n">
        <f aca="false">K31+H31+E31</f>
        <v>-1427</v>
      </c>
      <c r="P31" s="87" t="n">
        <f aca="false">O31/(J31+G31+D31+1)</f>
        <v>-0.0161383350485733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26203</v>
      </c>
      <c r="D32" s="86" t="n">
        <v>17416</v>
      </c>
      <c r="E32" s="86" t="n">
        <v>8787</v>
      </c>
      <c r="F32" s="85" t="n">
        <v>10703</v>
      </c>
      <c r="G32" s="86" t="n">
        <v>16038</v>
      </c>
      <c r="H32" s="86" t="n">
        <v>-5335</v>
      </c>
      <c r="I32" s="85" t="n">
        <v>24203</v>
      </c>
      <c r="J32" s="86" t="n">
        <v>16906</v>
      </c>
      <c r="K32" s="86" t="n">
        <v>7297</v>
      </c>
      <c r="L32" s="85" t="n">
        <v>12903</v>
      </c>
      <c r="M32" s="86" t="n">
        <v>16455</v>
      </c>
      <c r="N32" s="86" t="n">
        <v>-3552</v>
      </c>
      <c r="O32" s="85" t="n">
        <f aca="false">K32+H32+E32</f>
        <v>10749</v>
      </c>
      <c r="P32" s="87" t="n">
        <f aca="false">O32/(J32+G32+D32+1)</f>
        <v>0.213438970632037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9728</v>
      </c>
      <c r="D33" s="134" t="n">
        <v>10522</v>
      </c>
      <c r="E33" s="134" t="n">
        <v>-794</v>
      </c>
      <c r="F33" s="133" t="n">
        <v>8728</v>
      </c>
      <c r="G33" s="134" t="n">
        <v>11480</v>
      </c>
      <c r="H33" s="134" t="n">
        <v>-2752</v>
      </c>
      <c r="I33" s="133" t="n">
        <v>9000</v>
      </c>
      <c r="J33" s="134" t="n">
        <v>10507</v>
      </c>
      <c r="K33" s="134" t="n">
        <v>-1507</v>
      </c>
      <c r="L33" s="133" t="n">
        <v>7500</v>
      </c>
      <c r="M33" s="134" t="n">
        <v>6231</v>
      </c>
      <c r="N33" s="134" t="n">
        <v>1269</v>
      </c>
      <c r="O33" s="85" t="n">
        <f aca="false">K33+H33+E33</f>
        <v>-5053</v>
      </c>
      <c r="P33" s="87" t="n">
        <f aca="false">O33/(J33+G33+D33+1)</f>
        <v>-0.15542909873885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54407</v>
      </c>
      <c r="D34" s="86" t="n">
        <v>52249</v>
      </c>
      <c r="E34" s="86" t="n">
        <v>2158</v>
      </c>
      <c r="F34" s="85" t="n">
        <v>52959</v>
      </c>
      <c r="G34" s="86" t="n">
        <v>50202</v>
      </c>
      <c r="H34" s="86" t="n">
        <v>2757</v>
      </c>
      <c r="I34" s="85" t="n">
        <v>55107</v>
      </c>
      <c r="J34" s="86" t="n">
        <v>50065</v>
      </c>
      <c r="K34" s="86" t="n">
        <v>5042</v>
      </c>
      <c r="L34" s="85" t="n">
        <v>48594</v>
      </c>
      <c r="M34" s="86" t="n">
        <v>46285</v>
      </c>
      <c r="N34" s="86" t="n">
        <v>2309</v>
      </c>
      <c r="O34" s="85" t="n">
        <f aca="false">K34+H34+E34</f>
        <v>9957</v>
      </c>
      <c r="P34" s="87" t="n">
        <f aca="false">O34/(J34+G34+D34+1)</f>
        <v>0.0652845256594347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102154</v>
      </c>
      <c r="D35" s="86" t="n">
        <v>35038</v>
      </c>
      <c r="E35" s="86" t="n">
        <v>67116</v>
      </c>
      <c r="F35" s="85" t="n">
        <v>45956</v>
      </c>
      <c r="G35" s="86" t="n">
        <v>35035</v>
      </c>
      <c r="H35" s="86" t="n">
        <v>10921</v>
      </c>
      <c r="I35" s="85" t="n">
        <v>57419</v>
      </c>
      <c r="J35" s="86" t="n">
        <v>36584</v>
      </c>
      <c r="K35" s="86" t="n">
        <v>20835</v>
      </c>
      <c r="L35" s="85" t="n">
        <v>35056</v>
      </c>
      <c r="M35" s="86" t="n">
        <v>22035</v>
      </c>
      <c r="N35" s="86" t="n">
        <v>13021</v>
      </c>
      <c r="O35" s="85" t="n">
        <f aca="false">K35+H35+E35</f>
        <v>98872</v>
      </c>
      <c r="P35" s="87" t="n">
        <f aca="false">O35/(J35+G35+D35+1)</f>
        <v>0.927000318775901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4983</v>
      </c>
      <c r="D36" s="86" t="n">
        <v>1222</v>
      </c>
      <c r="E36" s="86" t="n">
        <v>3761</v>
      </c>
      <c r="F36" s="85" t="n">
        <v>0</v>
      </c>
      <c r="G36" s="86" t="n">
        <v>1662</v>
      </c>
      <c r="H36" s="86" t="n">
        <v>-1662</v>
      </c>
      <c r="I36" s="85" t="n">
        <v>0</v>
      </c>
      <c r="J36" s="86" t="n">
        <v>1328</v>
      </c>
      <c r="K36" s="86" t="n">
        <v>-1328</v>
      </c>
      <c r="L36" s="85" t="n">
        <v>0</v>
      </c>
      <c r="M36" s="86" t="n">
        <v>2536</v>
      </c>
      <c r="N36" s="86" t="n">
        <v>-2536</v>
      </c>
      <c r="O36" s="85" t="n">
        <f aca="false">K36+H36+E36</f>
        <v>771</v>
      </c>
      <c r="P36" s="87" t="n">
        <f aca="false">O36/(J36+G36+D36+1)</f>
        <v>0.183004984571564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X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357</v>
      </c>
      <c r="D37" s="86" t="n">
        <v>420</v>
      </c>
      <c r="E37" s="86" t="n">
        <v>-63</v>
      </c>
      <c r="F37" s="85" t="n">
        <v>385</v>
      </c>
      <c r="G37" s="86" t="n">
        <v>411</v>
      </c>
      <c r="H37" s="86" t="n">
        <v>-26</v>
      </c>
      <c r="I37" s="85" t="n">
        <v>357</v>
      </c>
      <c r="J37" s="86" t="n">
        <v>396</v>
      </c>
      <c r="K37" s="86" t="n">
        <v>-39</v>
      </c>
      <c r="L37" s="85" t="n">
        <v>209</v>
      </c>
      <c r="M37" s="86" t="n">
        <v>338</v>
      </c>
      <c r="N37" s="86" t="n">
        <v>-129</v>
      </c>
      <c r="O37" s="85" t="n">
        <f aca="false">K37+H37+E37</f>
        <v>-128</v>
      </c>
      <c r="P37" s="87" t="n">
        <f aca="false">O37/(J37+G37+D37+1)</f>
        <v>-0.104234527687296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7470</v>
      </c>
      <c r="D38" s="86" t="n">
        <v>17993</v>
      </c>
      <c r="E38" s="86" t="n">
        <v>-10523</v>
      </c>
      <c r="F38" s="85" t="n">
        <v>7487</v>
      </c>
      <c r="G38" s="86" t="n">
        <v>17149</v>
      </c>
      <c r="H38" s="86" t="n">
        <v>-9662</v>
      </c>
      <c r="I38" s="85" t="n">
        <v>0</v>
      </c>
      <c r="J38" s="86" t="n">
        <v>16395</v>
      </c>
      <c r="K38" s="86" t="n">
        <v>-16395</v>
      </c>
      <c r="L38" s="85" t="n">
        <v>4270</v>
      </c>
      <c r="M38" s="86" t="n">
        <v>10682</v>
      </c>
      <c r="N38" s="86" t="n">
        <v>-6412</v>
      </c>
      <c r="O38" s="85" t="n">
        <f aca="false">K38+H38+E38</f>
        <v>-36580</v>
      </c>
      <c r="P38" s="87" t="n">
        <f aca="false">O38/(J38+G38+D38+1)</f>
        <v>-0.709767550157166</v>
      </c>
      <c r="Q38" s="88"/>
      <c r="R38" s="89" t="s">
        <v>15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7367</v>
      </c>
      <c r="D39" s="86" t="n">
        <v>17631</v>
      </c>
      <c r="E39" s="86" t="n">
        <v>-10264</v>
      </c>
      <c r="F39" s="85" t="n">
        <v>8620</v>
      </c>
      <c r="G39" s="86" t="n">
        <v>16333</v>
      </c>
      <c r="H39" s="86" t="n">
        <v>-7713</v>
      </c>
      <c r="I39" s="85" t="n">
        <v>5833</v>
      </c>
      <c r="J39" s="86" t="n">
        <v>16910</v>
      </c>
      <c r="K39" s="86" t="n">
        <v>-11077</v>
      </c>
      <c r="L39" s="85" t="n">
        <v>11039</v>
      </c>
      <c r="M39" s="86" t="n">
        <v>10673</v>
      </c>
      <c r="N39" s="86" t="n">
        <v>366</v>
      </c>
      <c r="O39" s="85" t="n">
        <f aca="false">K39+H39+E39</f>
        <v>-29054</v>
      </c>
      <c r="P39" s="87" t="n">
        <f aca="false">O39/(J39+G39+D39+1)</f>
        <v>-0.571085995085995</v>
      </c>
      <c r="Q39" s="88"/>
      <c r="R39" s="89" t="s">
        <v>15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 </v>
      </c>
      <c r="U39" s="116" t="str">
        <f aca="false">IF($C$4="High Inventory",IF(AND($O39&gt;=0,$P39&gt;=Summary!$C$150),"X"," "),IF(AND($O39&lt;=0,$P39&lt;=-Summary!$C$150),"X"," "))</f>
        <v> 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6235</v>
      </c>
      <c r="D40" s="86" t="n">
        <v>6388</v>
      </c>
      <c r="E40" s="86" t="n">
        <v>-153</v>
      </c>
      <c r="F40" s="85" t="n">
        <v>5700</v>
      </c>
      <c r="G40" s="86" t="n">
        <v>5183</v>
      </c>
      <c r="H40" s="86" t="n">
        <v>517</v>
      </c>
      <c r="I40" s="85" t="n">
        <v>7500</v>
      </c>
      <c r="J40" s="86" t="n">
        <v>5387</v>
      </c>
      <c r="K40" s="86" t="n">
        <v>2113</v>
      </c>
      <c r="L40" s="85" t="n">
        <v>2000</v>
      </c>
      <c r="M40" s="86" t="n">
        <v>6254</v>
      </c>
      <c r="N40" s="86" t="n">
        <v>-4254</v>
      </c>
      <c r="O40" s="85" t="n">
        <f aca="false">K40+H40+E40</f>
        <v>2477</v>
      </c>
      <c r="P40" s="87" t="n">
        <f aca="false">O40/(J40+G40+D40+1)</f>
        <v>0.146058140220532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X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504714</v>
      </c>
      <c r="D41" s="86" t="n">
        <v>424238</v>
      </c>
      <c r="E41" s="86" t="n">
        <v>80476</v>
      </c>
      <c r="F41" s="85" t="n">
        <v>354211</v>
      </c>
      <c r="G41" s="86" t="n">
        <v>358473</v>
      </c>
      <c r="H41" s="86" t="n">
        <v>-4262</v>
      </c>
      <c r="I41" s="85" t="n">
        <v>391674</v>
      </c>
      <c r="J41" s="86" t="n">
        <v>302687</v>
      </c>
      <c r="K41" s="86" t="n">
        <v>88987</v>
      </c>
      <c r="L41" s="85" t="n">
        <v>269202</v>
      </c>
      <c r="M41" s="86" t="n">
        <v>280572</v>
      </c>
      <c r="N41" s="86" t="n">
        <v>-11370</v>
      </c>
      <c r="O41" s="85" t="n">
        <f aca="false">K41+H41+E41</f>
        <v>165201</v>
      </c>
      <c r="P41" s="87" t="n">
        <f aca="false">O41/(J41+G41+D41+1)</f>
        <v>0.152203014743887</v>
      </c>
      <c r="Q41" s="88"/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430</v>
      </c>
      <c r="D42" s="86" t="n">
        <v>442</v>
      </c>
      <c r="E42" s="86" t="n">
        <v>-12</v>
      </c>
      <c r="F42" s="85" t="n">
        <v>430</v>
      </c>
      <c r="G42" s="86" t="n">
        <v>439</v>
      </c>
      <c r="H42" s="86" t="n">
        <v>-9</v>
      </c>
      <c r="I42" s="85" t="n">
        <v>430</v>
      </c>
      <c r="J42" s="86" t="n">
        <v>447</v>
      </c>
      <c r="K42" s="86" t="n">
        <v>-17</v>
      </c>
      <c r="L42" s="85" t="n">
        <v>430</v>
      </c>
      <c r="M42" s="86" t="n">
        <v>415</v>
      </c>
      <c r="N42" s="86" t="n">
        <v>15</v>
      </c>
      <c r="O42" s="85" t="n">
        <f aca="false">K42+H42+E42</f>
        <v>-38</v>
      </c>
      <c r="P42" s="87" t="n">
        <f aca="false">O42/(J42+G42+D42+1)</f>
        <v>-0.0285929270127916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10066</v>
      </c>
      <c r="E43" s="86" t="n">
        <v>934</v>
      </c>
      <c r="F43" s="85" t="n">
        <v>11000</v>
      </c>
      <c r="G43" s="86" t="n">
        <v>12765</v>
      </c>
      <c r="H43" s="86" t="n">
        <v>-1765</v>
      </c>
      <c r="I43" s="85" t="n">
        <v>11000</v>
      </c>
      <c r="J43" s="86" t="n">
        <v>9875</v>
      </c>
      <c r="K43" s="86" t="n">
        <v>1125</v>
      </c>
      <c r="L43" s="85" t="n">
        <v>11000</v>
      </c>
      <c r="M43" s="86" t="n">
        <v>10748</v>
      </c>
      <c r="N43" s="86" t="n">
        <v>252</v>
      </c>
      <c r="O43" s="85" t="n">
        <f aca="false">K43+H43+E43</f>
        <v>294</v>
      </c>
      <c r="P43" s="87" t="n">
        <f aca="false">O43/(J43+G43+D43+1)</f>
        <v>0.0089889014584034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4415</v>
      </c>
      <c r="D44" s="86" t="n">
        <v>3990</v>
      </c>
      <c r="E44" s="86" t="n">
        <v>425</v>
      </c>
      <c r="F44" s="85" t="n">
        <v>4415</v>
      </c>
      <c r="G44" s="86" t="n">
        <v>3305</v>
      </c>
      <c r="H44" s="86" t="n">
        <v>1110</v>
      </c>
      <c r="I44" s="85" t="n">
        <v>4415</v>
      </c>
      <c r="J44" s="86" t="n">
        <v>3172</v>
      </c>
      <c r="K44" s="86" t="n">
        <v>1243</v>
      </c>
      <c r="L44" s="85" t="n">
        <v>4415</v>
      </c>
      <c r="M44" s="86" t="n">
        <v>2540</v>
      </c>
      <c r="N44" s="86" t="n">
        <v>1875</v>
      </c>
      <c r="O44" s="85" t="n">
        <f aca="false">K44+H44+E44</f>
        <v>2778</v>
      </c>
      <c r="P44" s="87" t="n">
        <f aca="false">O44/(J44+G44+D44+1)</f>
        <v>0.265380206343141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116099</v>
      </c>
      <c r="D45" s="86" t="n">
        <v>85111</v>
      </c>
      <c r="E45" s="86" t="n">
        <v>30988</v>
      </c>
      <c r="F45" s="85" t="n">
        <v>84197</v>
      </c>
      <c r="G45" s="86" t="n">
        <v>92298</v>
      </c>
      <c r="H45" s="86" t="n">
        <v>-8101</v>
      </c>
      <c r="I45" s="85" t="n">
        <v>109736</v>
      </c>
      <c r="J45" s="86" t="n">
        <v>83692</v>
      </c>
      <c r="K45" s="86" t="n">
        <v>26044</v>
      </c>
      <c r="L45" s="85" t="n">
        <v>91920</v>
      </c>
      <c r="M45" s="86" t="n">
        <v>78291</v>
      </c>
      <c r="N45" s="86" t="n">
        <v>13629</v>
      </c>
      <c r="O45" s="85" t="n">
        <f aca="false">K45+H45+E45</f>
        <v>48931</v>
      </c>
      <c r="P45" s="87" t="n">
        <f aca="false">O45/(J45+G45+D45+1)</f>
        <v>0.187401858277608</v>
      </c>
      <c r="Q45" s="88"/>
      <c r="R45" s="89" t="s">
        <v>44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310</v>
      </c>
      <c r="D46" s="86" t="n">
        <v>435</v>
      </c>
      <c r="E46" s="86" t="n">
        <v>-125</v>
      </c>
      <c r="F46" s="85" t="n">
        <v>310</v>
      </c>
      <c r="G46" s="86" t="n">
        <v>345</v>
      </c>
      <c r="H46" s="86" t="n">
        <v>-35</v>
      </c>
      <c r="I46" s="85" t="n">
        <v>310</v>
      </c>
      <c r="J46" s="86" t="n">
        <v>328</v>
      </c>
      <c r="K46" s="86" t="n">
        <v>-18</v>
      </c>
      <c r="L46" s="85" t="n">
        <v>310</v>
      </c>
      <c r="M46" s="86" t="n">
        <v>311</v>
      </c>
      <c r="N46" s="86" t="n">
        <v>-1</v>
      </c>
      <c r="O46" s="85" t="n">
        <f aca="false">K46+H46+E46</f>
        <v>-178</v>
      </c>
      <c r="P46" s="87" t="n">
        <f aca="false">O46/(J46+G46+D46+1)</f>
        <v>-0.160504959422904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6400</v>
      </c>
      <c r="D47" s="86" t="n">
        <v>6892</v>
      </c>
      <c r="E47" s="86" t="n">
        <v>-492</v>
      </c>
      <c r="F47" s="85" t="n">
        <v>4109</v>
      </c>
      <c r="G47" s="86" t="n">
        <v>7401</v>
      </c>
      <c r="H47" s="86" t="n">
        <v>-3292</v>
      </c>
      <c r="I47" s="85" t="n">
        <v>9777</v>
      </c>
      <c r="J47" s="86" t="n">
        <v>9648</v>
      </c>
      <c r="K47" s="86" t="n">
        <v>129</v>
      </c>
      <c r="L47" s="85" t="n">
        <v>8350</v>
      </c>
      <c r="M47" s="86" t="n">
        <v>8003</v>
      </c>
      <c r="N47" s="86" t="n">
        <v>347</v>
      </c>
      <c r="O47" s="85" t="n">
        <f aca="false">K47+H47+E47</f>
        <v>-3655</v>
      </c>
      <c r="P47" s="87" t="n">
        <f aca="false">O47/(J47+G47+D47+1)</f>
        <v>-0.1526605964414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96" t="s">
        <v>17</v>
      </c>
      <c r="C51" s="85" t="n">
        <v>0</v>
      </c>
      <c r="D51" s="86" t="n">
        <v>0</v>
      </c>
      <c r="E51" s="93" t="n">
        <v>0</v>
      </c>
      <c r="F51" s="85" t="n">
        <v>0</v>
      </c>
      <c r="G51" s="86" t="n">
        <v>0</v>
      </c>
      <c r="H51" s="93" t="n">
        <v>0</v>
      </c>
      <c r="I51" s="85" t="n">
        <v>0</v>
      </c>
      <c r="J51" s="86" t="n">
        <v>2</v>
      </c>
      <c r="K51" s="93" t="n">
        <v>-2</v>
      </c>
      <c r="L51" s="85" t="n">
        <v>0</v>
      </c>
      <c r="M51" s="86" t="n">
        <v>0</v>
      </c>
      <c r="N51" s="93" t="n">
        <v>0</v>
      </c>
      <c r="O51" s="85" t="n">
        <f aca="false">K51+H51+E51</f>
        <v>-2</v>
      </c>
      <c r="P51" s="87" t="n">
        <f aca="false">O51/(J51+G51+D51+1)</f>
        <v>-0.666666666666667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100</v>
      </c>
      <c r="B52" s="96" t="s">
        <v>17</v>
      </c>
      <c r="C52" s="85" t="n">
        <v>0</v>
      </c>
      <c r="D52" s="86" t="n">
        <v>0</v>
      </c>
      <c r="E52" s="93" t="n">
        <v>0</v>
      </c>
      <c r="F52" s="85" t="n">
        <v>0</v>
      </c>
      <c r="G52" s="86" t="n">
        <v>0</v>
      </c>
      <c r="H52" s="93" t="n">
        <v>0</v>
      </c>
      <c r="I52" s="85" t="n">
        <v>0</v>
      </c>
      <c r="J52" s="86" t="n">
        <v>0</v>
      </c>
      <c r="K52" s="93" t="n">
        <v>0</v>
      </c>
      <c r="L52" s="85" t="n">
        <v>0</v>
      </c>
      <c r="M52" s="86" t="n">
        <v>0</v>
      </c>
      <c r="N52" s="93" t="n">
        <v>0</v>
      </c>
      <c r="O52" s="85" t="n">
        <f aca="false">K52+H52+E52</f>
        <v>0</v>
      </c>
      <c r="P52" s="87" t="n">
        <f aca="false">O52/(J52+G52+D52+1)</f>
        <v>0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112</v>
      </c>
      <c r="B53" s="96" t="s">
        <v>17</v>
      </c>
      <c r="C53" s="85" t="n">
        <v>0</v>
      </c>
      <c r="D53" s="86" t="n">
        <v>37</v>
      </c>
      <c r="E53" s="93" t="n">
        <v>-37</v>
      </c>
      <c r="F53" s="85" t="n">
        <v>0</v>
      </c>
      <c r="G53" s="86" t="n">
        <v>37</v>
      </c>
      <c r="H53" s="93" t="n">
        <v>-37</v>
      </c>
      <c r="I53" s="85" t="n">
        <v>0</v>
      </c>
      <c r="J53" s="86" t="n">
        <v>37</v>
      </c>
      <c r="K53" s="93" t="n">
        <v>-37</v>
      </c>
      <c r="L53" s="85" t="n">
        <v>0</v>
      </c>
      <c r="M53" s="86" t="n">
        <v>36</v>
      </c>
      <c r="N53" s="93" t="n">
        <v>-36</v>
      </c>
      <c r="O53" s="85" t="n">
        <f aca="false">K53+H53+E53</f>
        <v>-111</v>
      </c>
      <c r="P53" s="87" t="n">
        <f aca="false">O53/(J53+G53+D53+1)</f>
        <v>-0.991071428571429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113</v>
      </c>
      <c r="B54" s="96" t="s">
        <v>17</v>
      </c>
      <c r="C54" s="85" t="n">
        <v>0</v>
      </c>
      <c r="D54" s="86" t="n">
        <v>17</v>
      </c>
      <c r="E54" s="93" t="n">
        <v>-17</v>
      </c>
      <c r="F54" s="85" t="n">
        <v>0</v>
      </c>
      <c r="G54" s="86" t="n">
        <v>17</v>
      </c>
      <c r="H54" s="93" t="n">
        <v>-17</v>
      </c>
      <c r="I54" s="85" t="n">
        <v>0</v>
      </c>
      <c r="J54" s="86" t="n">
        <v>17</v>
      </c>
      <c r="K54" s="93" t="n">
        <v>-17</v>
      </c>
      <c r="L54" s="85" t="n">
        <v>0</v>
      </c>
      <c r="M54" s="86" t="n">
        <v>17</v>
      </c>
      <c r="N54" s="93" t="n">
        <v>-17</v>
      </c>
      <c r="O54" s="85" t="n">
        <f aca="false">K54+H54+E54</f>
        <v>-51</v>
      </c>
      <c r="P54" s="87" t="n">
        <f aca="false">O54/(J54+G54+D54+1)</f>
        <v>-0.980769230769231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117</v>
      </c>
      <c r="B55" s="96" t="s">
        <v>17</v>
      </c>
      <c r="C55" s="85" t="n">
        <v>0</v>
      </c>
      <c r="D55" s="86" t="n">
        <v>123</v>
      </c>
      <c r="E55" s="93" t="n">
        <v>-123</v>
      </c>
      <c r="F55" s="85" t="n">
        <v>0</v>
      </c>
      <c r="G55" s="86" t="n">
        <v>4</v>
      </c>
      <c r="H55" s="93" t="n">
        <v>-4</v>
      </c>
      <c r="I55" s="85" t="n">
        <v>0</v>
      </c>
      <c r="J55" s="86" t="n">
        <v>0</v>
      </c>
      <c r="K55" s="93" t="n">
        <v>0</v>
      </c>
      <c r="L55" s="85" t="n">
        <v>0</v>
      </c>
      <c r="M55" s="86" t="n">
        <v>0</v>
      </c>
      <c r="N55" s="93" t="n">
        <v>0</v>
      </c>
      <c r="O55" s="85" t="n">
        <f aca="false">K55+H55+E55</f>
        <v>-127</v>
      </c>
      <c r="P55" s="87" t="n">
        <f aca="false">O55/(J55+G55+D55+1)</f>
        <v>-0.9921875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127</v>
      </c>
      <c r="B56" s="96" t="s">
        <v>17</v>
      </c>
      <c r="C56" s="85" t="n">
        <v>0</v>
      </c>
      <c r="D56" s="86" t="n">
        <v>6</v>
      </c>
      <c r="E56" s="93" t="n">
        <v>-6</v>
      </c>
      <c r="F56" s="85" t="n">
        <v>0</v>
      </c>
      <c r="G56" s="86" t="n">
        <v>5</v>
      </c>
      <c r="H56" s="93" t="n">
        <v>-5</v>
      </c>
      <c r="I56" s="85" t="n">
        <v>0</v>
      </c>
      <c r="J56" s="86" t="n">
        <v>5</v>
      </c>
      <c r="K56" s="93" t="n">
        <v>-5</v>
      </c>
      <c r="L56" s="85" t="n">
        <v>0</v>
      </c>
      <c r="M56" s="86" t="n">
        <v>6</v>
      </c>
      <c r="N56" s="93" t="n">
        <v>-6</v>
      </c>
      <c r="O56" s="85" t="n">
        <f aca="false">K56+H56+E56</f>
        <v>-16</v>
      </c>
      <c r="P56" s="87" t="n">
        <f aca="false">O56/(J56+G56+D56+1)</f>
        <v>-0.941176470588235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128</v>
      </c>
      <c r="B57" s="96" t="s">
        <v>17</v>
      </c>
      <c r="C57" s="85" t="n">
        <v>0</v>
      </c>
      <c r="D57" s="86" t="n">
        <v>0</v>
      </c>
      <c r="E57" s="93" t="n">
        <v>0</v>
      </c>
      <c r="F57" s="85" t="n">
        <v>0</v>
      </c>
      <c r="G57" s="86" t="n">
        <v>1</v>
      </c>
      <c r="H57" s="93" t="n">
        <v>-1</v>
      </c>
      <c r="I57" s="85" t="n">
        <v>0</v>
      </c>
      <c r="J57" s="86" t="n">
        <v>0</v>
      </c>
      <c r="K57" s="93" t="n">
        <v>0</v>
      </c>
      <c r="L57" s="85" t="n">
        <v>0</v>
      </c>
      <c r="M57" s="86" t="n">
        <v>1</v>
      </c>
      <c r="N57" s="93" t="n">
        <v>-1</v>
      </c>
      <c r="O57" s="85" t="n">
        <f aca="false">K57+H57+E57</f>
        <v>-1</v>
      </c>
      <c r="P57" s="87" t="n">
        <f aca="false">O57/(J57+G57+D57+1)</f>
        <v>-0.5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129</v>
      </c>
      <c r="B58" s="96" t="s">
        <v>17</v>
      </c>
      <c r="C58" s="85" t="n">
        <v>0</v>
      </c>
      <c r="D58" s="86" t="n">
        <v>0</v>
      </c>
      <c r="E58" s="93" t="n">
        <v>0</v>
      </c>
      <c r="F58" s="85" t="n">
        <v>0</v>
      </c>
      <c r="G58" s="86" t="n">
        <v>0</v>
      </c>
      <c r="H58" s="93" t="n">
        <v>0</v>
      </c>
      <c r="I58" s="85" t="n">
        <v>0</v>
      </c>
      <c r="J58" s="86" t="n">
        <v>0</v>
      </c>
      <c r="K58" s="93" t="n">
        <v>0</v>
      </c>
      <c r="L58" s="85" t="n">
        <v>0</v>
      </c>
      <c r="M58" s="86" t="n">
        <v>0</v>
      </c>
      <c r="N58" s="93" t="n">
        <v>0</v>
      </c>
      <c r="O58" s="85" t="n">
        <f aca="false">K58+H58+E58</f>
        <v>0</v>
      </c>
      <c r="P58" s="87" t="n">
        <f aca="false">O58/(J58+G58+D58+1)</f>
        <v>0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132</v>
      </c>
      <c r="B59" s="96" t="s">
        <v>17</v>
      </c>
      <c r="C59" s="85" t="n">
        <v>0</v>
      </c>
      <c r="D59" s="86" t="n">
        <v>0</v>
      </c>
      <c r="E59" s="93" t="n">
        <v>0</v>
      </c>
      <c r="F59" s="85" t="n">
        <v>0</v>
      </c>
      <c r="G59" s="86" t="n">
        <v>0</v>
      </c>
      <c r="H59" s="93" t="n">
        <v>0</v>
      </c>
      <c r="I59" s="85" t="n">
        <v>0</v>
      </c>
      <c r="J59" s="86" t="n">
        <v>0</v>
      </c>
      <c r="K59" s="93" t="n">
        <v>0</v>
      </c>
      <c r="L59" s="85" t="n">
        <v>0</v>
      </c>
      <c r="M59" s="86" t="n">
        <v>0</v>
      </c>
      <c r="N59" s="93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133</v>
      </c>
      <c r="B60" s="96" t="s">
        <v>17</v>
      </c>
      <c r="C60" s="85" t="n">
        <v>0</v>
      </c>
      <c r="D60" s="86" t="n">
        <v>0</v>
      </c>
      <c r="E60" s="93" t="n">
        <v>0</v>
      </c>
      <c r="F60" s="85" t="n">
        <v>0</v>
      </c>
      <c r="G60" s="86" t="n">
        <v>0</v>
      </c>
      <c r="H60" s="93" t="n">
        <v>0</v>
      </c>
      <c r="I60" s="85" t="n">
        <v>0</v>
      </c>
      <c r="J60" s="86" t="n">
        <v>0</v>
      </c>
      <c r="K60" s="93" t="n">
        <v>0</v>
      </c>
      <c r="L60" s="85" t="n">
        <v>0</v>
      </c>
      <c r="M60" s="86" t="n">
        <v>0</v>
      </c>
      <c r="N60" s="93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140</v>
      </c>
      <c r="B61" s="96" t="s">
        <v>17</v>
      </c>
      <c r="C61" s="85" t="n">
        <v>0</v>
      </c>
      <c r="D61" s="86" t="n">
        <v>0</v>
      </c>
      <c r="E61" s="93" t="n">
        <v>0</v>
      </c>
      <c r="F61" s="85" t="n">
        <v>0</v>
      </c>
      <c r="G61" s="86" t="n">
        <v>0</v>
      </c>
      <c r="H61" s="93" t="n">
        <v>0</v>
      </c>
      <c r="I61" s="85" t="n">
        <v>0</v>
      </c>
      <c r="J61" s="86" t="n">
        <v>0</v>
      </c>
      <c r="K61" s="93" t="n">
        <v>0</v>
      </c>
      <c r="L61" s="85" t="n">
        <v>0</v>
      </c>
      <c r="M61" s="86" t="n">
        <v>0</v>
      </c>
      <c r="N61" s="93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145</v>
      </c>
      <c r="B62" s="96" t="s">
        <v>17</v>
      </c>
      <c r="C62" s="85" t="n">
        <v>0</v>
      </c>
      <c r="D62" s="86" t="n">
        <v>0</v>
      </c>
      <c r="E62" s="93" t="n">
        <v>0</v>
      </c>
      <c r="F62" s="85" t="n">
        <v>0</v>
      </c>
      <c r="G62" s="86" t="n">
        <v>0</v>
      </c>
      <c r="H62" s="93" t="n">
        <v>0</v>
      </c>
      <c r="I62" s="85" t="n">
        <v>0</v>
      </c>
      <c r="J62" s="86" t="n">
        <v>0</v>
      </c>
      <c r="K62" s="93" t="n">
        <v>0</v>
      </c>
      <c r="L62" s="85" t="n">
        <v>0</v>
      </c>
      <c r="M62" s="86" t="n">
        <v>0</v>
      </c>
      <c r="N62" s="93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194</v>
      </c>
      <c r="B63" s="96" t="s">
        <v>17</v>
      </c>
      <c r="C63" s="85" t="n">
        <v>0</v>
      </c>
      <c r="D63" s="86" t="n">
        <v>0</v>
      </c>
      <c r="E63" s="93" t="n">
        <v>0</v>
      </c>
      <c r="F63" s="85" t="n">
        <v>0</v>
      </c>
      <c r="G63" s="86" t="n">
        <v>0</v>
      </c>
      <c r="H63" s="93" t="n">
        <v>0</v>
      </c>
      <c r="I63" s="85" t="n">
        <v>0</v>
      </c>
      <c r="J63" s="86" t="n">
        <v>0</v>
      </c>
      <c r="K63" s="93" t="n">
        <v>0</v>
      </c>
      <c r="L63" s="85" t="n">
        <v>0</v>
      </c>
      <c r="M63" s="86" t="n">
        <v>0</v>
      </c>
      <c r="N63" s="93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195</v>
      </c>
      <c r="B64" s="96" t="s">
        <v>17</v>
      </c>
      <c r="C64" s="85" t="n">
        <v>0</v>
      </c>
      <c r="D64" s="86" t="n">
        <v>0</v>
      </c>
      <c r="E64" s="93" t="n">
        <v>0</v>
      </c>
      <c r="F64" s="85" t="n">
        <v>0</v>
      </c>
      <c r="G64" s="86" t="n">
        <v>0</v>
      </c>
      <c r="H64" s="93" t="n">
        <v>0</v>
      </c>
      <c r="I64" s="85" t="n">
        <v>0</v>
      </c>
      <c r="J64" s="86" t="n">
        <v>0</v>
      </c>
      <c r="K64" s="93" t="n">
        <v>0</v>
      </c>
      <c r="L64" s="85" t="n">
        <v>0</v>
      </c>
      <c r="M64" s="86" t="n">
        <v>0</v>
      </c>
      <c r="N64" s="93" t="n">
        <v>0</v>
      </c>
      <c r="O64" s="85" t="n">
        <f aca="false">K64+H64+E64</f>
        <v>0</v>
      </c>
      <c r="P64" s="87" t="n">
        <f aca="false">O64/(J64+G64+D64+1)</f>
        <v>0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196</v>
      </c>
      <c r="B65" s="96" t="s">
        <v>17</v>
      </c>
      <c r="C65" s="85" t="n">
        <v>0</v>
      </c>
      <c r="D65" s="86" t="n">
        <v>0</v>
      </c>
      <c r="E65" s="93" t="n">
        <v>0</v>
      </c>
      <c r="F65" s="85" t="n">
        <v>0</v>
      </c>
      <c r="G65" s="86" t="n">
        <v>0</v>
      </c>
      <c r="H65" s="93" t="n">
        <v>0</v>
      </c>
      <c r="I65" s="85" t="n">
        <v>0</v>
      </c>
      <c r="J65" s="86" t="n">
        <v>0</v>
      </c>
      <c r="K65" s="93" t="n">
        <v>0</v>
      </c>
      <c r="L65" s="85" t="n">
        <v>0</v>
      </c>
      <c r="M65" s="86" t="n">
        <v>0</v>
      </c>
      <c r="N65" s="93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197</v>
      </c>
      <c r="B66" s="96" t="s">
        <v>17</v>
      </c>
      <c r="C66" s="85" t="n">
        <v>0</v>
      </c>
      <c r="D66" s="86" t="n">
        <v>0</v>
      </c>
      <c r="E66" s="93" t="n">
        <v>0</v>
      </c>
      <c r="F66" s="85" t="n">
        <v>0</v>
      </c>
      <c r="G66" s="86" t="n">
        <v>1</v>
      </c>
      <c r="H66" s="93" t="n">
        <v>-1</v>
      </c>
      <c r="I66" s="85" t="n">
        <v>0</v>
      </c>
      <c r="J66" s="86" t="n">
        <v>253</v>
      </c>
      <c r="K66" s="93" t="n">
        <v>-253</v>
      </c>
      <c r="L66" s="85" t="n">
        <v>0</v>
      </c>
      <c r="M66" s="86" t="n">
        <v>0</v>
      </c>
      <c r="N66" s="93" t="n">
        <v>0</v>
      </c>
      <c r="O66" s="85" t="n">
        <f aca="false">K66+H66+E66</f>
        <v>-254</v>
      </c>
      <c r="P66" s="87" t="n">
        <f aca="false">O66/(J66+G66+D66+1)</f>
        <v>-0.996078431372549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213</v>
      </c>
      <c r="B67" s="96" t="s">
        <v>17</v>
      </c>
      <c r="C67" s="85" t="n">
        <v>0</v>
      </c>
      <c r="D67" s="86" t="n">
        <v>722</v>
      </c>
      <c r="E67" s="93" t="n">
        <v>-722</v>
      </c>
      <c r="F67" s="85" t="n">
        <v>0</v>
      </c>
      <c r="G67" s="86" t="n">
        <v>713</v>
      </c>
      <c r="H67" s="93" t="n">
        <v>-713</v>
      </c>
      <c r="I67" s="85" t="n">
        <v>0</v>
      </c>
      <c r="J67" s="86" t="n">
        <v>702</v>
      </c>
      <c r="K67" s="93" t="n">
        <v>-702</v>
      </c>
      <c r="L67" s="85" t="n">
        <v>0</v>
      </c>
      <c r="M67" s="86" t="n">
        <v>688</v>
      </c>
      <c r="N67" s="93" t="n">
        <v>-688</v>
      </c>
      <c r="O67" s="85" t="n">
        <f aca="false">K67+H67+E67</f>
        <v>-2137</v>
      </c>
      <c r="P67" s="87" t="n">
        <f aca="false">O67/(J67+G67+D67+1)</f>
        <v>-0.999532273152479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254</v>
      </c>
      <c r="B68" s="96" t="s">
        <v>17</v>
      </c>
      <c r="C68" s="85" t="n">
        <v>14400</v>
      </c>
      <c r="D68" s="86" t="n">
        <v>14341</v>
      </c>
      <c r="E68" s="93" t="n">
        <v>59</v>
      </c>
      <c r="F68" s="85" t="n">
        <v>14000</v>
      </c>
      <c r="G68" s="86" t="n">
        <v>13515</v>
      </c>
      <c r="H68" s="93" t="n">
        <v>485</v>
      </c>
      <c r="I68" s="85" t="n">
        <v>14399</v>
      </c>
      <c r="J68" s="86" t="n">
        <v>13616</v>
      </c>
      <c r="K68" s="93" t="n">
        <v>783</v>
      </c>
      <c r="L68" s="85" t="n">
        <v>12000</v>
      </c>
      <c r="M68" s="86" t="n">
        <v>10054</v>
      </c>
      <c r="N68" s="93" t="n">
        <v>1946</v>
      </c>
      <c r="O68" s="85" t="n">
        <f aca="false">K68+H68+E68</f>
        <v>1327</v>
      </c>
      <c r="P68" s="87" t="n">
        <f aca="false">O68/(J68+G68+D68+1)</f>
        <v>0.0319967207580836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282</v>
      </c>
      <c r="B69" s="96" t="s">
        <v>17</v>
      </c>
      <c r="C69" s="85" t="n">
        <v>0</v>
      </c>
      <c r="D69" s="86" t="n">
        <v>0</v>
      </c>
      <c r="E69" s="93" t="n">
        <v>0</v>
      </c>
      <c r="F69" s="85" t="n">
        <v>0</v>
      </c>
      <c r="G69" s="86" t="n">
        <v>0</v>
      </c>
      <c r="H69" s="93" t="n">
        <v>0</v>
      </c>
      <c r="I69" s="85" t="n">
        <v>0</v>
      </c>
      <c r="J69" s="86" t="n">
        <v>0</v>
      </c>
      <c r="K69" s="93" t="n">
        <v>0</v>
      </c>
      <c r="L69" s="85" t="n">
        <v>0</v>
      </c>
      <c r="M69" s="86" t="n">
        <v>0</v>
      </c>
      <c r="N69" s="93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283</v>
      </c>
      <c r="B70" s="96" t="s">
        <v>17</v>
      </c>
      <c r="C70" s="85" t="n">
        <v>0</v>
      </c>
      <c r="D70" s="86" t="n">
        <v>0</v>
      </c>
      <c r="E70" s="93" t="n">
        <v>0</v>
      </c>
      <c r="F70" s="85" t="n">
        <v>0</v>
      </c>
      <c r="G70" s="86" t="n">
        <v>0</v>
      </c>
      <c r="H70" s="93" t="n">
        <v>0</v>
      </c>
      <c r="I70" s="85" t="n">
        <v>0</v>
      </c>
      <c r="J70" s="86" t="n">
        <v>0</v>
      </c>
      <c r="K70" s="93" t="n">
        <v>0</v>
      </c>
      <c r="L70" s="85" t="n">
        <v>0</v>
      </c>
      <c r="M70" s="86" t="n">
        <v>0</v>
      </c>
      <c r="N70" s="93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288</v>
      </c>
      <c r="B71" s="96" t="s">
        <v>17</v>
      </c>
      <c r="C71" s="85" t="n">
        <v>0</v>
      </c>
      <c r="D71" s="86" t="n">
        <v>0</v>
      </c>
      <c r="E71" s="93" t="n">
        <v>0</v>
      </c>
      <c r="F71" s="85" t="n">
        <v>0</v>
      </c>
      <c r="G71" s="86" t="n">
        <v>0</v>
      </c>
      <c r="H71" s="93" t="n">
        <v>0</v>
      </c>
      <c r="I71" s="85" t="n">
        <v>0</v>
      </c>
      <c r="J71" s="86" t="n">
        <v>0</v>
      </c>
      <c r="K71" s="93" t="n">
        <v>0</v>
      </c>
      <c r="L71" s="85" t="n">
        <v>0</v>
      </c>
      <c r="M71" s="86" t="n">
        <v>0</v>
      </c>
      <c r="N71" s="93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295</v>
      </c>
      <c r="B72" s="96" t="s">
        <v>17</v>
      </c>
      <c r="C72" s="85" t="n">
        <v>0</v>
      </c>
      <c r="D72" s="86" t="n">
        <v>0</v>
      </c>
      <c r="E72" s="93" t="n">
        <v>0</v>
      </c>
      <c r="F72" s="85" t="n">
        <v>0</v>
      </c>
      <c r="G72" s="86" t="n">
        <v>0</v>
      </c>
      <c r="H72" s="93" t="n">
        <v>0</v>
      </c>
      <c r="I72" s="85" t="n">
        <v>0</v>
      </c>
      <c r="J72" s="86" t="n">
        <v>0</v>
      </c>
      <c r="K72" s="93" t="n">
        <v>0</v>
      </c>
      <c r="L72" s="85" t="n">
        <v>0</v>
      </c>
      <c r="M72" s="86" t="n">
        <v>0</v>
      </c>
      <c r="N72" s="93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303</v>
      </c>
      <c r="B73" s="96" t="s">
        <v>17</v>
      </c>
      <c r="C73" s="85" t="n">
        <v>0</v>
      </c>
      <c r="D73" s="86" t="n">
        <v>0</v>
      </c>
      <c r="E73" s="93" t="n">
        <v>0</v>
      </c>
      <c r="F73" s="85" t="n">
        <v>0</v>
      </c>
      <c r="G73" s="86" t="n">
        <v>0</v>
      </c>
      <c r="H73" s="93" t="n">
        <v>0</v>
      </c>
      <c r="I73" s="85" t="n">
        <v>0</v>
      </c>
      <c r="J73" s="86" t="n">
        <v>0</v>
      </c>
      <c r="K73" s="93" t="n">
        <v>0</v>
      </c>
      <c r="L73" s="85" t="n">
        <v>0</v>
      </c>
      <c r="M73" s="86" t="n">
        <v>0</v>
      </c>
      <c r="N73" s="93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308</v>
      </c>
      <c r="B74" s="96" t="s">
        <v>17</v>
      </c>
      <c r="C74" s="85" t="n">
        <v>300</v>
      </c>
      <c r="D74" s="86" t="n">
        <v>354</v>
      </c>
      <c r="E74" s="93" t="n">
        <v>-54</v>
      </c>
      <c r="F74" s="85" t="n">
        <v>290</v>
      </c>
      <c r="G74" s="86" t="n">
        <v>334</v>
      </c>
      <c r="H74" s="93" t="n">
        <v>-44</v>
      </c>
      <c r="I74" s="85" t="n">
        <v>300</v>
      </c>
      <c r="J74" s="86" t="n">
        <v>0</v>
      </c>
      <c r="K74" s="93" t="n">
        <v>300</v>
      </c>
      <c r="L74" s="85" t="n">
        <v>0</v>
      </c>
      <c r="M74" s="86" t="n">
        <v>0</v>
      </c>
      <c r="N74" s="93" t="n">
        <v>0</v>
      </c>
      <c r="O74" s="85" t="n">
        <f aca="false">K74+H74+E74</f>
        <v>202</v>
      </c>
      <c r="P74" s="87" t="n">
        <f aca="false">O74/(J74+G74+D74+1)</f>
        <v>0.293178519593614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X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341</v>
      </c>
      <c r="B75" s="96" t="s">
        <v>17</v>
      </c>
      <c r="C75" s="85" t="n">
        <v>0</v>
      </c>
      <c r="D75" s="86" t="n">
        <v>0</v>
      </c>
      <c r="E75" s="93" t="n">
        <v>0</v>
      </c>
      <c r="F75" s="85" t="n">
        <v>0</v>
      </c>
      <c r="G75" s="86" t="n">
        <v>0</v>
      </c>
      <c r="H75" s="93" t="n">
        <v>0</v>
      </c>
      <c r="I75" s="85" t="n">
        <v>0</v>
      </c>
      <c r="J75" s="86" t="n">
        <v>0</v>
      </c>
      <c r="K75" s="93" t="n">
        <v>0</v>
      </c>
      <c r="L75" s="85" t="n">
        <v>0</v>
      </c>
      <c r="M75" s="86" t="n">
        <v>0</v>
      </c>
      <c r="N75" s="93" t="n">
        <v>0</v>
      </c>
      <c r="O75" s="85" t="n">
        <f aca="false">K75+H75+E75</f>
        <v>0</v>
      </c>
      <c r="P75" s="87" t="n">
        <f aca="false">O75/(J75+G75+D75+1)</f>
        <v>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376</v>
      </c>
      <c r="B76" s="96" t="s">
        <v>17</v>
      </c>
      <c r="C76" s="85" t="n">
        <v>0</v>
      </c>
      <c r="D76" s="86" t="n">
        <v>0</v>
      </c>
      <c r="E76" s="93" t="n">
        <v>0</v>
      </c>
      <c r="F76" s="85" t="n">
        <v>0</v>
      </c>
      <c r="G76" s="86" t="n">
        <v>0</v>
      </c>
      <c r="H76" s="93" t="n">
        <v>0</v>
      </c>
      <c r="I76" s="85" t="n">
        <v>0</v>
      </c>
      <c r="J76" s="86" t="n">
        <v>0</v>
      </c>
      <c r="K76" s="93" t="n">
        <v>0</v>
      </c>
      <c r="L76" s="85" t="n">
        <v>0</v>
      </c>
      <c r="M76" s="86" t="n">
        <v>0</v>
      </c>
      <c r="N76" s="93" t="n">
        <v>0</v>
      </c>
      <c r="O76" s="85" t="n">
        <f aca="false">K76+H76+E76</f>
        <v>0</v>
      </c>
      <c r="P76" s="87" t="n">
        <f aca="false">O76/(J76+G76+D76+1)</f>
        <v>0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399</v>
      </c>
      <c r="B77" s="96" t="s">
        <v>17</v>
      </c>
      <c r="C77" s="85" t="n">
        <v>100</v>
      </c>
      <c r="D77" s="86" t="n">
        <v>126</v>
      </c>
      <c r="E77" s="93" t="n">
        <v>-26</v>
      </c>
      <c r="F77" s="85" t="n">
        <v>100</v>
      </c>
      <c r="G77" s="86" t="n">
        <v>122</v>
      </c>
      <c r="H77" s="93" t="n">
        <v>-22</v>
      </c>
      <c r="I77" s="85" t="n">
        <v>100</v>
      </c>
      <c r="J77" s="86" t="n">
        <v>129</v>
      </c>
      <c r="K77" s="93" t="n">
        <v>-29</v>
      </c>
      <c r="L77" s="85" t="n">
        <v>100</v>
      </c>
      <c r="M77" s="86" t="n">
        <v>132</v>
      </c>
      <c r="N77" s="93" t="n">
        <v>-32</v>
      </c>
      <c r="O77" s="85" t="n">
        <f aca="false">K77+H77+E77</f>
        <v>-77</v>
      </c>
      <c r="P77" s="87" t="n">
        <f aca="false">O77/(J77+G77+D77+1)</f>
        <v>-0.203703703703704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442</v>
      </c>
      <c r="B78" s="96" t="s">
        <v>17</v>
      </c>
      <c r="C78" s="85" t="n">
        <v>110</v>
      </c>
      <c r="D78" s="86" t="n">
        <v>0</v>
      </c>
      <c r="E78" s="93" t="n">
        <v>110</v>
      </c>
      <c r="F78" s="85" t="n">
        <v>100</v>
      </c>
      <c r="G78" s="86" t="n">
        <v>0</v>
      </c>
      <c r="H78" s="93" t="n">
        <v>100</v>
      </c>
      <c r="I78" s="85" t="n">
        <v>100</v>
      </c>
      <c r="J78" s="86" t="n">
        <v>0</v>
      </c>
      <c r="K78" s="93" t="n">
        <v>100</v>
      </c>
      <c r="L78" s="85" t="n">
        <v>60</v>
      </c>
      <c r="M78" s="86" t="n">
        <v>0</v>
      </c>
      <c r="N78" s="93" t="n">
        <v>60</v>
      </c>
      <c r="O78" s="85" t="n">
        <f aca="false">K78+H78+E78</f>
        <v>310</v>
      </c>
      <c r="P78" s="87" t="n">
        <f aca="false">O78/(J78+G78+D78+1)</f>
        <v>310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X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447</v>
      </c>
      <c r="B79" s="96" t="s">
        <v>17</v>
      </c>
      <c r="C79" s="85" t="n">
        <v>0</v>
      </c>
      <c r="D79" s="86" t="n">
        <v>42</v>
      </c>
      <c r="E79" s="93" t="n">
        <v>-42</v>
      </c>
      <c r="F79" s="85" t="n">
        <v>0</v>
      </c>
      <c r="G79" s="86" t="n">
        <v>76</v>
      </c>
      <c r="H79" s="93" t="n">
        <v>-76</v>
      </c>
      <c r="I79" s="85" t="n">
        <v>0</v>
      </c>
      <c r="J79" s="86" t="n">
        <v>53</v>
      </c>
      <c r="K79" s="93" t="n">
        <v>-53</v>
      </c>
      <c r="L79" s="85" t="n">
        <v>0</v>
      </c>
      <c r="M79" s="86" t="n">
        <v>52</v>
      </c>
      <c r="N79" s="93" t="n">
        <v>-52</v>
      </c>
      <c r="O79" s="85" t="n">
        <f aca="false">K79+H79+E79</f>
        <v>-171</v>
      </c>
      <c r="P79" s="87" t="n">
        <f aca="false">O79/(J79+G79+D79+1)</f>
        <v>-0.994186046511628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483</v>
      </c>
      <c r="B80" s="96" t="s">
        <v>17</v>
      </c>
      <c r="C80" s="85" t="n">
        <v>0</v>
      </c>
      <c r="D80" s="86" t="n">
        <v>0</v>
      </c>
      <c r="E80" s="93" t="n">
        <v>0</v>
      </c>
      <c r="F80" s="85" t="n">
        <v>0</v>
      </c>
      <c r="G80" s="86" t="n">
        <v>0</v>
      </c>
      <c r="H80" s="93" t="n">
        <v>0</v>
      </c>
      <c r="I80" s="85" t="n">
        <v>0</v>
      </c>
      <c r="J80" s="86" t="n">
        <v>0</v>
      </c>
      <c r="K80" s="93" t="n">
        <v>0</v>
      </c>
      <c r="L80" s="85" t="n">
        <v>0</v>
      </c>
      <c r="M80" s="86" t="n">
        <v>0</v>
      </c>
      <c r="N80" s="93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535</v>
      </c>
      <c r="B81" s="96" t="s">
        <v>17</v>
      </c>
      <c r="C81" s="85" t="n">
        <v>0</v>
      </c>
      <c r="D81" s="86" t="n">
        <v>0</v>
      </c>
      <c r="E81" s="93" t="n">
        <v>0</v>
      </c>
      <c r="F81" s="85" t="n">
        <v>0</v>
      </c>
      <c r="G81" s="86" t="n">
        <v>0</v>
      </c>
      <c r="H81" s="93" t="n">
        <v>0</v>
      </c>
      <c r="I81" s="85" t="n">
        <v>0</v>
      </c>
      <c r="J81" s="86" t="n">
        <v>0</v>
      </c>
      <c r="K81" s="93" t="n">
        <v>0</v>
      </c>
      <c r="L81" s="85" t="n">
        <v>0</v>
      </c>
      <c r="M81" s="86" t="n">
        <v>0</v>
      </c>
      <c r="N81" s="93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536</v>
      </c>
      <c r="B82" s="96" t="s">
        <v>17</v>
      </c>
      <c r="C82" s="85" t="n">
        <v>0</v>
      </c>
      <c r="D82" s="86" t="n">
        <v>0</v>
      </c>
      <c r="E82" s="93" t="n">
        <v>0</v>
      </c>
      <c r="F82" s="85" t="n">
        <v>0</v>
      </c>
      <c r="G82" s="86" t="n">
        <v>0</v>
      </c>
      <c r="H82" s="93" t="n">
        <v>0</v>
      </c>
      <c r="I82" s="85" t="n">
        <v>0</v>
      </c>
      <c r="J82" s="86" t="n">
        <v>0</v>
      </c>
      <c r="K82" s="93" t="n">
        <v>0</v>
      </c>
      <c r="L82" s="85" t="n">
        <v>0</v>
      </c>
      <c r="M82" s="86" t="n">
        <v>0</v>
      </c>
      <c r="N82" s="93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543</v>
      </c>
      <c r="B83" s="96" t="s">
        <v>17</v>
      </c>
      <c r="C83" s="85" t="n">
        <v>500</v>
      </c>
      <c r="D83" s="86" t="n">
        <v>284</v>
      </c>
      <c r="E83" s="93" t="n">
        <v>216</v>
      </c>
      <c r="F83" s="85" t="n">
        <v>0</v>
      </c>
      <c r="G83" s="86" t="n">
        <v>509</v>
      </c>
      <c r="H83" s="93" t="n">
        <v>-509</v>
      </c>
      <c r="I83" s="85" t="n">
        <v>200</v>
      </c>
      <c r="J83" s="86" t="n">
        <v>96</v>
      </c>
      <c r="K83" s="93" t="n">
        <v>104</v>
      </c>
      <c r="L83" s="85" t="n">
        <v>0</v>
      </c>
      <c r="M83" s="86" t="n">
        <v>0</v>
      </c>
      <c r="N83" s="93" t="n">
        <v>0</v>
      </c>
      <c r="O83" s="85" t="n">
        <f aca="false">K83+H83+E83</f>
        <v>-189</v>
      </c>
      <c r="P83" s="87" t="n">
        <f aca="false">O83/(J83+G83+D83+1)</f>
        <v>-0.212359550561798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544</v>
      </c>
      <c r="B84" s="96" t="s">
        <v>17</v>
      </c>
      <c r="C84" s="85" t="n">
        <v>0</v>
      </c>
      <c r="D84" s="86" t="n">
        <v>0</v>
      </c>
      <c r="E84" s="93" t="n">
        <v>0</v>
      </c>
      <c r="F84" s="85" t="n">
        <v>0</v>
      </c>
      <c r="G84" s="86" t="n">
        <v>0</v>
      </c>
      <c r="H84" s="93" t="n">
        <v>0</v>
      </c>
      <c r="I84" s="85" t="n">
        <v>0</v>
      </c>
      <c r="J84" s="86" t="n">
        <v>0</v>
      </c>
      <c r="K84" s="93" t="n">
        <v>0</v>
      </c>
      <c r="L84" s="85" t="n">
        <v>0</v>
      </c>
      <c r="M84" s="86" t="n">
        <v>0</v>
      </c>
      <c r="N84" s="93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545</v>
      </c>
      <c r="B85" s="96" t="s">
        <v>17</v>
      </c>
      <c r="C85" s="85" t="n">
        <v>0</v>
      </c>
      <c r="D85" s="86" t="n">
        <v>0</v>
      </c>
      <c r="E85" s="93" t="n">
        <v>0</v>
      </c>
      <c r="F85" s="85" t="n">
        <v>0</v>
      </c>
      <c r="G85" s="86" t="n">
        <v>0</v>
      </c>
      <c r="H85" s="93" t="n">
        <v>0</v>
      </c>
      <c r="I85" s="85" t="n">
        <v>0</v>
      </c>
      <c r="J85" s="86" t="n">
        <v>0</v>
      </c>
      <c r="K85" s="93" t="n">
        <v>0</v>
      </c>
      <c r="L85" s="85" t="n">
        <v>0</v>
      </c>
      <c r="M85" s="86" t="n">
        <v>0</v>
      </c>
      <c r="N85" s="93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598</v>
      </c>
      <c r="B86" s="96" t="s">
        <v>17</v>
      </c>
      <c r="C86" s="85" t="n">
        <v>0</v>
      </c>
      <c r="D86" s="86" t="n">
        <v>81</v>
      </c>
      <c r="E86" s="93" t="n">
        <v>-81</v>
      </c>
      <c r="F86" s="85" t="n">
        <v>0</v>
      </c>
      <c r="G86" s="86" t="n">
        <v>50</v>
      </c>
      <c r="H86" s="93" t="n">
        <v>-50</v>
      </c>
      <c r="I86" s="85" t="n">
        <v>0</v>
      </c>
      <c r="J86" s="86" t="n">
        <v>69</v>
      </c>
      <c r="K86" s="93" t="n">
        <v>-69</v>
      </c>
      <c r="L86" s="85" t="n">
        <v>0</v>
      </c>
      <c r="M86" s="86" t="n">
        <v>98</v>
      </c>
      <c r="N86" s="93" t="n">
        <v>-98</v>
      </c>
      <c r="O86" s="85" t="n">
        <f aca="false">K86+H86+E86</f>
        <v>-200</v>
      </c>
      <c r="P86" s="87" t="n">
        <f aca="false">O86/(J86+G86+D86+1)</f>
        <v>-0.995024875621891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635</v>
      </c>
      <c r="B87" s="96" t="s">
        <v>17</v>
      </c>
      <c r="C87" s="85" t="n">
        <v>800</v>
      </c>
      <c r="D87" s="86" t="n">
        <v>461</v>
      </c>
      <c r="E87" s="93" t="n">
        <v>339</v>
      </c>
      <c r="F87" s="85" t="n">
        <v>590</v>
      </c>
      <c r="G87" s="86" t="n">
        <v>656</v>
      </c>
      <c r="H87" s="93" t="n">
        <v>-66</v>
      </c>
      <c r="I87" s="85" t="n">
        <v>850</v>
      </c>
      <c r="J87" s="86" t="n">
        <v>739</v>
      </c>
      <c r="K87" s="93" t="n">
        <v>111</v>
      </c>
      <c r="L87" s="85" t="n">
        <v>700</v>
      </c>
      <c r="M87" s="86" t="n">
        <v>814</v>
      </c>
      <c r="N87" s="93" t="n">
        <v>-114</v>
      </c>
      <c r="O87" s="85" t="n">
        <f aca="false">K87+H87+E87</f>
        <v>384</v>
      </c>
      <c r="P87" s="87" t="n">
        <f aca="false">O87/(J87+G87+D87+1)</f>
        <v>0.206785137318255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X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650</v>
      </c>
      <c r="B88" s="96" t="s">
        <v>17</v>
      </c>
      <c r="C88" s="85" t="n">
        <v>0</v>
      </c>
      <c r="D88" s="86" t="n">
        <v>0</v>
      </c>
      <c r="E88" s="93" t="n">
        <v>0</v>
      </c>
      <c r="F88" s="85" t="n">
        <v>0</v>
      </c>
      <c r="G88" s="86" t="n">
        <v>0</v>
      </c>
      <c r="H88" s="93" t="n">
        <v>0</v>
      </c>
      <c r="I88" s="85" t="n">
        <v>0</v>
      </c>
      <c r="J88" s="86" t="n">
        <v>0</v>
      </c>
      <c r="K88" s="93" t="n">
        <v>0</v>
      </c>
      <c r="L88" s="85" t="n">
        <v>0</v>
      </c>
      <c r="M88" s="86" t="n">
        <v>0</v>
      </c>
      <c r="N88" s="93" t="n">
        <v>0</v>
      </c>
      <c r="O88" s="85" t="n">
        <f aca="false">K88+H88+E88</f>
        <v>0</v>
      </c>
      <c r="P88" s="87" t="n">
        <f aca="false">O88/(J88+G88+D88+1)</f>
        <v>0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654</v>
      </c>
      <c r="B89" s="96" t="s">
        <v>17</v>
      </c>
      <c r="C89" s="85" t="n">
        <v>456</v>
      </c>
      <c r="D89" s="86" t="n">
        <v>596</v>
      </c>
      <c r="E89" s="93" t="n">
        <v>-140</v>
      </c>
      <c r="F89" s="85" t="n">
        <v>400</v>
      </c>
      <c r="G89" s="86" t="n">
        <v>617</v>
      </c>
      <c r="H89" s="93" t="n">
        <v>-217</v>
      </c>
      <c r="I89" s="85" t="n">
        <v>0</v>
      </c>
      <c r="J89" s="86" t="n">
        <v>611</v>
      </c>
      <c r="K89" s="93" t="n">
        <v>-611</v>
      </c>
      <c r="L89" s="85" t="n">
        <v>500</v>
      </c>
      <c r="M89" s="86" t="n">
        <v>527</v>
      </c>
      <c r="N89" s="93" t="n">
        <v>-27</v>
      </c>
      <c r="O89" s="85" t="n">
        <f aca="false">K89+H89+E89</f>
        <v>-968</v>
      </c>
      <c r="P89" s="87" t="n">
        <f aca="false">O89/(J89+G89+D89+1)</f>
        <v>-0.53041095890411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713</v>
      </c>
      <c r="B90" s="96" t="s">
        <v>17</v>
      </c>
      <c r="C90" s="85" t="n">
        <v>0</v>
      </c>
      <c r="D90" s="86" t="n">
        <v>13</v>
      </c>
      <c r="E90" s="93" t="n">
        <v>-13</v>
      </c>
      <c r="F90" s="85" t="n">
        <v>0</v>
      </c>
      <c r="G90" s="86" t="n">
        <v>13</v>
      </c>
      <c r="H90" s="93" t="n">
        <v>-13</v>
      </c>
      <c r="I90" s="85" t="n">
        <v>0</v>
      </c>
      <c r="J90" s="86" t="n">
        <v>13</v>
      </c>
      <c r="K90" s="93" t="n">
        <v>-13</v>
      </c>
      <c r="L90" s="85" t="n">
        <v>0</v>
      </c>
      <c r="M90" s="86" t="n">
        <v>13</v>
      </c>
      <c r="N90" s="93" t="n">
        <v>-13</v>
      </c>
      <c r="O90" s="85" t="n">
        <f aca="false">K90+H90+E90</f>
        <v>-39</v>
      </c>
      <c r="P90" s="87" t="n">
        <f aca="false">O90/(J90+G90+D90+1)</f>
        <v>-0.975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755</v>
      </c>
      <c r="B91" s="96" t="s">
        <v>17</v>
      </c>
      <c r="C91" s="85" t="n">
        <v>50</v>
      </c>
      <c r="D91" s="86" t="n">
        <v>56</v>
      </c>
      <c r="E91" s="93" t="n">
        <v>-6</v>
      </c>
      <c r="F91" s="85" t="n">
        <v>50</v>
      </c>
      <c r="G91" s="86" t="n">
        <v>56</v>
      </c>
      <c r="H91" s="93" t="n">
        <v>-6</v>
      </c>
      <c r="I91" s="85" t="n">
        <v>50</v>
      </c>
      <c r="J91" s="86" t="n">
        <v>56</v>
      </c>
      <c r="K91" s="93" t="n">
        <v>-6</v>
      </c>
      <c r="L91" s="85" t="n">
        <v>50</v>
      </c>
      <c r="M91" s="86" t="n">
        <v>56</v>
      </c>
      <c r="N91" s="93" t="n">
        <v>-6</v>
      </c>
      <c r="O91" s="85" t="n">
        <f aca="false">K91+H91+E91</f>
        <v>-18</v>
      </c>
      <c r="P91" s="87" t="n">
        <f aca="false">O91/(J91+G91+D91+1)</f>
        <v>-0.106508875739645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779</v>
      </c>
      <c r="B92" s="96" t="s">
        <v>17</v>
      </c>
      <c r="C92" s="85" t="n">
        <v>800</v>
      </c>
      <c r="D92" s="86" t="n">
        <v>1131</v>
      </c>
      <c r="E92" s="93" t="n">
        <v>-331</v>
      </c>
      <c r="F92" s="85" t="n">
        <v>800</v>
      </c>
      <c r="G92" s="86" t="n">
        <v>1114</v>
      </c>
      <c r="H92" s="93" t="n">
        <v>-314</v>
      </c>
      <c r="I92" s="85" t="n">
        <v>800</v>
      </c>
      <c r="J92" s="86" t="n">
        <v>1250</v>
      </c>
      <c r="K92" s="93" t="n">
        <v>-450</v>
      </c>
      <c r="L92" s="85" t="n">
        <v>0</v>
      </c>
      <c r="M92" s="86" t="n">
        <v>1080</v>
      </c>
      <c r="N92" s="93" t="n">
        <v>-1080</v>
      </c>
      <c r="O92" s="85" t="n">
        <f aca="false">K92+H92+E92</f>
        <v>-1095</v>
      </c>
      <c r="P92" s="87" t="n">
        <f aca="false">O92/(J92+G92+D92+1)</f>
        <v>-0.313215102974828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854</v>
      </c>
      <c r="B93" s="96" t="s">
        <v>17</v>
      </c>
      <c r="C93" s="85" t="n">
        <v>0</v>
      </c>
      <c r="D93" s="86" t="n">
        <v>0</v>
      </c>
      <c r="E93" s="93" t="n">
        <v>0</v>
      </c>
      <c r="F93" s="85" t="n">
        <v>0</v>
      </c>
      <c r="G93" s="86" t="n">
        <v>0</v>
      </c>
      <c r="H93" s="93" t="n">
        <v>0</v>
      </c>
      <c r="I93" s="85" t="n">
        <v>0</v>
      </c>
      <c r="J93" s="86" t="n">
        <v>0</v>
      </c>
      <c r="K93" s="93" t="n">
        <v>0</v>
      </c>
      <c r="L93" s="85" t="n">
        <v>0</v>
      </c>
      <c r="M93" s="86" t="n">
        <v>0</v>
      </c>
      <c r="N93" s="93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858</v>
      </c>
      <c r="B94" s="96" t="s">
        <v>17</v>
      </c>
      <c r="C94" s="85" t="n">
        <v>1000</v>
      </c>
      <c r="D94" s="86" t="n">
        <v>1258</v>
      </c>
      <c r="E94" s="93" t="n">
        <v>-258</v>
      </c>
      <c r="F94" s="85" t="n">
        <v>1000</v>
      </c>
      <c r="G94" s="86" t="n">
        <v>1260</v>
      </c>
      <c r="H94" s="93" t="n">
        <v>-260</v>
      </c>
      <c r="I94" s="85" t="n">
        <v>750</v>
      </c>
      <c r="J94" s="86" t="n">
        <v>1260</v>
      </c>
      <c r="K94" s="93" t="n">
        <v>-510</v>
      </c>
      <c r="L94" s="85" t="n">
        <v>0</v>
      </c>
      <c r="M94" s="86" t="n">
        <v>0</v>
      </c>
      <c r="N94" s="93" t="n">
        <v>0</v>
      </c>
      <c r="O94" s="85" t="n">
        <f aca="false">K94+H94+E94</f>
        <v>-1028</v>
      </c>
      <c r="P94" s="87" t="n">
        <f aca="false">O94/(J94+G94+D94+1)</f>
        <v>-0.27202963747023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886</v>
      </c>
      <c r="B95" s="96" t="s">
        <v>17</v>
      </c>
      <c r="C95" s="85" t="n">
        <v>400</v>
      </c>
      <c r="D95" s="86" t="n">
        <v>679</v>
      </c>
      <c r="E95" s="93" t="n">
        <v>-279</v>
      </c>
      <c r="F95" s="85" t="n">
        <v>375</v>
      </c>
      <c r="G95" s="86" t="n">
        <v>329</v>
      </c>
      <c r="H95" s="93" t="n">
        <v>46</v>
      </c>
      <c r="I95" s="85" t="n">
        <v>400</v>
      </c>
      <c r="J95" s="86" t="n">
        <v>475</v>
      </c>
      <c r="K95" s="93" t="n">
        <v>-75</v>
      </c>
      <c r="L95" s="85" t="n">
        <v>100</v>
      </c>
      <c r="M95" s="86" t="n">
        <v>57</v>
      </c>
      <c r="N95" s="93" t="n">
        <v>43</v>
      </c>
      <c r="O95" s="85" t="n">
        <f aca="false">K95+H95+E95</f>
        <v>-308</v>
      </c>
      <c r="P95" s="87" t="n">
        <f aca="false">O95/(J95+G95+D95+1)</f>
        <v>-0.207547169811321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915</v>
      </c>
      <c r="B96" s="96" t="s">
        <v>17</v>
      </c>
      <c r="C96" s="85" t="n">
        <v>0</v>
      </c>
      <c r="D96" s="86" t="n">
        <v>0</v>
      </c>
      <c r="E96" s="93" t="n">
        <v>0</v>
      </c>
      <c r="F96" s="85" t="n">
        <v>0</v>
      </c>
      <c r="G96" s="86" t="n">
        <v>0</v>
      </c>
      <c r="H96" s="93" t="n">
        <v>0</v>
      </c>
      <c r="I96" s="85" t="n">
        <v>0</v>
      </c>
      <c r="J96" s="86" t="n">
        <v>0</v>
      </c>
      <c r="K96" s="93" t="n">
        <v>0</v>
      </c>
      <c r="L96" s="85" t="n">
        <v>0</v>
      </c>
      <c r="M96" s="86" t="n">
        <v>0</v>
      </c>
      <c r="N96" s="93" t="n">
        <v>0</v>
      </c>
      <c r="O96" s="85" t="n">
        <f aca="false">K96+H96+E96</f>
        <v>0</v>
      </c>
      <c r="P96" s="87" t="n">
        <f aca="false">O96/(J96+G96+D96+1)</f>
        <v>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938</v>
      </c>
      <c r="B97" s="96" t="s">
        <v>17</v>
      </c>
      <c r="C97" s="85" t="n">
        <v>0</v>
      </c>
      <c r="D97" s="86" t="n">
        <v>0</v>
      </c>
      <c r="E97" s="93" t="n">
        <v>0</v>
      </c>
      <c r="F97" s="85" t="n">
        <v>0</v>
      </c>
      <c r="G97" s="86" t="n">
        <v>0</v>
      </c>
      <c r="H97" s="93" t="n">
        <v>0</v>
      </c>
      <c r="I97" s="85" t="n">
        <v>0</v>
      </c>
      <c r="J97" s="86" t="n">
        <v>0</v>
      </c>
      <c r="K97" s="93" t="n">
        <v>0</v>
      </c>
      <c r="L97" s="85" t="n">
        <v>0</v>
      </c>
      <c r="M97" s="86" t="n">
        <v>0</v>
      </c>
      <c r="N97" s="93" t="n">
        <v>0</v>
      </c>
      <c r="O97" s="85" t="n">
        <f aca="false">K97+H97+E97</f>
        <v>0</v>
      </c>
      <c r="P97" s="87" t="n">
        <f aca="false">O97/(J97+G97+D97+1)</f>
        <v>0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944</v>
      </c>
      <c r="B98" s="96" t="s">
        <v>17</v>
      </c>
      <c r="C98" s="85" t="n">
        <v>2900</v>
      </c>
      <c r="D98" s="86" t="n">
        <v>2499</v>
      </c>
      <c r="E98" s="93" t="n">
        <v>401</v>
      </c>
      <c r="F98" s="85" t="n">
        <v>2425</v>
      </c>
      <c r="G98" s="86" t="n">
        <v>2640</v>
      </c>
      <c r="H98" s="93" t="n">
        <v>-215</v>
      </c>
      <c r="I98" s="85" t="n">
        <v>2800</v>
      </c>
      <c r="J98" s="86" t="n">
        <v>2611</v>
      </c>
      <c r="K98" s="93" t="n">
        <v>189</v>
      </c>
      <c r="L98" s="85" t="n">
        <v>2600</v>
      </c>
      <c r="M98" s="86" t="n">
        <v>2593</v>
      </c>
      <c r="N98" s="93" t="n">
        <v>7</v>
      </c>
      <c r="O98" s="85" t="n">
        <f aca="false">K98+H98+E98</f>
        <v>375</v>
      </c>
      <c r="P98" s="87" t="n">
        <f aca="false">O98/(J98+G98+D98+1)</f>
        <v>0.0483808540833441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949</v>
      </c>
      <c r="B99" s="96" t="s">
        <v>17</v>
      </c>
      <c r="C99" s="85" t="n">
        <v>0</v>
      </c>
      <c r="D99" s="86" t="n">
        <v>59</v>
      </c>
      <c r="E99" s="93" t="n">
        <v>-59</v>
      </c>
      <c r="F99" s="85" t="n">
        <v>40</v>
      </c>
      <c r="G99" s="86" t="n">
        <v>56</v>
      </c>
      <c r="H99" s="93" t="n">
        <v>-16</v>
      </c>
      <c r="I99" s="85" t="n">
        <v>0</v>
      </c>
      <c r="J99" s="86" t="n">
        <v>58</v>
      </c>
      <c r="K99" s="93" t="n">
        <v>-58</v>
      </c>
      <c r="L99" s="85" t="n">
        <v>30</v>
      </c>
      <c r="M99" s="86" t="n">
        <v>58</v>
      </c>
      <c r="N99" s="93" t="n">
        <v>-28</v>
      </c>
      <c r="O99" s="85" t="n">
        <f aca="false">K99+H99+E99</f>
        <v>-133</v>
      </c>
      <c r="P99" s="87" t="n">
        <f aca="false">O99/(J99+G99+D99+1)</f>
        <v>-0.764367816091954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988</v>
      </c>
      <c r="B100" s="96" t="s">
        <v>17</v>
      </c>
      <c r="C100" s="85" t="n">
        <v>0</v>
      </c>
      <c r="D100" s="86" t="n">
        <v>0</v>
      </c>
      <c r="E100" s="93" t="n">
        <v>0</v>
      </c>
      <c r="F100" s="85" t="n">
        <v>0</v>
      </c>
      <c r="G100" s="86" t="n">
        <v>0</v>
      </c>
      <c r="H100" s="93" t="n">
        <v>0</v>
      </c>
      <c r="I100" s="85" t="n">
        <v>0</v>
      </c>
      <c r="J100" s="86" t="n">
        <v>0</v>
      </c>
      <c r="K100" s="93" t="n">
        <v>0</v>
      </c>
      <c r="L100" s="85" t="n">
        <v>0</v>
      </c>
      <c r="M100" s="86" t="n">
        <v>0</v>
      </c>
      <c r="N100" s="93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995</v>
      </c>
      <c r="B101" s="96" t="s">
        <v>17</v>
      </c>
      <c r="C101" s="85" t="n">
        <v>500</v>
      </c>
      <c r="D101" s="86" t="n">
        <v>1030</v>
      </c>
      <c r="E101" s="93" t="n">
        <v>-530</v>
      </c>
      <c r="F101" s="85" t="n">
        <v>1150</v>
      </c>
      <c r="G101" s="86" t="n">
        <v>826</v>
      </c>
      <c r="H101" s="93" t="n">
        <v>324</v>
      </c>
      <c r="I101" s="85" t="n">
        <v>700</v>
      </c>
      <c r="J101" s="86" t="n">
        <v>658</v>
      </c>
      <c r="K101" s="93" t="n">
        <v>42</v>
      </c>
      <c r="L101" s="85" t="n">
        <v>0</v>
      </c>
      <c r="M101" s="86" t="n">
        <v>0</v>
      </c>
      <c r="N101" s="93" t="n">
        <v>0</v>
      </c>
      <c r="O101" s="85" t="n">
        <f aca="false">K101+H101+E101</f>
        <v>-164</v>
      </c>
      <c r="P101" s="87" t="n">
        <f aca="false">O101/(J101+G101+D101+1)</f>
        <v>-0.0652087475149105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1011</v>
      </c>
      <c r="B102" s="96" t="s">
        <v>17</v>
      </c>
      <c r="C102" s="85" t="n">
        <v>800</v>
      </c>
      <c r="D102" s="86" t="n">
        <v>1029</v>
      </c>
      <c r="E102" s="93" t="n">
        <v>-229</v>
      </c>
      <c r="F102" s="85" t="n">
        <v>1350</v>
      </c>
      <c r="G102" s="86" t="n">
        <v>1470</v>
      </c>
      <c r="H102" s="93" t="n">
        <v>-120</v>
      </c>
      <c r="I102" s="85" t="n">
        <v>1000</v>
      </c>
      <c r="J102" s="86" t="n">
        <v>673</v>
      </c>
      <c r="K102" s="93" t="n">
        <v>327</v>
      </c>
      <c r="L102" s="85" t="n">
        <v>40</v>
      </c>
      <c r="M102" s="86" t="n">
        <v>41</v>
      </c>
      <c r="N102" s="93" t="n">
        <v>-1</v>
      </c>
      <c r="O102" s="85" t="n">
        <f aca="false">K102+H102+E102</f>
        <v>-22</v>
      </c>
      <c r="P102" s="87" t="n">
        <f aca="false">O102/(J102+G102+D102+1)</f>
        <v>-0.0069335014182162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1015</v>
      </c>
      <c r="B103" s="96" t="s">
        <v>17</v>
      </c>
      <c r="C103" s="85" t="n">
        <v>0</v>
      </c>
      <c r="D103" s="86" t="n">
        <v>0</v>
      </c>
      <c r="E103" s="93" t="n">
        <v>0</v>
      </c>
      <c r="F103" s="85" t="n">
        <v>0</v>
      </c>
      <c r="G103" s="86" t="n">
        <v>0</v>
      </c>
      <c r="H103" s="93" t="n">
        <v>0</v>
      </c>
      <c r="I103" s="85" t="n">
        <v>0</v>
      </c>
      <c r="J103" s="86" t="n">
        <v>0</v>
      </c>
      <c r="K103" s="93" t="n">
        <v>0</v>
      </c>
      <c r="L103" s="85" t="n">
        <v>0</v>
      </c>
      <c r="M103" s="86" t="n">
        <v>0</v>
      </c>
      <c r="N103" s="93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5328</v>
      </c>
      <c r="B104" s="96" t="s">
        <v>17</v>
      </c>
      <c r="C104" s="85" t="n">
        <v>0</v>
      </c>
      <c r="D104" s="86" t="n">
        <v>0</v>
      </c>
      <c r="E104" s="93" t="n">
        <v>0</v>
      </c>
      <c r="F104" s="85" t="n">
        <v>0</v>
      </c>
      <c r="G104" s="86" t="n">
        <v>0</v>
      </c>
      <c r="H104" s="93" t="n">
        <v>0</v>
      </c>
      <c r="I104" s="85" t="n">
        <v>0</v>
      </c>
      <c r="J104" s="86" t="n">
        <v>0</v>
      </c>
      <c r="K104" s="93" t="n">
        <v>0</v>
      </c>
      <c r="L104" s="85" t="n">
        <v>0</v>
      </c>
      <c r="M104" s="86" t="n">
        <v>0</v>
      </c>
      <c r="N104" s="93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5361</v>
      </c>
      <c r="B105" s="96" t="s">
        <v>17</v>
      </c>
      <c r="C105" s="85" t="n">
        <v>8000</v>
      </c>
      <c r="D105" s="86" t="n">
        <v>6017</v>
      </c>
      <c r="E105" s="93" t="n">
        <v>1983</v>
      </c>
      <c r="F105" s="85" t="n">
        <v>6100</v>
      </c>
      <c r="G105" s="86" t="n">
        <v>6131</v>
      </c>
      <c r="H105" s="93" t="n">
        <v>-31</v>
      </c>
      <c r="I105" s="85" t="n">
        <v>6200</v>
      </c>
      <c r="J105" s="86" t="n">
        <v>6113</v>
      </c>
      <c r="K105" s="93" t="n">
        <v>87</v>
      </c>
      <c r="L105" s="85" t="n">
        <v>0</v>
      </c>
      <c r="M105" s="86" t="n">
        <v>0</v>
      </c>
      <c r="N105" s="93" t="n">
        <v>0</v>
      </c>
      <c r="O105" s="85" t="n">
        <f aca="false">K105+H105+E105</f>
        <v>2039</v>
      </c>
      <c r="P105" s="87" t="n">
        <f aca="false">O105/(J105+G105+D105+1)</f>
        <v>0.111652611981163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X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5370</v>
      </c>
      <c r="B106" s="96" t="s">
        <v>17</v>
      </c>
      <c r="C106" s="85" t="n">
        <v>0</v>
      </c>
      <c r="D106" s="86" t="n">
        <v>0</v>
      </c>
      <c r="E106" s="93" t="n">
        <v>0</v>
      </c>
      <c r="F106" s="85" t="n">
        <v>0</v>
      </c>
      <c r="G106" s="86" t="n">
        <v>8</v>
      </c>
      <c r="H106" s="93" t="n">
        <v>-8</v>
      </c>
      <c r="I106" s="85" t="n">
        <v>0</v>
      </c>
      <c r="J106" s="86" t="n">
        <v>0</v>
      </c>
      <c r="K106" s="93" t="n">
        <v>0</v>
      </c>
      <c r="L106" s="85" t="n">
        <v>0</v>
      </c>
      <c r="M106" s="86" t="n">
        <v>0</v>
      </c>
      <c r="N106" s="93" t="n">
        <v>0</v>
      </c>
      <c r="O106" s="85" t="n">
        <f aca="false">K106+H106+E106</f>
        <v>-8</v>
      </c>
      <c r="P106" s="87" t="n">
        <f aca="false">O106/(J106+G106+D106+1)</f>
        <v>-0.888888888888889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5973</v>
      </c>
      <c r="B107" s="96" t="s">
        <v>17</v>
      </c>
      <c r="C107" s="85" t="n">
        <v>166</v>
      </c>
      <c r="D107" s="86" t="n">
        <v>92</v>
      </c>
      <c r="E107" s="93" t="n">
        <v>74</v>
      </c>
      <c r="F107" s="85" t="n">
        <v>166</v>
      </c>
      <c r="G107" s="86" t="n">
        <v>291</v>
      </c>
      <c r="H107" s="93" t="n">
        <v>-125</v>
      </c>
      <c r="I107" s="85" t="n">
        <v>166</v>
      </c>
      <c r="J107" s="86" t="n">
        <v>170</v>
      </c>
      <c r="K107" s="93" t="n">
        <v>-4</v>
      </c>
      <c r="L107" s="85" t="n">
        <v>166</v>
      </c>
      <c r="M107" s="86" t="n">
        <v>138</v>
      </c>
      <c r="N107" s="93" t="n">
        <v>28</v>
      </c>
      <c r="O107" s="85" t="n">
        <f aca="false">K107+H107+E107</f>
        <v>-55</v>
      </c>
      <c r="P107" s="87" t="n">
        <f aca="false">O107/(J107+G107+D107+1)</f>
        <v>-0.0992779783393502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6063</v>
      </c>
      <c r="B108" s="96" t="s">
        <v>17</v>
      </c>
      <c r="C108" s="85" t="n">
        <v>0</v>
      </c>
      <c r="D108" s="86" t="n">
        <v>0</v>
      </c>
      <c r="E108" s="93" t="n">
        <v>0</v>
      </c>
      <c r="F108" s="85" t="n">
        <v>0</v>
      </c>
      <c r="G108" s="86" t="n">
        <v>0</v>
      </c>
      <c r="H108" s="93" t="n">
        <v>0</v>
      </c>
      <c r="I108" s="85" t="n">
        <v>0</v>
      </c>
      <c r="J108" s="86" t="n">
        <v>0</v>
      </c>
      <c r="K108" s="93" t="n">
        <v>0</v>
      </c>
      <c r="L108" s="85" t="n">
        <v>0</v>
      </c>
      <c r="M108" s="86" t="n">
        <v>0</v>
      </c>
      <c r="N108" s="93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6583</v>
      </c>
      <c r="B109" s="96" t="s">
        <v>17</v>
      </c>
      <c r="C109" s="85" t="n">
        <v>0</v>
      </c>
      <c r="D109" s="86" t="n">
        <v>0</v>
      </c>
      <c r="E109" s="93" t="n">
        <v>0</v>
      </c>
      <c r="F109" s="85" t="n">
        <v>0</v>
      </c>
      <c r="G109" s="86" t="n">
        <v>0</v>
      </c>
      <c r="H109" s="93" t="n">
        <v>0</v>
      </c>
      <c r="I109" s="85" t="n">
        <v>0</v>
      </c>
      <c r="J109" s="86" t="n">
        <v>0</v>
      </c>
      <c r="K109" s="93" t="n">
        <v>0</v>
      </c>
      <c r="L109" s="85" t="n">
        <v>0</v>
      </c>
      <c r="M109" s="86" t="n">
        <v>0</v>
      </c>
      <c r="N109" s="93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7602</v>
      </c>
      <c r="B110" s="96" t="s">
        <v>17</v>
      </c>
      <c r="C110" s="85" t="n">
        <v>48735</v>
      </c>
      <c r="D110" s="86" t="n">
        <v>46343</v>
      </c>
      <c r="E110" s="93" t="n">
        <v>2392</v>
      </c>
      <c r="F110" s="85" t="n">
        <v>44000</v>
      </c>
      <c r="G110" s="86" t="n">
        <v>44474</v>
      </c>
      <c r="H110" s="93" t="n">
        <v>-474</v>
      </c>
      <c r="I110" s="85" t="n">
        <v>44470</v>
      </c>
      <c r="J110" s="86" t="n">
        <v>37121</v>
      </c>
      <c r="K110" s="93" t="n">
        <v>7349</v>
      </c>
      <c r="L110" s="85" t="n">
        <v>10000</v>
      </c>
      <c r="M110" s="86" t="n">
        <v>9958</v>
      </c>
      <c r="N110" s="93" t="n">
        <v>42</v>
      </c>
      <c r="O110" s="85" t="n">
        <f aca="false">K110+H110+E110</f>
        <v>9267</v>
      </c>
      <c r="P110" s="87" t="n">
        <f aca="false">O110/(J110+G110+D110+1)</f>
        <v>0.0724329563307514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X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7604</v>
      </c>
      <c r="B111" s="96" t="s">
        <v>17</v>
      </c>
      <c r="C111" s="85" t="n">
        <v>71691</v>
      </c>
      <c r="D111" s="86" t="n">
        <v>36812</v>
      </c>
      <c r="E111" s="93" t="n">
        <v>34879</v>
      </c>
      <c r="F111" s="85" t="n">
        <v>40854</v>
      </c>
      <c r="G111" s="86" t="n">
        <v>53553</v>
      </c>
      <c r="H111" s="93" t="n">
        <v>-12699</v>
      </c>
      <c r="I111" s="85" t="n">
        <v>51125</v>
      </c>
      <c r="J111" s="86" t="n">
        <v>44175</v>
      </c>
      <c r="K111" s="93" t="n">
        <v>6950</v>
      </c>
      <c r="L111" s="85" t="n">
        <v>50021</v>
      </c>
      <c r="M111" s="86" t="n">
        <v>54008</v>
      </c>
      <c r="N111" s="93" t="n">
        <v>-3987</v>
      </c>
      <c r="O111" s="85" t="n">
        <f aca="false">K111+H111+E111</f>
        <v>29130</v>
      </c>
      <c r="P111" s="87" t="n">
        <f aca="false">O111/(J111+G111+D111+1)</f>
        <v>0.216513925123197</v>
      </c>
      <c r="Q111" s="88"/>
      <c r="R111" s="89" t="s">
        <v>44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X</v>
      </c>
      <c r="U111" s="116" t="str">
        <f aca="false">IF($C$4="High Inventory",IF(AND($O111&gt;=0,$P111&gt;=Summary!$C$150),"X"," "),IF(AND($O111&lt;=0,$P111&lt;=-Summary!$C$150),"X"," "))</f>
        <v>X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7610</v>
      </c>
      <c r="B112" s="96" t="s">
        <v>17</v>
      </c>
      <c r="C112" s="85" t="n">
        <v>0</v>
      </c>
      <c r="D112" s="86" t="n">
        <v>0</v>
      </c>
      <c r="E112" s="93" t="n">
        <v>0</v>
      </c>
      <c r="F112" s="85" t="n">
        <v>0</v>
      </c>
      <c r="G112" s="86" t="n">
        <v>0</v>
      </c>
      <c r="H112" s="93" t="n">
        <v>0</v>
      </c>
      <c r="I112" s="85" t="n">
        <v>0</v>
      </c>
      <c r="J112" s="86" t="n">
        <v>0</v>
      </c>
      <c r="K112" s="93" t="n">
        <v>0</v>
      </c>
      <c r="L112" s="85" t="n">
        <v>0</v>
      </c>
      <c r="M112" s="86" t="n">
        <v>0</v>
      </c>
      <c r="N112" s="93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7614</v>
      </c>
      <c r="B113" s="96" t="s">
        <v>17</v>
      </c>
      <c r="C113" s="85" t="n">
        <v>0</v>
      </c>
      <c r="D113" s="86" t="n">
        <v>0</v>
      </c>
      <c r="E113" s="93" t="n">
        <v>0</v>
      </c>
      <c r="F113" s="85" t="n">
        <v>0</v>
      </c>
      <c r="G113" s="86" t="n">
        <v>0</v>
      </c>
      <c r="H113" s="93" t="n">
        <v>0</v>
      </c>
      <c r="I113" s="85" t="n">
        <v>0</v>
      </c>
      <c r="J113" s="86" t="n">
        <v>0</v>
      </c>
      <c r="K113" s="93" t="n">
        <v>0</v>
      </c>
      <c r="L113" s="85" t="n">
        <v>0</v>
      </c>
      <c r="M113" s="86" t="n">
        <v>0</v>
      </c>
      <c r="N113" s="93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8556</v>
      </c>
      <c r="B114" s="96" t="s">
        <v>17</v>
      </c>
      <c r="C114" s="85" t="n">
        <v>0</v>
      </c>
      <c r="D114" s="86" t="n">
        <v>0</v>
      </c>
      <c r="E114" s="93" t="n">
        <v>0</v>
      </c>
      <c r="F114" s="85" t="n">
        <v>0</v>
      </c>
      <c r="G114" s="86" t="n">
        <v>0</v>
      </c>
      <c r="H114" s="93" t="n">
        <v>0</v>
      </c>
      <c r="I114" s="85" t="n">
        <v>0</v>
      </c>
      <c r="J114" s="86" t="n">
        <v>0</v>
      </c>
      <c r="K114" s="93" t="n">
        <v>0</v>
      </c>
      <c r="L114" s="85" t="n">
        <v>0</v>
      </c>
      <c r="M114" s="86" t="n">
        <v>0</v>
      </c>
      <c r="N114" s="93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8576</v>
      </c>
      <c r="B115" s="96" t="s">
        <v>17</v>
      </c>
      <c r="C115" s="85" t="n">
        <v>0</v>
      </c>
      <c r="D115" s="86" t="n">
        <v>0</v>
      </c>
      <c r="E115" s="93" t="n">
        <v>0</v>
      </c>
      <c r="F115" s="85" t="n">
        <v>0</v>
      </c>
      <c r="G115" s="86" t="n">
        <v>0</v>
      </c>
      <c r="H115" s="93" t="n">
        <v>0</v>
      </c>
      <c r="I115" s="85" t="n">
        <v>0</v>
      </c>
      <c r="J115" s="86" t="n">
        <v>0</v>
      </c>
      <c r="K115" s="93" t="n">
        <v>0</v>
      </c>
      <c r="L115" s="85" t="n">
        <v>0</v>
      </c>
      <c r="M115" s="86" t="n">
        <v>0</v>
      </c>
      <c r="N115" s="93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8577</v>
      </c>
      <c r="B116" s="96" t="s">
        <v>17</v>
      </c>
      <c r="C116" s="85" t="n">
        <v>0</v>
      </c>
      <c r="D116" s="86" t="n">
        <v>0</v>
      </c>
      <c r="E116" s="93" t="n">
        <v>0</v>
      </c>
      <c r="F116" s="85" t="n">
        <v>0</v>
      </c>
      <c r="G116" s="86" t="n">
        <v>0</v>
      </c>
      <c r="H116" s="93" t="n">
        <v>0</v>
      </c>
      <c r="I116" s="85" t="n">
        <v>0</v>
      </c>
      <c r="J116" s="86" t="n">
        <v>0</v>
      </c>
      <c r="K116" s="93" t="n">
        <v>0</v>
      </c>
      <c r="L116" s="85" t="n">
        <v>0</v>
      </c>
      <c r="M116" s="86" t="n">
        <v>0</v>
      </c>
      <c r="N116" s="93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8578</v>
      </c>
      <c r="B117" s="96" t="s">
        <v>17</v>
      </c>
      <c r="C117" s="85" t="n">
        <v>0</v>
      </c>
      <c r="D117" s="86" t="n">
        <v>0</v>
      </c>
      <c r="E117" s="93" t="n">
        <v>0</v>
      </c>
      <c r="F117" s="85" t="n">
        <v>0</v>
      </c>
      <c r="G117" s="86" t="n">
        <v>0</v>
      </c>
      <c r="H117" s="93" t="n">
        <v>0</v>
      </c>
      <c r="I117" s="85" t="n">
        <v>0</v>
      </c>
      <c r="J117" s="86" t="n">
        <v>0</v>
      </c>
      <c r="K117" s="93" t="n">
        <v>0</v>
      </c>
      <c r="L117" s="85" t="n">
        <v>0</v>
      </c>
      <c r="M117" s="86" t="n">
        <v>0</v>
      </c>
      <c r="N117" s="93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8579</v>
      </c>
      <c r="B118" s="96" t="s">
        <v>17</v>
      </c>
      <c r="C118" s="85" t="n">
        <v>0</v>
      </c>
      <c r="D118" s="86" t="n">
        <v>0</v>
      </c>
      <c r="E118" s="93" t="n">
        <v>0</v>
      </c>
      <c r="F118" s="85" t="n">
        <v>0</v>
      </c>
      <c r="G118" s="86" t="n">
        <v>0</v>
      </c>
      <c r="H118" s="93" t="n">
        <v>0</v>
      </c>
      <c r="I118" s="85" t="n">
        <v>0</v>
      </c>
      <c r="J118" s="86" t="n">
        <v>0</v>
      </c>
      <c r="K118" s="93" t="n">
        <v>0</v>
      </c>
      <c r="L118" s="85" t="n">
        <v>0</v>
      </c>
      <c r="M118" s="86" t="n">
        <v>0</v>
      </c>
      <c r="N118" s="93" t="n">
        <v>0</v>
      </c>
      <c r="O118" s="85" t="n">
        <f aca="false">K118+H118+E118</f>
        <v>0</v>
      </c>
      <c r="P118" s="87" t="n">
        <f aca="false">O118/(J118+G118+D118+1)</f>
        <v>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8580</v>
      </c>
      <c r="B119" s="96" t="s">
        <v>17</v>
      </c>
      <c r="C119" s="85" t="n">
        <v>0</v>
      </c>
      <c r="D119" s="86" t="n">
        <v>0</v>
      </c>
      <c r="E119" s="93" t="n">
        <v>0</v>
      </c>
      <c r="F119" s="85" t="n">
        <v>0</v>
      </c>
      <c r="G119" s="86" t="n">
        <v>0</v>
      </c>
      <c r="H119" s="93" t="n">
        <v>0</v>
      </c>
      <c r="I119" s="85" t="n">
        <v>0</v>
      </c>
      <c r="J119" s="86" t="n">
        <v>0</v>
      </c>
      <c r="K119" s="93" t="n">
        <v>0</v>
      </c>
      <c r="L119" s="85" t="n">
        <v>0</v>
      </c>
      <c r="M119" s="86" t="n">
        <v>0</v>
      </c>
      <c r="N119" s="93" t="n">
        <v>0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8916</v>
      </c>
      <c r="B120" s="96" t="s">
        <v>17</v>
      </c>
      <c r="C120" s="85" t="n">
        <v>0</v>
      </c>
      <c r="D120" s="86" t="n">
        <v>0</v>
      </c>
      <c r="E120" s="93" t="n">
        <v>0</v>
      </c>
      <c r="F120" s="85" t="n">
        <v>0</v>
      </c>
      <c r="G120" s="86" t="n">
        <v>0</v>
      </c>
      <c r="H120" s="93" t="n">
        <v>0</v>
      </c>
      <c r="I120" s="85" t="n">
        <v>0</v>
      </c>
      <c r="J120" s="86" t="n">
        <v>3</v>
      </c>
      <c r="K120" s="93" t="n">
        <v>-3</v>
      </c>
      <c r="L120" s="85" t="n">
        <v>0</v>
      </c>
      <c r="M120" s="86" t="n">
        <v>0</v>
      </c>
      <c r="N120" s="93" t="n">
        <v>0</v>
      </c>
      <c r="O120" s="85" t="n">
        <f aca="false">K120+H120+E120</f>
        <v>-3</v>
      </c>
      <c r="P120" s="87" t="n">
        <f aca="false">O120/(J120+G120+D120+1)</f>
        <v>-0.75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10556</v>
      </c>
      <c r="B121" s="96" t="s">
        <v>17</v>
      </c>
      <c r="C121" s="85" t="n">
        <v>0</v>
      </c>
      <c r="D121" s="86" t="n">
        <v>0</v>
      </c>
      <c r="E121" s="93" t="n">
        <v>0</v>
      </c>
      <c r="F121" s="85" t="n">
        <v>0</v>
      </c>
      <c r="G121" s="86" t="n">
        <v>0</v>
      </c>
      <c r="H121" s="93" t="n">
        <v>0</v>
      </c>
      <c r="I121" s="85" t="n">
        <v>0</v>
      </c>
      <c r="J121" s="86" t="n">
        <v>0</v>
      </c>
      <c r="K121" s="93" t="n">
        <v>0</v>
      </c>
      <c r="L121" s="85" t="n">
        <v>0</v>
      </c>
      <c r="M121" s="86" t="n">
        <v>0</v>
      </c>
      <c r="N121" s="93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13556</v>
      </c>
      <c r="B122" s="96" t="s">
        <v>17</v>
      </c>
      <c r="C122" s="85" t="n">
        <v>70</v>
      </c>
      <c r="D122" s="86" t="n">
        <v>99</v>
      </c>
      <c r="E122" s="93" t="n">
        <v>-29</v>
      </c>
      <c r="F122" s="85" t="n">
        <v>70</v>
      </c>
      <c r="G122" s="86" t="n">
        <v>99</v>
      </c>
      <c r="H122" s="93" t="n">
        <v>-29</v>
      </c>
      <c r="I122" s="85" t="n">
        <v>70</v>
      </c>
      <c r="J122" s="86" t="n">
        <v>98</v>
      </c>
      <c r="K122" s="93" t="n">
        <v>-28</v>
      </c>
      <c r="L122" s="85" t="n">
        <v>70</v>
      </c>
      <c r="M122" s="86" t="n">
        <v>95</v>
      </c>
      <c r="N122" s="93" t="n">
        <v>-25</v>
      </c>
      <c r="O122" s="85" t="n">
        <f aca="false">K122+H122+E122</f>
        <v>-86</v>
      </c>
      <c r="P122" s="87" t="n">
        <f aca="false">O122/(J122+G122+D122+1)</f>
        <v>-0.28956228956229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18287</v>
      </c>
      <c r="B123" s="96" t="s">
        <v>17</v>
      </c>
      <c r="C123" s="85" t="n">
        <v>0</v>
      </c>
      <c r="D123" s="86" t="n">
        <v>1</v>
      </c>
      <c r="E123" s="93" t="n">
        <v>-1</v>
      </c>
      <c r="F123" s="85" t="n">
        <v>0</v>
      </c>
      <c r="G123" s="86" t="n">
        <v>0</v>
      </c>
      <c r="H123" s="93" t="n">
        <v>0</v>
      </c>
      <c r="I123" s="85" t="n">
        <v>0</v>
      </c>
      <c r="J123" s="86" t="n">
        <v>0</v>
      </c>
      <c r="K123" s="93" t="n">
        <v>0</v>
      </c>
      <c r="L123" s="85" t="n">
        <v>0</v>
      </c>
      <c r="M123" s="86" t="n">
        <v>0</v>
      </c>
      <c r="N123" s="93" t="n">
        <v>0</v>
      </c>
      <c r="O123" s="85" t="n">
        <f aca="false">K123+H123+E123</f>
        <v>-1</v>
      </c>
      <c r="P123" s="87" t="n">
        <f aca="false">O123/(J123+G123+D123+1)</f>
        <v>-0.5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18586</v>
      </c>
      <c r="B124" s="96" t="s">
        <v>17</v>
      </c>
      <c r="C124" s="85" t="n">
        <v>0</v>
      </c>
      <c r="D124" s="86" t="n">
        <v>0</v>
      </c>
      <c r="E124" s="93" t="n">
        <v>0</v>
      </c>
      <c r="F124" s="85" t="n">
        <v>0</v>
      </c>
      <c r="G124" s="86" t="n">
        <v>0</v>
      </c>
      <c r="H124" s="93" t="n">
        <v>0</v>
      </c>
      <c r="I124" s="85" t="n">
        <v>0</v>
      </c>
      <c r="J124" s="86" t="n">
        <v>0</v>
      </c>
      <c r="K124" s="93" t="n">
        <v>0</v>
      </c>
      <c r="L124" s="85" t="n">
        <v>0</v>
      </c>
      <c r="M124" s="86" t="n">
        <v>0</v>
      </c>
      <c r="N124" s="93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19307</v>
      </c>
      <c r="B125" s="96" t="s">
        <v>17</v>
      </c>
      <c r="C125" s="85" t="n">
        <v>200</v>
      </c>
      <c r="D125" s="86" t="n">
        <v>317</v>
      </c>
      <c r="E125" s="93" t="n">
        <v>-117</v>
      </c>
      <c r="F125" s="85" t="n">
        <v>200</v>
      </c>
      <c r="G125" s="86" t="n">
        <v>433</v>
      </c>
      <c r="H125" s="93" t="n">
        <v>-233</v>
      </c>
      <c r="I125" s="85" t="n">
        <v>200</v>
      </c>
      <c r="J125" s="86" t="n">
        <v>161</v>
      </c>
      <c r="K125" s="93" t="n">
        <v>39</v>
      </c>
      <c r="L125" s="85" t="n">
        <v>0</v>
      </c>
      <c r="M125" s="86" t="n">
        <v>0</v>
      </c>
      <c r="N125" s="93" t="n">
        <v>0</v>
      </c>
      <c r="O125" s="85" t="n">
        <f aca="false">K125+H125+E125</f>
        <v>-311</v>
      </c>
      <c r="P125" s="87" t="n">
        <f aca="false">O125/(J125+G125+D125+1)</f>
        <v>-0.341008771929825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20206</v>
      </c>
      <c r="B126" s="96" t="s">
        <v>17</v>
      </c>
      <c r="C126" s="85" t="n">
        <v>0</v>
      </c>
      <c r="D126" s="86" t="n">
        <v>78</v>
      </c>
      <c r="E126" s="93" t="n">
        <v>-78</v>
      </c>
      <c r="F126" s="85" t="n">
        <v>0</v>
      </c>
      <c r="G126" s="86" t="n">
        <v>78</v>
      </c>
      <c r="H126" s="93" t="n">
        <v>-78</v>
      </c>
      <c r="I126" s="85" t="n">
        <v>0</v>
      </c>
      <c r="J126" s="86" t="n">
        <v>81</v>
      </c>
      <c r="K126" s="93" t="n">
        <v>-81</v>
      </c>
      <c r="L126" s="85" t="n">
        <v>0</v>
      </c>
      <c r="M126" s="86" t="n">
        <v>24</v>
      </c>
      <c r="N126" s="93" t="n">
        <v>-24</v>
      </c>
      <c r="O126" s="85" t="n">
        <f aca="false">K126+H126+E126</f>
        <v>-237</v>
      </c>
      <c r="P126" s="87" t="n">
        <f aca="false">O126/(J126+G126+D126+1)</f>
        <v>-0.995798319327731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26909</v>
      </c>
      <c r="B127" s="96" t="s">
        <v>17</v>
      </c>
      <c r="C127" s="85" t="n">
        <v>0</v>
      </c>
      <c r="D127" s="86" t="n">
        <v>0</v>
      </c>
      <c r="E127" s="93" t="n">
        <v>0</v>
      </c>
      <c r="F127" s="85" t="n">
        <v>0</v>
      </c>
      <c r="G127" s="86" t="n">
        <v>0</v>
      </c>
      <c r="H127" s="93" t="n">
        <v>0</v>
      </c>
      <c r="I127" s="85" t="n">
        <v>0</v>
      </c>
      <c r="J127" s="86" t="n">
        <v>0</v>
      </c>
      <c r="K127" s="93" t="n">
        <v>0</v>
      </c>
      <c r="L127" s="85" t="n">
        <v>0</v>
      </c>
      <c r="M127" s="86" t="n">
        <v>40</v>
      </c>
      <c r="N127" s="93" t="n">
        <v>-40</v>
      </c>
      <c r="O127" s="85" t="n">
        <f aca="false">K127+H127+E127</f>
        <v>0</v>
      </c>
      <c r="P127" s="87" t="n">
        <f aca="false">O127/(J127+G127+D127+1)</f>
        <v>0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29329</v>
      </c>
      <c r="B128" s="96" t="s">
        <v>17</v>
      </c>
      <c r="C128" s="85" t="n">
        <v>0</v>
      </c>
      <c r="D128" s="86" t="n">
        <v>0</v>
      </c>
      <c r="E128" s="93" t="n">
        <v>0</v>
      </c>
      <c r="F128" s="85" t="n">
        <v>0</v>
      </c>
      <c r="G128" s="86" t="n">
        <v>0</v>
      </c>
      <c r="H128" s="93" t="n">
        <v>0</v>
      </c>
      <c r="I128" s="85" t="n">
        <v>0</v>
      </c>
      <c r="J128" s="86" t="n">
        <v>0</v>
      </c>
      <c r="K128" s="93" t="n">
        <v>0</v>
      </c>
      <c r="L128" s="85" t="n">
        <v>0</v>
      </c>
      <c r="M128" s="86" t="n">
        <v>0</v>
      </c>
      <c r="N128" s="93" t="n">
        <v>0</v>
      </c>
      <c r="O128" s="85" t="n">
        <f aca="false">K128+H128+E128</f>
        <v>0</v>
      </c>
      <c r="P128" s="87" t="n">
        <f aca="false">O128/(J128+G128+D128+1)</f>
        <v>0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30511</v>
      </c>
      <c r="B129" s="96" t="s">
        <v>17</v>
      </c>
      <c r="C129" s="85" t="n">
        <v>96</v>
      </c>
      <c r="D129" s="86" t="n">
        <v>11</v>
      </c>
      <c r="E129" s="93" t="n">
        <v>85</v>
      </c>
      <c r="F129" s="85" t="n">
        <v>0</v>
      </c>
      <c r="G129" s="86" t="n">
        <v>0</v>
      </c>
      <c r="H129" s="93" t="n">
        <v>0</v>
      </c>
      <c r="I129" s="85" t="n">
        <v>96</v>
      </c>
      <c r="J129" s="86" t="n">
        <v>0</v>
      </c>
      <c r="K129" s="93" t="n">
        <v>96</v>
      </c>
      <c r="L129" s="85" t="n">
        <v>0</v>
      </c>
      <c r="M129" s="86" t="n">
        <v>0</v>
      </c>
      <c r="N129" s="93" t="n">
        <v>0</v>
      </c>
      <c r="O129" s="85" t="n">
        <f aca="false">K129+H129+E129</f>
        <v>181</v>
      </c>
      <c r="P129" s="87" t="n">
        <f aca="false">O129/(J129+G129+D129+1)</f>
        <v>15.0833333333333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X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76" t="n">
        <v>30889</v>
      </c>
      <c r="B130" s="96" t="s">
        <v>17</v>
      </c>
      <c r="C130" s="85" t="n">
        <v>0</v>
      </c>
      <c r="D130" s="86" t="n">
        <v>200</v>
      </c>
      <c r="E130" s="93" t="n">
        <v>-200</v>
      </c>
      <c r="F130" s="85" t="n">
        <v>0</v>
      </c>
      <c r="G130" s="86" t="n">
        <v>200</v>
      </c>
      <c r="H130" s="93" t="n">
        <v>-200</v>
      </c>
      <c r="I130" s="85" t="n">
        <v>0</v>
      </c>
      <c r="J130" s="86" t="n">
        <v>200</v>
      </c>
      <c r="K130" s="93" t="n">
        <v>-200</v>
      </c>
      <c r="L130" s="85" t="n">
        <v>0</v>
      </c>
      <c r="M130" s="86" t="n">
        <v>200</v>
      </c>
      <c r="N130" s="93" t="n">
        <v>-200</v>
      </c>
      <c r="O130" s="85" t="n">
        <f aca="false">K130+H130+E130</f>
        <v>-600</v>
      </c>
      <c r="P130" s="87" t="n">
        <f aca="false">O130/(J130+G130+D130+1)</f>
        <v>-0.998336106489185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>
      <c r="A131" s="76" t="n">
        <v>32594</v>
      </c>
      <c r="B131" s="96" t="s">
        <v>17</v>
      </c>
      <c r="C131" s="85" t="n">
        <v>0</v>
      </c>
      <c r="D131" s="86" t="n">
        <v>0</v>
      </c>
      <c r="E131" s="93" t="n">
        <v>0</v>
      </c>
      <c r="F131" s="85" t="n">
        <v>0</v>
      </c>
      <c r="G131" s="86" t="n">
        <v>0</v>
      </c>
      <c r="H131" s="93" t="n">
        <v>0</v>
      </c>
      <c r="I131" s="85" t="n">
        <v>0</v>
      </c>
      <c r="J131" s="86" t="n">
        <v>0</v>
      </c>
      <c r="K131" s="93" t="n">
        <v>0</v>
      </c>
      <c r="L131" s="85" t="n">
        <v>0</v>
      </c>
      <c r="M131" s="86" t="n">
        <v>0</v>
      </c>
      <c r="N131" s="93" t="n">
        <v>0</v>
      </c>
      <c r="O131" s="85" t="n">
        <f aca="false">K131+H131+E131</f>
        <v>0</v>
      </c>
      <c r="P131" s="87" t="n">
        <f aca="false">O131/(J131+G131+D131+1)</f>
        <v>0</v>
      </c>
      <c r="Q131" s="88"/>
      <c r="R131" s="89" t="s">
        <v>15</v>
      </c>
      <c r="S131" s="90" t="s">
        <v>15</v>
      </c>
      <c r="T131" s="115" t="str">
        <f aca="false">IF($C$4="High Inventory",IF(AND($O131&gt;=Summary!$C$149,$P131&gt;=0%),"X"," "),IF(AND($O131&lt;=-Summary!$C$149,$P131&lt;=0%),"X"," "))</f>
        <v> </v>
      </c>
      <c r="U131" s="116" t="str">
        <f aca="false">IF($C$4="High Inventory",IF(AND($O131&gt;=0,$P131&gt;=Summary!$C$150),"X"," "),IF(AND($O131&lt;=0,$P131&lt;=-Summary!$C$150),"X"," "))</f>
        <v> </v>
      </c>
      <c r="V131" s="0" t="str">
        <f aca="false">IF(S131="X",L131-I131," ")</f>
        <v> </v>
      </c>
    </row>
    <row r="132" customFormat="false" ht="17" hidden="false" customHeight="false" outlineLevel="0" collapsed="false">
      <c r="A132" s="76" t="n">
        <v>33353</v>
      </c>
      <c r="B132" s="96" t="s">
        <v>17</v>
      </c>
      <c r="C132" s="85" t="n">
        <v>0</v>
      </c>
      <c r="D132" s="86" t="n">
        <v>0</v>
      </c>
      <c r="E132" s="93" t="n">
        <v>0</v>
      </c>
      <c r="F132" s="85" t="n">
        <v>0</v>
      </c>
      <c r="G132" s="86" t="n">
        <v>0</v>
      </c>
      <c r="H132" s="93" t="n">
        <v>0</v>
      </c>
      <c r="I132" s="85" t="n">
        <v>0</v>
      </c>
      <c r="J132" s="86" t="n">
        <v>0</v>
      </c>
      <c r="K132" s="93" t="n">
        <v>0</v>
      </c>
      <c r="L132" s="85" t="n">
        <v>0</v>
      </c>
      <c r="M132" s="86" t="n">
        <v>0</v>
      </c>
      <c r="N132" s="93" t="n">
        <v>0</v>
      </c>
      <c r="O132" s="85" t="n">
        <f aca="false">K132+H132+E132</f>
        <v>0</v>
      </c>
      <c r="P132" s="87" t="n">
        <f aca="false">O132/(J132+G132+D132+1)</f>
        <v>0</v>
      </c>
      <c r="Q132" s="88"/>
      <c r="R132" s="89" t="s">
        <v>15</v>
      </c>
      <c r="S132" s="90" t="s">
        <v>15</v>
      </c>
      <c r="T132" s="115" t="str">
        <f aca="false">IF($C$4="High Inventory",IF(AND($O132&gt;=Summary!$C$149,$P132&gt;=0%),"X"," "),IF(AND($O132&lt;=-Summary!$C$149,$P132&lt;=0%),"X"," "))</f>
        <v> </v>
      </c>
      <c r="U132" s="116" t="str">
        <f aca="false">IF($C$4="High Inventory",IF(AND($O132&gt;=0,$P132&gt;=Summary!$C$150),"X"," "),IF(AND($O132&lt;=0,$P132&lt;=-Summary!$C$150),"X"," "))</f>
        <v> </v>
      </c>
      <c r="V132" s="0" t="str">
        <f aca="false">IF(S132="X",L132-I132," ")</f>
        <v> </v>
      </c>
    </row>
    <row r="133" customFormat="false" ht="17" hidden="false" customHeight="false" outlineLevel="0" collapsed="false">
      <c r="A133" s="76" t="n">
        <v>34866</v>
      </c>
      <c r="B133" s="96" t="s">
        <v>17</v>
      </c>
      <c r="C133" s="85" t="n">
        <v>0</v>
      </c>
      <c r="D133" s="86" t="n">
        <v>0</v>
      </c>
      <c r="E133" s="93" t="n">
        <v>0</v>
      </c>
      <c r="F133" s="85" t="n">
        <v>0</v>
      </c>
      <c r="G133" s="86" t="n">
        <v>40</v>
      </c>
      <c r="H133" s="93" t="n">
        <v>-40</v>
      </c>
      <c r="I133" s="85" t="n">
        <v>0</v>
      </c>
      <c r="J133" s="86" t="n">
        <v>0</v>
      </c>
      <c r="K133" s="93" t="n">
        <v>0</v>
      </c>
      <c r="L133" s="85" t="n">
        <v>0</v>
      </c>
      <c r="M133" s="86" t="n">
        <v>0</v>
      </c>
      <c r="N133" s="93" t="n">
        <v>0</v>
      </c>
      <c r="O133" s="85" t="n">
        <f aca="false">K133+H133+E133</f>
        <v>-40</v>
      </c>
      <c r="P133" s="87" t="n">
        <f aca="false">O133/(J133+G133+D133+1)</f>
        <v>-0.975609756097561</v>
      </c>
      <c r="Q133" s="88"/>
      <c r="R133" s="89" t="s">
        <v>15</v>
      </c>
      <c r="S133" s="90" t="s">
        <v>15</v>
      </c>
      <c r="T133" s="115" t="str">
        <f aca="false">IF($C$4="High Inventory",IF(AND($O133&gt;=Summary!$C$149,$P133&gt;=0%),"X"," "),IF(AND($O133&lt;=-Summary!$C$149,$P133&lt;=0%),"X"," "))</f>
        <v> </v>
      </c>
      <c r="U133" s="116" t="str">
        <f aca="false">IF($C$4="High Inventory",IF(AND($O133&gt;=0,$P133&gt;=Summary!$C$150),"X"," "),IF(AND($O133&lt;=0,$P133&lt;=-Summary!$C$150),"X"," "))</f>
        <v> </v>
      </c>
      <c r="V133" s="0" t="str">
        <f aca="false">IF(S133="X",L133-I133," ")</f>
        <v> </v>
      </c>
    </row>
    <row r="134" customFormat="false" ht="17" hidden="false" customHeight="false" outlineLevel="0" collapsed="false">
      <c r="A134" s="76" t="n">
        <v>35930</v>
      </c>
      <c r="B134" s="96" t="s">
        <v>17</v>
      </c>
      <c r="C134" s="85" t="n">
        <v>184</v>
      </c>
      <c r="D134" s="86" t="n">
        <v>734</v>
      </c>
      <c r="E134" s="93" t="n">
        <v>-550</v>
      </c>
      <c r="F134" s="85" t="n">
        <v>180</v>
      </c>
      <c r="G134" s="86" t="n">
        <v>631</v>
      </c>
      <c r="H134" s="93" t="n">
        <v>-451</v>
      </c>
      <c r="I134" s="85" t="n">
        <v>0</v>
      </c>
      <c r="J134" s="86" t="n">
        <v>547</v>
      </c>
      <c r="K134" s="93" t="n">
        <v>-547</v>
      </c>
      <c r="L134" s="85" t="n">
        <v>90</v>
      </c>
      <c r="M134" s="86" t="n">
        <v>5</v>
      </c>
      <c r="N134" s="93" t="n">
        <v>85</v>
      </c>
      <c r="O134" s="85" t="n">
        <f aca="false">K134+H134+E134</f>
        <v>-1548</v>
      </c>
      <c r="P134" s="87" t="n">
        <f aca="false">O134/(J134+G134+D134+1)</f>
        <v>-0.809200209095661</v>
      </c>
      <c r="Q134" s="88"/>
      <c r="R134" s="89" t="s">
        <v>15</v>
      </c>
      <c r="S134" s="90" t="s">
        <v>15</v>
      </c>
      <c r="T134" s="115" t="str">
        <f aca="false">IF($C$4="High Inventory",IF(AND($O134&gt;=Summary!$C$149,$P134&gt;=0%),"X"," "),IF(AND($O134&lt;=-Summary!$C$149,$P134&lt;=0%),"X"," "))</f>
        <v> </v>
      </c>
      <c r="U134" s="116" t="str">
        <f aca="false">IF($C$4="High Inventory",IF(AND($O134&gt;=0,$P134&gt;=Summary!$C$150),"X"," "),IF(AND($O134&lt;=0,$P134&lt;=-Summary!$C$150),"X"," "))</f>
        <v> </v>
      </c>
      <c r="V134" s="0" t="str">
        <f aca="false">IF(S134="X",L134-I134," ")</f>
        <v> </v>
      </c>
    </row>
    <row r="135" customFormat="false" ht="17" hidden="false" customHeight="false" outlineLevel="0" collapsed="false">
      <c r="A135" s="76" t="n">
        <v>40016</v>
      </c>
      <c r="B135" s="96" t="s">
        <v>17</v>
      </c>
      <c r="C135" s="85" t="n">
        <v>100</v>
      </c>
      <c r="D135" s="86" t="n">
        <v>67</v>
      </c>
      <c r="E135" s="93" t="n">
        <v>33</v>
      </c>
      <c r="F135" s="85" t="n">
        <v>50</v>
      </c>
      <c r="G135" s="86" t="n">
        <v>58</v>
      </c>
      <c r="H135" s="93" t="n">
        <v>-8</v>
      </c>
      <c r="I135" s="85" t="n">
        <v>0</v>
      </c>
      <c r="J135" s="86" t="n">
        <v>69</v>
      </c>
      <c r="K135" s="93" t="n">
        <v>-69</v>
      </c>
      <c r="L135" s="85" t="n">
        <v>50</v>
      </c>
      <c r="M135" s="86" t="n">
        <v>88</v>
      </c>
      <c r="N135" s="93" t="n">
        <v>-38</v>
      </c>
      <c r="O135" s="85" t="n">
        <f aca="false">K135+H135+E135</f>
        <v>-44</v>
      </c>
      <c r="P135" s="87" t="n">
        <f aca="false">O135/(J135+G135+D135+1)</f>
        <v>-0.225641025641026</v>
      </c>
      <c r="Q135" s="88"/>
      <c r="R135" s="89" t="s">
        <v>15</v>
      </c>
      <c r="S135" s="90" t="s">
        <v>15</v>
      </c>
      <c r="T135" s="115" t="str">
        <f aca="false">IF($C$4="High Inventory",IF(AND($O135&gt;=Summary!$C$149,$P135&gt;=0%),"X"," "),IF(AND($O135&lt;=-Summary!$C$149,$P135&lt;=0%),"X"," "))</f>
        <v> </v>
      </c>
      <c r="U135" s="116" t="str">
        <f aca="false">IF($C$4="High Inventory",IF(AND($O135&gt;=0,$P135&gt;=Summary!$C$150),"X"," "),IF(AND($O135&lt;=0,$P135&lt;=-Summary!$C$150),"X"," "))</f>
        <v> </v>
      </c>
      <c r="V135" s="0" t="str">
        <f aca="false">IF(S135="X",L135-I135," ")</f>
        <v> </v>
      </c>
    </row>
    <row r="136" customFormat="false" ht="17" hidden="false" customHeight="false" outlineLevel="0" collapsed="false">
      <c r="A136" s="76" t="n">
        <v>42288</v>
      </c>
      <c r="B136" s="96" t="s">
        <v>17</v>
      </c>
      <c r="C136" s="85" t="n">
        <v>0</v>
      </c>
      <c r="D136" s="86" t="n">
        <v>15</v>
      </c>
      <c r="E136" s="93" t="n">
        <v>-15</v>
      </c>
      <c r="F136" s="85" t="n">
        <v>0</v>
      </c>
      <c r="G136" s="86" t="n">
        <v>12</v>
      </c>
      <c r="H136" s="93" t="n">
        <v>-12</v>
      </c>
      <c r="I136" s="85" t="n">
        <v>0</v>
      </c>
      <c r="J136" s="86" t="n">
        <v>13</v>
      </c>
      <c r="K136" s="93" t="n">
        <v>-13</v>
      </c>
      <c r="L136" s="85" t="n">
        <v>0</v>
      </c>
      <c r="M136" s="86" t="n">
        <v>12</v>
      </c>
      <c r="N136" s="93" t="n">
        <v>-12</v>
      </c>
      <c r="O136" s="85" t="n">
        <f aca="false">K136+H136+E136</f>
        <v>-40</v>
      </c>
      <c r="P136" s="87" t="n">
        <f aca="false">O136/(J136+G136+D136+1)</f>
        <v>-0.975609756097561</v>
      </c>
      <c r="Q136" s="88"/>
      <c r="R136" s="89" t="s">
        <v>15</v>
      </c>
      <c r="S136" s="90" t="s">
        <v>15</v>
      </c>
      <c r="T136" s="115" t="str">
        <f aca="false">IF($C$4="High Inventory",IF(AND($O136&gt;=Summary!$C$149,$P136&gt;=0%),"X"," "),IF(AND($O136&lt;=-Summary!$C$149,$P136&lt;=0%),"X"," "))</f>
        <v> </v>
      </c>
      <c r="U136" s="116" t="str">
        <f aca="false">IF($C$4="High Inventory",IF(AND($O136&gt;=0,$P136&gt;=Summary!$C$150),"X"," "),IF(AND($O136&lt;=0,$P136&lt;=-Summary!$C$150),"X"," "))</f>
        <v> </v>
      </c>
      <c r="V136" s="0" t="str">
        <f aca="false">IF(S136="X",L136-I136," ")</f>
        <v> </v>
      </c>
    </row>
    <row r="137" customFormat="false" ht="17" hidden="false" customHeight="false" outlineLevel="0" collapsed="false">
      <c r="A137" s="76" t="n">
        <v>42988</v>
      </c>
      <c r="B137" s="96" t="s">
        <v>17</v>
      </c>
      <c r="C137" s="85" t="n">
        <v>6500</v>
      </c>
      <c r="D137" s="86" t="n">
        <v>0</v>
      </c>
      <c r="E137" s="93" t="n">
        <v>6500</v>
      </c>
      <c r="F137" s="85" t="n">
        <v>3000</v>
      </c>
      <c r="G137" s="86" t="n">
        <v>0</v>
      </c>
      <c r="H137" s="93" t="n">
        <v>3000</v>
      </c>
      <c r="I137" s="85" t="n">
        <v>5000</v>
      </c>
      <c r="J137" s="86" t="n">
        <v>0</v>
      </c>
      <c r="K137" s="93" t="n">
        <v>5000</v>
      </c>
      <c r="L137" s="85" t="n">
        <v>0</v>
      </c>
      <c r="M137" s="86" t="n">
        <v>0</v>
      </c>
      <c r="N137" s="93" t="n">
        <v>0</v>
      </c>
      <c r="O137" s="85" t="n">
        <f aca="false">K137+H137+E137</f>
        <v>14500</v>
      </c>
      <c r="P137" s="87" t="n">
        <f aca="false">O137/(J137+G137+D137+1)</f>
        <v>14500</v>
      </c>
      <c r="Q137" s="88"/>
      <c r="R137" s="89" t="s">
        <v>44</v>
      </c>
      <c r="S137" s="90" t="s">
        <v>15</v>
      </c>
      <c r="T137" s="115" t="str">
        <f aca="false">IF($C$4="High Inventory",IF(AND($O137&gt;=Summary!$C$149,$P137&gt;=0%),"X"," "),IF(AND($O137&lt;=-Summary!$C$149,$P137&lt;=0%),"X"," "))</f>
        <v>X</v>
      </c>
      <c r="U137" s="116" t="str">
        <f aca="false">IF($C$4="High Inventory",IF(AND($O137&gt;=0,$P137&gt;=Summary!$C$150),"X"," "),IF(AND($O137&lt;=0,$P137&lt;=-Summary!$C$150),"X"," "))</f>
        <v>X</v>
      </c>
      <c r="V137" s="0" t="str">
        <f aca="false">IF(S137="X",L137-I137," ")</f>
        <v> </v>
      </c>
    </row>
    <row r="138" customFormat="false" ht="17" hidden="false" customHeight="false" outlineLevel="0" collapsed="false">
      <c r="A138" s="76" t="n">
        <v>43069</v>
      </c>
      <c r="B138" s="96" t="s">
        <v>17</v>
      </c>
      <c r="C138" s="85" t="n">
        <v>0</v>
      </c>
      <c r="D138" s="86" t="n">
        <v>1492</v>
      </c>
      <c r="E138" s="93" t="n">
        <v>-1492</v>
      </c>
      <c r="F138" s="85" t="n">
        <v>0</v>
      </c>
      <c r="G138" s="86" t="n">
        <v>1490</v>
      </c>
      <c r="H138" s="93" t="n">
        <v>-1490</v>
      </c>
      <c r="I138" s="85" t="n">
        <v>0</v>
      </c>
      <c r="J138" s="86" t="n">
        <v>1449</v>
      </c>
      <c r="K138" s="93" t="n">
        <v>-1449</v>
      </c>
      <c r="L138" s="85" t="n">
        <v>0</v>
      </c>
      <c r="M138" s="86" t="n">
        <v>1363</v>
      </c>
      <c r="N138" s="93" t="n">
        <v>-1363</v>
      </c>
      <c r="O138" s="85" t="n">
        <f aca="false">K138+H138+E138</f>
        <v>-4431</v>
      </c>
      <c r="P138" s="87" t="n">
        <f aca="false">O138/(J138+G138+D138+1)</f>
        <v>-0.999774368231047</v>
      </c>
      <c r="Q138" s="88"/>
      <c r="R138" s="89" t="s">
        <v>15</v>
      </c>
      <c r="S138" s="90" t="s">
        <v>15</v>
      </c>
      <c r="T138" s="115" t="str">
        <f aca="false">IF($C$4="High Inventory",IF(AND($O138&gt;=Summary!$C$149,$P138&gt;=0%),"X"," "),IF(AND($O138&lt;=-Summary!$C$149,$P138&lt;=0%),"X"," "))</f>
        <v> </v>
      </c>
      <c r="U138" s="116" t="str">
        <f aca="false">IF($C$4="High Inventory",IF(AND($O138&gt;=0,$P138&gt;=Summary!$C$150),"X"," "),IF(AND($O138&lt;=0,$P138&lt;=-Summary!$C$150),"X"," "))</f>
        <v> </v>
      </c>
      <c r="V138" s="0" t="str">
        <f aca="false">IF(S138="X",L138-I138," ")</f>
        <v> </v>
      </c>
    </row>
    <row r="139" customFormat="false" ht="14.65" hidden="false" customHeight="false" outlineLevel="0" collapsed="false">
      <c r="A139" s="76" t="n">
        <v>43268</v>
      </c>
      <c r="B139" s="96" t="s">
        <v>17</v>
      </c>
      <c r="C139" s="85" t="n">
        <v>0</v>
      </c>
      <c r="D139" s="86" t="n">
        <v>18</v>
      </c>
      <c r="E139" s="93" t="n">
        <v>-18</v>
      </c>
      <c r="F139" s="85" t="n">
        <v>100</v>
      </c>
      <c r="G139" s="86" t="n">
        <v>13</v>
      </c>
      <c r="H139" s="93" t="n">
        <v>87</v>
      </c>
      <c r="I139" s="85" t="n">
        <v>200</v>
      </c>
      <c r="J139" s="86" t="n">
        <v>85</v>
      </c>
      <c r="K139" s="93" t="n">
        <v>115</v>
      </c>
      <c r="L139" s="85" t="n">
        <v>0</v>
      </c>
      <c r="M139" s="86" t="n">
        <v>18</v>
      </c>
      <c r="N139" s="93" t="n">
        <v>-18</v>
      </c>
      <c r="O139" s="85" t="n">
        <f aca="false">K139+H139+E139</f>
        <v>184</v>
      </c>
      <c r="P139" s="87" t="n">
        <f aca="false">O139/(J139+G139+D139+1)</f>
        <v>1.57264957264957</v>
      </c>
      <c r="Q139" s="88"/>
      <c r="R139" s="89" t="s">
        <v>15</v>
      </c>
      <c r="S139" s="90" t="s">
        <v>15</v>
      </c>
      <c r="T139" s="115" t="str">
        <f aca="false">IF($C$4="High Inventory",IF(AND($O139&gt;=Summary!$C$149,$P139&gt;=0%),"X"," "),IF(AND($O139&lt;=-Summary!$C$149,$P139&lt;=0%),"X"," "))</f>
        <v> </v>
      </c>
      <c r="U139" s="116" t="str">
        <f aca="false">IF($C$4="High Inventory",IF(AND($O139&gt;=0,$P139&gt;=Summary!$C$150),"X"," "),IF(AND($O139&lt;=0,$P139&lt;=-Summary!$C$150),"X"," "))</f>
        <v>X</v>
      </c>
      <c r="V139" s="0" t="str">
        <f aca="false">IF(S139="X",L139-I139," ")</f>
        <v> </v>
      </c>
    </row>
    <row r="140" customFormat="false" ht="14.65" hidden="false" customHeight="false" outlineLevel="0" collapsed="false">
      <c r="A140" s="97" t="s">
        <v>18</v>
      </c>
      <c r="B140" s="97"/>
      <c r="C140" s="17"/>
      <c r="D140" s="17"/>
      <c r="E140" s="17" t="n">
        <f aca="false">SUM(E10:E139)</f>
        <v>246087</v>
      </c>
      <c r="F140" s="17"/>
      <c r="G140" s="17"/>
      <c r="H140" s="17" t="n">
        <f aca="false">SUM(H10:H139)</f>
        <v>-104815</v>
      </c>
      <c r="I140" s="17"/>
      <c r="J140" s="17"/>
      <c r="K140" s="17" t="n">
        <f aca="false">SUM(K10:K139)</f>
        <v>228240</v>
      </c>
      <c r="L140" s="17"/>
      <c r="M140" s="17" t="n">
        <f aca="false">SUM(M10:M139)</f>
        <v>1765242</v>
      </c>
      <c r="N140" s="17" t="n">
        <f aca="false">SUM(N10:N139)</f>
        <v>28304</v>
      </c>
      <c r="O140" s="17"/>
      <c r="P140" s="98"/>
      <c r="Q140" s="97" t="n">
        <f aca="false">COUNTIF(Q10:Q139,"X")</f>
        <v>0</v>
      </c>
      <c r="R140" s="97" t="n">
        <f aca="false">COUNTIF(R10:R139,"X")</f>
        <v>7</v>
      </c>
      <c r="S140" s="97" t="n">
        <f aca="false">COUNTIF(S10:S139,"X")</f>
        <v>0</v>
      </c>
    </row>
    <row r="141" customFormat="false" ht="14.65" hidden="false" customHeight="false" outlineLevel="0" collapsed="false">
      <c r="N141" s="100" t="n">
        <f aca="false">N140/M140</f>
        <v>0.0160340621852415</v>
      </c>
    </row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620138888888889" header="0.459722222222222" footer="0.240277777777778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4" activeCellId="0" sqref="B4 B4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0" min="23" style="49" width="7.85"/>
    <col collapsed="false" customWidth="true" hidden="false" outlineLevel="0" max="250" min="41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37052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57</v>
      </c>
      <c r="G4" s="9" t="s">
        <v>53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6"/>
      <c r="AM7" s="106"/>
      <c r="AN7" s="106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37049</v>
      </c>
      <c r="D8" s="69"/>
      <c r="E8" s="70" t="str">
        <f aca="false">TEXT(WEEKDAY(C8),"dddd")</f>
        <v>Thursday</v>
      </c>
      <c r="F8" s="68" t="n">
        <f aca="false">F9</f>
        <v>37050</v>
      </c>
      <c r="G8" s="69"/>
      <c r="H8" s="70" t="str">
        <f aca="false">TEXT(WEEKDAY(F8),"dddd")</f>
        <v>Friday</v>
      </c>
      <c r="I8" s="68" t="n">
        <f aca="false">I9</f>
        <v>37051</v>
      </c>
      <c r="J8" s="69"/>
      <c r="K8" s="70" t="str">
        <f aca="false">TEXT(WEEKDAY(I8),"dddd")</f>
        <v>Saturday</v>
      </c>
      <c r="L8" s="68" t="n">
        <f aca="false">L9</f>
        <v>37052</v>
      </c>
      <c r="M8" s="69"/>
      <c r="N8" s="70" t="str">
        <f aca="false">TEXT(WEEKDAY(L8),"dddd")</f>
        <v>Sunday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37049</v>
      </c>
      <c r="D9" s="111" t="n">
        <v>37049</v>
      </c>
      <c r="E9" s="111" t="n">
        <v>37049</v>
      </c>
      <c r="F9" s="112" t="n">
        <v>37050</v>
      </c>
      <c r="G9" s="111" t="n">
        <v>37050</v>
      </c>
      <c r="H9" s="111" t="n">
        <v>37050</v>
      </c>
      <c r="I9" s="112" t="n">
        <v>37051</v>
      </c>
      <c r="J9" s="111" t="n">
        <v>37051</v>
      </c>
      <c r="K9" s="111" t="n">
        <v>37051</v>
      </c>
      <c r="L9" s="112" t="n">
        <v>37052</v>
      </c>
      <c r="M9" s="111" t="n">
        <v>37052</v>
      </c>
      <c r="N9" s="111" t="n">
        <v>37052</v>
      </c>
      <c r="O9" s="85" t="n">
        <f aca="false">K9+H9+E9</f>
        <v>111150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75</v>
      </c>
      <c r="D10" s="86" t="n">
        <v>100</v>
      </c>
      <c r="E10" s="86" t="n">
        <v>-25</v>
      </c>
      <c r="F10" s="85" t="n">
        <v>75</v>
      </c>
      <c r="G10" s="86" t="n">
        <v>98</v>
      </c>
      <c r="H10" s="86" t="n">
        <v>-23</v>
      </c>
      <c r="I10" s="85" t="n">
        <v>75</v>
      </c>
      <c r="J10" s="86" t="n">
        <v>98</v>
      </c>
      <c r="K10" s="86" t="n">
        <v>-23</v>
      </c>
      <c r="L10" s="85" t="n">
        <v>75</v>
      </c>
      <c r="M10" s="86" t="n">
        <v>101</v>
      </c>
      <c r="N10" s="86" t="n">
        <v>-26</v>
      </c>
      <c r="O10" s="85" t="n">
        <f aca="false">K10+H10+E10</f>
        <v>-71</v>
      </c>
      <c r="P10" s="87" t="n">
        <f aca="false">O10/(J10+G10+D10+1)</f>
        <v>-0.239057239057239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500</v>
      </c>
      <c r="D11" s="86" t="n">
        <v>636</v>
      </c>
      <c r="E11" s="86" t="n">
        <v>-136</v>
      </c>
      <c r="F11" s="85" t="n">
        <v>600</v>
      </c>
      <c r="G11" s="86" t="n">
        <v>604</v>
      </c>
      <c r="H11" s="86" t="n">
        <v>-4</v>
      </c>
      <c r="I11" s="85" t="n">
        <v>500</v>
      </c>
      <c r="J11" s="86" t="n">
        <v>622</v>
      </c>
      <c r="K11" s="86" t="n">
        <v>-122</v>
      </c>
      <c r="L11" s="85" t="n">
        <v>500</v>
      </c>
      <c r="M11" s="86" t="n">
        <v>661</v>
      </c>
      <c r="N11" s="86" t="n">
        <v>-161</v>
      </c>
      <c r="O11" s="85" t="n">
        <f aca="false">K11+H11+E11</f>
        <v>-262</v>
      </c>
      <c r="P11" s="87" t="n">
        <f aca="false">O11/(J11+G11+D11+1)</f>
        <v>-0.140633387010199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109</v>
      </c>
      <c r="E12" s="86" t="n">
        <v>-9</v>
      </c>
      <c r="F12" s="85" t="n">
        <v>100</v>
      </c>
      <c r="G12" s="86" t="n">
        <v>106</v>
      </c>
      <c r="H12" s="86" t="n">
        <v>-6</v>
      </c>
      <c r="I12" s="85" t="n">
        <v>100</v>
      </c>
      <c r="J12" s="86" t="n">
        <v>106</v>
      </c>
      <c r="K12" s="86" t="n">
        <v>-6</v>
      </c>
      <c r="L12" s="85" t="n">
        <v>100</v>
      </c>
      <c r="M12" s="86" t="n">
        <v>112</v>
      </c>
      <c r="N12" s="86" t="n">
        <v>-12</v>
      </c>
      <c r="O12" s="85" t="n">
        <f aca="false">K12+H12+E12</f>
        <v>-21</v>
      </c>
      <c r="P12" s="87" t="n">
        <f aca="false">O12/(J12+G12+D12+1)</f>
        <v>-0.0652173913043478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1105</v>
      </c>
      <c r="D13" s="86" t="n">
        <v>1106</v>
      </c>
      <c r="E13" s="86" t="n">
        <v>-1</v>
      </c>
      <c r="F13" s="85" t="n">
        <v>1263</v>
      </c>
      <c r="G13" s="86" t="n">
        <v>1049</v>
      </c>
      <c r="H13" s="86" t="n">
        <v>214</v>
      </c>
      <c r="I13" s="85" t="n">
        <v>1050</v>
      </c>
      <c r="J13" s="86" t="n">
        <v>1056</v>
      </c>
      <c r="K13" s="86" t="n">
        <v>-6</v>
      </c>
      <c r="L13" s="85" t="n">
        <v>1050</v>
      </c>
      <c r="M13" s="86" t="n">
        <v>1135</v>
      </c>
      <c r="N13" s="86" t="n">
        <v>-85</v>
      </c>
      <c r="O13" s="85" t="n">
        <f aca="false">K13+H13+E13</f>
        <v>207</v>
      </c>
      <c r="P13" s="87" t="n">
        <f aca="false">O13/(J13+G13+D13+1)</f>
        <v>0.0644458281444583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586</v>
      </c>
      <c r="D14" s="86" t="n">
        <v>526</v>
      </c>
      <c r="E14" s="86" t="n">
        <v>60</v>
      </c>
      <c r="F14" s="85" t="n">
        <v>343</v>
      </c>
      <c r="G14" s="86" t="n">
        <v>515</v>
      </c>
      <c r="H14" s="86" t="n">
        <v>-172</v>
      </c>
      <c r="I14" s="85" t="n">
        <v>343</v>
      </c>
      <c r="J14" s="86" t="n">
        <v>516</v>
      </c>
      <c r="K14" s="86" t="n">
        <v>-173</v>
      </c>
      <c r="L14" s="85" t="n">
        <v>259</v>
      </c>
      <c r="M14" s="86" t="n">
        <v>532</v>
      </c>
      <c r="N14" s="86" t="n">
        <v>-273</v>
      </c>
      <c r="O14" s="85" t="n">
        <f aca="false">K14+H14+E14</f>
        <v>-285</v>
      </c>
      <c r="P14" s="87" t="n">
        <f aca="false">O14/(J14+G14+D14+1)</f>
        <v>-0.182926829268293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3065</v>
      </c>
      <c r="D15" s="86" t="n">
        <v>3065</v>
      </c>
      <c r="E15" s="86" t="n">
        <v>0</v>
      </c>
      <c r="F15" s="85" t="n">
        <v>3598</v>
      </c>
      <c r="G15" s="86" t="n">
        <v>2985</v>
      </c>
      <c r="H15" s="86" t="n">
        <v>613</v>
      </c>
      <c r="I15" s="85" t="n">
        <v>3000</v>
      </c>
      <c r="J15" s="86" t="n">
        <v>2997</v>
      </c>
      <c r="K15" s="86" t="n">
        <v>3</v>
      </c>
      <c r="L15" s="85" t="n">
        <v>3000</v>
      </c>
      <c r="M15" s="86" t="n">
        <v>3105</v>
      </c>
      <c r="N15" s="86" t="n">
        <v>-105</v>
      </c>
      <c r="O15" s="85" t="n">
        <f aca="false">K15+H15+E15</f>
        <v>616</v>
      </c>
      <c r="P15" s="87" t="n">
        <f aca="false">O15/(J15+G15+D15+1)</f>
        <v>0.0680813439434129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 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6253</v>
      </c>
      <c r="E16" s="86" t="n">
        <v>-253</v>
      </c>
      <c r="F16" s="85" t="n">
        <v>6000</v>
      </c>
      <c r="G16" s="86" t="n">
        <v>6094</v>
      </c>
      <c r="H16" s="86" t="n">
        <v>-94</v>
      </c>
      <c r="I16" s="85" t="n">
        <v>6000</v>
      </c>
      <c r="J16" s="86" t="n">
        <v>6126</v>
      </c>
      <c r="K16" s="86" t="n">
        <v>-126</v>
      </c>
      <c r="L16" s="85" t="n">
        <v>6000</v>
      </c>
      <c r="M16" s="86" t="n">
        <v>6337</v>
      </c>
      <c r="N16" s="86" t="n">
        <v>-337</v>
      </c>
      <c r="O16" s="85" t="n">
        <f aca="false">K16+H16+E16</f>
        <v>-473</v>
      </c>
      <c r="P16" s="87" t="n">
        <f aca="false">O16/(J16+G16+D16+1)</f>
        <v>-0.0256035509364512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357</v>
      </c>
      <c r="E17" s="86" t="n">
        <v>-357</v>
      </c>
      <c r="F17" s="85" t="n">
        <v>205</v>
      </c>
      <c r="G17" s="86" t="n">
        <v>349</v>
      </c>
      <c r="H17" s="86" t="n">
        <v>-144</v>
      </c>
      <c r="I17" s="85" t="n">
        <v>0</v>
      </c>
      <c r="J17" s="86" t="n">
        <v>349</v>
      </c>
      <c r="K17" s="86" t="n">
        <v>-349</v>
      </c>
      <c r="L17" s="85" t="n">
        <v>0</v>
      </c>
      <c r="M17" s="86" t="n">
        <v>362</v>
      </c>
      <c r="N17" s="86" t="n">
        <v>-362</v>
      </c>
      <c r="O17" s="85" t="n">
        <f aca="false">K17+H17+E17</f>
        <v>-850</v>
      </c>
      <c r="P17" s="87" t="n">
        <f aca="false">O17/(J17+G17+D17+1)</f>
        <v>-0.804924242424242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3402</v>
      </c>
      <c r="D18" s="86" t="n">
        <v>3338</v>
      </c>
      <c r="E18" s="86" t="n">
        <v>64</v>
      </c>
      <c r="F18" s="85" t="n">
        <v>4350</v>
      </c>
      <c r="G18" s="86" t="n">
        <v>3275</v>
      </c>
      <c r="H18" s="86" t="n">
        <v>1075</v>
      </c>
      <c r="I18" s="85" t="n">
        <v>3498</v>
      </c>
      <c r="J18" s="86" t="n">
        <v>3282</v>
      </c>
      <c r="K18" s="86" t="n">
        <v>216</v>
      </c>
      <c r="L18" s="85" t="n">
        <v>2845</v>
      </c>
      <c r="M18" s="86" t="n">
        <v>3370</v>
      </c>
      <c r="N18" s="86" t="n">
        <v>-525</v>
      </c>
      <c r="O18" s="85" t="n">
        <f aca="false">K18+H18+E18</f>
        <v>1355</v>
      </c>
      <c r="P18" s="87" t="n">
        <f aca="false">O18/(J18+G18+D18+1)</f>
        <v>0.136924009700889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X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3153</v>
      </c>
      <c r="D19" s="86" t="n">
        <v>3153</v>
      </c>
      <c r="E19" s="86" t="n">
        <v>0</v>
      </c>
      <c r="F19" s="85" t="n">
        <v>3356</v>
      </c>
      <c r="G19" s="86" t="n">
        <v>2943</v>
      </c>
      <c r="H19" s="86" t="n">
        <v>413</v>
      </c>
      <c r="I19" s="85" t="n">
        <v>3150</v>
      </c>
      <c r="J19" s="86" t="n">
        <v>2980</v>
      </c>
      <c r="K19" s="86" t="n">
        <v>170</v>
      </c>
      <c r="L19" s="85" t="n">
        <v>3150</v>
      </c>
      <c r="M19" s="86" t="n">
        <v>3262</v>
      </c>
      <c r="N19" s="86" t="n">
        <v>-112</v>
      </c>
      <c r="O19" s="85" t="n">
        <f aca="false">K19+H19+E19</f>
        <v>583</v>
      </c>
      <c r="P19" s="87" t="n">
        <f aca="false">O19/(J19+G19+D19+1)</f>
        <v>0.0642282692519555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448313</v>
      </c>
      <c r="D20" s="86" t="n">
        <v>444004</v>
      </c>
      <c r="E20" s="86" t="n">
        <v>4309</v>
      </c>
      <c r="F20" s="85" t="n">
        <v>454484</v>
      </c>
      <c r="G20" s="86" t="n">
        <v>410557</v>
      </c>
      <c r="H20" s="86" t="n">
        <v>43927</v>
      </c>
      <c r="I20" s="85" t="n">
        <v>438551</v>
      </c>
      <c r="J20" s="86" t="n">
        <v>415130</v>
      </c>
      <c r="K20" s="86" t="n">
        <v>23421</v>
      </c>
      <c r="L20" s="85" t="n">
        <v>467728</v>
      </c>
      <c r="M20" s="86" t="n">
        <v>460478</v>
      </c>
      <c r="N20" s="86" t="n">
        <v>7250</v>
      </c>
      <c r="O20" s="85" t="n">
        <f aca="false">K20+H20+E20</f>
        <v>71657</v>
      </c>
      <c r="P20" s="87" t="n">
        <f aca="false">O20/(J20+G20+D20+1)</f>
        <v>0.0564365216131156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1044</v>
      </c>
      <c r="D21" s="86" t="n">
        <v>1197</v>
      </c>
      <c r="E21" s="86" t="n">
        <v>-153</v>
      </c>
      <c r="F21" s="85" t="n">
        <v>1044</v>
      </c>
      <c r="G21" s="86" t="n">
        <v>1142</v>
      </c>
      <c r="H21" s="86" t="n">
        <v>-98</v>
      </c>
      <c r="I21" s="85" t="n">
        <v>1044</v>
      </c>
      <c r="J21" s="86" t="n">
        <v>1148</v>
      </c>
      <c r="K21" s="86" t="n">
        <v>-104</v>
      </c>
      <c r="L21" s="85" t="n">
        <v>1044</v>
      </c>
      <c r="M21" s="86" t="n">
        <v>1224</v>
      </c>
      <c r="N21" s="86" t="n">
        <v>-180</v>
      </c>
      <c r="O21" s="85" t="n">
        <f aca="false">K21+H21+E21</f>
        <v>-355</v>
      </c>
      <c r="P21" s="87" t="n">
        <f aca="false">O21/(J21+G21+D21+1)</f>
        <v>-0.10177752293578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600</v>
      </c>
      <c r="D22" s="86" t="n">
        <v>607</v>
      </c>
      <c r="E22" s="86" t="n">
        <v>-7</v>
      </c>
      <c r="F22" s="85" t="n">
        <v>750</v>
      </c>
      <c r="G22" s="86" t="n">
        <v>546</v>
      </c>
      <c r="H22" s="86" t="n">
        <v>204</v>
      </c>
      <c r="I22" s="85" t="n">
        <v>550</v>
      </c>
      <c r="J22" s="86" t="n">
        <v>555</v>
      </c>
      <c r="K22" s="86" t="n">
        <v>-5</v>
      </c>
      <c r="L22" s="85" t="n">
        <v>600</v>
      </c>
      <c r="M22" s="86" t="n">
        <v>636</v>
      </c>
      <c r="N22" s="86" t="n">
        <v>-36</v>
      </c>
      <c r="O22" s="85" t="n">
        <f aca="false">K22+H22+E22</f>
        <v>192</v>
      </c>
      <c r="P22" s="87" t="n">
        <f aca="false">O22/(J22+G22+D22+1)</f>
        <v>0.11234640140433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392</v>
      </c>
      <c r="D23" s="86" t="n">
        <v>392</v>
      </c>
      <c r="E23" s="86" t="n">
        <v>0</v>
      </c>
      <c r="F23" s="85" t="n">
        <v>350</v>
      </c>
      <c r="G23" s="86" t="n">
        <v>364</v>
      </c>
      <c r="H23" s="86" t="n">
        <v>-14</v>
      </c>
      <c r="I23" s="85" t="n">
        <v>380</v>
      </c>
      <c r="J23" s="86" t="n">
        <v>366</v>
      </c>
      <c r="K23" s="86" t="n">
        <v>14</v>
      </c>
      <c r="L23" s="85" t="n">
        <v>380</v>
      </c>
      <c r="M23" s="86" t="n">
        <v>405</v>
      </c>
      <c r="N23" s="86" t="n">
        <v>-25</v>
      </c>
      <c r="O23" s="85" t="n">
        <f aca="false">K23+H23+E23</f>
        <v>0</v>
      </c>
      <c r="P23" s="87" t="n">
        <f aca="false">O23/(J23+G23+D23+1)</f>
        <v>0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45304</v>
      </c>
      <c r="D24" s="86" t="n">
        <v>52141</v>
      </c>
      <c r="E24" s="86" t="n">
        <v>-6837</v>
      </c>
      <c r="F24" s="85" t="n">
        <v>82045</v>
      </c>
      <c r="G24" s="86" t="n">
        <v>57872</v>
      </c>
      <c r="H24" s="86" t="n">
        <v>24173</v>
      </c>
      <c r="I24" s="85" t="n">
        <v>45730</v>
      </c>
      <c r="J24" s="86" t="n">
        <v>54202</v>
      </c>
      <c r="K24" s="86" t="n">
        <v>-8472</v>
      </c>
      <c r="L24" s="85" t="n">
        <v>39822</v>
      </c>
      <c r="M24" s="86" t="n">
        <v>51170</v>
      </c>
      <c r="N24" s="86" t="n">
        <v>-11348</v>
      </c>
      <c r="O24" s="85" t="n">
        <f aca="false">K24+H24+E24</f>
        <v>8864</v>
      </c>
      <c r="P24" s="87" t="n">
        <f aca="false">O24/(J24+G24+D24+1)</f>
        <v>0.0539776879232231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24000</v>
      </c>
      <c r="D25" s="86" t="n">
        <v>23882</v>
      </c>
      <c r="E25" s="86" t="n">
        <v>118</v>
      </c>
      <c r="F25" s="85" t="n">
        <v>22713</v>
      </c>
      <c r="G25" s="86" t="n">
        <v>23726</v>
      </c>
      <c r="H25" s="86" t="n">
        <v>-1013</v>
      </c>
      <c r="I25" s="85" t="n">
        <v>22500</v>
      </c>
      <c r="J25" s="86" t="n">
        <v>20924</v>
      </c>
      <c r="K25" s="86" t="n">
        <v>1576</v>
      </c>
      <c r="L25" s="85" t="n">
        <v>23000</v>
      </c>
      <c r="M25" s="86" t="n">
        <v>21894</v>
      </c>
      <c r="N25" s="86" t="n">
        <v>1106</v>
      </c>
      <c r="O25" s="85" t="n">
        <f aca="false">K25+H25+E25</f>
        <v>681</v>
      </c>
      <c r="P25" s="87" t="n">
        <f aca="false">O25/(J25+G25+D25+1)</f>
        <v>0.0099368187588461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138213</v>
      </c>
      <c r="D26" s="86" t="n">
        <v>148088</v>
      </c>
      <c r="E26" s="86" t="n">
        <v>-9875</v>
      </c>
      <c r="F26" s="85" t="n">
        <v>157724</v>
      </c>
      <c r="G26" s="86" t="n">
        <v>146345</v>
      </c>
      <c r="H26" s="86" t="n">
        <v>11379</v>
      </c>
      <c r="I26" s="85" t="n">
        <v>126245</v>
      </c>
      <c r="J26" s="86" t="n">
        <v>122162</v>
      </c>
      <c r="K26" s="86" t="n">
        <v>4083</v>
      </c>
      <c r="L26" s="85" t="n">
        <v>116548</v>
      </c>
      <c r="M26" s="86" t="n">
        <v>125127</v>
      </c>
      <c r="N26" s="86" t="n">
        <v>-8579</v>
      </c>
      <c r="O26" s="85" t="n">
        <f aca="false">K26+H26+E26</f>
        <v>5587</v>
      </c>
      <c r="P26" s="87" t="n">
        <f aca="false">O26/(J26+G26+D26+1)</f>
        <v>0.0134110745182383</v>
      </c>
      <c r="Q26" s="88"/>
      <c r="R26" s="89" t="s">
        <v>15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 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21634</v>
      </c>
      <c r="D27" s="86" t="n">
        <v>24779</v>
      </c>
      <c r="E27" s="86" t="n">
        <v>-3145</v>
      </c>
      <c r="F27" s="85" t="n">
        <v>0</v>
      </c>
      <c r="G27" s="86" t="n">
        <v>21117</v>
      </c>
      <c r="H27" s="86" t="n">
        <v>-21117</v>
      </c>
      <c r="I27" s="85" t="n">
        <v>14582</v>
      </c>
      <c r="J27" s="86" t="n">
        <v>16856</v>
      </c>
      <c r="K27" s="86" t="n">
        <v>-2274</v>
      </c>
      <c r="L27" s="85" t="n">
        <v>14082</v>
      </c>
      <c r="M27" s="86" t="n">
        <v>16859</v>
      </c>
      <c r="N27" s="86" t="n">
        <v>-2777</v>
      </c>
      <c r="O27" s="85" t="n">
        <f aca="false">K27+H27+E27</f>
        <v>-26536</v>
      </c>
      <c r="P27" s="87" t="n">
        <f aca="false">O27/(J27+G27+D27+1)</f>
        <v>-0.422864245534078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75291</v>
      </c>
      <c r="D28" s="86" t="n">
        <v>100147</v>
      </c>
      <c r="E28" s="86" t="n">
        <v>-24856</v>
      </c>
      <c r="F28" s="85" t="n">
        <v>91949</v>
      </c>
      <c r="G28" s="86" t="n">
        <v>95204</v>
      </c>
      <c r="H28" s="86" t="n">
        <v>-3255</v>
      </c>
      <c r="I28" s="85" t="n">
        <v>77507</v>
      </c>
      <c r="J28" s="86" t="n">
        <v>89422</v>
      </c>
      <c r="K28" s="86" t="n">
        <v>-11915</v>
      </c>
      <c r="L28" s="85" t="n">
        <v>77506</v>
      </c>
      <c r="M28" s="86" t="n">
        <v>100001</v>
      </c>
      <c r="N28" s="86" t="n">
        <v>-22495</v>
      </c>
      <c r="O28" s="85" t="n">
        <f aca="false">K28+H28+E28</f>
        <v>-40026</v>
      </c>
      <c r="P28" s="87" t="n">
        <f aca="false">O28/(J28+G28+D28+1)</f>
        <v>-0.140553561771791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23298</v>
      </c>
      <c r="D29" s="86" t="n">
        <v>22389</v>
      </c>
      <c r="E29" s="86" t="n">
        <v>909</v>
      </c>
      <c r="F29" s="85" t="n">
        <v>28126</v>
      </c>
      <c r="G29" s="86" t="n">
        <v>22811</v>
      </c>
      <c r="H29" s="86" t="n">
        <v>5315</v>
      </c>
      <c r="I29" s="85" t="n">
        <v>15000</v>
      </c>
      <c r="J29" s="86" t="n">
        <v>15566</v>
      </c>
      <c r="K29" s="86" t="n">
        <v>-566</v>
      </c>
      <c r="L29" s="85" t="n">
        <v>15000</v>
      </c>
      <c r="M29" s="86" t="n">
        <v>15566</v>
      </c>
      <c r="N29" s="86" t="n">
        <v>-566</v>
      </c>
      <c r="O29" s="85" t="n">
        <f aca="false">K29+H29+E29</f>
        <v>5658</v>
      </c>
      <c r="P29" s="87" t="n">
        <f aca="false">O29/(J29+G29+D29+1)</f>
        <v>0.0931097470666645</v>
      </c>
      <c r="Q29" s="118"/>
      <c r="R29" s="89" t="s">
        <v>15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 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429246</v>
      </c>
      <c r="D30" s="86" t="n">
        <v>442636</v>
      </c>
      <c r="E30" s="86" t="n">
        <v>-13390</v>
      </c>
      <c r="F30" s="85" t="n">
        <v>450924</v>
      </c>
      <c r="G30" s="86" t="n">
        <v>426559</v>
      </c>
      <c r="H30" s="86" t="n">
        <v>24365</v>
      </c>
      <c r="I30" s="85" t="n">
        <v>427966</v>
      </c>
      <c r="J30" s="86" t="n">
        <v>400925</v>
      </c>
      <c r="K30" s="86" t="n">
        <v>27041</v>
      </c>
      <c r="L30" s="85" t="n">
        <v>395040</v>
      </c>
      <c r="M30" s="86" t="n">
        <v>388942</v>
      </c>
      <c r="N30" s="86" t="n">
        <v>6098</v>
      </c>
      <c r="O30" s="85" t="n">
        <f aca="false">K30+H30+E30</f>
        <v>38016</v>
      </c>
      <c r="P30" s="87" t="n">
        <f aca="false">O30/(J30+G30+D30+1)</f>
        <v>0.0299310065733895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21000</v>
      </c>
      <c r="D31" s="86" t="n">
        <v>28380</v>
      </c>
      <c r="E31" s="86" t="n">
        <v>-7380</v>
      </c>
      <c r="F31" s="85" t="n">
        <v>32615</v>
      </c>
      <c r="G31" s="86" t="n">
        <v>28855</v>
      </c>
      <c r="H31" s="86" t="n">
        <v>3760</v>
      </c>
      <c r="I31" s="85" t="n">
        <v>22000</v>
      </c>
      <c r="J31" s="86" t="n">
        <v>25213</v>
      </c>
      <c r="K31" s="86" t="n">
        <v>-3213</v>
      </c>
      <c r="L31" s="85" t="n">
        <v>22000</v>
      </c>
      <c r="M31" s="86" t="n">
        <v>23693</v>
      </c>
      <c r="N31" s="86" t="n">
        <v>-1693</v>
      </c>
      <c r="O31" s="85" t="n">
        <f aca="false">K31+H31+E31</f>
        <v>-6833</v>
      </c>
      <c r="P31" s="87" t="n">
        <f aca="false">O31/(J31+G31+D31+1)</f>
        <v>-0.0828754745357736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10703</v>
      </c>
      <c r="D32" s="86" t="n">
        <v>16038</v>
      </c>
      <c r="E32" s="86" t="n">
        <v>-5335</v>
      </c>
      <c r="F32" s="85" t="n">
        <v>24203</v>
      </c>
      <c r="G32" s="86" t="n">
        <v>16906</v>
      </c>
      <c r="H32" s="86" t="n">
        <v>7297</v>
      </c>
      <c r="I32" s="85" t="n">
        <v>12903</v>
      </c>
      <c r="J32" s="86" t="n">
        <v>16455</v>
      </c>
      <c r="K32" s="86" t="n">
        <v>-3552</v>
      </c>
      <c r="L32" s="85" t="n">
        <v>14203</v>
      </c>
      <c r="M32" s="86" t="n">
        <v>18443</v>
      </c>
      <c r="N32" s="86" t="n">
        <v>-4240</v>
      </c>
      <c r="O32" s="85" t="n">
        <f aca="false">K32+H32+E32</f>
        <v>-1590</v>
      </c>
      <c r="P32" s="87" t="n">
        <f aca="false">O32/(J32+G32+D32+1)</f>
        <v>-0.0321862348178138</v>
      </c>
      <c r="Q32" s="88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8728</v>
      </c>
      <c r="D33" s="134" t="n">
        <v>11480</v>
      </c>
      <c r="E33" s="134" t="n">
        <v>-2752</v>
      </c>
      <c r="F33" s="133" t="n">
        <v>9000</v>
      </c>
      <c r="G33" s="134" t="n">
        <v>10507</v>
      </c>
      <c r="H33" s="134" t="n">
        <v>-1507</v>
      </c>
      <c r="I33" s="133" t="n">
        <v>7500</v>
      </c>
      <c r="J33" s="134" t="n">
        <v>6231</v>
      </c>
      <c r="K33" s="134" t="n">
        <v>1269</v>
      </c>
      <c r="L33" s="133" t="n">
        <v>6500</v>
      </c>
      <c r="M33" s="134" t="n">
        <v>5116</v>
      </c>
      <c r="N33" s="134" t="n">
        <v>1384</v>
      </c>
      <c r="O33" s="85" t="n">
        <f aca="false">K33+H33+E33</f>
        <v>-2990</v>
      </c>
      <c r="P33" s="87" t="n">
        <f aca="false">O33/(J33+G33+D33+1)</f>
        <v>-0.105956979340161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52959</v>
      </c>
      <c r="D34" s="86" t="n">
        <v>50202</v>
      </c>
      <c r="E34" s="86" t="n">
        <v>2757</v>
      </c>
      <c r="F34" s="85" t="n">
        <v>55107</v>
      </c>
      <c r="G34" s="86" t="n">
        <v>50065</v>
      </c>
      <c r="H34" s="86" t="n">
        <v>5042</v>
      </c>
      <c r="I34" s="85" t="n">
        <v>48594</v>
      </c>
      <c r="J34" s="86" t="n">
        <v>46285</v>
      </c>
      <c r="K34" s="86" t="n">
        <v>2309</v>
      </c>
      <c r="L34" s="85" t="n">
        <v>48594</v>
      </c>
      <c r="M34" s="86" t="n">
        <v>44457</v>
      </c>
      <c r="N34" s="86" t="n">
        <v>4137</v>
      </c>
      <c r="O34" s="85" t="n">
        <f aca="false">K34+H34+E34</f>
        <v>10108</v>
      </c>
      <c r="P34" s="87" t="n">
        <f aca="false">O34/(J34+G34+D34+1)</f>
        <v>0.0689716348351791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45956</v>
      </c>
      <c r="D35" s="86" t="n">
        <v>35035</v>
      </c>
      <c r="E35" s="86" t="n">
        <v>10921</v>
      </c>
      <c r="F35" s="85" t="n">
        <v>57419</v>
      </c>
      <c r="G35" s="86" t="n">
        <v>36584</v>
      </c>
      <c r="H35" s="86" t="n">
        <v>20835</v>
      </c>
      <c r="I35" s="85" t="n">
        <v>35056</v>
      </c>
      <c r="J35" s="86" t="n">
        <v>22035</v>
      </c>
      <c r="K35" s="86" t="n">
        <v>13021</v>
      </c>
      <c r="L35" s="85" t="n">
        <v>35037</v>
      </c>
      <c r="M35" s="86" t="n">
        <v>19500</v>
      </c>
      <c r="N35" s="86" t="n">
        <v>15537</v>
      </c>
      <c r="O35" s="85" t="n">
        <f aca="false">K35+H35+E35</f>
        <v>44777</v>
      </c>
      <c r="P35" s="87" t="n">
        <f aca="false">O35/(J35+G35+D35+1)</f>
        <v>0.47810581389141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1662</v>
      </c>
      <c r="E36" s="86" t="n">
        <v>-1662</v>
      </c>
      <c r="F36" s="85" t="n">
        <v>0</v>
      </c>
      <c r="G36" s="86" t="n">
        <v>1328</v>
      </c>
      <c r="H36" s="86" t="n">
        <v>-1328</v>
      </c>
      <c r="I36" s="85" t="n">
        <v>0</v>
      </c>
      <c r="J36" s="86" t="n">
        <v>2536</v>
      </c>
      <c r="K36" s="86" t="n">
        <v>-2536</v>
      </c>
      <c r="L36" s="85" t="n">
        <v>0</v>
      </c>
      <c r="M36" s="86" t="n">
        <v>6807</v>
      </c>
      <c r="N36" s="86" t="n">
        <v>-6807</v>
      </c>
      <c r="O36" s="85" t="n">
        <f aca="false">K36+H36+E36</f>
        <v>-5526</v>
      </c>
      <c r="P36" s="87" t="n">
        <f aca="false">O36/(J36+G36+D36+1)</f>
        <v>-0.999819070019902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385</v>
      </c>
      <c r="D37" s="86" t="n">
        <v>411</v>
      </c>
      <c r="E37" s="86" t="n">
        <v>-26</v>
      </c>
      <c r="F37" s="85" t="n">
        <v>357</v>
      </c>
      <c r="G37" s="86" t="n">
        <v>396</v>
      </c>
      <c r="H37" s="86" t="n">
        <v>-39</v>
      </c>
      <c r="I37" s="85" t="n">
        <v>209</v>
      </c>
      <c r="J37" s="86" t="n">
        <v>338</v>
      </c>
      <c r="K37" s="86" t="n">
        <v>-129</v>
      </c>
      <c r="L37" s="85" t="n">
        <v>157</v>
      </c>
      <c r="M37" s="86" t="n">
        <v>183</v>
      </c>
      <c r="N37" s="86" t="n">
        <v>-26</v>
      </c>
      <c r="O37" s="85" t="n">
        <f aca="false">K37+H37+E37</f>
        <v>-194</v>
      </c>
      <c r="P37" s="87" t="n">
        <f aca="false">O37/(J37+G37+D37+1)</f>
        <v>-0.169284467713787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7487</v>
      </c>
      <c r="D38" s="86" t="n">
        <v>17149</v>
      </c>
      <c r="E38" s="86" t="n">
        <v>-9662</v>
      </c>
      <c r="F38" s="85" t="n">
        <v>0</v>
      </c>
      <c r="G38" s="86" t="n">
        <v>16395</v>
      </c>
      <c r="H38" s="86" t="n">
        <v>-16395</v>
      </c>
      <c r="I38" s="85" t="n">
        <v>4270</v>
      </c>
      <c r="J38" s="86" t="n">
        <v>10682</v>
      </c>
      <c r="K38" s="86" t="n">
        <v>-6412</v>
      </c>
      <c r="L38" s="85" t="n">
        <v>0</v>
      </c>
      <c r="M38" s="86" t="n">
        <v>10987</v>
      </c>
      <c r="N38" s="86" t="n">
        <v>-10987</v>
      </c>
      <c r="O38" s="85" t="n">
        <f aca="false">K38+H38+E38</f>
        <v>-32469</v>
      </c>
      <c r="P38" s="87" t="n">
        <f aca="false">O38/(J38+G38+D38+1)</f>
        <v>-0.734144300992606</v>
      </c>
      <c r="Q38" s="88"/>
      <c r="R38" s="89" t="s">
        <v>15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8620</v>
      </c>
      <c r="D39" s="86" t="n">
        <v>16333</v>
      </c>
      <c r="E39" s="86" t="n">
        <v>-7713</v>
      </c>
      <c r="F39" s="85" t="n">
        <v>5833</v>
      </c>
      <c r="G39" s="86" t="n">
        <v>16910</v>
      </c>
      <c r="H39" s="86" t="n">
        <v>-11077</v>
      </c>
      <c r="I39" s="85" t="n">
        <v>11039</v>
      </c>
      <c r="J39" s="86" t="n">
        <v>10673</v>
      </c>
      <c r="K39" s="86" t="n">
        <v>366</v>
      </c>
      <c r="L39" s="85" t="n">
        <v>11040</v>
      </c>
      <c r="M39" s="86" t="n">
        <v>12378</v>
      </c>
      <c r="N39" s="86" t="n">
        <v>-1338</v>
      </c>
      <c r="O39" s="85" t="n">
        <f aca="false">K39+H39+E39</f>
        <v>-18424</v>
      </c>
      <c r="P39" s="87" t="n">
        <f aca="false">O39/(J39+G39+D39+1)</f>
        <v>-0.419518637429697</v>
      </c>
      <c r="Q39" s="88"/>
      <c r="R39" s="89" t="s">
        <v>15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 </v>
      </c>
      <c r="U39" s="116" t="str">
        <f aca="false">IF($C$4="High Inventory",IF(AND($O39&gt;=0,$P39&gt;=Summary!$C$150),"X"," "),IF(AND($O39&lt;=0,$P39&lt;=-Summary!$C$150),"X"," "))</f>
        <v> 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5700</v>
      </c>
      <c r="D40" s="86" t="n">
        <v>5183</v>
      </c>
      <c r="E40" s="86" t="n">
        <v>517</v>
      </c>
      <c r="F40" s="85" t="n">
        <v>7500</v>
      </c>
      <c r="G40" s="86" t="n">
        <v>5387</v>
      </c>
      <c r="H40" s="86" t="n">
        <v>2113</v>
      </c>
      <c r="I40" s="85" t="n">
        <v>2000</v>
      </c>
      <c r="J40" s="86" t="n">
        <v>6254</v>
      </c>
      <c r="K40" s="86" t="n">
        <v>-4254</v>
      </c>
      <c r="L40" s="85" t="n">
        <v>2000</v>
      </c>
      <c r="M40" s="86" t="n">
        <v>6346</v>
      </c>
      <c r="N40" s="86" t="n">
        <v>-4346</v>
      </c>
      <c r="O40" s="85" t="n">
        <f aca="false">K40+H40+E40</f>
        <v>-1624</v>
      </c>
      <c r="P40" s="87" t="n">
        <f aca="false">O40/(J40+G40+D40+1)</f>
        <v>-0.0965230312035661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354211</v>
      </c>
      <c r="D41" s="86" t="n">
        <v>358473</v>
      </c>
      <c r="E41" s="86" t="n">
        <v>-4262</v>
      </c>
      <c r="F41" s="85" t="n">
        <v>391674</v>
      </c>
      <c r="G41" s="86" t="n">
        <v>302687</v>
      </c>
      <c r="H41" s="86" t="n">
        <v>88987</v>
      </c>
      <c r="I41" s="85" t="n">
        <v>269202</v>
      </c>
      <c r="J41" s="86" t="n">
        <v>280572</v>
      </c>
      <c r="K41" s="86" t="n">
        <v>-11370</v>
      </c>
      <c r="L41" s="85" t="n">
        <v>255718</v>
      </c>
      <c r="M41" s="86" t="n">
        <v>283162</v>
      </c>
      <c r="N41" s="86" t="n">
        <v>-27444</v>
      </c>
      <c r="O41" s="85" t="n">
        <f aca="false">K41+H41+E41</f>
        <v>73355</v>
      </c>
      <c r="P41" s="87" t="n">
        <f aca="false">O41/(J41+G41+D41+1)</f>
        <v>0.077893628024079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430</v>
      </c>
      <c r="D42" s="86" t="n">
        <v>439</v>
      </c>
      <c r="E42" s="86" t="n">
        <v>-9</v>
      </c>
      <c r="F42" s="85" t="n">
        <v>430</v>
      </c>
      <c r="G42" s="86" t="n">
        <v>447</v>
      </c>
      <c r="H42" s="86" t="n">
        <v>-17</v>
      </c>
      <c r="I42" s="85" t="n">
        <v>430</v>
      </c>
      <c r="J42" s="86" t="n">
        <v>415</v>
      </c>
      <c r="K42" s="86" t="n">
        <v>15</v>
      </c>
      <c r="L42" s="85" t="n">
        <v>430</v>
      </c>
      <c r="M42" s="86" t="n">
        <v>399</v>
      </c>
      <c r="N42" s="86" t="n">
        <v>31</v>
      </c>
      <c r="O42" s="85" t="n">
        <f aca="false">K42+H42+E42</f>
        <v>-11</v>
      </c>
      <c r="P42" s="87" t="n">
        <f aca="false">O42/(J42+G42+D42+1)</f>
        <v>-0.00844854070660522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12765</v>
      </c>
      <c r="E43" s="86" t="n">
        <v>-1765</v>
      </c>
      <c r="F43" s="85" t="n">
        <v>11000</v>
      </c>
      <c r="G43" s="86" t="n">
        <v>9875</v>
      </c>
      <c r="H43" s="86" t="n">
        <v>1125</v>
      </c>
      <c r="I43" s="85" t="n">
        <v>11000</v>
      </c>
      <c r="J43" s="86" t="n">
        <v>10748</v>
      </c>
      <c r="K43" s="86" t="n">
        <v>252</v>
      </c>
      <c r="L43" s="85" t="n">
        <v>11000</v>
      </c>
      <c r="M43" s="86" t="n">
        <v>10905</v>
      </c>
      <c r="N43" s="86" t="n">
        <v>95</v>
      </c>
      <c r="O43" s="85" t="n">
        <f aca="false">K43+H43+E43</f>
        <v>-388</v>
      </c>
      <c r="P43" s="87" t="n">
        <f aca="false">O43/(J43+G43+D43+1)</f>
        <v>-0.0116205936086735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4415</v>
      </c>
      <c r="D44" s="86" t="n">
        <v>3305</v>
      </c>
      <c r="E44" s="86" t="n">
        <v>1110</v>
      </c>
      <c r="F44" s="85" t="n">
        <v>4415</v>
      </c>
      <c r="G44" s="86" t="n">
        <v>3172</v>
      </c>
      <c r="H44" s="86" t="n">
        <v>1243</v>
      </c>
      <c r="I44" s="85" t="n">
        <v>4415</v>
      </c>
      <c r="J44" s="86" t="n">
        <v>2540</v>
      </c>
      <c r="K44" s="86" t="n">
        <v>1875</v>
      </c>
      <c r="L44" s="85" t="n">
        <v>4415</v>
      </c>
      <c r="M44" s="86" t="n">
        <v>2539</v>
      </c>
      <c r="N44" s="86" t="n">
        <v>1876</v>
      </c>
      <c r="O44" s="85" t="n">
        <f aca="false">K44+H44+E44</f>
        <v>4228</v>
      </c>
      <c r="P44" s="87" t="n">
        <f aca="false">O44/(J44+G44+D44+1)</f>
        <v>0.468840097582613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84197</v>
      </c>
      <c r="D45" s="86" t="n">
        <v>92298</v>
      </c>
      <c r="E45" s="86" t="n">
        <v>-8101</v>
      </c>
      <c r="F45" s="85" t="n">
        <v>109736</v>
      </c>
      <c r="G45" s="86" t="n">
        <v>83692</v>
      </c>
      <c r="H45" s="86" t="n">
        <v>26044</v>
      </c>
      <c r="I45" s="85" t="n">
        <v>91920</v>
      </c>
      <c r="J45" s="86" t="n">
        <v>78291</v>
      </c>
      <c r="K45" s="86" t="n">
        <v>13629</v>
      </c>
      <c r="L45" s="85" t="n">
        <v>111003</v>
      </c>
      <c r="M45" s="86" t="n">
        <v>82931</v>
      </c>
      <c r="N45" s="86" t="n">
        <v>28072</v>
      </c>
      <c r="O45" s="85" t="n">
        <f aca="false">K45+H45+E45</f>
        <v>31572</v>
      </c>
      <c r="P45" s="87" t="n">
        <f aca="false">O45/(J45+G45+D45+1)</f>
        <v>0.124161364154757</v>
      </c>
      <c r="Q45" s="88"/>
      <c r="R45" s="89" t="s">
        <v>44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310</v>
      </c>
      <c r="D46" s="86" t="n">
        <v>345</v>
      </c>
      <c r="E46" s="86" t="n">
        <v>-35</v>
      </c>
      <c r="F46" s="85" t="n">
        <v>310</v>
      </c>
      <c r="G46" s="86" t="n">
        <v>328</v>
      </c>
      <c r="H46" s="86" t="n">
        <v>-18</v>
      </c>
      <c r="I46" s="85" t="n">
        <v>310</v>
      </c>
      <c r="J46" s="86" t="n">
        <v>311</v>
      </c>
      <c r="K46" s="86" t="n">
        <v>-1</v>
      </c>
      <c r="L46" s="85" t="n">
        <v>310</v>
      </c>
      <c r="M46" s="86" t="n">
        <v>313</v>
      </c>
      <c r="N46" s="86" t="n">
        <v>-3</v>
      </c>
      <c r="O46" s="85" t="n">
        <f aca="false">K46+H46+E46</f>
        <v>-54</v>
      </c>
      <c r="P46" s="87" t="n">
        <f aca="false">O46/(J46+G46+D46+1)</f>
        <v>-0.0548223350253807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4109</v>
      </c>
      <c r="D47" s="86" t="n">
        <v>7401</v>
      </c>
      <c r="E47" s="86" t="n">
        <v>-3292</v>
      </c>
      <c r="F47" s="85" t="n">
        <v>9777</v>
      </c>
      <c r="G47" s="86" t="n">
        <v>9648</v>
      </c>
      <c r="H47" s="86" t="n">
        <v>129</v>
      </c>
      <c r="I47" s="85" t="n">
        <v>8350</v>
      </c>
      <c r="J47" s="86" t="n">
        <v>8003</v>
      </c>
      <c r="K47" s="86" t="n">
        <v>347</v>
      </c>
      <c r="L47" s="85" t="n">
        <v>9777</v>
      </c>
      <c r="M47" s="86" t="n">
        <v>9475</v>
      </c>
      <c r="N47" s="86" t="n">
        <v>302</v>
      </c>
      <c r="O47" s="85" t="n">
        <f aca="false">K47+H47+E47</f>
        <v>-2816</v>
      </c>
      <c r="P47" s="87" t="n">
        <f aca="false">O47/(J47+G47+D47+1)</f>
        <v>-0.112401708378238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96" t="s">
        <v>17</v>
      </c>
      <c r="C51" s="85" t="n">
        <v>0</v>
      </c>
      <c r="D51" s="86" t="n">
        <v>0</v>
      </c>
      <c r="E51" s="93" t="n">
        <v>0</v>
      </c>
      <c r="F51" s="85" t="n">
        <v>0</v>
      </c>
      <c r="G51" s="86" t="n">
        <v>2</v>
      </c>
      <c r="H51" s="93" t="n">
        <v>-2</v>
      </c>
      <c r="I51" s="85" t="n">
        <v>0</v>
      </c>
      <c r="J51" s="86" t="n">
        <v>0</v>
      </c>
      <c r="K51" s="93" t="n">
        <v>0</v>
      </c>
      <c r="L51" s="85" t="n">
        <v>0</v>
      </c>
      <c r="M51" s="86" t="n">
        <v>0</v>
      </c>
      <c r="N51" s="93" t="n">
        <v>0</v>
      </c>
      <c r="O51" s="85" t="n">
        <f aca="false">K51+H51+E51</f>
        <v>-2</v>
      </c>
      <c r="P51" s="138" t="n">
        <f aca="false">O51/(J51+G51+D51+1)</f>
        <v>-0.666666666666667</v>
      </c>
      <c r="Q51" s="88"/>
      <c r="R51" s="89" t="s">
        <v>15</v>
      </c>
      <c r="S51" s="90" t="s">
        <v>15</v>
      </c>
      <c r="T51" s="97" t="str">
        <f aca="false">IF($C$4="High Inventory",IF(AND($O51&gt;=Summary!$C$149,$P51&gt;=0%),"X"," "),IF(AND($O51&lt;=-Summary!$C$149,$P51&lt;=0%),"X"," "))</f>
        <v> </v>
      </c>
      <c r="U51" s="97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100</v>
      </c>
      <c r="B52" s="96" t="s">
        <v>17</v>
      </c>
      <c r="C52" s="85" t="n">
        <v>0</v>
      </c>
      <c r="D52" s="86" t="n">
        <v>0</v>
      </c>
      <c r="E52" s="93" t="n">
        <v>0</v>
      </c>
      <c r="F52" s="85" t="n">
        <v>0</v>
      </c>
      <c r="G52" s="86" t="n">
        <v>0</v>
      </c>
      <c r="H52" s="93" t="n">
        <v>0</v>
      </c>
      <c r="I52" s="85" t="n">
        <v>0</v>
      </c>
      <c r="J52" s="86" t="n">
        <v>0</v>
      </c>
      <c r="K52" s="93" t="n">
        <v>0</v>
      </c>
      <c r="L52" s="85" t="n">
        <v>0</v>
      </c>
      <c r="M52" s="86" t="n">
        <v>0</v>
      </c>
      <c r="N52" s="93" t="n">
        <v>0</v>
      </c>
      <c r="O52" s="85" t="n">
        <f aca="false">K52+H52+E52</f>
        <v>0</v>
      </c>
      <c r="P52" s="87" t="n">
        <f aca="false">O52/(J52+G52+D52+1)</f>
        <v>0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112</v>
      </c>
      <c r="B53" s="96" t="s">
        <v>17</v>
      </c>
      <c r="C53" s="85" t="n">
        <v>0</v>
      </c>
      <c r="D53" s="86" t="n">
        <v>37</v>
      </c>
      <c r="E53" s="93" t="n">
        <v>-37</v>
      </c>
      <c r="F53" s="85" t="n">
        <v>0</v>
      </c>
      <c r="G53" s="86" t="n">
        <v>37</v>
      </c>
      <c r="H53" s="93" t="n">
        <v>-37</v>
      </c>
      <c r="I53" s="85" t="n">
        <v>0</v>
      </c>
      <c r="J53" s="86" t="n">
        <v>36</v>
      </c>
      <c r="K53" s="93" t="n">
        <v>-36</v>
      </c>
      <c r="L53" s="85" t="n">
        <v>0</v>
      </c>
      <c r="M53" s="86" t="n">
        <v>37</v>
      </c>
      <c r="N53" s="93" t="n">
        <v>-37</v>
      </c>
      <c r="O53" s="85" t="n">
        <f aca="false">K53+H53+E53</f>
        <v>-110</v>
      </c>
      <c r="P53" s="87" t="n">
        <f aca="false">O53/(J53+G53+D53+1)</f>
        <v>-0.990990990990991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113</v>
      </c>
      <c r="B54" s="96" t="s">
        <v>17</v>
      </c>
      <c r="C54" s="85" t="n">
        <v>0</v>
      </c>
      <c r="D54" s="86" t="n">
        <v>17</v>
      </c>
      <c r="E54" s="93" t="n">
        <v>-17</v>
      </c>
      <c r="F54" s="85" t="n">
        <v>0</v>
      </c>
      <c r="G54" s="86" t="n">
        <v>17</v>
      </c>
      <c r="H54" s="93" t="n">
        <v>-17</v>
      </c>
      <c r="I54" s="85" t="n">
        <v>0</v>
      </c>
      <c r="J54" s="86" t="n">
        <v>17</v>
      </c>
      <c r="K54" s="93" t="n">
        <v>-17</v>
      </c>
      <c r="L54" s="85" t="n">
        <v>0</v>
      </c>
      <c r="M54" s="86" t="n">
        <v>17</v>
      </c>
      <c r="N54" s="93" t="n">
        <v>-17</v>
      </c>
      <c r="O54" s="85" t="n">
        <f aca="false">K54+H54+E54</f>
        <v>-51</v>
      </c>
      <c r="P54" s="87" t="n">
        <f aca="false">O54/(J54+G54+D54+1)</f>
        <v>-0.980769230769231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117</v>
      </c>
      <c r="B55" s="96" t="s">
        <v>17</v>
      </c>
      <c r="C55" s="85" t="n">
        <v>0</v>
      </c>
      <c r="D55" s="86" t="n">
        <v>0</v>
      </c>
      <c r="E55" s="93" t="n">
        <v>0</v>
      </c>
      <c r="F55" s="85" t="n">
        <v>0</v>
      </c>
      <c r="G55" s="86" t="n">
        <v>0</v>
      </c>
      <c r="H55" s="93" t="n">
        <v>0</v>
      </c>
      <c r="I55" s="85" t="n">
        <v>0</v>
      </c>
      <c r="J55" s="86" t="n">
        <v>0</v>
      </c>
      <c r="K55" s="93" t="n">
        <v>0</v>
      </c>
      <c r="L55" s="85" t="n">
        <v>0</v>
      </c>
      <c r="M55" s="86" t="n">
        <v>0</v>
      </c>
      <c r="N55" s="93" t="n">
        <v>0</v>
      </c>
      <c r="O55" s="85" t="n">
        <f aca="false">K55+H55+E55</f>
        <v>0</v>
      </c>
      <c r="P55" s="87" t="n">
        <f aca="false">O55/(J55+G55+D55+1)</f>
        <v>0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127</v>
      </c>
      <c r="B56" s="96" t="s">
        <v>17</v>
      </c>
      <c r="C56" s="85" t="n">
        <v>0</v>
      </c>
      <c r="D56" s="86" t="n">
        <v>4</v>
      </c>
      <c r="E56" s="93" t="n">
        <v>-4</v>
      </c>
      <c r="F56" s="85" t="n">
        <v>0</v>
      </c>
      <c r="G56" s="86" t="n">
        <v>0</v>
      </c>
      <c r="H56" s="93" t="n">
        <v>0</v>
      </c>
      <c r="I56" s="85" t="n">
        <v>0</v>
      </c>
      <c r="J56" s="86" t="n">
        <v>0</v>
      </c>
      <c r="K56" s="93" t="n">
        <v>0</v>
      </c>
      <c r="L56" s="85" t="n">
        <v>0</v>
      </c>
      <c r="M56" s="86" t="n">
        <v>0</v>
      </c>
      <c r="N56" s="93" t="n">
        <v>0</v>
      </c>
      <c r="O56" s="85" t="n">
        <f aca="false">K56+H56+E56</f>
        <v>-4</v>
      </c>
      <c r="P56" s="87" t="n">
        <f aca="false">O56/(J56+G56+D56+1)</f>
        <v>-0.8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128</v>
      </c>
      <c r="B57" s="96" t="s">
        <v>17</v>
      </c>
      <c r="C57" s="85" t="n">
        <v>0</v>
      </c>
      <c r="D57" s="86" t="n">
        <v>5</v>
      </c>
      <c r="E57" s="93" t="n">
        <v>-5</v>
      </c>
      <c r="F57" s="85" t="n">
        <v>0</v>
      </c>
      <c r="G57" s="86" t="n">
        <v>5</v>
      </c>
      <c r="H57" s="93" t="n">
        <v>-5</v>
      </c>
      <c r="I57" s="85" t="n">
        <v>0</v>
      </c>
      <c r="J57" s="86" t="n">
        <v>6</v>
      </c>
      <c r="K57" s="93" t="n">
        <v>-6</v>
      </c>
      <c r="L57" s="85" t="n">
        <v>0</v>
      </c>
      <c r="M57" s="86" t="n">
        <v>5</v>
      </c>
      <c r="N57" s="93" t="n">
        <v>-5</v>
      </c>
      <c r="O57" s="85" t="n">
        <f aca="false">K57+H57+E57</f>
        <v>-16</v>
      </c>
      <c r="P57" s="87" t="n">
        <f aca="false">O57/(J57+G57+D57+1)</f>
        <v>-0.941176470588235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129</v>
      </c>
      <c r="B58" s="96" t="s">
        <v>17</v>
      </c>
      <c r="C58" s="85" t="n">
        <v>0</v>
      </c>
      <c r="D58" s="86" t="n">
        <v>1</v>
      </c>
      <c r="E58" s="93" t="n">
        <v>-1</v>
      </c>
      <c r="F58" s="85" t="n">
        <v>0</v>
      </c>
      <c r="G58" s="86" t="n">
        <v>0</v>
      </c>
      <c r="H58" s="93" t="n">
        <v>0</v>
      </c>
      <c r="I58" s="85" t="n">
        <v>0</v>
      </c>
      <c r="J58" s="86" t="n">
        <v>1</v>
      </c>
      <c r="K58" s="93" t="n">
        <v>-1</v>
      </c>
      <c r="L58" s="85" t="n">
        <v>0</v>
      </c>
      <c r="M58" s="86" t="n">
        <v>0</v>
      </c>
      <c r="N58" s="93" t="n">
        <v>0</v>
      </c>
      <c r="O58" s="85" t="n">
        <f aca="false">K58+H58+E58</f>
        <v>-2</v>
      </c>
      <c r="P58" s="87" t="n">
        <f aca="false">O58/(J58+G58+D58+1)</f>
        <v>-0.666666666666667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132</v>
      </c>
      <c r="B59" s="96" t="s">
        <v>17</v>
      </c>
      <c r="C59" s="85" t="n">
        <v>0</v>
      </c>
      <c r="D59" s="86" t="n">
        <v>1</v>
      </c>
      <c r="E59" s="93" t="n">
        <v>-1</v>
      </c>
      <c r="F59" s="85" t="n">
        <v>0</v>
      </c>
      <c r="G59" s="86" t="n">
        <v>253</v>
      </c>
      <c r="H59" s="93" t="n">
        <v>-253</v>
      </c>
      <c r="I59" s="85" t="n">
        <v>0</v>
      </c>
      <c r="J59" s="86" t="n">
        <v>0</v>
      </c>
      <c r="K59" s="93" t="n">
        <v>0</v>
      </c>
      <c r="L59" s="85" t="n">
        <v>0</v>
      </c>
      <c r="M59" s="86" t="n">
        <v>0</v>
      </c>
      <c r="N59" s="93" t="n">
        <v>0</v>
      </c>
      <c r="O59" s="85" t="n">
        <f aca="false">K59+H59+E59</f>
        <v>-254</v>
      </c>
      <c r="P59" s="87" t="n">
        <f aca="false">O59/(J59+G59+D59+1)</f>
        <v>-0.996078431372549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133</v>
      </c>
      <c r="B60" s="96" t="s">
        <v>17</v>
      </c>
      <c r="C60" s="85" t="n">
        <v>0</v>
      </c>
      <c r="D60" s="86" t="n">
        <v>0</v>
      </c>
      <c r="E60" s="93" t="n">
        <v>0</v>
      </c>
      <c r="F60" s="85" t="n">
        <v>0</v>
      </c>
      <c r="G60" s="86" t="n">
        <v>0</v>
      </c>
      <c r="H60" s="93" t="n">
        <v>0</v>
      </c>
      <c r="I60" s="85" t="n">
        <v>0</v>
      </c>
      <c r="J60" s="86" t="n">
        <v>0</v>
      </c>
      <c r="K60" s="93" t="n">
        <v>0</v>
      </c>
      <c r="L60" s="85" t="n">
        <v>0</v>
      </c>
      <c r="M60" s="86" t="n">
        <v>0</v>
      </c>
      <c r="N60" s="93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140</v>
      </c>
      <c r="B61" s="96" t="s">
        <v>17</v>
      </c>
      <c r="C61" s="85" t="n">
        <v>0</v>
      </c>
      <c r="D61" s="86" t="n">
        <v>0</v>
      </c>
      <c r="E61" s="93" t="n">
        <v>0</v>
      </c>
      <c r="F61" s="85" t="n">
        <v>0</v>
      </c>
      <c r="G61" s="86" t="n">
        <v>0</v>
      </c>
      <c r="H61" s="93" t="n">
        <v>0</v>
      </c>
      <c r="I61" s="85" t="n">
        <v>0</v>
      </c>
      <c r="J61" s="86" t="n">
        <v>0</v>
      </c>
      <c r="K61" s="93" t="n">
        <v>0</v>
      </c>
      <c r="L61" s="85" t="n">
        <v>0</v>
      </c>
      <c r="M61" s="86" t="n">
        <v>0</v>
      </c>
      <c r="N61" s="93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145</v>
      </c>
      <c r="B62" s="96" t="s">
        <v>17</v>
      </c>
      <c r="C62" s="85" t="n">
        <v>23966</v>
      </c>
      <c r="D62" s="86" t="n">
        <v>0</v>
      </c>
      <c r="E62" s="93" t="n">
        <v>23966</v>
      </c>
      <c r="F62" s="85" t="n">
        <v>21466</v>
      </c>
      <c r="G62" s="86" t="n">
        <v>0</v>
      </c>
      <c r="H62" s="93" t="n">
        <v>21466</v>
      </c>
      <c r="I62" s="85" t="n">
        <v>21466</v>
      </c>
      <c r="J62" s="86" t="n">
        <v>0</v>
      </c>
      <c r="K62" s="93" t="n">
        <v>21466</v>
      </c>
      <c r="L62" s="85" t="n">
        <v>21466</v>
      </c>
      <c r="M62" s="86" t="n">
        <v>0</v>
      </c>
      <c r="N62" s="93" t="n">
        <v>21466</v>
      </c>
      <c r="O62" s="85" t="n">
        <f aca="false">K62+H62+E62</f>
        <v>66898</v>
      </c>
      <c r="P62" s="87" t="n">
        <f aca="false">O62/(J62+G62+D62+1)</f>
        <v>66898</v>
      </c>
      <c r="Q62" s="88"/>
      <c r="R62" s="89" t="s">
        <v>44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X</v>
      </c>
      <c r="U62" s="116" t="str">
        <f aca="false">IF($C$4="High Inventory",IF(AND($O62&gt;=0,$P62&gt;=Summary!$C$150),"X"," "),IF(AND($O62&lt;=0,$P62&lt;=-Summary!$C$150),"X"," "))</f>
        <v>X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194</v>
      </c>
      <c r="B63" s="96" t="s">
        <v>17</v>
      </c>
      <c r="C63" s="85" t="n">
        <v>0</v>
      </c>
      <c r="D63" s="86" t="n">
        <v>0</v>
      </c>
      <c r="E63" s="93" t="n">
        <v>0</v>
      </c>
      <c r="F63" s="85" t="n">
        <v>0</v>
      </c>
      <c r="G63" s="86" t="n">
        <v>0</v>
      </c>
      <c r="H63" s="93" t="n">
        <v>0</v>
      </c>
      <c r="I63" s="85" t="n">
        <v>0</v>
      </c>
      <c r="J63" s="86" t="n">
        <v>0</v>
      </c>
      <c r="K63" s="93" t="n">
        <v>0</v>
      </c>
      <c r="L63" s="85" t="n">
        <v>0</v>
      </c>
      <c r="M63" s="86" t="n">
        <v>0</v>
      </c>
      <c r="N63" s="93" t="n">
        <v>0</v>
      </c>
      <c r="O63" s="133" t="n">
        <f aca="false">K63+H63+E63</f>
        <v>0</v>
      </c>
      <c r="P63" s="139" t="n">
        <f aca="false">O63/(J63+G63+D63+1)</f>
        <v>0</v>
      </c>
      <c r="Q63" s="140"/>
      <c r="R63" s="132" t="s">
        <v>15</v>
      </c>
      <c r="S63" s="141" t="s">
        <v>15</v>
      </c>
      <c r="T63" s="131" t="str">
        <f aca="false">IF($C$4="High Inventory",IF(AND($O63&gt;=Summary!$C$149,$P63&gt;=0%),"X"," "),IF(AND($O63&lt;=-Summary!$C$149,$P63&lt;=0%),"X"," "))</f>
        <v> </v>
      </c>
      <c r="U63" s="142" t="str">
        <f aca="false">IF($C$4="High Inventory",IF(AND($O63&gt;=0,$P63&gt;=Summary!$C$150),"X"," "),IF(AND($O63&lt;=0,$P63&lt;=-Summary!$C$150),"X"," "))</f>
        <v> </v>
      </c>
      <c r="V63" s="136" t="str">
        <f aca="false">IF(S63="X",L63-I63," ")</f>
        <v> </v>
      </c>
      <c r="W63" s="135"/>
      <c r="X63" s="135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136"/>
      <c r="CC63" s="136"/>
      <c r="CD63" s="136"/>
      <c r="CE63" s="136"/>
      <c r="CF63" s="136"/>
      <c r="CG63" s="136"/>
      <c r="CH63" s="136"/>
      <c r="CI63" s="136"/>
      <c r="CJ63" s="136"/>
      <c r="CK63" s="136"/>
      <c r="CL63" s="136"/>
      <c r="CM63" s="136"/>
      <c r="CN63" s="136"/>
      <c r="CO63" s="136"/>
      <c r="CP63" s="136"/>
      <c r="CQ63" s="136"/>
      <c r="CR63" s="136"/>
      <c r="CS63" s="136"/>
      <c r="CT63" s="136"/>
      <c r="CU63" s="136"/>
      <c r="CV63" s="136"/>
      <c r="CW63" s="136"/>
      <c r="CX63" s="136"/>
      <c r="CY63" s="136"/>
      <c r="CZ63" s="136"/>
      <c r="DA63" s="136"/>
      <c r="DB63" s="136"/>
      <c r="DC63" s="136"/>
      <c r="DD63" s="136"/>
      <c r="DE63" s="136"/>
      <c r="DF63" s="136"/>
      <c r="DG63" s="136"/>
      <c r="DH63" s="136"/>
      <c r="DI63" s="136"/>
      <c r="DJ63" s="136"/>
      <c r="DK63" s="136"/>
      <c r="DL63" s="136"/>
      <c r="DM63" s="136"/>
      <c r="DN63" s="136"/>
      <c r="DO63" s="136"/>
      <c r="DP63" s="136"/>
      <c r="DQ63" s="136"/>
      <c r="DR63" s="136"/>
      <c r="DS63" s="136"/>
      <c r="DT63" s="136"/>
      <c r="DU63" s="136"/>
      <c r="DV63" s="136"/>
      <c r="DW63" s="136"/>
      <c r="DX63" s="136"/>
      <c r="DY63" s="136"/>
      <c r="DZ63" s="136"/>
      <c r="EA63" s="136"/>
      <c r="EB63" s="136"/>
      <c r="EC63" s="136"/>
      <c r="ED63" s="136"/>
      <c r="EE63" s="136"/>
      <c r="EF63" s="136"/>
      <c r="EG63" s="136"/>
      <c r="EH63" s="136"/>
      <c r="EI63" s="136"/>
      <c r="EJ63" s="136"/>
      <c r="EK63" s="136"/>
      <c r="EL63" s="136"/>
      <c r="EM63" s="136"/>
      <c r="EN63" s="136"/>
      <c r="EO63" s="136"/>
      <c r="EP63" s="136"/>
      <c r="EQ63" s="136"/>
      <c r="ER63" s="136"/>
      <c r="ES63" s="136"/>
      <c r="ET63" s="136"/>
      <c r="EU63" s="136"/>
      <c r="EV63" s="136"/>
      <c r="EW63" s="136"/>
      <c r="EX63" s="136"/>
      <c r="EY63" s="136"/>
      <c r="EZ63" s="136"/>
      <c r="FA63" s="136"/>
      <c r="FB63" s="136"/>
      <c r="FC63" s="136"/>
      <c r="FD63" s="136"/>
      <c r="FE63" s="136"/>
      <c r="FF63" s="136"/>
      <c r="FG63" s="136"/>
      <c r="FH63" s="136"/>
      <c r="FI63" s="136"/>
      <c r="FJ63" s="136"/>
      <c r="FK63" s="136"/>
      <c r="FL63" s="136"/>
      <c r="FM63" s="136"/>
      <c r="FN63" s="136"/>
      <c r="FO63" s="136"/>
      <c r="FP63" s="136"/>
      <c r="FQ63" s="136"/>
      <c r="FR63" s="136"/>
      <c r="FS63" s="136"/>
      <c r="FT63" s="136"/>
      <c r="FU63" s="136"/>
      <c r="FV63" s="136"/>
      <c r="FW63" s="136"/>
      <c r="FX63" s="136"/>
      <c r="FY63" s="136"/>
      <c r="FZ63" s="136"/>
      <c r="GA63" s="136"/>
      <c r="GB63" s="136"/>
      <c r="GC63" s="136"/>
      <c r="GD63" s="136"/>
      <c r="GE63" s="136"/>
      <c r="GF63" s="136"/>
      <c r="GG63" s="136"/>
      <c r="GH63" s="136"/>
      <c r="GI63" s="136"/>
      <c r="GJ63" s="136"/>
      <c r="GK63" s="136"/>
      <c r="GL63" s="136"/>
      <c r="GM63" s="136"/>
      <c r="GN63" s="136"/>
      <c r="GO63" s="136"/>
      <c r="GP63" s="136"/>
      <c r="GQ63" s="136"/>
      <c r="GR63" s="136"/>
      <c r="GS63" s="136"/>
      <c r="GT63" s="136"/>
      <c r="GU63" s="136"/>
      <c r="GV63" s="136"/>
      <c r="GW63" s="136"/>
      <c r="GX63" s="136"/>
      <c r="GY63" s="136"/>
      <c r="GZ63" s="136"/>
      <c r="HA63" s="136"/>
      <c r="HB63" s="136"/>
      <c r="HC63" s="136"/>
      <c r="HD63" s="136"/>
      <c r="HE63" s="136"/>
      <c r="HF63" s="136"/>
      <c r="HG63" s="136"/>
      <c r="HH63" s="136"/>
      <c r="HI63" s="136"/>
      <c r="HJ63" s="136"/>
      <c r="HK63" s="136"/>
      <c r="HL63" s="136"/>
      <c r="HM63" s="136"/>
      <c r="HN63" s="136"/>
      <c r="HO63" s="136"/>
      <c r="HP63" s="136"/>
      <c r="HQ63" s="136"/>
      <c r="HR63" s="136"/>
      <c r="HS63" s="136"/>
      <c r="HT63" s="136"/>
      <c r="HU63" s="136"/>
      <c r="HV63" s="136"/>
      <c r="HW63" s="136"/>
      <c r="HX63" s="136"/>
      <c r="HY63" s="136"/>
      <c r="HZ63" s="136"/>
      <c r="IA63" s="136"/>
      <c r="IB63" s="136"/>
      <c r="IC63" s="136"/>
      <c r="ID63" s="136"/>
      <c r="IE63" s="136"/>
      <c r="IF63" s="136"/>
      <c r="IG63" s="136"/>
      <c r="IH63" s="136"/>
      <c r="II63" s="136"/>
      <c r="IJ63" s="136"/>
      <c r="IK63" s="136"/>
      <c r="IL63" s="136"/>
      <c r="IM63" s="136"/>
      <c r="IN63" s="136"/>
      <c r="IO63" s="136"/>
      <c r="IP63" s="136"/>
      <c r="IQ63" s="136"/>
      <c r="IR63" s="136"/>
      <c r="IS63" s="136"/>
      <c r="IT63" s="136"/>
      <c r="IU63" s="136"/>
      <c r="IV63" s="136"/>
      <c r="IW63" s="136"/>
    </row>
    <row r="64" customFormat="false" ht="17" hidden="false" customHeight="false" outlineLevel="0" collapsed="false">
      <c r="A64" s="76" t="n">
        <v>195</v>
      </c>
      <c r="B64" s="96" t="s">
        <v>17</v>
      </c>
      <c r="C64" s="85" t="n">
        <v>0</v>
      </c>
      <c r="D64" s="86" t="n">
        <v>0</v>
      </c>
      <c r="E64" s="93" t="n">
        <v>0</v>
      </c>
      <c r="F64" s="85" t="n">
        <v>0</v>
      </c>
      <c r="G64" s="86" t="n">
        <v>0</v>
      </c>
      <c r="H64" s="93" t="n">
        <v>0</v>
      </c>
      <c r="I64" s="85" t="n">
        <v>0</v>
      </c>
      <c r="J64" s="86" t="n">
        <v>0</v>
      </c>
      <c r="K64" s="93" t="n">
        <v>0</v>
      </c>
      <c r="L64" s="85" t="n">
        <v>0</v>
      </c>
      <c r="M64" s="86" t="n">
        <v>0</v>
      </c>
      <c r="N64" s="93" t="n">
        <v>0</v>
      </c>
      <c r="O64" s="85" t="n">
        <f aca="false">K64+H64+E64</f>
        <v>0</v>
      </c>
      <c r="P64" s="87" t="n">
        <f aca="false">O64/(J64+G64+D64+1)</f>
        <v>0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196</v>
      </c>
      <c r="B65" s="96" t="s">
        <v>17</v>
      </c>
      <c r="C65" s="85" t="n">
        <v>0</v>
      </c>
      <c r="D65" s="86" t="n">
        <v>0</v>
      </c>
      <c r="E65" s="93" t="n">
        <v>0</v>
      </c>
      <c r="F65" s="85" t="n">
        <v>0</v>
      </c>
      <c r="G65" s="86" t="n">
        <v>0</v>
      </c>
      <c r="H65" s="93" t="n">
        <v>0</v>
      </c>
      <c r="I65" s="85" t="n">
        <v>0</v>
      </c>
      <c r="J65" s="86" t="n">
        <v>0</v>
      </c>
      <c r="K65" s="93" t="n">
        <v>0</v>
      </c>
      <c r="L65" s="85" t="n">
        <v>0</v>
      </c>
      <c r="M65" s="86" t="n">
        <v>0</v>
      </c>
      <c r="N65" s="93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197</v>
      </c>
      <c r="B66" s="96" t="s">
        <v>17</v>
      </c>
      <c r="C66" s="85" t="n">
        <v>0</v>
      </c>
      <c r="D66" s="86" t="n">
        <v>0</v>
      </c>
      <c r="E66" s="93" t="n">
        <v>0</v>
      </c>
      <c r="F66" s="85" t="n">
        <v>0</v>
      </c>
      <c r="G66" s="86" t="n">
        <v>0</v>
      </c>
      <c r="H66" s="93" t="n">
        <v>0</v>
      </c>
      <c r="I66" s="85" t="n">
        <v>0</v>
      </c>
      <c r="J66" s="86" t="n">
        <v>0</v>
      </c>
      <c r="K66" s="93" t="n">
        <v>0</v>
      </c>
      <c r="L66" s="85" t="n">
        <v>0</v>
      </c>
      <c r="M66" s="86" t="n">
        <v>0</v>
      </c>
      <c r="N66" s="93" t="n">
        <v>0</v>
      </c>
      <c r="O66" s="85" t="n">
        <f aca="false">K66+H66+E66</f>
        <v>0</v>
      </c>
      <c r="P66" s="87" t="n">
        <f aca="false">O66/(J66+G66+D66+1)</f>
        <v>0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213</v>
      </c>
      <c r="B67" s="96" t="s">
        <v>17</v>
      </c>
      <c r="C67" s="85" t="n">
        <v>0</v>
      </c>
      <c r="D67" s="86" t="n">
        <v>0</v>
      </c>
      <c r="E67" s="93" t="n">
        <v>0</v>
      </c>
      <c r="F67" s="85" t="n">
        <v>0</v>
      </c>
      <c r="G67" s="86" t="n">
        <v>0</v>
      </c>
      <c r="H67" s="93" t="n">
        <v>0</v>
      </c>
      <c r="I67" s="85" t="n">
        <v>0</v>
      </c>
      <c r="J67" s="86" t="n">
        <v>0</v>
      </c>
      <c r="K67" s="93" t="n">
        <v>0</v>
      </c>
      <c r="L67" s="85" t="n">
        <v>0</v>
      </c>
      <c r="M67" s="86" t="n">
        <v>0</v>
      </c>
      <c r="N67" s="93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254</v>
      </c>
      <c r="B68" s="96" t="s">
        <v>17</v>
      </c>
      <c r="C68" s="85" t="n">
        <v>14000</v>
      </c>
      <c r="D68" s="86" t="n">
        <v>13515</v>
      </c>
      <c r="E68" s="93" t="n">
        <v>485</v>
      </c>
      <c r="F68" s="85" t="n">
        <v>14399</v>
      </c>
      <c r="G68" s="86" t="n">
        <v>13616</v>
      </c>
      <c r="H68" s="93" t="n">
        <v>783</v>
      </c>
      <c r="I68" s="85" t="n">
        <v>12000</v>
      </c>
      <c r="J68" s="86" t="n">
        <v>10054</v>
      </c>
      <c r="K68" s="93" t="n">
        <v>1946</v>
      </c>
      <c r="L68" s="85" t="n">
        <v>11000</v>
      </c>
      <c r="M68" s="86" t="n">
        <v>12141</v>
      </c>
      <c r="N68" s="93" t="n">
        <v>-1141</v>
      </c>
      <c r="O68" s="85" t="n">
        <f aca="false">K68+H68+E68</f>
        <v>3214</v>
      </c>
      <c r="P68" s="87" t="n">
        <f aca="false">O68/(J68+G68+D68+1)</f>
        <v>0.086430377023611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282</v>
      </c>
      <c r="B69" s="96" t="s">
        <v>17</v>
      </c>
      <c r="C69" s="85" t="n">
        <v>0</v>
      </c>
      <c r="D69" s="86" t="n">
        <v>0</v>
      </c>
      <c r="E69" s="93" t="n">
        <v>0</v>
      </c>
      <c r="F69" s="85" t="n">
        <v>0</v>
      </c>
      <c r="G69" s="86" t="n">
        <v>0</v>
      </c>
      <c r="H69" s="93" t="n">
        <v>0</v>
      </c>
      <c r="I69" s="85" t="n">
        <v>0</v>
      </c>
      <c r="J69" s="86" t="n">
        <v>0</v>
      </c>
      <c r="K69" s="93" t="n">
        <v>0</v>
      </c>
      <c r="L69" s="85" t="n">
        <v>0</v>
      </c>
      <c r="M69" s="86" t="n">
        <v>0</v>
      </c>
      <c r="N69" s="93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283</v>
      </c>
      <c r="B70" s="96" t="s">
        <v>17</v>
      </c>
      <c r="C70" s="85" t="n">
        <v>0</v>
      </c>
      <c r="D70" s="86" t="n">
        <v>0</v>
      </c>
      <c r="E70" s="93" t="n">
        <v>0</v>
      </c>
      <c r="F70" s="85" t="n">
        <v>0</v>
      </c>
      <c r="G70" s="86" t="n">
        <v>0</v>
      </c>
      <c r="H70" s="93" t="n">
        <v>0</v>
      </c>
      <c r="I70" s="85" t="n">
        <v>0</v>
      </c>
      <c r="J70" s="86" t="n">
        <v>0</v>
      </c>
      <c r="K70" s="93" t="n">
        <v>0</v>
      </c>
      <c r="L70" s="85" t="n">
        <v>0</v>
      </c>
      <c r="M70" s="86" t="n">
        <v>0</v>
      </c>
      <c r="N70" s="93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288</v>
      </c>
      <c r="B71" s="96" t="s">
        <v>17</v>
      </c>
      <c r="C71" s="85" t="n">
        <v>0</v>
      </c>
      <c r="D71" s="86" t="n">
        <v>1490</v>
      </c>
      <c r="E71" s="93" t="n">
        <v>-1490</v>
      </c>
      <c r="F71" s="85" t="n">
        <v>0</v>
      </c>
      <c r="G71" s="86" t="n">
        <v>1449</v>
      </c>
      <c r="H71" s="93" t="n">
        <v>-1449</v>
      </c>
      <c r="I71" s="85" t="n">
        <v>0</v>
      </c>
      <c r="J71" s="86" t="n">
        <v>1363</v>
      </c>
      <c r="K71" s="93" t="n">
        <v>-1363</v>
      </c>
      <c r="L71" s="85" t="n">
        <v>0</v>
      </c>
      <c r="M71" s="86" t="n">
        <v>1313</v>
      </c>
      <c r="N71" s="93" t="n">
        <v>-1313</v>
      </c>
      <c r="O71" s="85" t="n">
        <f aca="false">K71+H71+E71</f>
        <v>-4302</v>
      </c>
      <c r="P71" s="87" t="n">
        <f aca="false">O71/(J71+G71+D71+1)</f>
        <v>-0.999767603997211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295</v>
      </c>
      <c r="B72" s="96" t="s">
        <v>17</v>
      </c>
      <c r="C72" s="85" t="n">
        <v>0</v>
      </c>
      <c r="D72" s="86" t="n">
        <v>0</v>
      </c>
      <c r="E72" s="93" t="n">
        <v>0</v>
      </c>
      <c r="F72" s="85" t="n">
        <v>0</v>
      </c>
      <c r="G72" s="86" t="n">
        <v>0</v>
      </c>
      <c r="H72" s="93" t="n">
        <v>0</v>
      </c>
      <c r="I72" s="85" t="n">
        <v>0</v>
      </c>
      <c r="J72" s="86" t="n">
        <v>0</v>
      </c>
      <c r="K72" s="93" t="n">
        <v>0</v>
      </c>
      <c r="L72" s="85" t="n">
        <v>0</v>
      </c>
      <c r="M72" s="86" t="n">
        <v>0</v>
      </c>
      <c r="N72" s="93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303</v>
      </c>
      <c r="B73" s="96" t="s">
        <v>17</v>
      </c>
      <c r="C73" s="85" t="n">
        <v>0</v>
      </c>
      <c r="D73" s="86" t="n">
        <v>0</v>
      </c>
      <c r="E73" s="93" t="n">
        <v>0</v>
      </c>
      <c r="F73" s="85" t="n">
        <v>0</v>
      </c>
      <c r="G73" s="86" t="n">
        <v>0</v>
      </c>
      <c r="H73" s="93" t="n">
        <v>0</v>
      </c>
      <c r="I73" s="85" t="n">
        <v>0</v>
      </c>
      <c r="J73" s="86" t="n">
        <v>0</v>
      </c>
      <c r="K73" s="93" t="n">
        <v>0</v>
      </c>
      <c r="L73" s="85" t="n">
        <v>0</v>
      </c>
      <c r="M73" s="86" t="n">
        <v>0</v>
      </c>
      <c r="N73" s="93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308</v>
      </c>
      <c r="B74" s="96" t="s">
        <v>17</v>
      </c>
      <c r="C74" s="85" t="n">
        <v>290</v>
      </c>
      <c r="D74" s="86" t="n">
        <v>334</v>
      </c>
      <c r="E74" s="93" t="n">
        <v>-44</v>
      </c>
      <c r="F74" s="85" t="n">
        <v>300</v>
      </c>
      <c r="G74" s="86" t="n">
        <v>0</v>
      </c>
      <c r="H74" s="93" t="n">
        <v>300</v>
      </c>
      <c r="I74" s="85" t="n">
        <v>0</v>
      </c>
      <c r="J74" s="86" t="n">
        <v>0</v>
      </c>
      <c r="K74" s="93" t="n">
        <v>0</v>
      </c>
      <c r="L74" s="85" t="n">
        <v>0</v>
      </c>
      <c r="M74" s="86" t="n">
        <v>0</v>
      </c>
      <c r="N74" s="93" t="n">
        <v>0</v>
      </c>
      <c r="O74" s="85" t="n">
        <f aca="false">K74+H74+E74</f>
        <v>256</v>
      </c>
      <c r="P74" s="87" t="n">
        <f aca="false">O74/(J74+G74+D74+1)</f>
        <v>0.764179104477612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X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341</v>
      </c>
      <c r="B75" s="96" t="s">
        <v>17</v>
      </c>
      <c r="C75" s="85" t="n">
        <v>0</v>
      </c>
      <c r="D75" s="86" t="n">
        <v>0</v>
      </c>
      <c r="E75" s="93" t="n">
        <v>0</v>
      </c>
      <c r="F75" s="85" t="n">
        <v>0</v>
      </c>
      <c r="G75" s="86" t="n">
        <v>0</v>
      </c>
      <c r="H75" s="93" t="n">
        <v>0</v>
      </c>
      <c r="I75" s="85" t="n">
        <v>0</v>
      </c>
      <c r="J75" s="86" t="n">
        <v>0</v>
      </c>
      <c r="K75" s="93" t="n">
        <v>0</v>
      </c>
      <c r="L75" s="85" t="n">
        <v>0</v>
      </c>
      <c r="M75" s="86" t="n">
        <v>0</v>
      </c>
      <c r="N75" s="93" t="n">
        <v>0</v>
      </c>
      <c r="O75" s="85" t="n">
        <f aca="false">K75+H75+E75</f>
        <v>0</v>
      </c>
      <c r="P75" s="87" t="n">
        <f aca="false">O75/(J75+G75+D75+1)</f>
        <v>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376</v>
      </c>
      <c r="B76" s="96" t="s">
        <v>17</v>
      </c>
      <c r="C76" s="85" t="n">
        <v>0</v>
      </c>
      <c r="D76" s="86" t="n">
        <v>0</v>
      </c>
      <c r="E76" s="93" t="n">
        <v>0</v>
      </c>
      <c r="F76" s="85" t="n">
        <v>0</v>
      </c>
      <c r="G76" s="86" t="n">
        <v>0</v>
      </c>
      <c r="H76" s="93" t="n">
        <v>0</v>
      </c>
      <c r="I76" s="85" t="n">
        <v>0</v>
      </c>
      <c r="J76" s="86" t="n">
        <v>0</v>
      </c>
      <c r="K76" s="93" t="n">
        <v>0</v>
      </c>
      <c r="L76" s="85" t="n">
        <v>0</v>
      </c>
      <c r="M76" s="86" t="n">
        <v>0</v>
      </c>
      <c r="N76" s="93" t="n">
        <v>0</v>
      </c>
      <c r="O76" s="85" t="n">
        <f aca="false">K76+H76+E76</f>
        <v>0</v>
      </c>
      <c r="P76" s="87" t="n">
        <f aca="false">O76/(J76+G76+D76+1)</f>
        <v>0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399</v>
      </c>
      <c r="B77" s="96" t="s">
        <v>17</v>
      </c>
      <c r="C77" s="85" t="n">
        <v>100</v>
      </c>
      <c r="D77" s="86" t="n">
        <v>122</v>
      </c>
      <c r="E77" s="93" t="n">
        <v>-22</v>
      </c>
      <c r="F77" s="85" t="n">
        <v>100</v>
      </c>
      <c r="G77" s="86" t="n">
        <v>129</v>
      </c>
      <c r="H77" s="93" t="n">
        <v>-29</v>
      </c>
      <c r="I77" s="85" t="n">
        <v>100</v>
      </c>
      <c r="J77" s="86" t="n">
        <v>132</v>
      </c>
      <c r="K77" s="93" t="n">
        <v>-32</v>
      </c>
      <c r="L77" s="85" t="n">
        <v>100</v>
      </c>
      <c r="M77" s="86" t="n">
        <v>125</v>
      </c>
      <c r="N77" s="93" t="n">
        <v>-25</v>
      </c>
      <c r="O77" s="85" t="n">
        <f aca="false">K77+H77+E77</f>
        <v>-83</v>
      </c>
      <c r="P77" s="87" t="n">
        <f aca="false">O77/(J77+G77+D77+1)</f>
        <v>-0.216145833333333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442</v>
      </c>
      <c r="B78" s="96" t="s">
        <v>17</v>
      </c>
      <c r="C78" s="85" t="n">
        <v>100</v>
      </c>
      <c r="D78" s="86" t="n">
        <v>0</v>
      </c>
      <c r="E78" s="93" t="n">
        <v>100</v>
      </c>
      <c r="F78" s="85" t="n">
        <v>100</v>
      </c>
      <c r="G78" s="86" t="n">
        <v>0</v>
      </c>
      <c r="H78" s="93" t="n">
        <v>100</v>
      </c>
      <c r="I78" s="85" t="n">
        <v>60</v>
      </c>
      <c r="J78" s="86" t="n">
        <v>0</v>
      </c>
      <c r="K78" s="93" t="n">
        <v>60</v>
      </c>
      <c r="L78" s="85" t="n">
        <v>40</v>
      </c>
      <c r="M78" s="86" t="n">
        <v>0</v>
      </c>
      <c r="N78" s="93" t="n">
        <v>40</v>
      </c>
      <c r="O78" s="85" t="n">
        <f aca="false">K78+H78+E78</f>
        <v>260</v>
      </c>
      <c r="P78" s="87" t="n">
        <f aca="false">O78/(J78+G78+D78+1)</f>
        <v>260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X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447</v>
      </c>
      <c r="B79" s="96" t="s">
        <v>17</v>
      </c>
      <c r="C79" s="85" t="n">
        <v>0</v>
      </c>
      <c r="D79" s="86" t="n">
        <v>76</v>
      </c>
      <c r="E79" s="93" t="n">
        <v>-76</v>
      </c>
      <c r="F79" s="85" t="n">
        <v>0</v>
      </c>
      <c r="G79" s="86" t="n">
        <v>53</v>
      </c>
      <c r="H79" s="93" t="n">
        <v>-53</v>
      </c>
      <c r="I79" s="85" t="n">
        <v>0</v>
      </c>
      <c r="J79" s="86" t="n">
        <v>52</v>
      </c>
      <c r="K79" s="93" t="n">
        <v>-52</v>
      </c>
      <c r="L79" s="85" t="n">
        <v>0</v>
      </c>
      <c r="M79" s="86" t="n">
        <v>31</v>
      </c>
      <c r="N79" s="93" t="n">
        <v>-31</v>
      </c>
      <c r="O79" s="85" t="n">
        <f aca="false">K79+H79+E79</f>
        <v>-181</v>
      </c>
      <c r="P79" s="87" t="n">
        <f aca="false">O79/(J79+G79+D79+1)</f>
        <v>-0.994505494505495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483</v>
      </c>
      <c r="B80" s="96" t="s">
        <v>17</v>
      </c>
      <c r="C80" s="85" t="n">
        <v>0</v>
      </c>
      <c r="D80" s="86" t="n">
        <v>0</v>
      </c>
      <c r="E80" s="93" t="n">
        <v>0</v>
      </c>
      <c r="F80" s="85" t="n">
        <v>0</v>
      </c>
      <c r="G80" s="86" t="n">
        <v>0</v>
      </c>
      <c r="H80" s="93" t="n">
        <v>0</v>
      </c>
      <c r="I80" s="85" t="n">
        <v>0</v>
      </c>
      <c r="J80" s="86" t="n">
        <v>0</v>
      </c>
      <c r="K80" s="93" t="n">
        <v>0</v>
      </c>
      <c r="L80" s="85" t="n">
        <v>0</v>
      </c>
      <c r="M80" s="86" t="n">
        <v>0</v>
      </c>
      <c r="N80" s="93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535</v>
      </c>
      <c r="B81" s="96" t="s">
        <v>17</v>
      </c>
      <c r="C81" s="85" t="n">
        <v>0</v>
      </c>
      <c r="D81" s="86" t="n">
        <v>0</v>
      </c>
      <c r="E81" s="93" t="n">
        <v>0</v>
      </c>
      <c r="F81" s="85" t="n">
        <v>0</v>
      </c>
      <c r="G81" s="86" t="n">
        <v>0</v>
      </c>
      <c r="H81" s="93" t="n">
        <v>0</v>
      </c>
      <c r="I81" s="85" t="n">
        <v>0</v>
      </c>
      <c r="J81" s="86" t="n">
        <v>0</v>
      </c>
      <c r="K81" s="93" t="n">
        <v>0</v>
      </c>
      <c r="L81" s="85" t="n">
        <v>0</v>
      </c>
      <c r="M81" s="86" t="n">
        <v>0</v>
      </c>
      <c r="N81" s="93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536</v>
      </c>
      <c r="B82" s="96" t="s">
        <v>17</v>
      </c>
      <c r="C82" s="85" t="n">
        <v>0</v>
      </c>
      <c r="D82" s="86" t="n">
        <v>0</v>
      </c>
      <c r="E82" s="93" t="n">
        <v>0</v>
      </c>
      <c r="F82" s="85" t="n">
        <v>0</v>
      </c>
      <c r="G82" s="86" t="n">
        <v>0</v>
      </c>
      <c r="H82" s="93" t="n">
        <v>0</v>
      </c>
      <c r="I82" s="85" t="n">
        <v>0</v>
      </c>
      <c r="J82" s="86" t="n">
        <v>0</v>
      </c>
      <c r="K82" s="93" t="n">
        <v>0</v>
      </c>
      <c r="L82" s="85" t="n">
        <v>0</v>
      </c>
      <c r="M82" s="86" t="n">
        <v>0</v>
      </c>
      <c r="N82" s="93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543</v>
      </c>
      <c r="B83" s="96" t="s">
        <v>17</v>
      </c>
      <c r="C83" s="85" t="n">
        <v>0</v>
      </c>
      <c r="D83" s="86" t="n">
        <v>509</v>
      </c>
      <c r="E83" s="93" t="n">
        <v>-509</v>
      </c>
      <c r="F83" s="85" t="n">
        <v>200</v>
      </c>
      <c r="G83" s="86" t="n">
        <v>96</v>
      </c>
      <c r="H83" s="93" t="n">
        <v>104</v>
      </c>
      <c r="I83" s="85" t="n">
        <v>0</v>
      </c>
      <c r="J83" s="86" t="n">
        <v>0</v>
      </c>
      <c r="K83" s="93" t="n">
        <v>0</v>
      </c>
      <c r="L83" s="85" t="n">
        <v>0</v>
      </c>
      <c r="M83" s="86" t="n">
        <v>79</v>
      </c>
      <c r="N83" s="93" t="n">
        <v>-79</v>
      </c>
      <c r="O83" s="85" t="n">
        <f aca="false">K83+H83+E83</f>
        <v>-405</v>
      </c>
      <c r="P83" s="87" t="n">
        <f aca="false">O83/(J83+G83+D83+1)</f>
        <v>-0.668316831683168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544</v>
      </c>
      <c r="B84" s="96" t="s">
        <v>17</v>
      </c>
      <c r="C84" s="85" t="n">
        <v>0</v>
      </c>
      <c r="D84" s="86" t="n">
        <v>0</v>
      </c>
      <c r="E84" s="93" t="n">
        <v>0</v>
      </c>
      <c r="F84" s="85" t="n">
        <v>0</v>
      </c>
      <c r="G84" s="86" t="n">
        <v>0</v>
      </c>
      <c r="H84" s="93" t="n">
        <v>0</v>
      </c>
      <c r="I84" s="85" t="n">
        <v>0</v>
      </c>
      <c r="J84" s="86" t="n">
        <v>0</v>
      </c>
      <c r="K84" s="93" t="n">
        <v>0</v>
      </c>
      <c r="L84" s="85" t="n">
        <v>0</v>
      </c>
      <c r="M84" s="86" t="n">
        <v>0</v>
      </c>
      <c r="N84" s="93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545</v>
      </c>
      <c r="B85" s="96" t="s">
        <v>17</v>
      </c>
      <c r="C85" s="85" t="n">
        <v>0</v>
      </c>
      <c r="D85" s="86" t="n">
        <v>0</v>
      </c>
      <c r="E85" s="93" t="n">
        <v>0</v>
      </c>
      <c r="F85" s="85" t="n">
        <v>0</v>
      </c>
      <c r="G85" s="86" t="n">
        <v>0</v>
      </c>
      <c r="H85" s="93" t="n">
        <v>0</v>
      </c>
      <c r="I85" s="85" t="n">
        <v>0</v>
      </c>
      <c r="J85" s="86" t="n">
        <v>0</v>
      </c>
      <c r="K85" s="93" t="n">
        <v>0</v>
      </c>
      <c r="L85" s="85" t="n">
        <v>0</v>
      </c>
      <c r="M85" s="86" t="n">
        <v>0</v>
      </c>
      <c r="N85" s="93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598</v>
      </c>
      <c r="B86" s="96" t="s">
        <v>17</v>
      </c>
      <c r="C86" s="85" t="n">
        <v>0</v>
      </c>
      <c r="D86" s="86" t="n">
        <v>50</v>
      </c>
      <c r="E86" s="93" t="n">
        <v>-50</v>
      </c>
      <c r="F86" s="85" t="n">
        <v>0</v>
      </c>
      <c r="G86" s="86" t="n">
        <v>69</v>
      </c>
      <c r="H86" s="93" t="n">
        <v>-69</v>
      </c>
      <c r="I86" s="85" t="n">
        <v>0</v>
      </c>
      <c r="J86" s="86" t="n">
        <v>98</v>
      </c>
      <c r="K86" s="93" t="n">
        <v>-98</v>
      </c>
      <c r="L86" s="85" t="n">
        <v>0</v>
      </c>
      <c r="M86" s="86" t="n">
        <v>108</v>
      </c>
      <c r="N86" s="93" t="n">
        <v>-108</v>
      </c>
      <c r="O86" s="85" t="n">
        <f aca="false">K86+H86+E86</f>
        <v>-217</v>
      </c>
      <c r="P86" s="87" t="n">
        <f aca="false">O86/(J86+G86+D86+1)</f>
        <v>-0.995412844036697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635</v>
      </c>
      <c r="B87" s="96" t="s">
        <v>17</v>
      </c>
      <c r="C87" s="85" t="n">
        <v>590</v>
      </c>
      <c r="D87" s="86" t="n">
        <v>656</v>
      </c>
      <c r="E87" s="93" t="n">
        <v>-66</v>
      </c>
      <c r="F87" s="85" t="n">
        <v>850</v>
      </c>
      <c r="G87" s="86" t="n">
        <v>739</v>
      </c>
      <c r="H87" s="93" t="n">
        <v>111</v>
      </c>
      <c r="I87" s="85" t="n">
        <v>700</v>
      </c>
      <c r="J87" s="86" t="n">
        <v>814</v>
      </c>
      <c r="K87" s="93" t="n">
        <v>-114</v>
      </c>
      <c r="L87" s="85" t="n">
        <v>720</v>
      </c>
      <c r="M87" s="86" t="n">
        <v>885</v>
      </c>
      <c r="N87" s="93" t="n">
        <v>-165</v>
      </c>
      <c r="O87" s="85" t="n">
        <f aca="false">K87+H87+E87</f>
        <v>-69</v>
      </c>
      <c r="P87" s="87" t="n">
        <f aca="false">O87/(J87+G87+D87+1)</f>
        <v>-0.0312217194570136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650</v>
      </c>
      <c r="B88" s="96" t="s">
        <v>17</v>
      </c>
      <c r="C88" s="85" t="n">
        <v>0</v>
      </c>
      <c r="D88" s="86" t="n">
        <v>0</v>
      </c>
      <c r="E88" s="93" t="n">
        <v>0</v>
      </c>
      <c r="F88" s="85" t="n">
        <v>0</v>
      </c>
      <c r="G88" s="86" t="n">
        <v>0</v>
      </c>
      <c r="H88" s="93" t="n">
        <v>0</v>
      </c>
      <c r="I88" s="85" t="n">
        <v>0</v>
      </c>
      <c r="J88" s="86" t="n">
        <v>0</v>
      </c>
      <c r="K88" s="93" t="n">
        <v>0</v>
      </c>
      <c r="L88" s="85" t="n">
        <v>0</v>
      </c>
      <c r="M88" s="86" t="n">
        <v>0</v>
      </c>
      <c r="N88" s="93" t="n">
        <v>0</v>
      </c>
      <c r="O88" s="85" t="n">
        <f aca="false">K88+H88+E88</f>
        <v>0</v>
      </c>
      <c r="P88" s="87" t="n">
        <f aca="false">O88/(J88+G88+D88+1)</f>
        <v>0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654</v>
      </c>
      <c r="B89" s="96" t="s">
        <v>17</v>
      </c>
      <c r="C89" s="85" t="n">
        <v>400</v>
      </c>
      <c r="D89" s="86" t="n">
        <v>617</v>
      </c>
      <c r="E89" s="93" t="n">
        <v>-217</v>
      </c>
      <c r="F89" s="85" t="n">
        <v>0</v>
      </c>
      <c r="G89" s="86" t="n">
        <v>611</v>
      </c>
      <c r="H89" s="93" t="n">
        <v>-611</v>
      </c>
      <c r="I89" s="85" t="n">
        <v>500</v>
      </c>
      <c r="J89" s="86" t="n">
        <v>527</v>
      </c>
      <c r="K89" s="93" t="n">
        <v>-27</v>
      </c>
      <c r="L89" s="85" t="n">
        <v>500</v>
      </c>
      <c r="M89" s="86" t="n">
        <v>595</v>
      </c>
      <c r="N89" s="93" t="n">
        <v>-95</v>
      </c>
      <c r="O89" s="85" t="n">
        <f aca="false">K89+H89+E89</f>
        <v>-855</v>
      </c>
      <c r="P89" s="87" t="n">
        <f aca="false">O89/(J89+G89+D89+1)</f>
        <v>-0.486902050113895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713</v>
      </c>
      <c r="B90" s="96" t="s">
        <v>17</v>
      </c>
      <c r="C90" s="85" t="n">
        <v>0</v>
      </c>
      <c r="D90" s="86" t="n">
        <v>13</v>
      </c>
      <c r="E90" s="93" t="n">
        <v>-13</v>
      </c>
      <c r="F90" s="85" t="n">
        <v>0</v>
      </c>
      <c r="G90" s="86" t="n">
        <v>13</v>
      </c>
      <c r="H90" s="93" t="n">
        <v>-13</v>
      </c>
      <c r="I90" s="85" t="n">
        <v>0</v>
      </c>
      <c r="J90" s="86" t="n">
        <v>13</v>
      </c>
      <c r="K90" s="93" t="n">
        <v>-13</v>
      </c>
      <c r="L90" s="85" t="n">
        <v>0</v>
      </c>
      <c r="M90" s="86" t="n">
        <v>13</v>
      </c>
      <c r="N90" s="93" t="n">
        <v>-13</v>
      </c>
      <c r="O90" s="85" t="n">
        <f aca="false">K90+H90+E90</f>
        <v>-39</v>
      </c>
      <c r="P90" s="87" t="n">
        <f aca="false">O90/(J90+G90+D90+1)</f>
        <v>-0.975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755</v>
      </c>
      <c r="B91" s="96" t="s">
        <v>17</v>
      </c>
      <c r="C91" s="85" t="n">
        <v>50</v>
      </c>
      <c r="D91" s="86" t="n">
        <v>56</v>
      </c>
      <c r="E91" s="93" t="n">
        <v>-6</v>
      </c>
      <c r="F91" s="85" t="n">
        <v>50</v>
      </c>
      <c r="G91" s="86" t="n">
        <v>56</v>
      </c>
      <c r="H91" s="93" t="n">
        <v>-6</v>
      </c>
      <c r="I91" s="85" t="n">
        <v>50</v>
      </c>
      <c r="J91" s="86" t="n">
        <v>56</v>
      </c>
      <c r="K91" s="93" t="n">
        <v>-6</v>
      </c>
      <c r="L91" s="85" t="n">
        <v>50</v>
      </c>
      <c r="M91" s="86" t="n">
        <v>56</v>
      </c>
      <c r="N91" s="93" t="n">
        <v>-6</v>
      </c>
      <c r="O91" s="85" t="n">
        <f aca="false">K91+H91+E91</f>
        <v>-18</v>
      </c>
      <c r="P91" s="87" t="n">
        <f aca="false">O91/(J91+G91+D91+1)</f>
        <v>-0.106508875739645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779</v>
      </c>
      <c r="B92" s="96" t="s">
        <v>17</v>
      </c>
      <c r="C92" s="85" t="n">
        <v>0</v>
      </c>
      <c r="D92" s="86" t="n">
        <v>0</v>
      </c>
      <c r="E92" s="93" t="n">
        <v>0</v>
      </c>
      <c r="F92" s="85" t="n">
        <v>0</v>
      </c>
      <c r="G92" s="86" t="n">
        <v>0</v>
      </c>
      <c r="H92" s="93" t="n">
        <v>0</v>
      </c>
      <c r="I92" s="85" t="n">
        <v>0</v>
      </c>
      <c r="J92" s="86" t="n">
        <v>0</v>
      </c>
      <c r="K92" s="93" t="n">
        <v>0</v>
      </c>
      <c r="L92" s="85" t="n">
        <v>0</v>
      </c>
      <c r="M92" s="86" t="n">
        <v>0</v>
      </c>
      <c r="N92" s="93" t="n">
        <v>0</v>
      </c>
      <c r="O92" s="85" t="n">
        <f aca="false">K92+H92+E92</f>
        <v>0</v>
      </c>
      <c r="P92" s="87" t="n">
        <f aca="false">O92/(J92+G92+D92+1)</f>
        <v>0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854</v>
      </c>
      <c r="B93" s="96" t="s">
        <v>17</v>
      </c>
      <c r="C93" s="85" t="n">
        <v>0</v>
      </c>
      <c r="D93" s="86" t="n">
        <v>0</v>
      </c>
      <c r="E93" s="93" t="n">
        <v>0</v>
      </c>
      <c r="F93" s="85" t="n">
        <v>0</v>
      </c>
      <c r="G93" s="86" t="n">
        <v>0</v>
      </c>
      <c r="H93" s="93" t="n">
        <v>0</v>
      </c>
      <c r="I93" s="85" t="n">
        <v>0</v>
      </c>
      <c r="J93" s="86" t="n">
        <v>0</v>
      </c>
      <c r="K93" s="93" t="n">
        <v>0</v>
      </c>
      <c r="L93" s="85" t="n">
        <v>0</v>
      </c>
      <c r="M93" s="86" t="n">
        <v>0</v>
      </c>
      <c r="N93" s="93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858</v>
      </c>
      <c r="B94" s="96" t="s">
        <v>17</v>
      </c>
      <c r="C94" s="85" t="n">
        <v>1000</v>
      </c>
      <c r="D94" s="86" t="n">
        <v>1260</v>
      </c>
      <c r="E94" s="93" t="n">
        <v>-260</v>
      </c>
      <c r="F94" s="85" t="n">
        <v>750</v>
      </c>
      <c r="G94" s="86" t="n">
        <v>1260</v>
      </c>
      <c r="H94" s="93" t="n">
        <v>-510</v>
      </c>
      <c r="I94" s="85" t="n">
        <v>0</v>
      </c>
      <c r="J94" s="86" t="n">
        <v>0</v>
      </c>
      <c r="K94" s="93" t="n">
        <v>0</v>
      </c>
      <c r="L94" s="85" t="n">
        <v>0</v>
      </c>
      <c r="M94" s="86" t="n">
        <v>0</v>
      </c>
      <c r="N94" s="93" t="n">
        <v>0</v>
      </c>
      <c r="O94" s="85" t="n">
        <f aca="false">K94+H94+E94</f>
        <v>-770</v>
      </c>
      <c r="P94" s="87" t="n">
        <f aca="false">O94/(J94+G94+D94+1)</f>
        <v>-0.305434351447838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886</v>
      </c>
      <c r="B95" s="96" t="s">
        <v>17</v>
      </c>
      <c r="C95" s="85" t="n">
        <v>375</v>
      </c>
      <c r="D95" s="86" t="n">
        <v>329</v>
      </c>
      <c r="E95" s="93" t="n">
        <v>46</v>
      </c>
      <c r="F95" s="85" t="n">
        <v>400</v>
      </c>
      <c r="G95" s="86" t="n">
        <v>475</v>
      </c>
      <c r="H95" s="93" t="n">
        <v>-75</v>
      </c>
      <c r="I95" s="85" t="n">
        <v>100</v>
      </c>
      <c r="J95" s="86" t="n">
        <v>57</v>
      </c>
      <c r="K95" s="93" t="n">
        <v>43</v>
      </c>
      <c r="L95" s="85" t="n">
        <v>75</v>
      </c>
      <c r="M95" s="86" t="n">
        <v>29</v>
      </c>
      <c r="N95" s="93" t="n">
        <v>46</v>
      </c>
      <c r="O95" s="85" t="n">
        <f aca="false">K95+H95+E95</f>
        <v>14</v>
      </c>
      <c r="P95" s="87" t="n">
        <f aca="false">O95/(J95+G95+D95+1)</f>
        <v>0.0162412993039443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915</v>
      </c>
      <c r="B96" s="96" t="s">
        <v>17</v>
      </c>
      <c r="C96" s="85" t="n">
        <v>0</v>
      </c>
      <c r="D96" s="86" t="n">
        <v>0</v>
      </c>
      <c r="E96" s="93" t="n">
        <v>0</v>
      </c>
      <c r="F96" s="85" t="n">
        <v>0</v>
      </c>
      <c r="G96" s="86" t="n">
        <v>0</v>
      </c>
      <c r="H96" s="93" t="n">
        <v>0</v>
      </c>
      <c r="I96" s="85" t="n">
        <v>0</v>
      </c>
      <c r="J96" s="86" t="n">
        <v>0</v>
      </c>
      <c r="K96" s="93" t="n">
        <v>0</v>
      </c>
      <c r="L96" s="85" t="n">
        <v>0</v>
      </c>
      <c r="M96" s="86" t="n">
        <v>0</v>
      </c>
      <c r="N96" s="93" t="n">
        <v>0</v>
      </c>
      <c r="O96" s="85" t="n">
        <f aca="false">K96+H96+E96</f>
        <v>0</v>
      </c>
      <c r="P96" s="87" t="n">
        <f aca="false">O96/(J96+G96+D96+1)</f>
        <v>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938</v>
      </c>
      <c r="B97" s="96" t="s">
        <v>17</v>
      </c>
      <c r="C97" s="85" t="n">
        <v>0</v>
      </c>
      <c r="D97" s="86" t="n">
        <v>0</v>
      </c>
      <c r="E97" s="93" t="n">
        <v>0</v>
      </c>
      <c r="F97" s="85" t="n">
        <v>0</v>
      </c>
      <c r="G97" s="86" t="n">
        <v>0</v>
      </c>
      <c r="H97" s="93" t="n">
        <v>0</v>
      </c>
      <c r="I97" s="85" t="n">
        <v>0</v>
      </c>
      <c r="J97" s="86" t="n">
        <v>0</v>
      </c>
      <c r="K97" s="93" t="n">
        <v>0</v>
      </c>
      <c r="L97" s="85" t="n">
        <v>0</v>
      </c>
      <c r="M97" s="86" t="n">
        <v>0</v>
      </c>
      <c r="N97" s="93" t="n">
        <v>0</v>
      </c>
      <c r="O97" s="85" t="n">
        <f aca="false">K97+H97+E97</f>
        <v>0</v>
      </c>
      <c r="P97" s="87" t="n">
        <f aca="false">O97/(J97+G97+D97+1)</f>
        <v>0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944</v>
      </c>
      <c r="B98" s="96" t="s">
        <v>17</v>
      </c>
      <c r="C98" s="85" t="n">
        <v>2425</v>
      </c>
      <c r="D98" s="86" t="n">
        <v>2640</v>
      </c>
      <c r="E98" s="93" t="n">
        <v>-215</v>
      </c>
      <c r="F98" s="85" t="n">
        <v>2800</v>
      </c>
      <c r="G98" s="86" t="n">
        <v>2611</v>
      </c>
      <c r="H98" s="93" t="n">
        <v>189</v>
      </c>
      <c r="I98" s="85" t="n">
        <v>2600</v>
      </c>
      <c r="J98" s="86" t="n">
        <v>2593</v>
      </c>
      <c r="K98" s="93" t="n">
        <v>7</v>
      </c>
      <c r="L98" s="85" t="n">
        <v>2600</v>
      </c>
      <c r="M98" s="86" t="n">
        <v>2547</v>
      </c>
      <c r="N98" s="93" t="n">
        <v>53</v>
      </c>
      <c r="O98" s="85" t="n">
        <f aca="false">K98+H98+E98</f>
        <v>-19</v>
      </c>
      <c r="P98" s="87" t="n">
        <f aca="false">O98/(J98+G98+D98+1)</f>
        <v>-0.0024219247928617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949</v>
      </c>
      <c r="B99" s="96" t="s">
        <v>17</v>
      </c>
      <c r="C99" s="85" t="n">
        <v>40</v>
      </c>
      <c r="D99" s="86" t="n">
        <v>56</v>
      </c>
      <c r="E99" s="93" t="n">
        <v>-16</v>
      </c>
      <c r="F99" s="85" t="n">
        <v>0</v>
      </c>
      <c r="G99" s="86" t="n">
        <v>58</v>
      </c>
      <c r="H99" s="93" t="n">
        <v>-58</v>
      </c>
      <c r="I99" s="85" t="n">
        <v>30</v>
      </c>
      <c r="J99" s="86" t="n">
        <v>58</v>
      </c>
      <c r="K99" s="93" t="n">
        <v>-28</v>
      </c>
      <c r="L99" s="85" t="n">
        <v>30</v>
      </c>
      <c r="M99" s="86" t="n">
        <v>7</v>
      </c>
      <c r="N99" s="93" t="n">
        <v>23</v>
      </c>
      <c r="O99" s="85" t="n">
        <f aca="false">K99+H99+E99</f>
        <v>-102</v>
      </c>
      <c r="P99" s="87" t="n">
        <f aca="false">O99/(J99+G99+D99+1)</f>
        <v>-0.589595375722543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988</v>
      </c>
      <c r="B100" s="96" t="s">
        <v>17</v>
      </c>
      <c r="C100" s="85" t="n">
        <v>0</v>
      </c>
      <c r="D100" s="86" t="n">
        <v>0</v>
      </c>
      <c r="E100" s="93" t="n">
        <v>0</v>
      </c>
      <c r="F100" s="85" t="n">
        <v>0</v>
      </c>
      <c r="G100" s="86" t="n">
        <v>0</v>
      </c>
      <c r="H100" s="93" t="n">
        <v>0</v>
      </c>
      <c r="I100" s="85" t="n">
        <v>0</v>
      </c>
      <c r="J100" s="86" t="n">
        <v>0</v>
      </c>
      <c r="K100" s="93" t="n">
        <v>0</v>
      </c>
      <c r="L100" s="85" t="n">
        <v>0</v>
      </c>
      <c r="M100" s="86" t="n">
        <v>0</v>
      </c>
      <c r="N100" s="93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995</v>
      </c>
      <c r="B101" s="96" t="s">
        <v>17</v>
      </c>
      <c r="C101" s="85" t="n">
        <v>1150</v>
      </c>
      <c r="D101" s="86" t="n">
        <v>826</v>
      </c>
      <c r="E101" s="93" t="n">
        <v>324</v>
      </c>
      <c r="F101" s="85" t="n">
        <v>700</v>
      </c>
      <c r="G101" s="86" t="n">
        <v>658</v>
      </c>
      <c r="H101" s="93" t="n">
        <v>42</v>
      </c>
      <c r="I101" s="85" t="n">
        <v>0</v>
      </c>
      <c r="J101" s="86" t="n">
        <v>0</v>
      </c>
      <c r="K101" s="93" t="n">
        <v>0</v>
      </c>
      <c r="L101" s="85" t="n">
        <v>0</v>
      </c>
      <c r="M101" s="86" t="n">
        <v>35</v>
      </c>
      <c r="N101" s="93" t="n">
        <v>-35</v>
      </c>
      <c r="O101" s="85" t="n">
        <f aca="false">K101+H101+E101</f>
        <v>366</v>
      </c>
      <c r="P101" s="87" t="n">
        <f aca="false">O101/(J101+G101+D101+1)</f>
        <v>0.246464646464646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X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1011</v>
      </c>
      <c r="B102" s="96" t="s">
        <v>17</v>
      </c>
      <c r="C102" s="85" t="n">
        <v>1350</v>
      </c>
      <c r="D102" s="86" t="n">
        <v>1470</v>
      </c>
      <c r="E102" s="93" t="n">
        <v>-120</v>
      </c>
      <c r="F102" s="85" t="n">
        <v>1000</v>
      </c>
      <c r="G102" s="86" t="n">
        <v>673</v>
      </c>
      <c r="H102" s="93" t="n">
        <v>327</v>
      </c>
      <c r="I102" s="85" t="n">
        <v>40</v>
      </c>
      <c r="J102" s="86" t="n">
        <v>41</v>
      </c>
      <c r="K102" s="93" t="n">
        <v>-1</v>
      </c>
      <c r="L102" s="85" t="n">
        <v>40</v>
      </c>
      <c r="M102" s="86" t="n">
        <v>41</v>
      </c>
      <c r="N102" s="93" t="n">
        <v>-1</v>
      </c>
      <c r="O102" s="85" t="n">
        <f aca="false">K102+H102+E102</f>
        <v>206</v>
      </c>
      <c r="P102" s="87" t="n">
        <f aca="false">O102/(J102+G102+D102+1)</f>
        <v>0.094279176201373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1015</v>
      </c>
      <c r="B103" s="96" t="s">
        <v>17</v>
      </c>
      <c r="C103" s="85" t="n">
        <v>0</v>
      </c>
      <c r="D103" s="86" t="n">
        <v>0</v>
      </c>
      <c r="E103" s="93" t="n">
        <v>0</v>
      </c>
      <c r="F103" s="85" t="n">
        <v>0</v>
      </c>
      <c r="G103" s="86" t="n">
        <v>0</v>
      </c>
      <c r="H103" s="93" t="n">
        <v>0</v>
      </c>
      <c r="I103" s="85" t="n">
        <v>0</v>
      </c>
      <c r="J103" s="86" t="n">
        <v>0</v>
      </c>
      <c r="K103" s="93" t="n">
        <v>0</v>
      </c>
      <c r="L103" s="85" t="n">
        <v>0</v>
      </c>
      <c r="M103" s="86" t="n">
        <v>0</v>
      </c>
      <c r="N103" s="93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5328</v>
      </c>
      <c r="B104" s="96" t="s">
        <v>17</v>
      </c>
      <c r="C104" s="85" t="n">
        <v>0</v>
      </c>
      <c r="D104" s="86" t="n">
        <v>0</v>
      </c>
      <c r="E104" s="93" t="n">
        <v>0</v>
      </c>
      <c r="F104" s="85" t="n">
        <v>0</v>
      </c>
      <c r="G104" s="86" t="n">
        <v>0</v>
      </c>
      <c r="H104" s="93" t="n">
        <v>0</v>
      </c>
      <c r="I104" s="85" t="n">
        <v>0</v>
      </c>
      <c r="J104" s="86" t="n">
        <v>0</v>
      </c>
      <c r="K104" s="93" t="n">
        <v>0</v>
      </c>
      <c r="L104" s="85" t="n">
        <v>0</v>
      </c>
      <c r="M104" s="86" t="n">
        <v>0</v>
      </c>
      <c r="N104" s="93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5361</v>
      </c>
      <c r="B105" s="96" t="s">
        <v>17</v>
      </c>
      <c r="C105" s="85" t="n">
        <v>0</v>
      </c>
      <c r="D105" s="86" t="n">
        <v>713</v>
      </c>
      <c r="E105" s="93" t="n">
        <v>-713</v>
      </c>
      <c r="F105" s="85" t="n">
        <v>0</v>
      </c>
      <c r="G105" s="86" t="n">
        <v>702</v>
      </c>
      <c r="H105" s="93" t="n">
        <v>-702</v>
      </c>
      <c r="I105" s="85" t="n">
        <v>0</v>
      </c>
      <c r="J105" s="86" t="n">
        <v>688</v>
      </c>
      <c r="K105" s="93" t="n">
        <v>-688</v>
      </c>
      <c r="L105" s="85" t="n">
        <v>0</v>
      </c>
      <c r="M105" s="86" t="n">
        <v>683</v>
      </c>
      <c r="N105" s="93" t="n">
        <v>-683</v>
      </c>
      <c r="O105" s="85" t="n">
        <f aca="false">K105+H105+E105</f>
        <v>-2103</v>
      </c>
      <c r="P105" s="87" t="n">
        <f aca="false">O105/(J105+G105+D105+1)</f>
        <v>-0.999524714828897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5370</v>
      </c>
      <c r="B106" s="96" t="s">
        <v>17</v>
      </c>
      <c r="C106" s="85" t="n">
        <v>0</v>
      </c>
      <c r="D106" s="86" t="n">
        <v>8</v>
      </c>
      <c r="E106" s="93" t="n">
        <v>-8</v>
      </c>
      <c r="F106" s="85" t="n">
        <v>0</v>
      </c>
      <c r="G106" s="86" t="n">
        <v>0</v>
      </c>
      <c r="H106" s="93" t="n">
        <v>0</v>
      </c>
      <c r="I106" s="85" t="n">
        <v>0</v>
      </c>
      <c r="J106" s="86" t="n">
        <v>0</v>
      </c>
      <c r="K106" s="93" t="n">
        <v>0</v>
      </c>
      <c r="L106" s="85" t="n">
        <v>0</v>
      </c>
      <c r="M106" s="86" t="n">
        <v>0</v>
      </c>
      <c r="N106" s="93" t="n">
        <v>0</v>
      </c>
      <c r="O106" s="85" t="n">
        <f aca="false">K106+H106+E106</f>
        <v>-8</v>
      </c>
      <c r="P106" s="87" t="n">
        <f aca="false">O106/(J106+G106+D106+1)</f>
        <v>-0.888888888888889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5973</v>
      </c>
      <c r="B107" s="96" t="s">
        <v>17</v>
      </c>
      <c r="C107" s="85" t="n">
        <v>166</v>
      </c>
      <c r="D107" s="86" t="n">
        <v>291</v>
      </c>
      <c r="E107" s="93" t="n">
        <v>-125</v>
      </c>
      <c r="F107" s="85" t="n">
        <v>166</v>
      </c>
      <c r="G107" s="86" t="n">
        <v>170</v>
      </c>
      <c r="H107" s="93" t="n">
        <v>-4</v>
      </c>
      <c r="I107" s="85" t="n">
        <v>166</v>
      </c>
      <c r="J107" s="86" t="n">
        <v>138</v>
      </c>
      <c r="K107" s="93" t="n">
        <v>28</v>
      </c>
      <c r="L107" s="85" t="n">
        <v>166</v>
      </c>
      <c r="M107" s="86" t="n">
        <v>66</v>
      </c>
      <c r="N107" s="93" t="n">
        <v>100</v>
      </c>
      <c r="O107" s="85" t="n">
        <f aca="false">K107+H107+E107</f>
        <v>-101</v>
      </c>
      <c r="P107" s="87" t="n">
        <f aca="false">O107/(J107+G107+D107+1)</f>
        <v>-0.168333333333333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6063</v>
      </c>
      <c r="B108" s="96" t="s">
        <v>17</v>
      </c>
      <c r="C108" s="85" t="n">
        <v>0</v>
      </c>
      <c r="D108" s="86" t="n">
        <v>0</v>
      </c>
      <c r="E108" s="93" t="n">
        <v>0</v>
      </c>
      <c r="F108" s="85" t="n">
        <v>0</v>
      </c>
      <c r="G108" s="86" t="n">
        <v>0</v>
      </c>
      <c r="H108" s="93" t="n">
        <v>0</v>
      </c>
      <c r="I108" s="85" t="n">
        <v>0</v>
      </c>
      <c r="J108" s="86" t="n">
        <v>0</v>
      </c>
      <c r="K108" s="93" t="n">
        <v>0</v>
      </c>
      <c r="L108" s="85" t="n">
        <v>0</v>
      </c>
      <c r="M108" s="86" t="n">
        <v>0</v>
      </c>
      <c r="N108" s="93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6583</v>
      </c>
      <c r="B109" s="96" t="s">
        <v>17</v>
      </c>
      <c r="C109" s="85" t="n">
        <v>0</v>
      </c>
      <c r="D109" s="86" t="n">
        <v>0</v>
      </c>
      <c r="E109" s="93" t="n">
        <v>0</v>
      </c>
      <c r="F109" s="85" t="n">
        <v>0</v>
      </c>
      <c r="G109" s="86" t="n">
        <v>0</v>
      </c>
      <c r="H109" s="93" t="n">
        <v>0</v>
      </c>
      <c r="I109" s="85" t="n">
        <v>0</v>
      </c>
      <c r="J109" s="86" t="n">
        <v>0</v>
      </c>
      <c r="K109" s="93" t="n">
        <v>0</v>
      </c>
      <c r="L109" s="85" t="n">
        <v>0</v>
      </c>
      <c r="M109" s="86" t="n">
        <v>0</v>
      </c>
      <c r="N109" s="93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7602</v>
      </c>
      <c r="B110" s="96" t="s">
        <v>17</v>
      </c>
      <c r="C110" s="85" t="n">
        <v>44000</v>
      </c>
      <c r="D110" s="86" t="n">
        <v>44474</v>
      </c>
      <c r="E110" s="93" t="n">
        <v>-474</v>
      </c>
      <c r="F110" s="85" t="n">
        <v>44470</v>
      </c>
      <c r="G110" s="86" t="n">
        <v>37121</v>
      </c>
      <c r="H110" s="93" t="n">
        <v>7349</v>
      </c>
      <c r="I110" s="85" t="n">
        <v>10000</v>
      </c>
      <c r="J110" s="86" t="n">
        <v>9958</v>
      </c>
      <c r="K110" s="93" t="n">
        <v>42</v>
      </c>
      <c r="L110" s="85" t="n">
        <v>9000</v>
      </c>
      <c r="M110" s="86" t="n">
        <v>10717</v>
      </c>
      <c r="N110" s="93" t="n">
        <v>-1717</v>
      </c>
      <c r="O110" s="85" t="n">
        <f aca="false">K110+H110+E110</f>
        <v>6917</v>
      </c>
      <c r="P110" s="87" t="n">
        <f aca="false">O110/(J110+G110+D110+1)</f>
        <v>0.0755510409157437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X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7604</v>
      </c>
      <c r="B111" s="96" t="s">
        <v>17</v>
      </c>
      <c r="C111" s="85" t="n">
        <v>40854</v>
      </c>
      <c r="D111" s="86" t="n">
        <v>53553</v>
      </c>
      <c r="E111" s="93" t="n">
        <v>-12699</v>
      </c>
      <c r="F111" s="85" t="n">
        <v>51125</v>
      </c>
      <c r="G111" s="86" t="n">
        <v>44175</v>
      </c>
      <c r="H111" s="93" t="n">
        <v>6950</v>
      </c>
      <c r="I111" s="85" t="n">
        <v>50021</v>
      </c>
      <c r="J111" s="86" t="n">
        <v>54008</v>
      </c>
      <c r="K111" s="93" t="n">
        <v>-3987</v>
      </c>
      <c r="L111" s="85" t="n">
        <v>51019</v>
      </c>
      <c r="M111" s="86" t="n">
        <v>55666</v>
      </c>
      <c r="N111" s="93" t="n">
        <v>-4647</v>
      </c>
      <c r="O111" s="85" t="n">
        <f aca="false">K111+H111+E111</f>
        <v>-9736</v>
      </c>
      <c r="P111" s="87" t="n">
        <f aca="false">O111/(J111+G111+D111+1)</f>
        <v>-0.0641636515813546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7610</v>
      </c>
      <c r="B112" s="96" t="s">
        <v>17</v>
      </c>
      <c r="C112" s="85" t="n">
        <v>0</v>
      </c>
      <c r="D112" s="86" t="n">
        <v>0</v>
      </c>
      <c r="E112" s="93" t="n">
        <v>0</v>
      </c>
      <c r="F112" s="85" t="n">
        <v>0</v>
      </c>
      <c r="G112" s="86" t="n">
        <v>0</v>
      </c>
      <c r="H112" s="93" t="n">
        <v>0</v>
      </c>
      <c r="I112" s="85" t="n">
        <v>0</v>
      </c>
      <c r="J112" s="86" t="n">
        <v>0</v>
      </c>
      <c r="K112" s="93" t="n">
        <v>0</v>
      </c>
      <c r="L112" s="85" t="n">
        <v>0</v>
      </c>
      <c r="M112" s="86" t="n">
        <v>0</v>
      </c>
      <c r="N112" s="93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7614</v>
      </c>
      <c r="B113" s="96" t="s">
        <v>17</v>
      </c>
      <c r="C113" s="85" t="n">
        <v>0</v>
      </c>
      <c r="D113" s="86" t="n">
        <v>0</v>
      </c>
      <c r="E113" s="93" t="n">
        <v>0</v>
      </c>
      <c r="F113" s="85" t="n">
        <v>0</v>
      </c>
      <c r="G113" s="86" t="n">
        <v>0</v>
      </c>
      <c r="H113" s="93" t="n">
        <v>0</v>
      </c>
      <c r="I113" s="85" t="n">
        <v>0</v>
      </c>
      <c r="J113" s="86" t="n">
        <v>0</v>
      </c>
      <c r="K113" s="93" t="n">
        <v>0</v>
      </c>
      <c r="L113" s="85" t="n">
        <v>0</v>
      </c>
      <c r="M113" s="86" t="n">
        <v>0</v>
      </c>
      <c r="N113" s="93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8556</v>
      </c>
      <c r="B114" s="96" t="s">
        <v>17</v>
      </c>
      <c r="C114" s="85" t="n">
        <v>0</v>
      </c>
      <c r="D114" s="86" t="n">
        <v>0</v>
      </c>
      <c r="E114" s="93" t="n">
        <v>0</v>
      </c>
      <c r="F114" s="85" t="n">
        <v>0</v>
      </c>
      <c r="G114" s="86" t="n">
        <v>0</v>
      </c>
      <c r="H114" s="93" t="n">
        <v>0</v>
      </c>
      <c r="I114" s="85" t="n">
        <v>0</v>
      </c>
      <c r="J114" s="86" t="n">
        <v>0</v>
      </c>
      <c r="K114" s="93" t="n">
        <v>0</v>
      </c>
      <c r="L114" s="85" t="n">
        <v>0</v>
      </c>
      <c r="M114" s="86" t="n">
        <v>0</v>
      </c>
      <c r="N114" s="93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8576</v>
      </c>
      <c r="B115" s="96" t="s">
        <v>17</v>
      </c>
      <c r="C115" s="85" t="n">
        <v>0</v>
      </c>
      <c r="D115" s="86" t="n">
        <v>0</v>
      </c>
      <c r="E115" s="93" t="n">
        <v>0</v>
      </c>
      <c r="F115" s="85" t="n">
        <v>0</v>
      </c>
      <c r="G115" s="86" t="n">
        <v>0</v>
      </c>
      <c r="H115" s="93" t="n">
        <v>0</v>
      </c>
      <c r="I115" s="85" t="n">
        <v>0</v>
      </c>
      <c r="J115" s="86" t="n">
        <v>0</v>
      </c>
      <c r="K115" s="93" t="n">
        <v>0</v>
      </c>
      <c r="L115" s="85" t="n">
        <v>0</v>
      </c>
      <c r="M115" s="86" t="n">
        <v>0</v>
      </c>
      <c r="N115" s="93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8577</v>
      </c>
      <c r="B116" s="96" t="s">
        <v>17</v>
      </c>
      <c r="C116" s="85" t="n">
        <v>0</v>
      </c>
      <c r="D116" s="86" t="n">
        <v>0</v>
      </c>
      <c r="E116" s="93" t="n">
        <v>0</v>
      </c>
      <c r="F116" s="85" t="n">
        <v>0</v>
      </c>
      <c r="G116" s="86" t="n">
        <v>0</v>
      </c>
      <c r="H116" s="93" t="n">
        <v>0</v>
      </c>
      <c r="I116" s="85" t="n">
        <v>0</v>
      </c>
      <c r="J116" s="86" t="n">
        <v>0</v>
      </c>
      <c r="K116" s="93" t="n">
        <v>0</v>
      </c>
      <c r="L116" s="85" t="n">
        <v>0</v>
      </c>
      <c r="M116" s="86" t="n">
        <v>0</v>
      </c>
      <c r="N116" s="93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85"/>
      <c r="U116" s="93"/>
    </row>
    <row r="117" customFormat="false" ht="17" hidden="false" customHeight="false" outlineLevel="0" collapsed="false">
      <c r="A117" s="76" t="n">
        <v>8578</v>
      </c>
      <c r="B117" s="96" t="s">
        <v>17</v>
      </c>
      <c r="C117" s="85" t="n">
        <v>0</v>
      </c>
      <c r="D117" s="86" t="n">
        <v>0</v>
      </c>
      <c r="E117" s="93" t="n">
        <v>0</v>
      </c>
      <c r="F117" s="85" t="n">
        <v>0</v>
      </c>
      <c r="G117" s="86" t="n">
        <v>0</v>
      </c>
      <c r="H117" s="93" t="n">
        <v>0</v>
      </c>
      <c r="I117" s="85" t="n">
        <v>0</v>
      </c>
      <c r="J117" s="86" t="n">
        <v>0</v>
      </c>
      <c r="K117" s="93" t="n">
        <v>0</v>
      </c>
      <c r="L117" s="85" t="n">
        <v>0</v>
      </c>
      <c r="M117" s="86" t="n">
        <v>0</v>
      </c>
      <c r="N117" s="93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8579</v>
      </c>
      <c r="B118" s="96" t="s">
        <v>17</v>
      </c>
      <c r="C118" s="85" t="n">
        <v>0</v>
      </c>
      <c r="D118" s="86" t="n">
        <v>0</v>
      </c>
      <c r="E118" s="93" t="n">
        <v>0</v>
      </c>
      <c r="F118" s="85" t="n">
        <v>0</v>
      </c>
      <c r="G118" s="86" t="n">
        <v>0</v>
      </c>
      <c r="H118" s="93" t="n">
        <v>0</v>
      </c>
      <c r="I118" s="85" t="n">
        <v>0</v>
      </c>
      <c r="J118" s="86" t="n">
        <v>0</v>
      </c>
      <c r="K118" s="93" t="n">
        <v>0</v>
      </c>
      <c r="L118" s="85" t="n">
        <v>0</v>
      </c>
      <c r="M118" s="86" t="n">
        <v>0</v>
      </c>
      <c r="N118" s="93" t="n">
        <v>0</v>
      </c>
      <c r="O118" s="85" t="n">
        <f aca="false">K118+H118+E118</f>
        <v>0</v>
      </c>
      <c r="P118" s="87" t="n">
        <f aca="false">O118/(J118+G118+D118+1)</f>
        <v>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8580</v>
      </c>
      <c r="B119" s="96" t="s">
        <v>17</v>
      </c>
      <c r="C119" s="85" t="n">
        <v>0</v>
      </c>
      <c r="D119" s="86" t="n">
        <v>0</v>
      </c>
      <c r="E119" s="93" t="n">
        <v>0</v>
      </c>
      <c r="F119" s="85" t="n">
        <v>0</v>
      </c>
      <c r="G119" s="86" t="n">
        <v>0</v>
      </c>
      <c r="H119" s="93" t="n">
        <v>0</v>
      </c>
      <c r="I119" s="85" t="n">
        <v>0</v>
      </c>
      <c r="J119" s="86" t="n">
        <v>0</v>
      </c>
      <c r="K119" s="93" t="n">
        <v>0</v>
      </c>
      <c r="L119" s="85" t="n">
        <v>0</v>
      </c>
      <c r="M119" s="86" t="n">
        <v>0</v>
      </c>
      <c r="N119" s="93" t="n">
        <v>0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8916</v>
      </c>
      <c r="B120" s="96" t="s">
        <v>17</v>
      </c>
      <c r="C120" s="85" t="n">
        <v>0</v>
      </c>
      <c r="D120" s="86" t="n">
        <v>0</v>
      </c>
      <c r="E120" s="93" t="n">
        <v>0</v>
      </c>
      <c r="F120" s="85" t="n">
        <v>0</v>
      </c>
      <c r="G120" s="86" t="n">
        <v>3</v>
      </c>
      <c r="H120" s="93" t="n">
        <v>-3</v>
      </c>
      <c r="I120" s="85" t="n">
        <v>0</v>
      </c>
      <c r="J120" s="86" t="n">
        <v>0</v>
      </c>
      <c r="K120" s="93" t="n">
        <v>0</v>
      </c>
      <c r="L120" s="85" t="n">
        <v>0</v>
      </c>
      <c r="M120" s="86" t="n">
        <v>0</v>
      </c>
      <c r="N120" s="93" t="n">
        <v>0</v>
      </c>
      <c r="O120" s="85" t="n">
        <f aca="false">K120+H120+E120</f>
        <v>-3</v>
      </c>
      <c r="P120" s="87" t="n">
        <f aca="false">O120/(J120+G120+D120+1)</f>
        <v>-0.75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10556</v>
      </c>
      <c r="B121" s="96" t="s">
        <v>17</v>
      </c>
      <c r="C121" s="85" t="n">
        <v>0</v>
      </c>
      <c r="D121" s="86" t="n">
        <v>0</v>
      </c>
      <c r="E121" s="93" t="n">
        <v>0</v>
      </c>
      <c r="F121" s="85" t="n">
        <v>0</v>
      </c>
      <c r="G121" s="86" t="n">
        <v>0</v>
      </c>
      <c r="H121" s="93" t="n">
        <v>0</v>
      </c>
      <c r="I121" s="85" t="n">
        <v>0</v>
      </c>
      <c r="J121" s="86" t="n">
        <v>0</v>
      </c>
      <c r="K121" s="93" t="n">
        <v>0</v>
      </c>
      <c r="L121" s="85" t="n">
        <v>0</v>
      </c>
      <c r="M121" s="86" t="n">
        <v>0</v>
      </c>
      <c r="N121" s="93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13556</v>
      </c>
      <c r="B122" s="96" t="s">
        <v>17</v>
      </c>
      <c r="C122" s="85" t="n">
        <v>0</v>
      </c>
      <c r="D122" s="86" t="n">
        <v>0</v>
      </c>
      <c r="E122" s="93" t="n">
        <v>0</v>
      </c>
      <c r="F122" s="85" t="n">
        <v>0</v>
      </c>
      <c r="G122" s="86" t="n">
        <v>0</v>
      </c>
      <c r="H122" s="93" t="n">
        <v>0</v>
      </c>
      <c r="I122" s="85" t="n">
        <v>0</v>
      </c>
      <c r="J122" s="86" t="n">
        <v>0</v>
      </c>
      <c r="K122" s="93" t="n">
        <v>0</v>
      </c>
      <c r="L122" s="85" t="n">
        <v>0</v>
      </c>
      <c r="M122" s="86" t="n">
        <v>0</v>
      </c>
      <c r="N122" s="93" t="n">
        <v>0</v>
      </c>
      <c r="O122" s="85" t="n">
        <f aca="false">K122+H122+E122</f>
        <v>0</v>
      </c>
      <c r="P122" s="87" t="n">
        <f aca="false">O122/(J122+G122+D122+1)</f>
        <v>0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18287</v>
      </c>
      <c r="B123" s="96" t="s">
        <v>17</v>
      </c>
      <c r="C123" s="85" t="n">
        <v>0</v>
      </c>
      <c r="D123" s="86" t="n">
        <v>0</v>
      </c>
      <c r="E123" s="93" t="n">
        <v>0</v>
      </c>
      <c r="F123" s="85" t="n">
        <v>0</v>
      </c>
      <c r="G123" s="86" t="n">
        <v>0</v>
      </c>
      <c r="H123" s="93" t="n">
        <v>0</v>
      </c>
      <c r="I123" s="85" t="n">
        <v>0</v>
      </c>
      <c r="J123" s="86" t="n">
        <v>0</v>
      </c>
      <c r="K123" s="93" t="n">
        <v>0</v>
      </c>
      <c r="L123" s="85" t="n">
        <v>0</v>
      </c>
      <c r="M123" s="86" t="n">
        <v>0</v>
      </c>
      <c r="N123" s="93" t="n">
        <v>0</v>
      </c>
      <c r="O123" s="85" t="n">
        <f aca="false">K123+H123+E123</f>
        <v>0</v>
      </c>
      <c r="P123" s="87" t="n">
        <f aca="false">O123/(J123+G123+D123+1)</f>
        <v>0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18586</v>
      </c>
      <c r="B124" s="96" t="s">
        <v>17</v>
      </c>
      <c r="C124" s="85" t="n">
        <v>0</v>
      </c>
      <c r="D124" s="86" t="n">
        <v>0</v>
      </c>
      <c r="E124" s="93" t="n">
        <v>0</v>
      </c>
      <c r="F124" s="85" t="n">
        <v>0</v>
      </c>
      <c r="G124" s="86" t="n">
        <v>0</v>
      </c>
      <c r="H124" s="93" t="n">
        <v>0</v>
      </c>
      <c r="I124" s="85" t="n">
        <v>0</v>
      </c>
      <c r="J124" s="86" t="n">
        <v>0</v>
      </c>
      <c r="K124" s="93" t="n">
        <v>0</v>
      </c>
      <c r="L124" s="85" t="n">
        <v>0</v>
      </c>
      <c r="M124" s="86" t="n">
        <v>0</v>
      </c>
      <c r="N124" s="93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19307</v>
      </c>
      <c r="B125" s="96" t="s">
        <v>17</v>
      </c>
      <c r="C125" s="85" t="n">
        <v>200</v>
      </c>
      <c r="D125" s="86" t="n">
        <v>433</v>
      </c>
      <c r="E125" s="93" t="n">
        <v>-233</v>
      </c>
      <c r="F125" s="85" t="n">
        <v>200</v>
      </c>
      <c r="G125" s="86" t="n">
        <v>161</v>
      </c>
      <c r="H125" s="93" t="n">
        <v>39</v>
      </c>
      <c r="I125" s="85" t="n">
        <v>0</v>
      </c>
      <c r="J125" s="86" t="n">
        <v>0</v>
      </c>
      <c r="K125" s="93" t="n">
        <v>0</v>
      </c>
      <c r="L125" s="85" t="n">
        <v>0</v>
      </c>
      <c r="M125" s="86" t="n">
        <v>0</v>
      </c>
      <c r="N125" s="93" t="n">
        <v>0</v>
      </c>
      <c r="O125" s="85" t="n">
        <f aca="false">K125+H125+E125</f>
        <v>-194</v>
      </c>
      <c r="P125" s="87" t="n">
        <f aca="false">O125/(J125+G125+D125+1)</f>
        <v>-0.326050420168067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20206</v>
      </c>
      <c r="B126" s="96" t="s">
        <v>17</v>
      </c>
      <c r="C126" s="85" t="n">
        <v>0</v>
      </c>
      <c r="D126" s="86" t="n">
        <v>78</v>
      </c>
      <c r="E126" s="93" t="n">
        <v>-78</v>
      </c>
      <c r="F126" s="85" t="n">
        <v>0</v>
      </c>
      <c r="G126" s="86" t="n">
        <v>81</v>
      </c>
      <c r="H126" s="93" t="n">
        <v>-81</v>
      </c>
      <c r="I126" s="85" t="n">
        <v>0</v>
      </c>
      <c r="J126" s="86" t="n">
        <v>24</v>
      </c>
      <c r="K126" s="93" t="n">
        <v>-24</v>
      </c>
      <c r="L126" s="85" t="n">
        <v>0</v>
      </c>
      <c r="M126" s="86" t="n">
        <v>6</v>
      </c>
      <c r="N126" s="93" t="n">
        <v>-6</v>
      </c>
      <c r="O126" s="85" t="n">
        <f aca="false">K126+H126+E126</f>
        <v>-183</v>
      </c>
      <c r="P126" s="87" t="n">
        <f aca="false">O126/(J126+G126+D126+1)</f>
        <v>-0.994565217391304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26909</v>
      </c>
      <c r="B127" s="96" t="s">
        <v>17</v>
      </c>
      <c r="C127" s="85" t="n">
        <v>0</v>
      </c>
      <c r="D127" s="86" t="n">
        <v>0</v>
      </c>
      <c r="E127" s="93" t="n">
        <v>0</v>
      </c>
      <c r="F127" s="85" t="n">
        <v>0</v>
      </c>
      <c r="G127" s="86" t="n">
        <v>0</v>
      </c>
      <c r="H127" s="93" t="n">
        <v>0</v>
      </c>
      <c r="I127" s="85" t="n">
        <v>0</v>
      </c>
      <c r="J127" s="86" t="n">
        <v>40</v>
      </c>
      <c r="K127" s="93" t="n">
        <v>-40</v>
      </c>
      <c r="L127" s="85" t="n">
        <v>0</v>
      </c>
      <c r="M127" s="86" t="n">
        <v>71</v>
      </c>
      <c r="N127" s="93" t="n">
        <v>-71</v>
      </c>
      <c r="O127" s="85" t="n">
        <f aca="false">K127+H127+E127</f>
        <v>-40</v>
      </c>
      <c r="P127" s="87" t="n">
        <f aca="false">O127/(J127+G127+D127+1)</f>
        <v>-0.975609756097561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29329</v>
      </c>
      <c r="B128" s="96" t="s">
        <v>17</v>
      </c>
      <c r="C128" s="85" t="n">
        <v>0</v>
      </c>
      <c r="D128" s="86" t="n">
        <v>0</v>
      </c>
      <c r="E128" s="93" t="n">
        <v>0</v>
      </c>
      <c r="F128" s="85" t="n">
        <v>0</v>
      </c>
      <c r="G128" s="86" t="n">
        <v>0</v>
      </c>
      <c r="H128" s="93" t="n">
        <v>0</v>
      </c>
      <c r="I128" s="85" t="n">
        <v>0</v>
      </c>
      <c r="J128" s="86" t="n">
        <v>0</v>
      </c>
      <c r="K128" s="93" t="n">
        <v>0</v>
      </c>
      <c r="L128" s="85" t="n">
        <v>0</v>
      </c>
      <c r="M128" s="86" t="n">
        <v>0</v>
      </c>
      <c r="N128" s="93" t="n">
        <v>0</v>
      </c>
      <c r="O128" s="85" t="n">
        <f aca="false">K128+H128+E128</f>
        <v>0</v>
      </c>
      <c r="P128" s="87" t="n">
        <f aca="false">O128/(J128+G128+D128+1)</f>
        <v>0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30511</v>
      </c>
      <c r="B129" s="96" t="s">
        <v>17</v>
      </c>
      <c r="C129" s="85" t="n">
        <v>0</v>
      </c>
      <c r="D129" s="86" t="n">
        <v>0</v>
      </c>
      <c r="E129" s="93" t="n">
        <v>0</v>
      </c>
      <c r="F129" s="85" t="n">
        <v>96</v>
      </c>
      <c r="G129" s="86" t="n">
        <v>0</v>
      </c>
      <c r="H129" s="93" t="n">
        <v>96</v>
      </c>
      <c r="I129" s="85" t="n">
        <v>0</v>
      </c>
      <c r="J129" s="86" t="n">
        <v>0</v>
      </c>
      <c r="K129" s="93" t="n">
        <v>0</v>
      </c>
      <c r="L129" s="85" t="n">
        <v>0</v>
      </c>
      <c r="M129" s="86" t="n">
        <v>0</v>
      </c>
      <c r="N129" s="93" t="n">
        <v>0</v>
      </c>
      <c r="O129" s="85" t="n">
        <f aca="false">K129+H129+E129</f>
        <v>96</v>
      </c>
      <c r="P129" s="87" t="n">
        <f aca="false">O129/(J129+G129+D129+1)</f>
        <v>96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X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76" t="n">
        <v>30889</v>
      </c>
      <c r="B130" s="96" t="s">
        <v>17</v>
      </c>
      <c r="C130" s="85" t="n">
        <v>0</v>
      </c>
      <c r="D130" s="86" t="n">
        <v>200</v>
      </c>
      <c r="E130" s="93" t="n">
        <v>-200</v>
      </c>
      <c r="F130" s="85" t="n">
        <v>0</v>
      </c>
      <c r="G130" s="86" t="n">
        <v>200</v>
      </c>
      <c r="H130" s="93" t="n">
        <v>-200</v>
      </c>
      <c r="I130" s="85" t="n">
        <v>0</v>
      </c>
      <c r="J130" s="86" t="n">
        <v>200</v>
      </c>
      <c r="K130" s="93" t="n">
        <v>-200</v>
      </c>
      <c r="L130" s="85" t="n">
        <v>0</v>
      </c>
      <c r="M130" s="86" t="n">
        <v>200</v>
      </c>
      <c r="N130" s="93" t="n">
        <v>-200</v>
      </c>
      <c r="O130" s="85" t="n">
        <f aca="false">K130+H130+E130</f>
        <v>-600</v>
      </c>
      <c r="P130" s="87" t="n">
        <f aca="false">O130/(J130+G130+D130+1)</f>
        <v>-0.998336106489185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>
      <c r="A131" s="76" t="n">
        <v>32594</v>
      </c>
      <c r="B131" s="96" t="s">
        <v>17</v>
      </c>
      <c r="C131" s="85" t="n">
        <v>0</v>
      </c>
      <c r="D131" s="86" t="n">
        <v>0</v>
      </c>
      <c r="E131" s="93" t="n">
        <v>0</v>
      </c>
      <c r="F131" s="85" t="n">
        <v>0</v>
      </c>
      <c r="G131" s="86" t="n">
        <v>0</v>
      </c>
      <c r="H131" s="93" t="n">
        <v>0</v>
      </c>
      <c r="I131" s="85" t="n">
        <v>0</v>
      </c>
      <c r="J131" s="86" t="n">
        <v>0</v>
      </c>
      <c r="K131" s="93" t="n">
        <v>0</v>
      </c>
      <c r="L131" s="85" t="n">
        <v>0</v>
      </c>
      <c r="M131" s="86" t="n">
        <v>0</v>
      </c>
      <c r="N131" s="93" t="n">
        <v>0</v>
      </c>
      <c r="O131" s="85" t="n">
        <f aca="false">K131+H131+E131</f>
        <v>0</v>
      </c>
      <c r="P131" s="87" t="n">
        <f aca="false">O131/(J131+G131+D131+1)</f>
        <v>0</v>
      </c>
      <c r="Q131" s="88"/>
      <c r="R131" s="89" t="s">
        <v>15</v>
      </c>
      <c r="S131" s="90" t="s">
        <v>15</v>
      </c>
      <c r="T131" s="115" t="str">
        <f aca="false">IF($C$4="High Inventory",IF(AND($O131&gt;=Summary!$C$149,$P131&gt;=0%),"X"," "),IF(AND($O131&lt;=-Summary!$C$149,$P131&lt;=0%),"X"," "))</f>
        <v> </v>
      </c>
      <c r="U131" s="116" t="str">
        <f aca="false">IF($C$4="High Inventory",IF(AND($O131&gt;=0,$P131&gt;=Summary!$C$150),"X"," "),IF(AND($O131&lt;=0,$P131&lt;=-Summary!$C$150),"X"," "))</f>
        <v> </v>
      </c>
      <c r="V131" s="0" t="str">
        <f aca="false">IF(S131="X",L131-I131," ")</f>
        <v> </v>
      </c>
    </row>
    <row r="132" customFormat="false" ht="17" hidden="false" customHeight="false" outlineLevel="0" collapsed="false">
      <c r="A132" s="76" t="n">
        <v>33353</v>
      </c>
      <c r="B132" s="96" t="s">
        <v>17</v>
      </c>
      <c r="C132" s="85" t="n">
        <v>70</v>
      </c>
      <c r="D132" s="86" t="n">
        <v>99</v>
      </c>
      <c r="E132" s="93" t="n">
        <v>-29</v>
      </c>
      <c r="F132" s="85" t="n">
        <v>70</v>
      </c>
      <c r="G132" s="86" t="n">
        <v>98</v>
      </c>
      <c r="H132" s="93" t="n">
        <v>-28</v>
      </c>
      <c r="I132" s="85" t="n">
        <v>70</v>
      </c>
      <c r="J132" s="86" t="n">
        <v>95</v>
      </c>
      <c r="K132" s="93" t="n">
        <v>-25</v>
      </c>
      <c r="L132" s="85" t="n">
        <v>70</v>
      </c>
      <c r="M132" s="86" t="n">
        <v>96</v>
      </c>
      <c r="N132" s="93" t="n">
        <v>-26</v>
      </c>
      <c r="O132" s="85" t="n">
        <f aca="false">K132+H132+E132</f>
        <v>-82</v>
      </c>
      <c r="P132" s="87" t="n">
        <f aca="false">O132/(J132+G132+D132+1)</f>
        <v>-0.279863481228669</v>
      </c>
      <c r="Q132" s="88"/>
      <c r="R132" s="89" t="s">
        <v>15</v>
      </c>
      <c r="S132" s="90" t="s">
        <v>15</v>
      </c>
      <c r="T132" s="115" t="str">
        <f aca="false">IF($C$4="High Inventory",IF(AND($O132&gt;=Summary!$C$149,$P132&gt;=0%),"X"," "),IF(AND($O132&lt;=-Summary!$C$149,$P132&lt;=0%),"X"," "))</f>
        <v> </v>
      </c>
      <c r="U132" s="116" t="str">
        <f aca="false">IF($C$4="High Inventory",IF(AND($O132&gt;=0,$P132&gt;=Summary!$C$150),"X"," "),IF(AND($O132&lt;=0,$P132&lt;=-Summary!$C$150),"X"," "))</f>
        <v> </v>
      </c>
      <c r="V132" s="0" t="str">
        <f aca="false">IF(S132="X",L132-I132," ")</f>
        <v> </v>
      </c>
    </row>
    <row r="133" customFormat="false" ht="17" hidden="false" customHeight="false" outlineLevel="0" collapsed="false">
      <c r="A133" s="76" t="n">
        <v>34866</v>
      </c>
      <c r="B133" s="96" t="s">
        <v>17</v>
      </c>
      <c r="C133" s="85" t="n">
        <v>0</v>
      </c>
      <c r="D133" s="86" t="n">
        <v>40</v>
      </c>
      <c r="E133" s="93" t="n">
        <v>-40</v>
      </c>
      <c r="F133" s="85" t="n">
        <v>0</v>
      </c>
      <c r="G133" s="86" t="n">
        <v>0</v>
      </c>
      <c r="H133" s="93" t="n">
        <v>0</v>
      </c>
      <c r="I133" s="85" t="n">
        <v>0</v>
      </c>
      <c r="J133" s="86" t="n">
        <v>0</v>
      </c>
      <c r="K133" s="93" t="n">
        <v>0</v>
      </c>
      <c r="L133" s="85" t="n">
        <v>0</v>
      </c>
      <c r="M133" s="86" t="n">
        <v>0</v>
      </c>
      <c r="N133" s="93" t="n">
        <v>0</v>
      </c>
      <c r="O133" s="85" t="n">
        <f aca="false">K133+H133+E133</f>
        <v>-40</v>
      </c>
      <c r="P133" s="87" t="n">
        <f aca="false">O133/(J133+G133+D133+1)</f>
        <v>-0.975609756097561</v>
      </c>
      <c r="Q133" s="88"/>
      <c r="R133" s="89" t="s">
        <v>15</v>
      </c>
      <c r="S133" s="90" t="s">
        <v>15</v>
      </c>
      <c r="T133" s="115" t="str">
        <f aca="false">IF($C$4="High Inventory",IF(AND($O133&gt;=Summary!$C$149,$P133&gt;=0%),"X"," "),IF(AND($O133&lt;=-Summary!$C$149,$P133&lt;=0%),"X"," "))</f>
        <v> </v>
      </c>
      <c r="U133" s="116" t="str">
        <f aca="false">IF($C$4="High Inventory",IF(AND($O133&gt;=0,$P133&gt;=Summary!$C$150),"X"," "),IF(AND($O133&lt;=0,$P133&lt;=-Summary!$C$150),"X"," "))</f>
        <v> </v>
      </c>
      <c r="V133" s="0" t="str">
        <f aca="false">IF(S133="X",L133-I133," ")</f>
        <v> </v>
      </c>
    </row>
    <row r="134" customFormat="false" ht="17" hidden="false" customHeight="false" outlineLevel="0" collapsed="false">
      <c r="A134" s="76" t="n">
        <v>35930</v>
      </c>
      <c r="B134" s="96" t="s">
        <v>17</v>
      </c>
      <c r="C134" s="85" t="n">
        <v>180</v>
      </c>
      <c r="D134" s="86" t="n">
        <v>631</v>
      </c>
      <c r="E134" s="93" t="n">
        <v>-451</v>
      </c>
      <c r="F134" s="85" t="n">
        <v>0</v>
      </c>
      <c r="G134" s="86" t="n">
        <v>547</v>
      </c>
      <c r="H134" s="93" t="n">
        <v>-547</v>
      </c>
      <c r="I134" s="85" t="n">
        <v>90</v>
      </c>
      <c r="J134" s="86" t="n">
        <v>5</v>
      </c>
      <c r="K134" s="93" t="n">
        <v>85</v>
      </c>
      <c r="L134" s="85" t="n">
        <v>50</v>
      </c>
      <c r="M134" s="86" t="n">
        <v>12</v>
      </c>
      <c r="N134" s="93" t="n">
        <v>38</v>
      </c>
      <c r="O134" s="85" t="n">
        <f aca="false">K134+H134+E134</f>
        <v>-913</v>
      </c>
      <c r="P134" s="87" t="n">
        <f aca="false">O134/(J134+G134+D134+1)</f>
        <v>-0.771114864864865</v>
      </c>
      <c r="Q134" s="88"/>
      <c r="R134" s="89" t="s">
        <v>15</v>
      </c>
      <c r="S134" s="90" t="s">
        <v>15</v>
      </c>
      <c r="T134" s="115" t="str">
        <f aca="false">IF($C$4="High Inventory",IF(AND($O134&gt;=Summary!$C$149,$P134&gt;=0%),"X"," "),IF(AND($O134&lt;=-Summary!$C$149,$P134&lt;=0%),"X"," "))</f>
        <v> </v>
      </c>
      <c r="U134" s="116" t="str">
        <f aca="false">IF($C$4="High Inventory",IF(AND($O134&gt;=0,$P134&gt;=Summary!$C$150),"X"," "),IF(AND($O134&lt;=0,$P134&lt;=-Summary!$C$150),"X"," "))</f>
        <v> </v>
      </c>
      <c r="V134" s="0" t="str">
        <f aca="false">IF(S134="X",L134-I134," ")</f>
        <v> </v>
      </c>
    </row>
    <row r="135" customFormat="false" ht="17" hidden="false" customHeight="false" outlineLevel="0" collapsed="false">
      <c r="A135" s="76" t="n">
        <v>40016</v>
      </c>
      <c r="B135" s="96" t="s">
        <v>17</v>
      </c>
      <c r="C135" s="85" t="n">
        <v>50</v>
      </c>
      <c r="D135" s="86" t="n">
        <v>58</v>
      </c>
      <c r="E135" s="93" t="n">
        <v>-8</v>
      </c>
      <c r="F135" s="85" t="n">
        <v>0</v>
      </c>
      <c r="G135" s="86" t="n">
        <v>69</v>
      </c>
      <c r="H135" s="93" t="n">
        <v>-69</v>
      </c>
      <c r="I135" s="85" t="n">
        <v>50</v>
      </c>
      <c r="J135" s="86" t="n">
        <v>88</v>
      </c>
      <c r="K135" s="93" t="n">
        <v>-38</v>
      </c>
      <c r="L135" s="85" t="n">
        <v>50</v>
      </c>
      <c r="M135" s="86" t="n">
        <v>222</v>
      </c>
      <c r="N135" s="93" t="n">
        <v>-172</v>
      </c>
      <c r="O135" s="85" t="n">
        <f aca="false">K135+H135+E135</f>
        <v>-115</v>
      </c>
      <c r="P135" s="87" t="n">
        <f aca="false">O135/(J135+G135+D135+1)</f>
        <v>-0.532407407407407</v>
      </c>
      <c r="Q135" s="88"/>
      <c r="R135" s="89" t="s">
        <v>15</v>
      </c>
      <c r="S135" s="90" t="s">
        <v>15</v>
      </c>
      <c r="T135" s="115" t="str">
        <f aca="false">IF($C$4="High Inventory",IF(AND($O135&gt;=Summary!$C$149,$P135&gt;=0%),"X"," "),IF(AND($O135&lt;=-Summary!$C$149,$P135&lt;=0%),"X"," "))</f>
        <v> </v>
      </c>
      <c r="U135" s="116" t="str">
        <f aca="false">IF($C$4="High Inventory",IF(AND($O135&gt;=0,$P135&gt;=Summary!$C$150),"X"," "),IF(AND($O135&lt;=0,$P135&lt;=-Summary!$C$150),"X"," "))</f>
        <v> </v>
      </c>
      <c r="V135" s="0" t="str">
        <f aca="false">IF(S135="X",L135-I135," ")</f>
        <v> </v>
      </c>
    </row>
    <row r="136" customFormat="false" ht="17" hidden="false" customHeight="false" outlineLevel="0" collapsed="false">
      <c r="A136" s="76" t="n">
        <v>42288</v>
      </c>
      <c r="B136" s="96" t="s">
        <v>17</v>
      </c>
      <c r="C136" s="85" t="n">
        <v>0</v>
      </c>
      <c r="D136" s="86" t="n">
        <v>12</v>
      </c>
      <c r="E136" s="93" t="n">
        <v>-12</v>
      </c>
      <c r="F136" s="85" t="n">
        <v>0</v>
      </c>
      <c r="G136" s="86" t="n">
        <v>13</v>
      </c>
      <c r="H136" s="93" t="n">
        <v>-13</v>
      </c>
      <c r="I136" s="85" t="n">
        <v>0</v>
      </c>
      <c r="J136" s="86" t="n">
        <v>12</v>
      </c>
      <c r="K136" s="93" t="n">
        <v>-12</v>
      </c>
      <c r="L136" s="85" t="n">
        <v>0</v>
      </c>
      <c r="M136" s="86" t="n">
        <v>13</v>
      </c>
      <c r="N136" s="93" t="n">
        <v>-13</v>
      </c>
      <c r="O136" s="85" t="n">
        <f aca="false">K136+H136+E136</f>
        <v>-37</v>
      </c>
      <c r="P136" s="87" t="n">
        <f aca="false">O136/(J136+G136+D136+1)</f>
        <v>-0.973684210526316</v>
      </c>
      <c r="Q136" s="88"/>
      <c r="R136" s="89" t="s">
        <v>15</v>
      </c>
      <c r="S136" s="90" t="s">
        <v>15</v>
      </c>
      <c r="T136" s="115" t="str">
        <f aca="false">IF($C$4="High Inventory",IF(AND($O136&gt;=Summary!$C$149,$P136&gt;=0%),"X"," "),IF(AND($O136&lt;=-Summary!$C$149,$P136&lt;=0%),"X"," "))</f>
        <v> </v>
      </c>
      <c r="U136" s="116" t="str">
        <f aca="false">IF($C$4="High Inventory",IF(AND($O136&gt;=0,$P136&gt;=Summary!$C$150),"X"," "),IF(AND($O136&lt;=0,$P136&lt;=-Summary!$C$150),"X"," "))</f>
        <v> </v>
      </c>
      <c r="V136" s="0" t="str">
        <f aca="false">IF(S136="X",L136-I136," ")</f>
        <v> </v>
      </c>
    </row>
    <row r="137" customFormat="false" ht="17" hidden="false" customHeight="false" outlineLevel="0" collapsed="false">
      <c r="A137" s="76" t="n">
        <v>42988</v>
      </c>
      <c r="B137" s="96" t="s">
        <v>17</v>
      </c>
      <c r="C137" s="85" t="n">
        <v>3000</v>
      </c>
      <c r="D137" s="86" t="n">
        <v>0</v>
      </c>
      <c r="E137" s="93" t="n">
        <v>3000</v>
      </c>
      <c r="F137" s="85" t="n">
        <v>5000</v>
      </c>
      <c r="G137" s="86" t="n">
        <v>0</v>
      </c>
      <c r="H137" s="93" t="n">
        <v>5000</v>
      </c>
      <c r="I137" s="85" t="n">
        <v>0</v>
      </c>
      <c r="J137" s="86" t="n">
        <v>0</v>
      </c>
      <c r="K137" s="93" t="n">
        <v>0</v>
      </c>
      <c r="L137" s="85" t="n">
        <v>0</v>
      </c>
      <c r="M137" s="86" t="n">
        <v>0</v>
      </c>
      <c r="N137" s="93" t="n">
        <v>0</v>
      </c>
      <c r="O137" s="85" t="n">
        <f aca="false">K137+H137+E137</f>
        <v>8000</v>
      </c>
      <c r="P137" s="87" t="n">
        <f aca="false">O137/(J137+G137+D137+1)</f>
        <v>8000</v>
      </c>
      <c r="Q137" s="88"/>
      <c r="R137" s="89" t="s">
        <v>44</v>
      </c>
      <c r="S137" s="90" t="s">
        <v>15</v>
      </c>
      <c r="T137" s="115" t="str">
        <f aca="false">IF($C$4="High Inventory",IF(AND($O137&gt;=Summary!$C$149,$P137&gt;=0%),"X"," "),IF(AND($O137&lt;=-Summary!$C$149,$P137&lt;=0%),"X"," "))</f>
        <v>X</v>
      </c>
      <c r="U137" s="116" t="str">
        <f aca="false">IF($C$4="High Inventory",IF(AND($O137&gt;=0,$P137&gt;=Summary!$C$150),"X"," "),IF(AND($O137&lt;=0,$P137&lt;=-Summary!$C$150),"X"," "))</f>
        <v>X</v>
      </c>
      <c r="V137" s="0" t="str">
        <f aca="false">IF(S137="X",L137-I137," ")</f>
        <v> </v>
      </c>
    </row>
    <row r="138" customFormat="false" ht="17" hidden="false" customHeight="false" outlineLevel="0" collapsed="false">
      <c r="A138" s="76" t="n">
        <v>43069</v>
      </c>
      <c r="B138" s="96" t="s">
        <v>17</v>
      </c>
      <c r="C138" s="85" t="n">
        <v>800</v>
      </c>
      <c r="D138" s="86" t="n">
        <v>1114</v>
      </c>
      <c r="E138" s="93" t="n">
        <v>-314</v>
      </c>
      <c r="F138" s="85" t="n">
        <v>800</v>
      </c>
      <c r="G138" s="86" t="n">
        <v>1250</v>
      </c>
      <c r="H138" s="93" t="n">
        <v>-450</v>
      </c>
      <c r="I138" s="85" t="n">
        <v>0</v>
      </c>
      <c r="J138" s="86" t="n">
        <v>1080</v>
      </c>
      <c r="K138" s="93" t="n">
        <v>-1080</v>
      </c>
      <c r="L138" s="85" t="n">
        <v>0</v>
      </c>
      <c r="M138" s="86" t="n">
        <v>226</v>
      </c>
      <c r="N138" s="93" t="n">
        <v>-226</v>
      </c>
      <c r="O138" s="85" t="n">
        <f aca="false">K138+H138+E138</f>
        <v>-1844</v>
      </c>
      <c r="P138" s="87" t="n">
        <f aca="false">O138/(J138+G138+D138+1)</f>
        <v>-0.535268505079826</v>
      </c>
      <c r="Q138" s="88"/>
      <c r="R138" s="89" t="s">
        <v>15</v>
      </c>
      <c r="S138" s="90" t="s">
        <v>15</v>
      </c>
      <c r="T138" s="115" t="str">
        <f aca="false">IF($C$4="High Inventory",IF(AND($O138&gt;=Summary!$C$149,$P138&gt;=0%),"X"," "),IF(AND($O138&lt;=-Summary!$C$149,$P138&lt;=0%),"X"," "))</f>
        <v> </v>
      </c>
      <c r="U138" s="116" t="str">
        <f aca="false">IF($C$4="High Inventory",IF(AND($O138&gt;=0,$P138&gt;=Summary!$C$150),"X"," "),IF(AND($O138&lt;=0,$P138&lt;=-Summary!$C$150),"X"," "))</f>
        <v> </v>
      </c>
      <c r="V138" s="0" t="str">
        <f aca="false">IF(S138="X",L138-I138," ")</f>
        <v> </v>
      </c>
    </row>
    <row r="139" customFormat="false" ht="14.65" hidden="false" customHeight="false" outlineLevel="0" collapsed="false">
      <c r="A139" s="76" t="n">
        <v>43268</v>
      </c>
      <c r="B139" s="96" t="s">
        <v>17</v>
      </c>
      <c r="C139" s="85" t="n">
        <v>100</v>
      </c>
      <c r="D139" s="86" t="n">
        <v>13</v>
      </c>
      <c r="E139" s="93" t="n">
        <v>87</v>
      </c>
      <c r="F139" s="85" t="n">
        <v>200</v>
      </c>
      <c r="G139" s="86" t="n">
        <v>85</v>
      </c>
      <c r="H139" s="93" t="n">
        <v>115</v>
      </c>
      <c r="I139" s="85" t="n">
        <v>0</v>
      </c>
      <c r="J139" s="86" t="n">
        <v>18</v>
      </c>
      <c r="K139" s="93" t="n">
        <v>-18</v>
      </c>
      <c r="L139" s="85" t="n">
        <v>0</v>
      </c>
      <c r="M139" s="86" t="n">
        <v>18</v>
      </c>
      <c r="N139" s="93" t="n">
        <v>-18</v>
      </c>
      <c r="O139" s="85" t="n">
        <f aca="false">K139+H139+E139</f>
        <v>184</v>
      </c>
      <c r="P139" s="87" t="n">
        <f aca="false">O139/(J139+G139+D139+1)</f>
        <v>1.57264957264957</v>
      </c>
      <c r="Q139" s="88"/>
      <c r="R139" s="89" t="s">
        <v>15</v>
      </c>
      <c r="S139" s="90" t="s">
        <v>15</v>
      </c>
      <c r="T139" s="115" t="str">
        <f aca="false">IF($C$4="High Inventory",IF(AND($O139&gt;=Summary!$C$149,$P139&gt;=0%),"X"," "),IF(AND($O139&lt;=-Summary!$C$149,$P139&lt;=0%),"X"," "))</f>
        <v> </v>
      </c>
      <c r="U139" s="116" t="str">
        <f aca="false">IF($C$4="High Inventory",IF(AND($O139&gt;=0,$P139&gt;=Summary!$C$150),"X"," "),IF(AND($O139&lt;=0,$P139&lt;=-Summary!$C$150),"X"," "))</f>
        <v>X</v>
      </c>
      <c r="V139" s="0" t="str">
        <f aca="false">IF(S139="X",L139-I139," ")</f>
        <v> </v>
      </c>
    </row>
    <row r="140" customFormat="false" ht="14.65" hidden="false" customHeight="false" outlineLevel="0" collapsed="false">
      <c r="A140" s="76"/>
      <c r="B140" s="96" t="s">
        <v>17</v>
      </c>
      <c r="C140" s="85" t="n">
        <v>6100</v>
      </c>
      <c r="D140" s="86" t="n">
        <v>6131</v>
      </c>
      <c r="E140" s="93" t="n">
        <v>-31</v>
      </c>
      <c r="F140" s="85" t="n">
        <v>6200</v>
      </c>
      <c r="G140" s="86" t="n">
        <v>6113</v>
      </c>
      <c r="H140" s="93" t="n">
        <v>87</v>
      </c>
      <c r="I140" s="85" t="n">
        <v>0</v>
      </c>
      <c r="J140" s="86" t="n">
        <v>0</v>
      </c>
      <c r="K140" s="93" t="n">
        <v>0</v>
      </c>
      <c r="L140" s="85" t="n">
        <v>0</v>
      </c>
      <c r="M140" s="86" t="n">
        <v>0</v>
      </c>
      <c r="N140" s="93" t="n">
        <v>0</v>
      </c>
      <c r="O140" s="85" t="n">
        <f aca="false">K140+H140+E140</f>
        <v>56</v>
      </c>
      <c r="P140" s="87" t="n">
        <f aca="false">O140/(J140+G140+D140+1)</f>
        <v>0.00457329522253981</v>
      </c>
      <c r="Q140" s="88"/>
      <c r="R140" s="89" t="s">
        <v>15</v>
      </c>
      <c r="S140" s="90" t="s">
        <v>15</v>
      </c>
      <c r="T140" s="115" t="str">
        <f aca="false">IF($C$4="High Inventory",IF(AND($O140&gt;=Summary!$C$149,$P140&gt;=0%),"X"," "),IF(AND($O140&lt;=-Summary!$C$149,$P140&lt;=0%),"X"," "))</f>
        <v> </v>
      </c>
      <c r="U140" s="116" t="str">
        <f aca="false">IF($C$4="High Inventory",IF(AND($O140&gt;=0,$P140&gt;=Summary!$C$150),"X"," "),IF(AND($O140&lt;=0,$P140&lt;=-Summary!$C$150),"X"," "))</f>
        <v> </v>
      </c>
      <c r="V140" s="0" t="str">
        <f aca="false">IF(S140="X",L140-I140," ")</f>
        <v> </v>
      </c>
    </row>
    <row r="142" customFormat="false" ht="14.65" hidden="false" customHeight="false" outlineLevel="0" collapsed="false">
      <c r="E142" s="128" t="n">
        <f aca="false">SUM(E10:E141)</f>
        <v>-80849</v>
      </c>
      <c r="H142" s="128" t="n">
        <f aca="false">SUM(H10:H141)</f>
        <v>249706</v>
      </c>
      <c r="K142" s="128" t="n">
        <f aca="false">SUM(K10:K141)</f>
        <v>49770</v>
      </c>
      <c r="M142" s="128" t="n">
        <f aca="false">SUM(M10:M141)</f>
        <v>1824973</v>
      </c>
      <c r="N142" s="128" t="n">
        <f aca="false">SUM(N10:N141)</f>
        <v>-28084</v>
      </c>
      <c r="Q142" s="97" t="n">
        <f aca="false">COUNTIF(Q10:Q131,"X")</f>
        <v>0</v>
      </c>
      <c r="R142" s="97" t="n">
        <f aca="false">COUNTIF(R10:R131,"X")</f>
        <v>3</v>
      </c>
      <c r="S142" s="97" t="n">
        <f aca="false">COUNTIF(S10:S131,"X")</f>
        <v>0</v>
      </c>
    </row>
    <row r="143" customFormat="false" ht="14.65" hidden="false" customHeight="false" outlineLevel="0" collapsed="false">
      <c r="N143" s="100" t="n">
        <f aca="false">N142/M142</f>
        <v>-0.0153887208194313</v>
      </c>
    </row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55" header="0.459722222222222" footer="0.240277777777778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2" activeCellId="0" sqref="B2 B2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9" min="23" style="49" width="7.85"/>
    <col collapsed="false" customWidth="true" hidden="false" outlineLevel="0" max="249" min="40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37056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58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6"/>
      <c r="AL7" s="106"/>
      <c r="AM7" s="106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37053</v>
      </c>
      <c r="D8" s="69"/>
      <c r="E8" s="70" t="str">
        <f aca="false">TEXT(WEEKDAY(C8),"dddd")</f>
        <v>Monday</v>
      </c>
      <c r="F8" s="68" t="n">
        <f aca="false">F9</f>
        <v>37054</v>
      </c>
      <c r="G8" s="69"/>
      <c r="H8" s="70" t="str">
        <f aca="false">TEXT(WEEKDAY(F8),"dddd")</f>
        <v>Tuesday</v>
      </c>
      <c r="I8" s="68" t="n">
        <f aca="false">I9</f>
        <v>37055</v>
      </c>
      <c r="J8" s="69"/>
      <c r="K8" s="70" t="str">
        <f aca="false">TEXT(WEEKDAY(I8),"dddd")</f>
        <v>Wednesday</v>
      </c>
      <c r="L8" s="68" t="n">
        <f aca="false">L9</f>
        <v>37056</v>
      </c>
      <c r="M8" s="69"/>
      <c r="N8" s="70" t="str">
        <f aca="false">TEXT(WEEKDAY(L8),"dddd")</f>
        <v>Thursday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37053</v>
      </c>
      <c r="D9" s="111" t="n">
        <v>37053</v>
      </c>
      <c r="E9" s="111" t="n">
        <v>37053</v>
      </c>
      <c r="F9" s="112" t="n">
        <v>37054</v>
      </c>
      <c r="G9" s="111" t="n">
        <v>37054</v>
      </c>
      <c r="H9" s="111" t="n">
        <v>37054</v>
      </c>
      <c r="I9" s="112" t="n">
        <v>37055</v>
      </c>
      <c r="J9" s="111" t="n">
        <v>37055</v>
      </c>
      <c r="K9" s="111" t="n">
        <v>37055</v>
      </c>
      <c r="L9" s="112" t="n">
        <v>37056</v>
      </c>
      <c r="M9" s="111" t="n">
        <v>37056</v>
      </c>
      <c r="N9" s="111" t="n">
        <v>37056</v>
      </c>
      <c r="O9" s="85" t="n">
        <f aca="false">K9+H9+E9</f>
        <v>111162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75</v>
      </c>
      <c r="D10" s="86" t="n">
        <v>106</v>
      </c>
      <c r="E10" s="86" t="n">
        <v>-31</v>
      </c>
      <c r="F10" s="85" t="n">
        <v>75</v>
      </c>
      <c r="G10" s="86" t="n">
        <v>105</v>
      </c>
      <c r="H10" s="86" t="n">
        <v>-30</v>
      </c>
      <c r="I10" s="85" t="n">
        <v>110</v>
      </c>
      <c r="J10" s="86" t="n">
        <v>98</v>
      </c>
      <c r="K10" s="86" t="n">
        <v>12</v>
      </c>
      <c r="L10" s="85" t="n">
        <v>90</v>
      </c>
      <c r="M10" s="86" t="n">
        <v>95</v>
      </c>
      <c r="N10" s="86" t="n">
        <v>-5</v>
      </c>
      <c r="O10" s="85" t="n">
        <f aca="false">K10+H10+E10</f>
        <v>-49</v>
      </c>
      <c r="P10" s="87" t="n">
        <f aca="false">O10/(J10+G10+D10+1)</f>
        <v>-0.158064516129032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500</v>
      </c>
      <c r="D11" s="86" t="n">
        <v>684</v>
      </c>
      <c r="E11" s="86" t="n">
        <v>-184</v>
      </c>
      <c r="F11" s="85" t="n">
        <v>600</v>
      </c>
      <c r="G11" s="86" t="n">
        <v>688</v>
      </c>
      <c r="H11" s="86" t="n">
        <v>-88</v>
      </c>
      <c r="I11" s="85" t="n">
        <v>600</v>
      </c>
      <c r="J11" s="86" t="n">
        <v>595</v>
      </c>
      <c r="K11" s="86" t="n">
        <v>5</v>
      </c>
      <c r="L11" s="85" t="n">
        <v>500</v>
      </c>
      <c r="M11" s="86" t="n">
        <v>582</v>
      </c>
      <c r="N11" s="86" t="n">
        <v>-82</v>
      </c>
      <c r="O11" s="85" t="n">
        <f aca="false">K11+H11+E11</f>
        <v>-267</v>
      </c>
      <c r="P11" s="87" t="n">
        <f aca="false">O11/(J11+G11+D11+1)</f>
        <v>-0.135670731707317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130</v>
      </c>
      <c r="E12" s="86" t="n">
        <v>-30</v>
      </c>
      <c r="F12" s="85" t="n">
        <v>100</v>
      </c>
      <c r="G12" s="86" t="n">
        <v>121</v>
      </c>
      <c r="H12" s="86" t="n">
        <v>-21</v>
      </c>
      <c r="I12" s="85" t="n">
        <v>100</v>
      </c>
      <c r="J12" s="86" t="n">
        <v>106</v>
      </c>
      <c r="K12" s="86" t="n">
        <v>-6</v>
      </c>
      <c r="L12" s="85" t="n">
        <v>100</v>
      </c>
      <c r="M12" s="86" t="n">
        <v>101</v>
      </c>
      <c r="N12" s="86" t="n">
        <v>-1</v>
      </c>
      <c r="O12" s="85" t="n">
        <f aca="false">K12+H12+E12</f>
        <v>-57</v>
      </c>
      <c r="P12" s="87" t="n">
        <f aca="false">O12/(J12+G12+D12+1)</f>
        <v>-0.159217877094972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1050</v>
      </c>
      <c r="D13" s="86" t="n">
        <v>1187</v>
      </c>
      <c r="E13" s="86" t="n">
        <v>-137</v>
      </c>
      <c r="F13" s="85" t="n">
        <v>1263</v>
      </c>
      <c r="G13" s="86" t="n">
        <v>1169</v>
      </c>
      <c r="H13" s="86" t="n">
        <v>94</v>
      </c>
      <c r="I13" s="85" t="n">
        <v>1263</v>
      </c>
      <c r="J13" s="86" t="n">
        <v>1048</v>
      </c>
      <c r="K13" s="86" t="n">
        <v>215</v>
      </c>
      <c r="L13" s="85" t="n">
        <v>1035</v>
      </c>
      <c r="M13" s="86" t="n">
        <v>1000</v>
      </c>
      <c r="N13" s="86" t="n">
        <v>35</v>
      </c>
      <c r="O13" s="85" t="n">
        <f aca="false">K13+H13+E13</f>
        <v>172</v>
      </c>
      <c r="P13" s="87" t="n">
        <f aca="false">O13/(J13+G13+D13+1)</f>
        <v>0.0505139500734214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343</v>
      </c>
      <c r="D14" s="86" t="n">
        <v>534</v>
      </c>
      <c r="E14" s="86" t="n">
        <v>-191</v>
      </c>
      <c r="F14" s="85" t="n">
        <v>586</v>
      </c>
      <c r="G14" s="86" t="n">
        <v>533</v>
      </c>
      <c r="H14" s="86" t="n">
        <v>53</v>
      </c>
      <c r="I14" s="85" t="n">
        <v>586</v>
      </c>
      <c r="J14" s="86" t="n">
        <v>514</v>
      </c>
      <c r="K14" s="86" t="n">
        <v>72</v>
      </c>
      <c r="L14" s="85" t="n">
        <v>564</v>
      </c>
      <c r="M14" s="86" t="n">
        <v>504</v>
      </c>
      <c r="N14" s="86" t="n">
        <v>60</v>
      </c>
      <c r="O14" s="85" t="n">
        <f aca="false">K14+H14+E14</f>
        <v>-66</v>
      </c>
      <c r="P14" s="87" t="n">
        <f aca="false">O14/(J14+G14+D14+1)</f>
        <v>-0.0417193426042984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3000</v>
      </c>
      <c r="D15" s="86" t="n">
        <v>3152</v>
      </c>
      <c r="E15" s="86" t="n">
        <v>-152</v>
      </c>
      <c r="F15" s="85" t="n">
        <v>3598</v>
      </c>
      <c r="G15" s="86" t="n">
        <v>3138</v>
      </c>
      <c r="H15" s="86" t="n">
        <v>460</v>
      </c>
      <c r="I15" s="85" t="n">
        <v>3598</v>
      </c>
      <c r="J15" s="86" t="n">
        <v>2982</v>
      </c>
      <c r="K15" s="86" t="n">
        <v>616</v>
      </c>
      <c r="L15" s="85" t="n">
        <v>3030</v>
      </c>
      <c r="M15" s="86" t="n">
        <v>2916</v>
      </c>
      <c r="N15" s="86" t="n">
        <v>114</v>
      </c>
      <c r="O15" s="85" t="n">
        <f aca="false">K15+H15+E15</f>
        <v>924</v>
      </c>
      <c r="P15" s="87" t="n">
        <f aca="false">O15/(J15+G15+D15+1)</f>
        <v>0.099644128113879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 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6463</v>
      </c>
      <c r="E16" s="86" t="n">
        <v>-463</v>
      </c>
      <c r="F16" s="85" t="n">
        <v>6000</v>
      </c>
      <c r="G16" s="86" t="n">
        <v>6434</v>
      </c>
      <c r="H16" s="86" t="n">
        <v>-434</v>
      </c>
      <c r="I16" s="85" t="n">
        <v>6000</v>
      </c>
      <c r="J16" s="86" t="n">
        <v>6083</v>
      </c>
      <c r="K16" s="86" t="n">
        <v>-83</v>
      </c>
      <c r="L16" s="85" t="n">
        <v>6000</v>
      </c>
      <c r="M16" s="86" t="n">
        <v>5963</v>
      </c>
      <c r="N16" s="86" t="n">
        <v>37</v>
      </c>
      <c r="O16" s="85" t="n">
        <f aca="false">K16+H16+E16</f>
        <v>-980</v>
      </c>
      <c r="P16" s="87" t="n">
        <f aca="false">O16/(J16+G16+D16+1)</f>
        <v>-0.0516305779463674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363</v>
      </c>
      <c r="E17" s="86" t="n">
        <v>-363</v>
      </c>
      <c r="F17" s="85" t="n">
        <v>0</v>
      </c>
      <c r="G17" s="86" t="n">
        <v>363</v>
      </c>
      <c r="H17" s="86" t="n">
        <v>-363</v>
      </c>
      <c r="I17" s="85" t="n">
        <v>0</v>
      </c>
      <c r="J17" s="86" t="n">
        <v>348</v>
      </c>
      <c r="K17" s="86" t="n">
        <v>-348</v>
      </c>
      <c r="L17" s="85" t="n">
        <v>0</v>
      </c>
      <c r="M17" s="86" t="n">
        <v>341</v>
      </c>
      <c r="N17" s="86" t="n">
        <v>-341</v>
      </c>
      <c r="O17" s="85" t="n">
        <f aca="false">K17+H17+E17</f>
        <v>-1074</v>
      </c>
      <c r="P17" s="87" t="n">
        <f aca="false">O17/(J17+G17+D17+1)</f>
        <v>-0.999069767441861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3350</v>
      </c>
      <c r="D18" s="86" t="n">
        <v>3418</v>
      </c>
      <c r="E18" s="86" t="n">
        <v>-68</v>
      </c>
      <c r="F18" s="85" t="n">
        <v>4349</v>
      </c>
      <c r="G18" s="86" t="n">
        <v>3401</v>
      </c>
      <c r="H18" s="86" t="n">
        <v>948</v>
      </c>
      <c r="I18" s="85" t="n">
        <v>4350</v>
      </c>
      <c r="J18" s="86" t="n">
        <v>3274</v>
      </c>
      <c r="K18" s="86" t="n">
        <v>1076</v>
      </c>
      <c r="L18" s="85" t="n">
        <v>3350</v>
      </c>
      <c r="M18" s="86" t="n">
        <v>3220</v>
      </c>
      <c r="N18" s="86" t="n">
        <v>130</v>
      </c>
      <c r="O18" s="85" t="n">
        <f aca="false">K18+H18+E18</f>
        <v>1956</v>
      </c>
      <c r="P18" s="87" t="n">
        <f aca="false">O18/(J18+G18+D18+1)</f>
        <v>0.193778482266693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X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3150</v>
      </c>
      <c r="D19" s="86" t="n">
        <v>3463</v>
      </c>
      <c r="E19" s="86" t="n">
        <v>-313</v>
      </c>
      <c r="F19" s="85" t="n">
        <v>3356</v>
      </c>
      <c r="G19" s="86" t="n">
        <v>3408</v>
      </c>
      <c r="H19" s="86" t="n">
        <v>-52</v>
      </c>
      <c r="I19" s="85" t="n">
        <v>3356</v>
      </c>
      <c r="J19" s="86" t="n">
        <v>2932</v>
      </c>
      <c r="K19" s="86" t="n">
        <v>424</v>
      </c>
      <c r="L19" s="85" t="n">
        <v>2875</v>
      </c>
      <c r="M19" s="86" t="n">
        <v>2767</v>
      </c>
      <c r="N19" s="86" t="n">
        <v>108</v>
      </c>
      <c r="O19" s="85" t="n">
        <f aca="false">K19+H19+E19</f>
        <v>59</v>
      </c>
      <c r="P19" s="87" t="n">
        <f aca="false">O19/(J19+G19+D19+1)</f>
        <v>0.00601795185638515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510240</v>
      </c>
      <c r="D20" s="86" t="n">
        <v>485036</v>
      </c>
      <c r="E20" s="86" t="n">
        <v>25204</v>
      </c>
      <c r="F20" s="85" t="n">
        <v>499061</v>
      </c>
      <c r="G20" s="86" t="n">
        <v>477514</v>
      </c>
      <c r="H20" s="86" t="n">
        <v>21547</v>
      </c>
      <c r="I20" s="85" t="n">
        <v>471061</v>
      </c>
      <c r="J20" s="86" t="n">
        <v>409518</v>
      </c>
      <c r="K20" s="86" t="n">
        <v>61543</v>
      </c>
      <c r="L20" s="85" t="n">
        <v>396166</v>
      </c>
      <c r="M20" s="86" t="n">
        <v>382037</v>
      </c>
      <c r="N20" s="86" t="n">
        <v>14129</v>
      </c>
      <c r="O20" s="85" t="n">
        <f aca="false">K20+H20+E20</f>
        <v>108294</v>
      </c>
      <c r="P20" s="87" t="n">
        <f aca="false">O20/(J20+G20+D20+1)</f>
        <v>0.0789275174936538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1044</v>
      </c>
      <c r="D21" s="86" t="n">
        <v>1235</v>
      </c>
      <c r="E21" s="86" t="n">
        <v>-191</v>
      </c>
      <c r="F21" s="85" t="n">
        <v>1044</v>
      </c>
      <c r="G21" s="86" t="n">
        <v>1234</v>
      </c>
      <c r="H21" s="86" t="n">
        <v>-190</v>
      </c>
      <c r="I21" s="85" t="n">
        <v>1044</v>
      </c>
      <c r="J21" s="86" t="n">
        <v>1141</v>
      </c>
      <c r="K21" s="86" t="n">
        <v>-97</v>
      </c>
      <c r="L21" s="85" t="n">
        <v>385</v>
      </c>
      <c r="M21" s="86" t="n">
        <v>1094</v>
      </c>
      <c r="N21" s="86" t="n">
        <v>-709</v>
      </c>
      <c r="O21" s="85" t="n">
        <f aca="false">K21+H21+E21</f>
        <v>-478</v>
      </c>
      <c r="P21" s="87" t="n">
        <f aca="false">O21/(J21+G21+D21+1)</f>
        <v>-0.132373303793963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750</v>
      </c>
      <c r="D22" s="86" t="n">
        <v>691</v>
      </c>
      <c r="E22" s="86" t="n">
        <v>59</v>
      </c>
      <c r="F22" s="85" t="n">
        <v>750</v>
      </c>
      <c r="G22" s="86" t="n">
        <v>670</v>
      </c>
      <c r="H22" s="86" t="n">
        <v>80</v>
      </c>
      <c r="I22" s="85" t="n">
        <v>750</v>
      </c>
      <c r="J22" s="86" t="n">
        <v>544</v>
      </c>
      <c r="K22" s="86" t="n">
        <v>206</v>
      </c>
      <c r="L22" s="85" t="n">
        <v>500</v>
      </c>
      <c r="M22" s="86" t="n">
        <v>493</v>
      </c>
      <c r="N22" s="86" t="n">
        <v>7</v>
      </c>
      <c r="O22" s="85" t="n">
        <f aca="false">K22+H22+E22</f>
        <v>345</v>
      </c>
      <c r="P22" s="87" t="n">
        <f aca="false">O22/(J22+G22+D22+1)</f>
        <v>0.181007345225603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380</v>
      </c>
      <c r="D23" s="86" t="n">
        <v>427</v>
      </c>
      <c r="E23" s="86" t="n">
        <v>-47</v>
      </c>
      <c r="F23" s="85" t="n">
        <v>350</v>
      </c>
      <c r="G23" s="86" t="n">
        <v>416</v>
      </c>
      <c r="H23" s="86" t="n">
        <v>-66</v>
      </c>
      <c r="I23" s="85" t="n">
        <v>350</v>
      </c>
      <c r="J23" s="86" t="n">
        <v>363</v>
      </c>
      <c r="K23" s="86" t="n">
        <v>-13</v>
      </c>
      <c r="L23" s="85" t="n">
        <v>350</v>
      </c>
      <c r="M23" s="86" t="n">
        <v>339</v>
      </c>
      <c r="N23" s="86" t="n">
        <v>11</v>
      </c>
      <c r="O23" s="85" t="n">
        <f aca="false">K23+H23+E23</f>
        <v>-126</v>
      </c>
      <c r="P23" s="87" t="n">
        <f aca="false">O23/(J23+G23+D23+1)</f>
        <v>-0.104391052195526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33623</v>
      </c>
      <c r="D24" s="86" t="n">
        <v>61117</v>
      </c>
      <c r="E24" s="86" t="n">
        <v>-27494</v>
      </c>
      <c r="F24" s="85" t="n">
        <v>43084</v>
      </c>
      <c r="G24" s="86" t="n">
        <v>64626</v>
      </c>
      <c r="H24" s="86" t="n">
        <v>-21542</v>
      </c>
      <c r="I24" s="85" t="n">
        <v>43464</v>
      </c>
      <c r="J24" s="86" t="n">
        <v>64942</v>
      </c>
      <c r="K24" s="86" t="n">
        <v>-21478</v>
      </c>
      <c r="L24" s="85" t="n">
        <v>42146</v>
      </c>
      <c r="M24" s="86" t="n">
        <v>60399</v>
      </c>
      <c r="N24" s="86" t="n">
        <v>-18253</v>
      </c>
      <c r="O24" s="85" t="n">
        <f aca="false">K24+H24+E24</f>
        <v>-70514</v>
      </c>
      <c r="P24" s="87" t="n">
        <f aca="false">O24/(J24+G24+D24+1)</f>
        <v>-0.369791175020715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22500</v>
      </c>
      <c r="D25" s="86" t="n">
        <v>25317</v>
      </c>
      <c r="E25" s="86" t="n">
        <v>-2817</v>
      </c>
      <c r="F25" s="85" t="n">
        <v>26500</v>
      </c>
      <c r="G25" s="86" t="n">
        <v>25380</v>
      </c>
      <c r="H25" s="86" t="n">
        <v>1120</v>
      </c>
      <c r="I25" s="85" t="n">
        <v>26500</v>
      </c>
      <c r="J25" s="86" t="n">
        <v>25711</v>
      </c>
      <c r="K25" s="86" t="n">
        <v>789</v>
      </c>
      <c r="L25" s="85" t="n">
        <v>24918</v>
      </c>
      <c r="M25" s="86" t="n">
        <v>24836</v>
      </c>
      <c r="N25" s="86" t="n">
        <v>82</v>
      </c>
      <c r="O25" s="85" t="n">
        <f aca="false">K25+H25+E25</f>
        <v>-908</v>
      </c>
      <c r="P25" s="87" t="n">
        <f aca="false">O25/(J25+G25+D25+1)</f>
        <v>-0.0118834168749755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129332</v>
      </c>
      <c r="D26" s="86" t="n">
        <v>153666</v>
      </c>
      <c r="E26" s="86" t="n">
        <v>-24334</v>
      </c>
      <c r="F26" s="85" t="n">
        <v>169800</v>
      </c>
      <c r="G26" s="86" t="n">
        <v>157761</v>
      </c>
      <c r="H26" s="86" t="n">
        <v>12039</v>
      </c>
      <c r="I26" s="85" t="n">
        <v>215802</v>
      </c>
      <c r="J26" s="86" t="n">
        <v>145746</v>
      </c>
      <c r="K26" s="86" t="n">
        <v>70056</v>
      </c>
      <c r="L26" s="85" t="n">
        <v>137466</v>
      </c>
      <c r="M26" s="86" t="n">
        <v>144609</v>
      </c>
      <c r="N26" s="86" t="n">
        <v>-7143</v>
      </c>
      <c r="O26" s="85" t="n">
        <f aca="false">K26+H26+E26</f>
        <v>57761</v>
      </c>
      <c r="P26" s="87" t="n">
        <f aca="false">O26/(J26+G26+D26+1)</f>
        <v>0.126343580343589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14582</v>
      </c>
      <c r="D27" s="86" t="n">
        <v>23157</v>
      </c>
      <c r="E27" s="86" t="n">
        <v>-8575</v>
      </c>
      <c r="F27" s="85" t="n">
        <v>24215</v>
      </c>
      <c r="G27" s="86" t="n">
        <v>24915</v>
      </c>
      <c r="H27" s="86" t="n">
        <v>-700</v>
      </c>
      <c r="I27" s="85" t="n">
        <v>25773</v>
      </c>
      <c r="J27" s="86" t="n">
        <v>24051</v>
      </c>
      <c r="K27" s="86" t="n">
        <v>1722</v>
      </c>
      <c r="L27" s="85" t="n">
        <v>20556</v>
      </c>
      <c r="M27" s="86" t="n">
        <v>22352</v>
      </c>
      <c r="N27" s="86" t="n">
        <v>-1796</v>
      </c>
      <c r="O27" s="85" t="n">
        <f aca="false">K27+H27+E27</f>
        <v>-7553</v>
      </c>
      <c r="P27" s="87" t="n">
        <f aca="false">O27/(J27+G27+D27+1)</f>
        <v>-0.104722422494593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18468</v>
      </c>
      <c r="D28" s="86" t="n">
        <v>100844</v>
      </c>
      <c r="E28" s="86" t="n">
        <v>-82376</v>
      </c>
      <c r="F28" s="85" t="n">
        <v>103859</v>
      </c>
      <c r="G28" s="86" t="n">
        <v>101213</v>
      </c>
      <c r="H28" s="86" t="n">
        <v>2646</v>
      </c>
      <c r="I28" s="85" t="n">
        <v>114254</v>
      </c>
      <c r="J28" s="86" t="n">
        <v>93939</v>
      </c>
      <c r="K28" s="86" t="n">
        <v>20315</v>
      </c>
      <c r="L28" s="85" t="n">
        <v>97662</v>
      </c>
      <c r="M28" s="86" t="n">
        <v>92445</v>
      </c>
      <c r="N28" s="86" t="n">
        <v>5217</v>
      </c>
      <c r="O28" s="85" t="n">
        <f aca="false">K28+H28+E28</f>
        <v>-59415</v>
      </c>
      <c r="P28" s="87" t="n">
        <f aca="false">O28/(J28+G28+D28+1)</f>
        <v>-0.200728385760666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15000</v>
      </c>
      <c r="D29" s="86" t="n">
        <v>26152</v>
      </c>
      <c r="E29" s="86" t="n">
        <v>-11152</v>
      </c>
      <c r="F29" s="85" t="n">
        <v>30000</v>
      </c>
      <c r="G29" s="86" t="n">
        <v>22809</v>
      </c>
      <c r="H29" s="86" t="n">
        <v>7191</v>
      </c>
      <c r="I29" s="85" t="n">
        <v>43949</v>
      </c>
      <c r="J29" s="86" t="n">
        <v>15566</v>
      </c>
      <c r="K29" s="86" t="n">
        <v>28383</v>
      </c>
      <c r="L29" s="85" t="n">
        <v>19999</v>
      </c>
      <c r="M29" s="86" t="n">
        <v>21802</v>
      </c>
      <c r="N29" s="86" t="n">
        <v>-1803</v>
      </c>
      <c r="O29" s="85" t="n">
        <f aca="false">K29+H29+E29</f>
        <v>24422</v>
      </c>
      <c r="P29" s="87" t="n">
        <f aca="false">O29/(J29+G29+D29+1)</f>
        <v>0.378471361269526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359669</v>
      </c>
      <c r="D30" s="86" t="n">
        <v>413830</v>
      </c>
      <c r="E30" s="86" t="n">
        <v>-54161</v>
      </c>
      <c r="F30" s="85" t="n">
        <v>427068</v>
      </c>
      <c r="G30" s="86" t="n">
        <v>413050</v>
      </c>
      <c r="H30" s="86" t="n">
        <v>14018</v>
      </c>
      <c r="I30" s="85" t="n">
        <v>434552</v>
      </c>
      <c r="J30" s="86" t="n">
        <v>406827</v>
      </c>
      <c r="K30" s="86" t="n">
        <v>27725</v>
      </c>
      <c r="L30" s="85" t="n">
        <v>387809</v>
      </c>
      <c r="M30" s="86" t="n">
        <v>398437</v>
      </c>
      <c r="N30" s="86" t="n">
        <v>-10628</v>
      </c>
      <c r="O30" s="85" t="n">
        <f aca="false">K30+H30+E30</f>
        <v>-12418</v>
      </c>
      <c r="P30" s="87" t="n">
        <f aca="false">O30/(J30+G30+D30+1)</f>
        <v>-0.0100655908853635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22000</v>
      </c>
      <c r="D31" s="86" t="n">
        <v>29071</v>
      </c>
      <c r="E31" s="86" t="n">
        <v>-7071</v>
      </c>
      <c r="F31" s="85" t="n">
        <v>11870</v>
      </c>
      <c r="G31" s="86" t="n">
        <v>28380</v>
      </c>
      <c r="H31" s="86" t="n">
        <v>-16510</v>
      </c>
      <c r="I31" s="85" t="n">
        <v>11870</v>
      </c>
      <c r="J31" s="86" t="n">
        <v>30246</v>
      </c>
      <c r="K31" s="86" t="n">
        <v>-18376</v>
      </c>
      <c r="L31" s="85" t="n">
        <v>17593</v>
      </c>
      <c r="M31" s="86" t="n">
        <v>29931</v>
      </c>
      <c r="N31" s="86" t="n">
        <v>-12338</v>
      </c>
      <c r="O31" s="85" t="n">
        <f aca="false">K31+H31+E31</f>
        <v>-41957</v>
      </c>
      <c r="P31" s="87" t="n">
        <f aca="false">O31/(J31+G31+D31+1)</f>
        <v>-0.478425961823531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16054</v>
      </c>
      <c r="D32" s="86" t="n">
        <v>18810</v>
      </c>
      <c r="E32" s="86" t="n">
        <v>-2756</v>
      </c>
      <c r="F32" s="85" t="n">
        <v>14696</v>
      </c>
      <c r="G32" s="86" t="n">
        <v>18266</v>
      </c>
      <c r="H32" s="86" t="n">
        <v>-3570</v>
      </c>
      <c r="I32" s="85" t="n">
        <v>17703</v>
      </c>
      <c r="J32" s="86" t="n">
        <v>15819</v>
      </c>
      <c r="K32" s="86" t="n">
        <v>1884</v>
      </c>
      <c r="L32" s="85" t="n">
        <v>13044</v>
      </c>
      <c r="M32" s="86" t="n">
        <v>16468</v>
      </c>
      <c r="N32" s="86" t="n">
        <v>-3424</v>
      </c>
      <c r="O32" s="85" t="n">
        <f aca="false">K32+H32+E32</f>
        <v>-4442</v>
      </c>
      <c r="P32" s="87" t="n">
        <f aca="false">O32/(J32+G32+D32+1)</f>
        <v>-0.0839761040532365</v>
      </c>
      <c r="Q32" s="88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7500</v>
      </c>
      <c r="D33" s="134" t="n">
        <v>11773</v>
      </c>
      <c r="E33" s="134" t="n">
        <v>-4273</v>
      </c>
      <c r="F33" s="133" t="n">
        <v>9728</v>
      </c>
      <c r="G33" s="134" t="n">
        <v>11410</v>
      </c>
      <c r="H33" s="134" t="n">
        <v>-1682</v>
      </c>
      <c r="I33" s="133" t="n">
        <v>9728</v>
      </c>
      <c r="J33" s="134" t="n">
        <v>10986</v>
      </c>
      <c r="K33" s="134" t="n">
        <v>-1258</v>
      </c>
      <c r="L33" s="133" t="n">
        <v>9728</v>
      </c>
      <c r="M33" s="134" t="n">
        <v>10881</v>
      </c>
      <c r="N33" s="134" t="n">
        <v>-1153</v>
      </c>
      <c r="O33" s="85" t="n">
        <f aca="false">K33+H33+E33</f>
        <v>-7213</v>
      </c>
      <c r="P33" s="87" t="n">
        <f aca="false">O33/(J33+G33+D33+1)</f>
        <v>-0.211091600819432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48594</v>
      </c>
      <c r="D34" s="86" t="n">
        <v>50919</v>
      </c>
      <c r="E34" s="86" t="n">
        <v>-2325</v>
      </c>
      <c r="F34" s="85" t="n">
        <v>51107</v>
      </c>
      <c r="G34" s="86" t="n">
        <v>53758</v>
      </c>
      <c r="H34" s="86" t="n">
        <v>-2651</v>
      </c>
      <c r="I34" s="85" t="n">
        <v>71104</v>
      </c>
      <c r="J34" s="86" t="n">
        <v>50872</v>
      </c>
      <c r="K34" s="86" t="n">
        <v>20232</v>
      </c>
      <c r="L34" s="85" t="n">
        <v>52884</v>
      </c>
      <c r="M34" s="86" t="n">
        <v>50014</v>
      </c>
      <c r="N34" s="86" t="n">
        <v>2870</v>
      </c>
      <c r="O34" s="85" t="n">
        <f aca="false">K34+H34+E34</f>
        <v>15256</v>
      </c>
      <c r="P34" s="87" t="n">
        <f aca="false">O34/(J34+G34+D34+1)</f>
        <v>0.0980777884924462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35037</v>
      </c>
      <c r="D35" s="86" t="n">
        <v>33905</v>
      </c>
      <c r="E35" s="86" t="n">
        <v>1132</v>
      </c>
      <c r="F35" s="85" t="n">
        <v>34963</v>
      </c>
      <c r="G35" s="86" t="n">
        <v>36816</v>
      </c>
      <c r="H35" s="86" t="n">
        <v>-1853</v>
      </c>
      <c r="I35" s="85" t="n">
        <v>51459</v>
      </c>
      <c r="J35" s="86" t="n">
        <v>36344</v>
      </c>
      <c r="K35" s="86" t="n">
        <v>15115</v>
      </c>
      <c r="L35" s="85" t="n">
        <v>40822</v>
      </c>
      <c r="M35" s="86" t="n">
        <v>35798</v>
      </c>
      <c r="N35" s="86" t="n">
        <v>5024</v>
      </c>
      <c r="O35" s="85" t="n">
        <f aca="false">K35+H35+E35</f>
        <v>14394</v>
      </c>
      <c r="P35" s="87" t="n">
        <f aca="false">O35/(J35+G35+D35+1)</f>
        <v>0.134440438607961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1929</v>
      </c>
      <c r="E36" s="86" t="n">
        <v>-1929</v>
      </c>
      <c r="F36" s="85" t="n">
        <v>0</v>
      </c>
      <c r="G36" s="86" t="n">
        <v>1454</v>
      </c>
      <c r="H36" s="86" t="n">
        <v>-1454</v>
      </c>
      <c r="I36" s="85" t="n">
        <v>0</v>
      </c>
      <c r="J36" s="86" t="n">
        <v>1293</v>
      </c>
      <c r="K36" s="86" t="n">
        <v>-1293</v>
      </c>
      <c r="L36" s="85" t="n">
        <v>0</v>
      </c>
      <c r="M36" s="86" t="n">
        <v>1181</v>
      </c>
      <c r="N36" s="86" t="n">
        <v>-1181</v>
      </c>
      <c r="O36" s="85" t="n">
        <f aca="false">K36+H36+E36</f>
        <v>-4676</v>
      </c>
      <c r="P36" s="87" t="n">
        <f aca="false">O36/(J36+G36+D36+1)</f>
        <v>-0.999786187727176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357</v>
      </c>
      <c r="D37" s="86" t="n">
        <v>397</v>
      </c>
      <c r="E37" s="86" t="n">
        <v>-40</v>
      </c>
      <c r="F37" s="85" t="n">
        <v>357</v>
      </c>
      <c r="G37" s="86" t="n">
        <v>384</v>
      </c>
      <c r="H37" s="86" t="n">
        <v>-27</v>
      </c>
      <c r="I37" s="85" t="n">
        <v>357</v>
      </c>
      <c r="J37" s="86" t="n">
        <v>410</v>
      </c>
      <c r="K37" s="86" t="n">
        <v>-53</v>
      </c>
      <c r="L37" s="85" t="n">
        <v>357</v>
      </c>
      <c r="M37" s="86" t="n">
        <v>402</v>
      </c>
      <c r="N37" s="86" t="n">
        <v>-45</v>
      </c>
      <c r="O37" s="85" t="n">
        <f aca="false">K37+H37+E37</f>
        <v>-120</v>
      </c>
      <c r="P37" s="87" t="n">
        <f aca="false">O37/(J37+G37+D37+1)</f>
        <v>-0.100671140939597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4876</v>
      </c>
      <c r="D38" s="86" t="n">
        <v>18266</v>
      </c>
      <c r="E38" s="86" t="n">
        <v>-13390</v>
      </c>
      <c r="F38" s="85" t="n">
        <v>4876</v>
      </c>
      <c r="G38" s="86" t="n">
        <v>17953</v>
      </c>
      <c r="H38" s="86" t="n">
        <v>-13077</v>
      </c>
      <c r="I38" s="85" t="n">
        <v>14876</v>
      </c>
      <c r="J38" s="86" t="n">
        <v>16364</v>
      </c>
      <c r="K38" s="86" t="n">
        <v>-1488</v>
      </c>
      <c r="L38" s="85" t="n">
        <v>14876</v>
      </c>
      <c r="M38" s="86" t="n">
        <v>18516</v>
      </c>
      <c r="N38" s="86" t="n">
        <v>-3640</v>
      </c>
      <c r="O38" s="85" t="n">
        <f aca="false">K38+H38+E38</f>
        <v>-27955</v>
      </c>
      <c r="P38" s="87" t="n">
        <f aca="false">O38/(J38+G38+D38+1)</f>
        <v>-0.531625589532938</v>
      </c>
      <c r="Q38" s="88"/>
      <c r="R38" s="89" t="s">
        <v>15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11040</v>
      </c>
      <c r="D39" s="86" t="n">
        <v>18804</v>
      </c>
      <c r="E39" s="86" t="n">
        <v>-7764</v>
      </c>
      <c r="F39" s="85" t="n">
        <v>6040</v>
      </c>
      <c r="G39" s="86" t="n">
        <v>18096</v>
      </c>
      <c r="H39" s="86" t="n">
        <v>-12056</v>
      </c>
      <c r="I39" s="85" t="n">
        <v>12140</v>
      </c>
      <c r="J39" s="86" t="n">
        <v>6981</v>
      </c>
      <c r="K39" s="86" t="n">
        <v>5159</v>
      </c>
      <c r="L39" s="85" t="n">
        <v>6920</v>
      </c>
      <c r="M39" s="86" t="n">
        <v>6607</v>
      </c>
      <c r="N39" s="86" t="n">
        <v>313</v>
      </c>
      <c r="O39" s="85" t="n">
        <f aca="false">K39+H39+E39</f>
        <v>-14661</v>
      </c>
      <c r="P39" s="87" t="n">
        <f aca="false">O39/(J39+G39+D39+1)</f>
        <v>-0.334100542363612</v>
      </c>
      <c r="Q39" s="88"/>
      <c r="R39" s="89" t="s">
        <v>15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 </v>
      </c>
      <c r="U39" s="116" t="str">
        <f aca="false">IF($C$4="High Inventory",IF(AND($O39&gt;=0,$P39&gt;=Summary!$C$150),"X"," "),IF(AND($O39&lt;=0,$P39&lt;=-Summary!$C$150),"X"," "))</f>
        <v> 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2000</v>
      </c>
      <c r="D40" s="86" t="n">
        <v>6508</v>
      </c>
      <c r="E40" s="86" t="n">
        <v>-4508</v>
      </c>
      <c r="F40" s="85" t="n">
        <v>12500</v>
      </c>
      <c r="G40" s="86" t="n">
        <v>6522</v>
      </c>
      <c r="H40" s="86" t="n">
        <v>5978</v>
      </c>
      <c r="I40" s="85" t="n">
        <v>6235</v>
      </c>
      <c r="J40" s="86" t="n">
        <v>6379</v>
      </c>
      <c r="K40" s="86" t="n">
        <v>-144</v>
      </c>
      <c r="L40" s="85" t="n">
        <v>5825</v>
      </c>
      <c r="M40" s="86" t="n">
        <v>6422</v>
      </c>
      <c r="N40" s="86" t="n">
        <v>-597</v>
      </c>
      <c r="O40" s="85" t="n">
        <f aca="false">K40+H40+E40</f>
        <v>1326</v>
      </c>
      <c r="P40" s="87" t="n">
        <f aca="false">O40/(J40+G40+D40+1)</f>
        <v>0.0683153013910356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252774</v>
      </c>
      <c r="D41" s="86" t="n">
        <v>297625</v>
      </c>
      <c r="E41" s="86" t="n">
        <v>-44851</v>
      </c>
      <c r="F41" s="85" t="n">
        <v>348423</v>
      </c>
      <c r="G41" s="86" t="n">
        <v>282310</v>
      </c>
      <c r="H41" s="86" t="n">
        <v>66113</v>
      </c>
      <c r="I41" s="85" t="n">
        <v>342567</v>
      </c>
      <c r="J41" s="86" t="n">
        <v>312512</v>
      </c>
      <c r="K41" s="86" t="n">
        <v>30055</v>
      </c>
      <c r="L41" s="85" t="n">
        <v>339345</v>
      </c>
      <c r="M41" s="86" t="n">
        <v>385482</v>
      </c>
      <c r="N41" s="86" t="n">
        <v>-46137</v>
      </c>
      <c r="O41" s="85" t="n">
        <f aca="false">K41+H41+E41</f>
        <v>51317</v>
      </c>
      <c r="P41" s="87" t="n">
        <f aca="false">O41/(J41+G41+D41+1)</f>
        <v>0.0575013894366955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430</v>
      </c>
      <c r="D42" s="86" t="n">
        <v>404</v>
      </c>
      <c r="E42" s="86" t="n">
        <v>26</v>
      </c>
      <c r="F42" s="85" t="n">
        <v>430</v>
      </c>
      <c r="G42" s="86" t="n">
        <v>410</v>
      </c>
      <c r="H42" s="86" t="n">
        <v>20</v>
      </c>
      <c r="I42" s="85" t="n">
        <v>430</v>
      </c>
      <c r="J42" s="86" t="n">
        <v>439</v>
      </c>
      <c r="K42" s="86" t="n">
        <v>-9</v>
      </c>
      <c r="L42" s="85" t="n">
        <v>430</v>
      </c>
      <c r="M42" s="86" t="n">
        <v>419</v>
      </c>
      <c r="N42" s="86" t="n">
        <v>11</v>
      </c>
      <c r="O42" s="85" t="n">
        <f aca="false">K42+H42+E42</f>
        <v>37</v>
      </c>
      <c r="P42" s="87" t="n">
        <f aca="false">O42/(J42+G42+D42+1)</f>
        <v>0.0295055821371611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10808</v>
      </c>
      <c r="E43" s="86" t="n">
        <v>192</v>
      </c>
      <c r="F43" s="85" t="n">
        <v>11000</v>
      </c>
      <c r="G43" s="86" t="n">
        <v>11671</v>
      </c>
      <c r="H43" s="86" t="n">
        <v>-671</v>
      </c>
      <c r="I43" s="85" t="n">
        <v>11000</v>
      </c>
      <c r="J43" s="86" t="n">
        <v>12769</v>
      </c>
      <c r="K43" s="86" t="n">
        <v>-1769</v>
      </c>
      <c r="L43" s="85" t="n">
        <v>11000</v>
      </c>
      <c r="M43" s="86" t="n">
        <v>10740</v>
      </c>
      <c r="N43" s="86" t="n">
        <v>260</v>
      </c>
      <c r="O43" s="85" t="n">
        <f aca="false">K43+H43+E43</f>
        <v>-2248</v>
      </c>
      <c r="P43" s="87" t="n">
        <f aca="false">O43/(J43+G43+D43+1)</f>
        <v>-0.0637748588612443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4415</v>
      </c>
      <c r="D44" s="86" t="n">
        <v>3959</v>
      </c>
      <c r="E44" s="86" t="n">
        <v>456</v>
      </c>
      <c r="F44" s="85" t="n">
        <v>4415</v>
      </c>
      <c r="G44" s="86" t="n">
        <v>4062</v>
      </c>
      <c r="H44" s="86" t="n">
        <v>353</v>
      </c>
      <c r="I44" s="85" t="n">
        <v>4415</v>
      </c>
      <c r="J44" s="86" t="n">
        <v>4232</v>
      </c>
      <c r="K44" s="86" t="n">
        <v>183</v>
      </c>
      <c r="L44" s="85" t="n">
        <v>143</v>
      </c>
      <c r="M44" s="86" t="n">
        <v>3854</v>
      </c>
      <c r="N44" s="86" t="n">
        <v>-3711</v>
      </c>
      <c r="O44" s="85" t="n">
        <f aca="false">K44+H44+E44</f>
        <v>992</v>
      </c>
      <c r="P44" s="87" t="n">
        <f aca="false">O44/(J44+G44+D44+1)</f>
        <v>0.08095315815244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 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125000</v>
      </c>
      <c r="D45" s="86" t="n">
        <v>103369</v>
      </c>
      <c r="E45" s="86" t="n">
        <v>21631</v>
      </c>
      <c r="F45" s="85" t="n">
        <v>143640</v>
      </c>
      <c r="G45" s="86" t="n">
        <v>65302</v>
      </c>
      <c r="H45" s="86" t="n">
        <v>78338</v>
      </c>
      <c r="I45" s="85" t="n">
        <v>92360</v>
      </c>
      <c r="J45" s="86" t="n">
        <v>105929</v>
      </c>
      <c r="K45" s="86" t="n">
        <v>-13569</v>
      </c>
      <c r="L45" s="85" t="n">
        <v>67522</v>
      </c>
      <c r="M45" s="86" t="n">
        <v>113477</v>
      </c>
      <c r="N45" s="86" t="n">
        <v>-45955</v>
      </c>
      <c r="O45" s="85" t="n">
        <f aca="false">K45+H45+E45</f>
        <v>86400</v>
      </c>
      <c r="P45" s="87" t="n">
        <f aca="false">O45/(J45+G45+D45+1)</f>
        <v>0.314638329794866</v>
      </c>
      <c r="Q45" s="88"/>
      <c r="R45" s="89" t="s">
        <v>44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310</v>
      </c>
      <c r="D46" s="86" t="n">
        <v>335</v>
      </c>
      <c r="E46" s="86" t="n">
        <v>-25</v>
      </c>
      <c r="F46" s="85" t="n">
        <v>310</v>
      </c>
      <c r="G46" s="86" t="n">
        <v>348</v>
      </c>
      <c r="H46" s="86" t="n">
        <v>-38</v>
      </c>
      <c r="I46" s="85" t="n">
        <v>310</v>
      </c>
      <c r="J46" s="86" t="n">
        <v>325</v>
      </c>
      <c r="K46" s="86" t="n">
        <v>-15</v>
      </c>
      <c r="L46" s="85" t="n">
        <v>310</v>
      </c>
      <c r="M46" s="86" t="n">
        <v>326</v>
      </c>
      <c r="N46" s="86" t="n">
        <v>-16</v>
      </c>
      <c r="O46" s="85" t="n">
        <f aca="false">K46+H46+E46</f>
        <v>-78</v>
      </c>
      <c r="P46" s="87" t="n">
        <f aca="false">O46/(J46+G46+D46+1)</f>
        <v>-0.0773042616451933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7437</v>
      </c>
      <c r="D47" s="86" t="n">
        <v>9296</v>
      </c>
      <c r="E47" s="86" t="n">
        <v>-1859</v>
      </c>
      <c r="F47" s="85" t="n">
        <v>8495</v>
      </c>
      <c r="G47" s="86" t="n">
        <v>10338</v>
      </c>
      <c r="H47" s="86" t="n">
        <v>-1843</v>
      </c>
      <c r="I47" s="85" t="n">
        <v>9776</v>
      </c>
      <c r="J47" s="86" t="n">
        <v>10150</v>
      </c>
      <c r="K47" s="86" t="n">
        <v>-374</v>
      </c>
      <c r="L47" s="85" t="n">
        <v>10000</v>
      </c>
      <c r="M47" s="86" t="n">
        <v>10078</v>
      </c>
      <c r="N47" s="86" t="n">
        <v>-78</v>
      </c>
      <c r="O47" s="85" t="n">
        <f aca="false">K47+H47+E47</f>
        <v>-4076</v>
      </c>
      <c r="P47" s="87" t="n">
        <f aca="false">O47/(J47+G47+D47+1)</f>
        <v>-0.136847406412624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96" t="s">
        <v>17</v>
      </c>
      <c r="C51" s="85" t="n">
        <v>0</v>
      </c>
      <c r="D51" s="86" t="n">
        <v>2</v>
      </c>
      <c r="E51" s="93" t="n">
        <v>-2</v>
      </c>
      <c r="F51" s="85" t="n">
        <v>0</v>
      </c>
      <c r="G51" s="86" t="n">
        <v>2</v>
      </c>
      <c r="H51" s="93" t="n">
        <v>-2</v>
      </c>
      <c r="I51" s="85" t="n">
        <v>0</v>
      </c>
      <c r="J51" s="86" t="n">
        <v>2</v>
      </c>
      <c r="K51" s="93" t="n">
        <v>-2</v>
      </c>
      <c r="L51" s="85" t="n">
        <v>0</v>
      </c>
      <c r="M51" s="86" t="n">
        <v>1</v>
      </c>
      <c r="N51" s="93" t="n">
        <v>-1</v>
      </c>
      <c r="O51" s="85" t="n">
        <f aca="false">K51+H51+E51</f>
        <v>-6</v>
      </c>
      <c r="P51" s="138" t="n">
        <f aca="false">O51/(J51+G51+D51+1)</f>
        <v>-0.857142857142857</v>
      </c>
      <c r="Q51" s="88"/>
      <c r="R51" s="89" t="s">
        <v>15</v>
      </c>
      <c r="S51" s="90" t="s">
        <v>15</v>
      </c>
      <c r="T51" s="97" t="str">
        <f aca="false">IF($C$4="High Inventory",IF(AND($O51&gt;=Summary!$C$149,$P51&gt;=0%),"X"," "),IF(AND($O51&lt;=-Summary!$C$149,$P51&lt;=0%),"X"," "))</f>
        <v> </v>
      </c>
      <c r="U51" s="97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100</v>
      </c>
      <c r="B52" s="96" t="s">
        <v>17</v>
      </c>
      <c r="C52" s="85" t="n">
        <v>0</v>
      </c>
      <c r="D52" s="86" t="n">
        <v>0</v>
      </c>
      <c r="E52" s="93" t="n">
        <v>0</v>
      </c>
      <c r="F52" s="85" t="n">
        <v>0</v>
      </c>
      <c r="G52" s="86" t="n">
        <v>0</v>
      </c>
      <c r="H52" s="93" t="n">
        <v>0</v>
      </c>
      <c r="I52" s="85" t="n">
        <v>0</v>
      </c>
      <c r="J52" s="86" t="n">
        <v>0</v>
      </c>
      <c r="K52" s="93" t="n">
        <v>0</v>
      </c>
      <c r="L52" s="85" t="n">
        <v>0</v>
      </c>
      <c r="M52" s="86" t="n">
        <v>0</v>
      </c>
      <c r="N52" s="93" t="n">
        <v>0</v>
      </c>
      <c r="O52" s="85" t="n">
        <f aca="false">K52+H52+E52</f>
        <v>0</v>
      </c>
      <c r="P52" s="87" t="n">
        <f aca="false">O52/(J52+G52+D52+1)</f>
        <v>0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112</v>
      </c>
      <c r="B53" s="96" t="s">
        <v>17</v>
      </c>
      <c r="C53" s="85" t="n">
        <v>0</v>
      </c>
      <c r="D53" s="86" t="n">
        <v>37</v>
      </c>
      <c r="E53" s="93" t="n">
        <v>-37</v>
      </c>
      <c r="F53" s="85" t="n">
        <v>0</v>
      </c>
      <c r="G53" s="86" t="n">
        <v>37</v>
      </c>
      <c r="H53" s="93" t="n">
        <v>-37</v>
      </c>
      <c r="I53" s="85" t="n">
        <v>0</v>
      </c>
      <c r="J53" s="86" t="n">
        <v>37</v>
      </c>
      <c r="K53" s="93" t="n">
        <v>-37</v>
      </c>
      <c r="L53" s="85" t="n">
        <v>0</v>
      </c>
      <c r="M53" s="86" t="n">
        <v>37</v>
      </c>
      <c r="N53" s="93" t="n">
        <v>-37</v>
      </c>
      <c r="O53" s="85" t="n">
        <f aca="false">K53+H53+E53</f>
        <v>-111</v>
      </c>
      <c r="P53" s="87" t="n">
        <f aca="false">O53/(J53+G53+D53+1)</f>
        <v>-0.991071428571429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113</v>
      </c>
      <c r="B54" s="96" t="s">
        <v>17</v>
      </c>
      <c r="C54" s="85" t="n">
        <v>0</v>
      </c>
      <c r="D54" s="86" t="n">
        <v>17</v>
      </c>
      <c r="E54" s="93" t="n">
        <v>-17</v>
      </c>
      <c r="F54" s="85" t="n">
        <v>0</v>
      </c>
      <c r="G54" s="86" t="n">
        <v>17</v>
      </c>
      <c r="H54" s="93" t="n">
        <v>-17</v>
      </c>
      <c r="I54" s="85" t="n">
        <v>0</v>
      </c>
      <c r="J54" s="86" t="n">
        <v>17</v>
      </c>
      <c r="K54" s="93" t="n">
        <v>-17</v>
      </c>
      <c r="L54" s="85" t="n">
        <v>0</v>
      </c>
      <c r="M54" s="86" t="n">
        <v>17</v>
      </c>
      <c r="N54" s="93" t="n">
        <v>-17</v>
      </c>
      <c r="O54" s="85" t="n">
        <f aca="false">K54+H54+E54</f>
        <v>-51</v>
      </c>
      <c r="P54" s="87" t="n">
        <f aca="false">O54/(J54+G54+D54+1)</f>
        <v>-0.980769230769231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117</v>
      </c>
      <c r="B55" s="96" t="s">
        <v>17</v>
      </c>
      <c r="C55" s="85" t="n">
        <v>0</v>
      </c>
      <c r="D55" s="86" t="n">
        <v>224</v>
      </c>
      <c r="E55" s="93" t="n">
        <v>-224</v>
      </c>
      <c r="F55" s="85" t="n">
        <v>0</v>
      </c>
      <c r="G55" s="86" t="n">
        <v>421</v>
      </c>
      <c r="H55" s="93" t="n">
        <v>-421</v>
      </c>
      <c r="I55" s="85" t="n">
        <v>0</v>
      </c>
      <c r="J55" s="86" t="n">
        <v>250</v>
      </c>
      <c r="K55" s="93" t="n">
        <v>-250</v>
      </c>
      <c r="L55" s="85" t="n">
        <v>0</v>
      </c>
      <c r="M55" s="86" t="n">
        <v>253</v>
      </c>
      <c r="N55" s="93" t="n">
        <v>-253</v>
      </c>
      <c r="O55" s="85" t="n">
        <f aca="false">K55+H55+E55</f>
        <v>-895</v>
      </c>
      <c r="P55" s="87" t="n">
        <f aca="false">O55/(J55+G55+D55+1)</f>
        <v>-0.998883928571429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127</v>
      </c>
      <c r="B56" s="96" t="s">
        <v>17</v>
      </c>
      <c r="C56" s="85" t="n">
        <v>0</v>
      </c>
      <c r="D56" s="86" t="n">
        <v>6</v>
      </c>
      <c r="E56" s="93" t="n">
        <v>-6</v>
      </c>
      <c r="F56" s="85" t="n">
        <v>0</v>
      </c>
      <c r="G56" s="86" t="n">
        <v>6</v>
      </c>
      <c r="H56" s="93" t="n">
        <v>-6</v>
      </c>
      <c r="I56" s="85" t="n">
        <v>0</v>
      </c>
      <c r="J56" s="86" t="n">
        <v>5</v>
      </c>
      <c r="K56" s="93" t="n">
        <v>-5</v>
      </c>
      <c r="L56" s="85" t="n">
        <v>0</v>
      </c>
      <c r="M56" s="86" t="n">
        <v>6</v>
      </c>
      <c r="N56" s="93" t="n">
        <v>-6</v>
      </c>
      <c r="O56" s="85" t="n">
        <f aca="false">K56+H56+E56</f>
        <v>-17</v>
      </c>
      <c r="P56" s="87" t="n">
        <f aca="false">O56/(J56+G56+D56+1)</f>
        <v>-0.944444444444444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128</v>
      </c>
      <c r="B57" s="96" t="s">
        <v>17</v>
      </c>
      <c r="C57" s="85" t="n">
        <v>0</v>
      </c>
      <c r="D57" s="86" t="n">
        <v>1</v>
      </c>
      <c r="E57" s="93" t="n">
        <v>-1</v>
      </c>
      <c r="F57" s="85" t="n">
        <v>0</v>
      </c>
      <c r="G57" s="86" t="n">
        <v>0</v>
      </c>
      <c r="H57" s="93" t="n">
        <v>0</v>
      </c>
      <c r="I57" s="85" t="n">
        <v>0</v>
      </c>
      <c r="J57" s="86" t="n">
        <v>0</v>
      </c>
      <c r="K57" s="93" t="n">
        <v>0</v>
      </c>
      <c r="L57" s="85" t="n">
        <v>0</v>
      </c>
      <c r="M57" s="86" t="n">
        <v>0</v>
      </c>
      <c r="N57" s="93" t="n">
        <v>0</v>
      </c>
      <c r="O57" s="85" t="n">
        <f aca="false">K57+H57+E57</f>
        <v>-1</v>
      </c>
      <c r="P57" s="87" t="n">
        <f aca="false">O57/(J57+G57+D57+1)</f>
        <v>-0.5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129</v>
      </c>
      <c r="B58" s="96" t="s">
        <v>17</v>
      </c>
      <c r="C58" s="85" t="n">
        <v>0</v>
      </c>
      <c r="D58" s="86" t="n">
        <v>0</v>
      </c>
      <c r="E58" s="93" t="n">
        <v>0</v>
      </c>
      <c r="F58" s="85" t="n">
        <v>0</v>
      </c>
      <c r="G58" s="86" t="n">
        <v>0</v>
      </c>
      <c r="H58" s="93" t="n">
        <v>0</v>
      </c>
      <c r="I58" s="85" t="n">
        <v>0</v>
      </c>
      <c r="J58" s="86" t="n">
        <v>0</v>
      </c>
      <c r="K58" s="93" t="n">
        <v>0</v>
      </c>
      <c r="L58" s="85" t="n">
        <v>0</v>
      </c>
      <c r="M58" s="86" t="n">
        <v>0</v>
      </c>
      <c r="N58" s="93" t="n">
        <v>0</v>
      </c>
      <c r="O58" s="85" t="n">
        <f aca="false">K58+H58+E58</f>
        <v>0</v>
      </c>
      <c r="P58" s="87" t="n">
        <f aca="false">O58/(J58+G58+D58+1)</f>
        <v>0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132</v>
      </c>
      <c r="B59" s="96" t="s">
        <v>17</v>
      </c>
      <c r="C59" s="85" t="n">
        <v>0</v>
      </c>
      <c r="D59" s="86" t="n">
        <v>0</v>
      </c>
      <c r="E59" s="93" t="n">
        <v>0</v>
      </c>
      <c r="F59" s="85" t="n">
        <v>0</v>
      </c>
      <c r="G59" s="86" t="n">
        <v>0</v>
      </c>
      <c r="H59" s="93" t="n">
        <v>0</v>
      </c>
      <c r="I59" s="85" t="n">
        <v>0</v>
      </c>
      <c r="J59" s="86" t="n">
        <v>0</v>
      </c>
      <c r="K59" s="93" t="n">
        <v>0</v>
      </c>
      <c r="L59" s="85" t="n">
        <v>0</v>
      </c>
      <c r="M59" s="86" t="n">
        <v>0</v>
      </c>
      <c r="N59" s="93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133</v>
      </c>
      <c r="B60" s="96" t="s">
        <v>17</v>
      </c>
      <c r="C60" s="85" t="n">
        <v>0</v>
      </c>
      <c r="D60" s="86" t="n">
        <v>0</v>
      </c>
      <c r="E60" s="93" t="n">
        <v>0</v>
      </c>
      <c r="F60" s="85" t="n">
        <v>0</v>
      </c>
      <c r="G60" s="86" t="n">
        <v>0</v>
      </c>
      <c r="H60" s="93" t="n">
        <v>0</v>
      </c>
      <c r="I60" s="85" t="n">
        <v>0</v>
      </c>
      <c r="J60" s="86" t="n">
        <v>0</v>
      </c>
      <c r="K60" s="93" t="n">
        <v>0</v>
      </c>
      <c r="L60" s="85" t="n">
        <v>0</v>
      </c>
      <c r="M60" s="86" t="n">
        <v>0</v>
      </c>
      <c r="N60" s="93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140</v>
      </c>
      <c r="B61" s="96" t="s">
        <v>17</v>
      </c>
      <c r="C61" s="85" t="n">
        <v>0</v>
      </c>
      <c r="D61" s="86" t="n">
        <v>0</v>
      </c>
      <c r="E61" s="93" t="n">
        <v>0</v>
      </c>
      <c r="F61" s="85" t="n">
        <v>0</v>
      </c>
      <c r="G61" s="86" t="n">
        <v>0</v>
      </c>
      <c r="H61" s="93" t="n">
        <v>0</v>
      </c>
      <c r="I61" s="85" t="n">
        <v>0</v>
      </c>
      <c r="J61" s="86" t="n">
        <v>0</v>
      </c>
      <c r="K61" s="93" t="n">
        <v>0</v>
      </c>
      <c r="L61" s="85" t="n">
        <v>0</v>
      </c>
      <c r="M61" s="86" t="n">
        <v>0</v>
      </c>
      <c r="N61" s="93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145</v>
      </c>
      <c r="B62" s="96" t="s">
        <v>17</v>
      </c>
      <c r="C62" s="85" t="n">
        <v>0</v>
      </c>
      <c r="D62" s="86" t="n">
        <v>0</v>
      </c>
      <c r="E62" s="93" t="n">
        <v>0</v>
      </c>
      <c r="F62" s="85" t="n">
        <v>0</v>
      </c>
      <c r="G62" s="86" t="n">
        <v>0</v>
      </c>
      <c r="H62" s="93" t="n">
        <v>0</v>
      </c>
      <c r="I62" s="85" t="n">
        <v>0</v>
      </c>
      <c r="J62" s="86" t="n">
        <v>0</v>
      </c>
      <c r="K62" s="93" t="n">
        <v>0</v>
      </c>
      <c r="L62" s="85" t="n">
        <v>0</v>
      </c>
      <c r="M62" s="86" t="n">
        <v>0</v>
      </c>
      <c r="N62" s="93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194</v>
      </c>
      <c r="B63" s="96" t="s">
        <v>17</v>
      </c>
      <c r="C63" s="85" t="n">
        <v>0</v>
      </c>
      <c r="D63" s="86" t="n">
        <v>0</v>
      </c>
      <c r="E63" s="93" t="n">
        <v>0</v>
      </c>
      <c r="F63" s="85" t="n">
        <v>0</v>
      </c>
      <c r="G63" s="86" t="n">
        <v>0</v>
      </c>
      <c r="H63" s="93" t="n">
        <v>0</v>
      </c>
      <c r="I63" s="85" t="n">
        <v>0</v>
      </c>
      <c r="J63" s="86" t="n">
        <v>0</v>
      </c>
      <c r="K63" s="93" t="n">
        <v>0</v>
      </c>
      <c r="L63" s="85" t="n">
        <v>0</v>
      </c>
      <c r="M63" s="86" t="n">
        <v>0</v>
      </c>
      <c r="N63" s="93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195</v>
      </c>
      <c r="B64" s="96" t="s">
        <v>17</v>
      </c>
      <c r="C64" s="85" t="n">
        <v>0</v>
      </c>
      <c r="D64" s="86" t="n">
        <v>0</v>
      </c>
      <c r="E64" s="93" t="n">
        <v>0</v>
      </c>
      <c r="F64" s="85" t="n">
        <v>0</v>
      </c>
      <c r="G64" s="86" t="n">
        <v>7</v>
      </c>
      <c r="H64" s="93" t="n">
        <v>-7</v>
      </c>
      <c r="I64" s="85" t="n">
        <v>0</v>
      </c>
      <c r="J64" s="86" t="n">
        <v>64</v>
      </c>
      <c r="K64" s="93" t="n">
        <v>-64</v>
      </c>
      <c r="L64" s="85" t="n">
        <v>0</v>
      </c>
      <c r="M64" s="86" t="n">
        <v>0</v>
      </c>
      <c r="N64" s="93" t="n">
        <v>0</v>
      </c>
      <c r="O64" s="85" t="n">
        <f aca="false">K64+H64+E64</f>
        <v>-71</v>
      </c>
      <c r="P64" s="87" t="n">
        <f aca="false">O64/(J64+G64+D64+1)</f>
        <v>-0.986111111111111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196</v>
      </c>
      <c r="B65" s="96" t="s">
        <v>17</v>
      </c>
      <c r="C65" s="85" t="n">
        <v>0</v>
      </c>
      <c r="D65" s="86" t="n">
        <v>0</v>
      </c>
      <c r="E65" s="93" t="n">
        <v>0</v>
      </c>
      <c r="F65" s="85" t="n">
        <v>0</v>
      </c>
      <c r="G65" s="86" t="n">
        <v>0</v>
      </c>
      <c r="H65" s="93" t="n">
        <v>0</v>
      </c>
      <c r="I65" s="85" t="n">
        <v>0</v>
      </c>
      <c r="J65" s="86" t="n">
        <v>0</v>
      </c>
      <c r="K65" s="93" t="n">
        <v>0</v>
      </c>
      <c r="L65" s="85" t="n">
        <v>0</v>
      </c>
      <c r="M65" s="86" t="n">
        <v>0</v>
      </c>
      <c r="N65" s="93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197</v>
      </c>
      <c r="B66" s="96" t="s">
        <v>17</v>
      </c>
      <c r="C66" s="85" t="n">
        <v>0</v>
      </c>
      <c r="D66" s="86" t="n">
        <v>684</v>
      </c>
      <c r="E66" s="93" t="n">
        <v>-684</v>
      </c>
      <c r="F66" s="85" t="n">
        <v>0</v>
      </c>
      <c r="G66" s="86" t="n">
        <v>290</v>
      </c>
      <c r="H66" s="93" t="n">
        <v>-290</v>
      </c>
      <c r="I66" s="85" t="n">
        <v>0</v>
      </c>
      <c r="J66" s="86" t="n">
        <v>1042</v>
      </c>
      <c r="K66" s="93" t="n">
        <v>-1042</v>
      </c>
      <c r="L66" s="85" t="n">
        <v>0</v>
      </c>
      <c r="M66" s="86" t="n">
        <v>566</v>
      </c>
      <c r="N66" s="93" t="n">
        <v>-566</v>
      </c>
      <c r="O66" s="85" t="n">
        <f aca="false">K66+H66+E66</f>
        <v>-2016</v>
      </c>
      <c r="P66" s="87" t="n">
        <f aca="false">O66/(J66+G66+D66+1)</f>
        <v>-0.999504214179474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213</v>
      </c>
      <c r="B67" s="96" t="s">
        <v>17</v>
      </c>
      <c r="C67" s="85" t="n">
        <v>0</v>
      </c>
      <c r="D67" s="86" t="n">
        <v>688</v>
      </c>
      <c r="E67" s="93" t="n">
        <v>-688</v>
      </c>
      <c r="F67" s="85" t="n">
        <v>0</v>
      </c>
      <c r="G67" s="86" t="n">
        <v>723</v>
      </c>
      <c r="H67" s="93" t="n">
        <v>-723</v>
      </c>
      <c r="I67" s="85" t="n">
        <v>0</v>
      </c>
      <c r="J67" s="86" t="n">
        <v>707</v>
      </c>
      <c r="K67" s="93" t="n">
        <v>-707</v>
      </c>
      <c r="L67" s="85" t="n">
        <v>0</v>
      </c>
      <c r="M67" s="86" t="n">
        <v>717</v>
      </c>
      <c r="N67" s="93" t="n">
        <v>-717</v>
      </c>
      <c r="O67" s="85" t="n">
        <f aca="false">K67+H67+E67</f>
        <v>-2118</v>
      </c>
      <c r="P67" s="87" t="n">
        <f aca="false">O67/(J67+G67+D67+1)</f>
        <v>-0.999528079282681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254</v>
      </c>
      <c r="B68" s="96" t="s">
        <v>17</v>
      </c>
      <c r="C68" s="85" t="n">
        <v>11736</v>
      </c>
      <c r="D68" s="86" t="n">
        <v>15172</v>
      </c>
      <c r="E68" s="93" t="n">
        <v>-3436</v>
      </c>
      <c r="F68" s="85" t="n">
        <v>14400</v>
      </c>
      <c r="G68" s="86" t="n">
        <v>15195</v>
      </c>
      <c r="H68" s="93" t="n">
        <v>-795</v>
      </c>
      <c r="I68" s="85" t="n">
        <v>14400</v>
      </c>
      <c r="J68" s="86" t="n">
        <v>9832</v>
      </c>
      <c r="K68" s="93" t="n">
        <v>4568</v>
      </c>
      <c r="L68" s="85" t="n">
        <v>14396</v>
      </c>
      <c r="M68" s="86" t="n">
        <v>14501</v>
      </c>
      <c r="N68" s="93" t="n">
        <v>-105</v>
      </c>
      <c r="O68" s="85" t="n">
        <f aca="false">K68+H68+E68</f>
        <v>337</v>
      </c>
      <c r="P68" s="87" t="n">
        <f aca="false">O68/(J68+G68+D68+1)</f>
        <v>0.00838308457711443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282</v>
      </c>
      <c r="B69" s="96" t="s">
        <v>17</v>
      </c>
      <c r="C69" s="85" t="n">
        <v>0</v>
      </c>
      <c r="D69" s="86" t="n">
        <v>0</v>
      </c>
      <c r="E69" s="93" t="n">
        <v>0</v>
      </c>
      <c r="F69" s="85" t="n">
        <v>0</v>
      </c>
      <c r="G69" s="86" t="n">
        <v>0</v>
      </c>
      <c r="H69" s="93" t="n">
        <v>0</v>
      </c>
      <c r="I69" s="85" t="n">
        <v>0</v>
      </c>
      <c r="J69" s="86" t="n">
        <v>0</v>
      </c>
      <c r="K69" s="93" t="n">
        <v>0</v>
      </c>
      <c r="L69" s="85" t="n">
        <v>0</v>
      </c>
      <c r="M69" s="86" t="n">
        <v>0</v>
      </c>
      <c r="N69" s="93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283</v>
      </c>
      <c r="B70" s="96" t="s">
        <v>17</v>
      </c>
      <c r="C70" s="85" t="n">
        <v>0</v>
      </c>
      <c r="D70" s="86" t="n">
        <v>0</v>
      </c>
      <c r="E70" s="93" t="n">
        <v>0</v>
      </c>
      <c r="F70" s="85" t="n">
        <v>0</v>
      </c>
      <c r="G70" s="86" t="n">
        <v>0</v>
      </c>
      <c r="H70" s="93" t="n">
        <v>0</v>
      </c>
      <c r="I70" s="85" t="n">
        <v>0</v>
      </c>
      <c r="J70" s="86" t="n">
        <v>0</v>
      </c>
      <c r="K70" s="93" t="n">
        <v>0</v>
      </c>
      <c r="L70" s="85" t="n">
        <v>0</v>
      </c>
      <c r="M70" s="86" t="n">
        <v>0</v>
      </c>
      <c r="N70" s="93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288</v>
      </c>
      <c r="B71" s="96" t="s">
        <v>17</v>
      </c>
      <c r="C71" s="85" t="n">
        <v>0</v>
      </c>
      <c r="D71" s="86" t="n">
        <v>0</v>
      </c>
      <c r="E71" s="93" t="n">
        <v>0</v>
      </c>
      <c r="F71" s="85" t="n">
        <v>0</v>
      </c>
      <c r="G71" s="86" t="n">
        <v>0</v>
      </c>
      <c r="H71" s="93" t="n">
        <v>0</v>
      </c>
      <c r="I71" s="85" t="n">
        <v>0</v>
      </c>
      <c r="J71" s="86" t="n">
        <v>0</v>
      </c>
      <c r="K71" s="93" t="n">
        <v>0</v>
      </c>
      <c r="L71" s="85" t="n">
        <v>0</v>
      </c>
      <c r="M71" s="86" t="n">
        <v>0</v>
      </c>
      <c r="N71" s="93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295</v>
      </c>
      <c r="B72" s="96" t="s">
        <v>17</v>
      </c>
      <c r="C72" s="85" t="n">
        <v>0</v>
      </c>
      <c r="D72" s="86" t="n">
        <v>0</v>
      </c>
      <c r="E72" s="93" t="n">
        <v>0</v>
      </c>
      <c r="F72" s="85" t="n">
        <v>0</v>
      </c>
      <c r="G72" s="86" t="n">
        <v>0</v>
      </c>
      <c r="H72" s="93" t="n">
        <v>0</v>
      </c>
      <c r="I72" s="85" t="n">
        <v>0</v>
      </c>
      <c r="J72" s="86" t="n">
        <v>0</v>
      </c>
      <c r="K72" s="93" t="n">
        <v>0</v>
      </c>
      <c r="L72" s="85" t="n">
        <v>0</v>
      </c>
      <c r="M72" s="86" t="n">
        <v>0</v>
      </c>
      <c r="N72" s="93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303</v>
      </c>
      <c r="B73" s="96" t="s">
        <v>17</v>
      </c>
      <c r="C73" s="85" t="n">
        <v>0</v>
      </c>
      <c r="D73" s="86" t="n">
        <v>0</v>
      </c>
      <c r="E73" s="93" t="n">
        <v>0</v>
      </c>
      <c r="F73" s="85" t="n">
        <v>0</v>
      </c>
      <c r="G73" s="86" t="n">
        <v>4</v>
      </c>
      <c r="H73" s="93" t="n">
        <v>-4</v>
      </c>
      <c r="I73" s="85" t="n">
        <v>0</v>
      </c>
      <c r="J73" s="86" t="n">
        <v>0</v>
      </c>
      <c r="K73" s="93" t="n">
        <v>0</v>
      </c>
      <c r="L73" s="85" t="n">
        <v>0</v>
      </c>
      <c r="M73" s="86" t="n">
        <v>0</v>
      </c>
      <c r="N73" s="93" t="n">
        <v>0</v>
      </c>
      <c r="O73" s="85" t="n">
        <f aca="false">K73+H73+E73</f>
        <v>-4</v>
      </c>
      <c r="P73" s="87" t="n">
        <f aca="false">O73/(J73+G73+D73+1)</f>
        <v>-0.8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308</v>
      </c>
      <c r="B74" s="96" t="s">
        <v>17</v>
      </c>
      <c r="C74" s="85" t="n">
        <v>0</v>
      </c>
      <c r="D74" s="86" t="n">
        <v>0</v>
      </c>
      <c r="E74" s="93" t="n">
        <v>0</v>
      </c>
      <c r="F74" s="85" t="n">
        <v>0</v>
      </c>
      <c r="G74" s="86" t="n">
        <v>0</v>
      </c>
      <c r="H74" s="93" t="n">
        <v>0</v>
      </c>
      <c r="I74" s="85" t="n">
        <v>750</v>
      </c>
      <c r="J74" s="86" t="n">
        <v>0</v>
      </c>
      <c r="K74" s="93" t="n">
        <v>750</v>
      </c>
      <c r="L74" s="85" t="n">
        <v>0</v>
      </c>
      <c r="M74" s="86" t="n">
        <v>193</v>
      </c>
      <c r="N74" s="93" t="n">
        <v>-193</v>
      </c>
      <c r="O74" s="85" t="n">
        <f aca="false">K74+H74+E74</f>
        <v>750</v>
      </c>
      <c r="P74" s="87" t="n">
        <f aca="false">O74/(J74+G74+D74+1)</f>
        <v>750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X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341</v>
      </c>
      <c r="B75" s="96" t="s">
        <v>17</v>
      </c>
      <c r="C75" s="85" t="n">
        <v>0</v>
      </c>
      <c r="D75" s="86" t="n">
        <v>0</v>
      </c>
      <c r="E75" s="93" t="n">
        <v>0</v>
      </c>
      <c r="F75" s="85" t="n">
        <v>0</v>
      </c>
      <c r="G75" s="86" t="n">
        <v>0</v>
      </c>
      <c r="H75" s="93" t="n">
        <v>0</v>
      </c>
      <c r="I75" s="85" t="n">
        <v>0</v>
      </c>
      <c r="J75" s="86" t="n">
        <v>0</v>
      </c>
      <c r="K75" s="93" t="n">
        <v>0</v>
      </c>
      <c r="L75" s="85" t="n">
        <v>0</v>
      </c>
      <c r="M75" s="86" t="n">
        <v>0</v>
      </c>
      <c r="N75" s="93" t="n">
        <v>0</v>
      </c>
      <c r="O75" s="85" t="n">
        <f aca="false">K75+H75+E75</f>
        <v>0</v>
      </c>
      <c r="P75" s="87" t="n">
        <f aca="false">O75/(J75+G75+D75+1)</f>
        <v>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376</v>
      </c>
      <c r="B76" s="96" t="s">
        <v>17</v>
      </c>
      <c r="C76" s="85" t="n">
        <v>0</v>
      </c>
      <c r="D76" s="86" t="n">
        <v>0</v>
      </c>
      <c r="E76" s="93" t="n">
        <v>0</v>
      </c>
      <c r="F76" s="85" t="n">
        <v>0</v>
      </c>
      <c r="G76" s="86" t="n">
        <v>0</v>
      </c>
      <c r="H76" s="93" t="n">
        <v>0</v>
      </c>
      <c r="I76" s="85" t="n">
        <v>0</v>
      </c>
      <c r="J76" s="86" t="n">
        <v>0</v>
      </c>
      <c r="K76" s="93" t="n">
        <v>0</v>
      </c>
      <c r="L76" s="85" t="n">
        <v>0</v>
      </c>
      <c r="M76" s="86" t="n">
        <v>0</v>
      </c>
      <c r="N76" s="93" t="n">
        <v>0</v>
      </c>
      <c r="O76" s="85" t="n">
        <f aca="false">K76+H76+E76</f>
        <v>0</v>
      </c>
      <c r="P76" s="87" t="n">
        <f aca="false">O76/(J76+G76+D76+1)</f>
        <v>0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399</v>
      </c>
      <c r="B77" s="96" t="s">
        <v>17</v>
      </c>
      <c r="C77" s="85" t="n">
        <v>100</v>
      </c>
      <c r="D77" s="86" t="n">
        <v>131</v>
      </c>
      <c r="E77" s="93" t="n">
        <v>-31</v>
      </c>
      <c r="F77" s="85" t="n">
        <v>100</v>
      </c>
      <c r="G77" s="86" t="n">
        <v>131</v>
      </c>
      <c r="H77" s="93" t="n">
        <v>-31</v>
      </c>
      <c r="I77" s="85" t="n">
        <v>100</v>
      </c>
      <c r="J77" s="86" t="n">
        <v>127</v>
      </c>
      <c r="K77" s="93" t="n">
        <v>-27</v>
      </c>
      <c r="L77" s="85" t="n">
        <v>100</v>
      </c>
      <c r="M77" s="86" t="n">
        <v>121</v>
      </c>
      <c r="N77" s="93" t="n">
        <v>-21</v>
      </c>
      <c r="O77" s="85" t="n">
        <f aca="false">K77+H77+E77</f>
        <v>-89</v>
      </c>
      <c r="P77" s="87" t="n">
        <f aca="false">O77/(J77+G77+D77+1)</f>
        <v>-0.228205128205128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442</v>
      </c>
      <c r="B78" s="96" t="s">
        <v>17</v>
      </c>
      <c r="C78" s="85" t="n">
        <v>40</v>
      </c>
      <c r="D78" s="86" t="n">
        <v>0</v>
      </c>
      <c r="E78" s="93" t="n">
        <v>40</v>
      </c>
      <c r="F78" s="85" t="n">
        <v>40</v>
      </c>
      <c r="G78" s="86" t="n">
        <v>0</v>
      </c>
      <c r="H78" s="93" t="n">
        <v>40</v>
      </c>
      <c r="I78" s="85" t="n">
        <v>110</v>
      </c>
      <c r="J78" s="86" t="n">
        <v>0</v>
      </c>
      <c r="K78" s="93" t="n">
        <v>110</v>
      </c>
      <c r="L78" s="85" t="n">
        <v>100</v>
      </c>
      <c r="M78" s="86" t="n">
        <v>0</v>
      </c>
      <c r="N78" s="93" t="n">
        <v>100</v>
      </c>
      <c r="O78" s="85" t="n">
        <f aca="false">K78+H78+E78</f>
        <v>190</v>
      </c>
      <c r="P78" s="87" t="n">
        <f aca="false">O78/(J78+G78+D78+1)</f>
        <v>190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X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447</v>
      </c>
      <c r="B79" s="96" t="s">
        <v>17</v>
      </c>
      <c r="C79" s="85" t="n">
        <v>0</v>
      </c>
      <c r="D79" s="86" t="n">
        <v>45</v>
      </c>
      <c r="E79" s="93" t="n">
        <v>-45</v>
      </c>
      <c r="F79" s="85" t="n">
        <v>0</v>
      </c>
      <c r="G79" s="86" t="n">
        <v>33</v>
      </c>
      <c r="H79" s="93" t="n">
        <v>-33</v>
      </c>
      <c r="I79" s="85" t="n">
        <v>0</v>
      </c>
      <c r="J79" s="86" t="n">
        <v>47</v>
      </c>
      <c r="K79" s="93" t="n">
        <v>-47</v>
      </c>
      <c r="L79" s="85" t="n">
        <v>0</v>
      </c>
      <c r="M79" s="86" t="n">
        <v>74</v>
      </c>
      <c r="N79" s="93" t="n">
        <v>-74</v>
      </c>
      <c r="O79" s="85" t="n">
        <f aca="false">K79+H79+E79</f>
        <v>-125</v>
      </c>
      <c r="P79" s="87" t="n">
        <f aca="false">O79/(J79+G79+D79+1)</f>
        <v>-0.992063492063492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483</v>
      </c>
      <c r="B80" s="96" t="s">
        <v>17</v>
      </c>
      <c r="C80" s="85" t="n">
        <v>0</v>
      </c>
      <c r="D80" s="86" t="n">
        <v>0</v>
      </c>
      <c r="E80" s="93" t="n">
        <v>0</v>
      </c>
      <c r="F80" s="85" t="n">
        <v>0</v>
      </c>
      <c r="G80" s="86" t="n">
        <v>0</v>
      </c>
      <c r="H80" s="93" t="n">
        <v>0</v>
      </c>
      <c r="I80" s="85" t="n">
        <v>0</v>
      </c>
      <c r="J80" s="86" t="n">
        <v>0</v>
      </c>
      <c r="K80" s="93" t="n">
        <v>0</v>
      </c>
      <c r="L80" s="85" t="n">
        <v>0</v>
      </c>
      <c r="M80" s="86" t="n">
        <v>0</v>
      </c>
      <c r="N80" s="93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535</v>
      </c>
      <c r="B81" s="96" t="s">
        <v>17</v>
      </c>
      <c r="C81" s="85" t="n">
        <v>0</v>
      </c>
      <c r="D81" s="86" t="n">
        <v>0</v>
      </c>
      <c r="E81" s="93" t="n">
        <v>0</v>
      </c>
      <c r="F81" s="85" t="n">
        <v>0</v>
      </c>
      <c r="G81" s="86" t="n">
        <v>0</v>
      </c>
      <c r="H81" s="93" t="n">
        <v>0</v>
      </c>
      <c r="I81" s="85" t="n">
        <v>0</v>
      </c>
      <c r="J81" s="86" t="n">
        <v>0</v>
      </c>
      <c r="K81" s="93" t="n">
        <v>0</v>
      </c>
      <c r="L81" s="85" t="n">
        <v>0</v>
      </c>
      <c r="M81" s="86" t="n">
        <v>0</v>
      </c>
      <c r="N81" s="93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536</v>
      </c>
      <c r="B82" s="96" t="s">
        <v>17</v>
      </c>
      <c r="C82" s="85" t="n">
        <v>0</v>
      </c>
      <c r="D82" s="86" t="n">
        <v>0</v>
      </c>
      <c r="E82" s="93" t="n">
        <v>0</v>
      </c>
      <c r="F82" s="85" t="n">
        <v>0</v>
      </c>
      <c r="G82" s="86" t="n">
        <v>0</v>
      </c>
      <c r="H82" s="93" t="n">
        <v>0</v>
      </c>
      <c r="I82" s="85" t="n">
        <v>0</v>
      </c>
      <c r="J82" s="86" t="n">
        <v>0</v>
      </c>
      <c r="K82" s="93" t="n">
        <v>0</v>
      </c>
      <c r="L82" s="85" t="n">
        <v>0</v>
      </c>
      <c r="M82" s="86" t="n">
        <v>0</v>
      </c>
      <c r="N82" s="93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543</v>
      </c>
      <c r="B83" s="96" t="s">
        <v>17</v>
      </c>
      <c r="C83" s="85" t="n">
        <v>0</v>
      </c>
      <c r="D83" s="86" t="n">
        <v>530</v>
      </c>
      <c r="E83" s="93" t="n">
        <v>-530</v>
      </c>
      <c r="F83" s="85" t="n">
        <v>0</v>
      </c>
      <c r="G83" s="86" t="n">
        <v>588</v>
      </c>
      <c r="H83" s="93" t="n">
        <v>-588</v>
      </c>
      <c r="I83" s="85" t="n">
        <v>2000</v>
      </c>
      <c r="J83" s="86" t="n">
        <v>555</v>
      </c>
      <c r="K83" s="93" t="n">
        <v>1445</v>
      </c>
      <c r="L83" s="85" t="n">
        <v>500</v>
      </c>
      <c r="M83" s="86" t="n">
        <v>606</v>
      </c>
      <c r="N83" s="93" t="n">
        <v>-106</v>
      </c>
      <c r="O83" s="85" t="n">
        <f aca="false">K83+H83+E83</f>
        <v>327</v>
      </c>
      <c r="P83" s="87" t="n">
        <f aca="false">O83/(J83+G83+D83+1)</f>
        <v>0.195340501792115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X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544</v>
      </c>
      <c r="B84" s="96" t="s">
        <v>17</v>
      </c>
      <c r="C84" s="85" t="n">
        <v>0</v>
      </c>
      <c r="D84" s="86" t="n">
        <v>0</v>
      </c>
      <c r="E84" s="93" t="n">
        <v>0</v>
      </c>
      <c r="F84" s="85" t="n">
        <v>0</v>
      </c>
      <c r="G84" s="86" t="n">
        <v>0</v>
      </c>
      <c r="H84" s="93" t="n">
        <v>0</v>
      </c>
      <c r="I84" s="85" t="n">
        <v>0</v>
      </c>
      <c r="J84" s="86" t="n">
        <v>0</v>
      </c>
      <c r="K84" s="93" t="n">
        <v>0</v>
      </c>
      <c r="L84" s="85" t="n">
        <v>0</v>
      </c>
      <c r="M84" s="86" t="n">
        <v>0</v>
      </c>
      <c r="N84" s="93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545</v>
      </c>
      <c r="B85" s="96" t="s">
        <v>17</v>
      </c>
      <c r="C85" s="85" t="n">
        <v>0</v>
      </c>
      <c r="D85" s="86" t="n">
        <v>0</v>
      </c>
      <c r="E85" s="93" t="n">
        <v>0</v>
      </c>
      <c r="F85" s="85" t="n">
        <v>0</v>
      </c>
      <c r="G85" s="86" t="n">
        <v>0</v>
      </c>
      <c r="H85" s="93" t="n">
        <v>0</v>
      </c>
      <c r="I85" s="85" t="n">
        <v>0</v>
      </c>
      <c r="J85" s="86" t="n">
        <v>0</v>
      </c>
      <c r="K85" s="93" t="n">
        <v>0</v>
      </c>
      <c r="L85" s="85" t="n">
        <v>0</v>
      </c>
      <c r="M85" s="86" t="n">
        <v>0</v>
      </c>
      <c r="N85" s="93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598</v>
      </c>
      <c r="B86" s="96" t="s">
        <v>17</v>
      </c>
      <c r="C86" s="85" t="n">
        <v>0</v>
      </c>
      <c r="D86" s="86" t="n">
        <v>118</v>
      </c>
      <c r="E86" s="93" t="n">
        <v>-118</v>
      </c>
      <c r="F86" s="85" t="n">
        <v>0</v>
      </c>
      <c r="G86" s="86" t="n">
        <v>102</v>
      </c>
      <c r="H86" s="93" t="n">
        <v>-102</v>
      </c>
      <c r="I86" s="85" t="n">
        <v>0</v>
      </c>
      <c r="J86" s="86" t="n">
        <v>80</v>
      </c>
      <c r="K86" s="93" t="n">
        <v>-80</v>
      </c>
      <c r="L86" s="85" t="n">
        <v>0</v>
      </c>
      <c r="M86" s="86" t="n">
        <v>48</v>
      </c>
      <c r="N86" s="93" t="n">
        <v>-48</v>
      </c>
      <c r="O86" s="85" t="n">
        <f aca="false">K86+H86+E86</f>
        <v>-300</v>
      </c>
      <c r="P86" s="87" t="n">
        <f aca="false">O86/(J86+G86+D86+1)</f>
        <v>-0.996677740863787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635</v>
      </c>
      <c r="B87" s="96" t="s">
        <v>17</v>
      </c>
      <c r="C87" s="85" t="n">
        <v>700</v>
      </c>
      <c r="D87" s="86" t="n">
        <v>950</v>
      </c>
      <c r="E87" s="93" t="n">
        <v>-250</v>
      </c>
      <c r="F87" s="85" t="n">
        <v>700</v>
      </c>
      <c r="G87" s="86" t="n">
        <v>845</v>
      </c>
      <c r="H87" s="93" t="n">
        <v>-145</v>
      </c>
      <c r="I87" s="85" t="n">
        <v>1000</v>
      </c>
      <c r="J87" s="86" t="n">
        <v>543</v>
      </c>
      <c r="K87" s="93" t="n">
        <v>457</v>
      </c>
      <c r="L87" s="85" t="n">
        <v>750</v>
      </c>
      <c r="M87" s="86" t="n">
        <v>710</v>
      </c>
      <c r="N87" s="93" t="n">
        <v>40</v>
      </c>
      <c r="O87" s="85" t="n">
        <f aca="false">K87+H87+E87</f>
        <v>62</v>
      </c>
      <c r="P87" s="87" t="n">
        <f aca="false">O87/(J87+G87+D87+1)</f>
        <v>0.026507054296708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650</v>
      </c>
      <c r="B88" s="96" t="s">
        <v>17</v>
      </c>
      <c r="C88" s="85" t="n">
        <v>0</v>
      </c>
      <c r="D88" s="86" t="n">
        <v>0</v>
      </c>
      <c r="E88" s="93" t="n">
        <v>0</v>
      </c>
      <c r="F88" s="85" t="n">
        <v>0</v>
      </c>
      <c r="G88" s="86" t="n">
        <v>0</v>
      </c>
      <c r="H88" s="93" t="n">
        <v>0</v>
      </c>
      <c r="I88" s="85" t="n">
        <v>0</v>
      </c>
      <c r="J88" s="86" t="n">
        <v>0</v>
      </c>
      <c r="K88" s="93" t="n">
        <v>0</v>
      </c>
      <c r="L88" s="85" t="n">
        <v>0</v>
      </c>
      <c r="M88" s="86" t="n">
        <v>0</v>
      </c>
      <c r="N88" s="93" t="n">
        <v>0</v>
      </c>
      <c r="O88" s="85" t="n">
        <f aca="false">K88+H88+E88</f>
        <v>0</v>
      </c>
      <c r="P88" s="87" t="n">
        <f aca="false">O88/(J88+G88+D88+1)</f>
        <v>0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654</v>
      </c>
      <c r="B89" s="96" t="s">
        <v>17</v>
      </c>
      <c r="C89" s="85" t="n">
        <v>396</v>
      </c>
      <c r="D89" s="86" t="n">
        <v>504</v>
      </c>
      <c r="E89" s="93" t="n">
        <v>-108</v>
      </c>
      <c r="F89" s="85" t="n">
        <v>396</v>
      </c>
      <c r="G89" s="86" t="n">
        <v>283</v>
      </c>
      <c r="H89" s="93" t="n">
        <v>113</v>
      </c>
      <c r="I89" s="85" t="n">
        <v>400</v>
      </c>
      <c r="J89" s="86" t="n">
        <v>402</v>
      </c>
      <c r="K89" s="93" t="n">
        <v>-2</v>
      </c>
      <c r="L89" s="85" t="n">
        <v>300</v>
      </c>
      <c r="M89" s="86" t="n">
        <v>550</v>
      </c>
      <c r="N89" s="93" t="n">
        <v>-250</v>
      </c>
      <c r="O89" s="85" t="n">
        <f aca="false">K89+H89+E89</f>
        <v>3</v>
      </c>
      <c r="P89" s="87" t="n">
        <f aca="false">O89/(J89+G89+D89+1)</f>
        <v>0.00252100840336134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713</v>
      </c>
      <c r="B90" s="96" t="s">
        <v>17</v>
      </c>
      <c r="C90" s="85" t="n">
        <v>0</v>
      </c>
      <c r="D90" s="86" t="n">
        <v>13</v>
      </c>
      <c r="E90" s="93" t="n">
        <v>-13</v>
      </c>
      <c r="F90" s="85" t="n">
        <v>0</v>
      </c>
      <c r="G90" s="86" t="n">
        <v>13</v>
      </c>
      <c r="H90" s="93" t="n">
        <v>-13</v>
      </c>
      <c r="I90" s="85" t="n">
        <v>0</v>
      </c>
      <c r="J90" s="86" t="n">
        <v>13</v>
      </c>
      <c r="K90" s="93" t="n">
        <v>-13</v>
      </c>
      <c r="L90" s="85" t="n">
        <v>0</v>
      </c>
      <c r="M90" s="86" t="n">
        <v>13</v>
      </c>
      <c r="N90" s="93" t="n">
        <v>-13</v>
      </c>
      <c r="O90" s="85" t="n">
        <f aca="false">K90+H90+E90</f>
        <v>-39</v>
      </c>
      <c r="P90" s="87" t="n">
        <f aca="false">O90/(J90+G90+D90+1)</f>
        <v>-0.975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755</v>
      </c>
      <c r="B91" s="96" t="s">
        <v>17</v>
      </c>
      <c r="C91" s="85" t="n">
        <v>50</v>
      </c>
      <c r="D91" s="86" t="n">
        <v>56</v>
      </c>
      <c r="E91" s="93" t="n">
        <v>-6</v>
      </c>
      <c r="F91" s="85" t="n">
        <v>50</v>
      </c>
      <c r="G91" s="86" t="n">
        <v>56</v>
      </c>
      <c r="H91" s="93" t="n">
        <v>-6</v>
      </c>
      <c r="I91" s="85" t="n">
        <v>50</v>
      </c>
      <c r="J91" s="86" t="n">
        <v>56</v>
      </c>
      <c r="K91" s="93" t="n">
        <v>-6</v>
      </c>
      <c r="L91" s="85" t="n">
        <v>50</v>
      </c>
      <c r="M91" s="86" t="n">
        <v>56</v>
      </c>
      <c r="N91" s="93" t="n">
        <v>-6</v>
      </c>
      <c r="O91" s="85" t="n">
        <f aca="false">K91+H91+E91</f>
        <v>-18</v>
      </c>
      <c r="P91" s="87" t="n">
        <f aca="false">O91/(J91+G91+D91+1)</f>
        <v>-0.106508875739645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779</v>
      </c>
      <c r="B92" s="96" t="s">
        <v>17</v>
      </c>
      <c r="C92" s="85" t="n">
        <v>800</v>
      </c>
      <c r="D92" s="86" t="n">
        <v>522</v>
      </c>
      <c r="E92" s="93" t="n">
        <v>278</v>
      </c>
      <c r="F92" s="85" t="n">
        <v>800</v>
      </c>
      <c r="G92" s="86" t="n">
        <v>1198</v>
      </c>
      <c r="H92" s="93" t="n">
        <v>-398</v>
      </c>
      <c r="I92" s="85" t="n">
        <v>800</v>
      </c>
      <c r="J92" s="86" t="n">
        <v>1230</v>
      </c>
      <c r="K92" s="93" t="n">
        <v>-430</v>
      </c>
      <c r="L92" s="85" t="n">
        <v>800</v>
      </c>
      <c r="M92" s="86" t="n">
        <v>1268</v>
      </c>
      <c r="N92" s="93" t="n">
        <v>-468</v>
      </c>
      <c r="O92" s="85" t="n">
        <f aca="false">K92+H92+E92</f>
        <v>-550</v>
      </c>
      <c r="P92" s="87" t="n">
        <f aca="false">O92/(J92+G92+D92+1)</f>
        <v>-0.18637749915283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854</v>
      </c>
      <c r="B93" s="96" t="s">
        <v>17</v>
      </c>
      <c r="C93" s="85" t="n">
        <v>0</v>
      </c>
      <c r="D93" s="86" t="n">
        <v>0</v>
      </c>
      <c r="E93" s="93" t="n">
        <v>0</v>
      </c>
      <c r="F93" s="85" t="n">
        <v>0</v>
      </c>
      <c r="G93" s="86" t="n">
        <v>0</v>
      </c>
      <c r="H93" s="93" t="n">
        <v>0</v>
      </c>
      <c r="I93" s="85" t="n">
        <v>0</v>
      </c>
      <c r="J93" s="86" t="n">
        <v>0</v>
      </c>
      <c r="K93" s="93" t="n">
        <v>0</v>
      </c>
      <c r="L93" s="85" t="n">
        <v>0</v>
      </c>
      <c r="M93" s="86" t="n">
        <v>0</v>
      </c>
      <c r="N93" s="93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858</v>
      </c>
      <c r="B94" s="96" t="s">
        <v>17</v>
      </c>
      <c r="C94" s="85" t="n">
        <v>0</v>
      </c>
      <c r="D94" s="86" t="n">
        <v>1266</v>
      </c>
      <c r="E94" s="93" t="n">
        <v>-1266</v>
      </c>
      <c r="F94" s="85" t="n">
        <v>0</v>
      </c>
      <c r="G94" s="86" t="n">
        <v>1264</v>
      </c>
      <c r="H94" s="93" t="n">
        <v>-1264</v>
      </c>
      <c r="I94" s="85" t="n">
        <v>0</v>
      </c>
      <c r="J94" s="86" t="n">
        <v>1244</v>
      </c>
      <c r="K94" s="93" t="n">
        <v>-1244</v>
      </c>
      <c r="L94" s="85" t="n">
        <v>1000</v>
      </c>
      <c r="M94" s="86" t="n">
        <v>1228</v>
      </c>
      <c r="N94" s="93" t="n">
        <v>-228</v>
      </c>
      <c r="O94" s="85" t="n">
        <f aca="false">K94+H94+E94</f>
        <v>-3774</v>
      </c>
      <c r="P94" s="87" t="n">
        <f aca="false">O94/(J94+G94+D94+1)</f>
        <v>-0.999735099337748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886</v>
      </c>
      <c r="B95" s="96" t="s">
        <v>17</v>
      </c>
      <c r="C95" s="85" t="n">
        <v>530</v>
      </c>
      <c r="D95" s="86" t="n">
        <v>816</v>
      </c>
      <c r="E95" s="93" t="n">
        <v>-286</v>
      </c>
      <c r="F95" s="85" t="n">
        <v>530</v>
      </c>
      <c r="G95" s="86" t="n">
        <v>619</v>
      </c>
      <c r="H95" s="93" t="n">
        <v>-89</v>
      </c>
      <c r="I95" s="85" t="n">
        <v>700</v>
      </c>
      <c r="J95" s="86" t="n">
        <v>1049</v>
      </c>
      <c r="K95" s="93" t="n">
        <v>-349</v>
      </c>
      <c r="L95" s="85" t="n">
        <v>450</v>
      </c>
      <c r="M95" s="86" t="n">
        <v>1118</v>
      </c>
      <c r="N95" s="93" t="n">
        <v>-668</v>
      </c>
      <c r="O95" s="85" t="n">
        <f aca="false">K95+H95+E95</f>
        <v>-724</v>
      </c>
      <c r="P95" s="87" t="n">
        <f aca="false">O95/(J95+G95+D95+1)</f>
        <v>-0.291348088531187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915</v>
      </c>
      <c r="B96" s="96" t="s">
        <v>17</v>
      </c>
      <c r="C96" s="85" t="n">
        <v>0</v>
      </c>
      <c r="D96" s="86" t="n">
        <v>0</v>
      </c>
      <c r="E96" s="93" t="n">
        <v>0</v>
      </c>
      <c r="F96" s="85" t="n">
        <v>0</v>
      </c>
      <c r="G96" s="86" t="n">
        <v>0</v>
      </c>
      <c r="H96" s="93" t="n">
        <v>0</v>
      </c>
      <c r="I96" s="85" t="n">
        <v>0</v>
      </c>
      <c r="J96" s="86" t="n">
        <v>0</v>
      </c>
      <c r="K96" s="93" t="n">
        <v>0</v>
      </c>
      <c r="L96" s="85" t="n">
        <v>0</v>
      </c>
      <c r="M96" s="86" t="n">
        <v>0</v>
      </c>
      <c r="N96" s="93" t="n">
        <v>0</v>
      </c>
      <c r="O96" s="85" t="n">
        <f aca="false">K96+H96+E96</f>
        <v>0</v>
      </c>
      <c r="P96" s="87" t="n">
        <f aca="false">O96/(J96+G96+D96+1)</f>
        <v>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938</v>
      </c>
      <c r="B97" s="96" t="s">
        <v>17</v>
      </c>
      <c r="C97" s="85" t="n">
        <v>0</v>
      </c>
      <c r="D97" s="86" t="n">
        <v>22</v>
      </c>
      <c r="E97" s="93" t="n">
        <v>-22</v>
      </c>
      <c r="F97" s="85" t="n">
        <v>0</v>
      </c>
      <c r="G97" s="86" t="n">
        <v>29</v>
      </c>
      <c r="H97" s="93" t="n">
        <v>-29</v>
      </c>
      <c r="I97" s="85" t="n">
        <v>0</v>
      </c>
      <c r="J97" s="86" t="n">
        <v>0</v>
      </c>
      <c r="K97" s="93" t="n">
        <v>0</v>
      </c>
      <c r="L97" s="85" t="n">
        <v>0</v>
      </c>
      <c r="M97" s="86" t="n">
        <v>0</v>
      </c>
      <c r="N97" s="93" t="n">
        <v>0</v>
      </c>
      <c r="O97" s="85" t="n">
        <f aca="false">K97+H97+E97</f>
        <v>-51</v>
      </c>
      <c r="P97" s="87" t="n">
        <f aca="false">O97/(J97+G97+D97+1)</f>
        <v>-0.980769230769231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944</v>
      </c>
      <c r="B98" s="96" t="s">
        <v>17</v>
      </c>
      <c r="C98" s="85" t="n">
        <v>2400</v>
      </c>
      <c r="D98" s="86" t="n">
        <v>2621</v>
      </c>
      <c r="E98" s="93" t="n">
        <v>-221</v>
      </c>
      <c r="F98" s="85" t="n">
        <v>2400</v>
      </c>
      <c r="G98" s="86" t="n">
        <v>2685</v>
      </c>
      <c r="H98" s="93" t="n">
        <v>-285</v>
      </c>
      <c r="I98" s="85" t="n">
        <v>2900</v>
      </c>
      <c r="J98" s="86" t="n">
        <v>2684</v>
      </c>
      <c r="K98" s="93" t="n">
        <v>216</v>
      </c>
      <c r="L98" s="85" t="n">
        <v>2550</v>
      </c>
      <c r="M98" s="86" t="n">
        <v>2329</v>
      </c>
      <c r="N98" s="93" t="n">
        <v>221</v>
      </c>
      <c r="O98" s="85" t="n">
        <f aca="false">K98+H98+E98</f>
        <v>-290</v>
      </c>
      <c r="P98" s="87" t="n">
        <f aca="false">O98/(J98+G98+D98+1)</f>
        <v>-0.0362908271805782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949</v>
      </c>
      <c r="B99" s="96" t="s">
        <v>17</v>
      </c>
      <c r="C99" s="85" t="n">
        <v>0</v>
      </c>
      <c r="D99" s="86" t="n">
        <v>102</v>
      </c>
      <c r="E99" s="93" t="n">
        <v>-102</v>
      </c>
      <c r="F99" s="85" t="n">
        <v>0</v>
      </c>
      <c r="G99" s="86" t="n">
        <v>107</v>
      </c>
      <c r="H99" s="93" t="n">
        <v>-107</v>
      </c>
      <c r="I99" s="85" t="n">
        <v>100</v>
      </c>
      <c r="J99" s="86" t="n">
        <v>128</v>
      </c>
      <c r="K99" s="93" t="n">
        <v>-28</v>
      </c>
      <c r="L99" s="85" t="n">
        <v>50</v>
      </c>
      <c r="M99" s="86" t="n">
        <v>30</v>
      </c>
      <c r="N99" s="93" t="n">
        <v>20</v>
      </c>
      <c r="O99" s="85" t="n">
        <f aca="false">K99+H99+E99</f>
        <v>-237</v>
      </c>
      <c r="P99" s="87" t="n">
        <f aca="false">O99/(J99+G99+D99+1)</f>
        <v>-0.701183431952663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988</v>
      </c>
      <c r="B100" s="96" t="s">
        <v>17</v>
      </c>
      <c r="C100" s="85" t="n">
        <v>0</v>
      </c>
      <c r="D100" s="86" t="n">
        <v>0</v>
      </c>
      <c r="E100" s="93" t="n">
        <v>0</v>
      </c>
      <c r="F100" s="85" t="n">
        <v>0</v>
      </c>
      <c r="G100" s="86" t="n">
        <v>0</v>
      </c>
      <c r="H100" s="93" t="n">
        <v>0</v>
      </c>
      <c r="I100" s="85" t="n">
        <v>0</v>
      </c>
      <c r="J100" s="86" t="n">
        <v>0</v>
      </c>
      <c r="K100" s="93" t="n">
        <v>0</v>
      </c>
      <c r="L100" s="85" t="n">
        <v>0</v>
      </c>
      <c r="M100" s="86" t="n">
        <v>0</v>
      </c>
      <c r="N100" s="93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995</v>
      </c>
      <c r="B101" s="96" t="s">
        <v>17</v>
      </c>
      <c r="C101" s="85" t="n">
        <v>0</v>
      </c>
      <c r="D101" s="86" t="n">
        <v>1093</v>
      </c>
      <c r="E101" s="93" t="n">
        <v>-1093</v>
      </c>
      <c r="F101" s="85" t="n">
        <v>0</v>
      </c>
      <c r="G101" s="86" t="n">
        <v>1212</v>
      </c>
      <c r="H101" s="93" t="n">
        <v>-1212</v>
      </c>
      <c r="I101" s="85" t="n">
        <v>1500</v>
      </c>
      <c r="J101" s="86" t="n">
        <v>988</v>
      </c>
      <c r="K101" s="93" t="n">
        <v>512</v>
      </c>
      <c r="L101" s="85" t="n">
        <v>1200</v>
      </c>
      <c r="M101" s="86" t="n">
        <v>1302</v>
      </c>
      <c r="N101" s="93" t="n">
        <v>-102</v>
      </c>
      <c r="O101" s="85" t="n">
        <f aca="false">K101+H101+E101</f>
        <v>-1793</v>
      </c>
      <c r="P101" s="87" t="n">
        <f aca="false">O101/(J101+G101+D101+1)</f>
        <v>-0.544323011536126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1011</v>
      </c>
      <c r="B102" s="96" t="s">
        <v>17</v>
      </c>
      <c r="C102" s="85" t="n">
        <v>0</v>
      </c>
      <c r="D102" s="86" t="n">
        <v>1204</v>
      </c>
      <c r="E102" s="93" t="n">
        <v>-1204</v>
      </c>
      <c r="F102" s="85" t="n">
        <v>0</v>
      </c>
      <c r="G102" s="86" t="n">
        <v>1033</v>
      </c>
      <c r="H102" s="93" t="n">
        <v>-1033</v>
      </c>
      <c r="I102" s="85" t="n">
        <v>1500</v>
      </c>
      <c r="J102" s="86" t="n">
        <v>1265</v>
      </c>
      <c r="K102" s="93" t="n">
        <v>235</v>
      </c>
      <c r="L102" s="85" t="n">
        <v>1000</v>
      </c>
      <c r="M102" s="86" t="n">
        <v>1055</v>
      </c>
      <c r="N102" s="93" t="n">
        <v>-55</v>
      </c>
      <c r="O102" s="85" t="n">
        <f aca="false">K102+H102+E102</f>
        <v>-2002</v>
      </c>
      <c r="P102" s="87" t="n">
        <f aca="false">O102/(J102+G102+D102+1)</f>
        <v>-0.571510134170711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1015</v>
      </c>
      <c r="B103" s="96" t="s">
        <v>17</v>
      </c>
      <c r="C103" s="85" t="n">
        <v>0</v>
      </c>
      <c r="D103" s="86" t="n">
        <v>0</v>
      </c>
      <c r="E103" s="93" t="n">
        <v>0</v>
      </c>
      <c r="F103" s="85" t="n">
        <v>0</v>
      </c>
      <c r="G103" s="86" t="n">
        <v>0</v>
      </c>
      <c r="H103" s="93" t="n">
        <v>0</v>
      </c>
      <c r="I103" s="85" t="n">
        <v>0</v>
      </c>
      <c r="J103" s="86" t="n">
        <v>0</v>
      </c>
      <c r="K103" s="93" t="n">
        <v>0</v>
      </c>
      <c r="L103" s="85" t="n">
        <v>0</v>
      </c>
      <c r="M103" s="86" t="n">
        <v>0</v>
      </c>
      <c r="N103" s="93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5328</v>
      </c>
      <c r="B104" s="96" t="s">
        <v>17</v>
      </c>
      <c r="C104" s="85" t="n">
        <v>0</v>
      </c>
      <c r="D104" s="86" t="n">
        <v>0</v>
      </c>
      <c r="E104" s="93" t="n">
        <v>0</v>
      </c>
      <c r="F104" s="85" t="n">
        <v>0</v>
      </c>
      <c r="G104" s="86" t="n">
        <v>0</v>
      </c>
      <c r="H104" s="93" t="n">
        <v>0</v>
      </c>
      <c r="I104" s="85" t="n">
        <v>0</v>
      </c>
      <c r="J104" s="86" t="n">
        <v>0</v>
      </c>
      <c r="K104" s="93" t="n">
        <v>0</v>
      </c>
      <c r="L104" s="85" t="n">
        <v>0</v>
      </c>
      <c r="M104" s="86" t="n">
        <v>0</v>
      </c>
      <c r="N104" s="93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5361</v>
      </c>
      <c r="B105" s="96" t="s">
        <v>17</v>
      </c>
      <c r="C105" s="85" t="n">
        <v>0</v>
      </c>
      <c r="D105" s="86" t="n">
        <v>7017</v>
      </c>
      <c r="E105" s="93" t="n">
        <v>-7017</v>
      </c>
      <c r="F105" s="85" t="n">
        <v>9500</v>
      </c>
      <c r="G105" s="86" t="n">
        <v>6558</v>
      </c>
      <c r="H105" s="93" t="n">
        <v>2942</v>
      </c>
      <c r="I105" s="85" t="n">
        <v>6400</v>
      </c>
      <c r="J105" s="86" t="n">
        <v>6016</v>
      </c>
      <c r="K105" s="93" t="n">
        <v>384</v>
      </c>
      <c r="L105" s="85" t="n">
        <v>6200</v>
      </c>
      <c r="M105" s="86" t="n">
        <v>6137</v>
      </c>
      <c r="N105" s="93" t="n">
        <v>63</v>
      </c>
      <c r="O105" s="85" t="n">
        <f aca="false">K105+H105+E105</f>
        <v>-3691</v>
      </c>
      <c r="P105" s="87" t="n">
        <f aca="false">O105/(J105+G105+D105+1)</f>
        <v>-0.188393221723152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5370</v>
      </c>
      <c r="B106" s="96" t="s">
        <v>17</v>
      </c>
      <c r="C106" s="85" t="n">
        <v>0</v>
      </c>
      <c r="D106" s="86" t="n">
        <v>17</v>
      </c>
      <c r="E106" s="93" t="n">
        <v>-17</v>
      </c>
      <c r="F106" s="85" t="n">
        <v>0</v>
      </c>
      <c r="G106" s="86" t="n">
        <v>14</v>
      </c>
      <c r="H106" s="93" t="n">
        <v>-14</v>
      </c>
      <c r="I106" s="85" t="n">
        <v>0</v>
      </c>
      <c r="J106" s="86" t="n">
        <v>0</v>
      </c>
      <c r="K106" s="93" t="n">
        <v>0</v>
      </c>
      <c r="L106" s="85"/>
      <c r="M106" s="86"/>
      <c r="N106" s="93"/>
      <c r="O106" s="85" t="n">
        <f aca="false">K106+H106+E106</f>
        <v>-31</v>
      </c>
      <c r="P106" s="87" t="n">
        <f aca="false">O106/(J106+G106+D106+1)</f>
        <v>-0.96875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5973</v>
      </c>
      <c r="B107" s="96" t="s">
        <v>17</v>
      </c>
      <c r="C107" s="85" t="n">
        <v>166</v>
      </c>
      <c r="D107" s="86" t="n">
        <v>111</v>
      </c>
      <c r="E107" s="93" t="n">
        <v>55</v>
      </c>
      <c r="F107" s="85" t="n">
        <v>166</v>
      </c>
      <c r="G107" s="86" t="n">
        <v>156</v>
      </c>
      <c r="H107" s="93" t="n">
        <v>10</v>
      </c>
      <c r="I107" s="85" t="n">
        <v>166</v>
      </c>
      <c r="J107" s="86" t="n">
        <v>234</v>
      </c>
      <c r="K107" s="93" t="n">
        <v>-68</v>
      </c>
      <c r="L107" s="85" t="n">
        <v>166</v>
      </c>
      <c r="M107" s="86" t="n">
        <v>253</v>
      </c>
      <c r="N107" s="93" t="n">
        <v>-87</v>
      </c>
      <c r="O107" s="85" t="n">
        <f aca="false">K107+H107+E107</f>
        <v>-3</v>
      </c>
      <c r="P107" s="87" t="n">
        <f aca="false">O107/(J107+G107+D107+1)</f>
        <v>-0.00597609561752988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6063</v>
      </c>
      <c r="B108" s="96" t="s">
        <v>17</v>
      </c>
      <c r="C108" s="85" t="n">
        <v>0</v>
      </c>
      <c r="D108" s="86" t="n">
        <v>0</v>
      </c>
      <c r="E108" s="93" t="n">
        <v>0</v>
      </c>
      <c r="F108" s="85" t="n">
        <v>0</v>
      </c>
      <c r="G108" s="86" t="n">
        <v>0</v>
      </c>
      <c r="H108" s="93" t="n">
        <v>0</v>
      </c>
      <c r="I108" s="85" t="n">
        <v>0</v>
      </c>
      <c r="J108" s="86" t="n">
        <v>0</v>
      </c>
      <c r="K108" s="93" t="n">
        <v>0</v>
      </c>
      <c r="L108" s="85" t="n">
        <v>0</v>
      </c>
      <c r="M108" s="86" t="n">
        <v>0</v>
      </c>
      <c r="N108" s="93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6583</v>
      </c>
      <c r="B109" s="96" t="s">
        <v>17</v>
      </c>
      <c r="C109" s="85" t="n">
        <v>0</v>
      </c>
      <c r="D109" s="86" t="n">
        <v>0</v>
      </c>
      <c r="E109" s="93" t="n">
        <v>0</v>
      </c>
      <c r="F109" s="85" t="n">
        <v>0</v>
      </c>
      <c r="G109" s="86" t="n">
        <v>0</v>
      </c>
      <c r="H109" s="93" t="n">
        <v>0</v>
      </c>
      <c r="I109" s="85" t="n">
        <v>0</v>
      </c>
      <c r="J109" s="86" t="n">
        <v>0</v>
      </c>
      <c r="K109" s="93" t="n">
        <v>0</v>
      </c>
      <c r="L109" s="85" t="n">
        <v>0</v>
      </c>
      <c r="M109" s="86" t="n">
        <v>0</v>
      </c>
      <c r="N109" s="93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7602</v>
      </c>
      <c r="B110" s="96" t="s">
        <v>17</v>
      </c>
      <c r="C110" s="85" t="n">
        <v>55000</v>
      </c>
      <c r="D110" s="86" t="n">
        <v>45940</v>
      </c>
      <c r="E110" s="93" t="n">
        <v>9060</v>
      </c>
      <c r="F110" s="85" t="n">
        <v>47616</v>
      </c>
      <c r="G110" s="86" t="n">
        <v>44118</v>
      </c>
      <c r="H110" s="93" t="n">
        <v>3498</v>
      </c>
      <c r="I110" s="85" t="n">
        <v>48171</v>
      </c>
      <c r="J110" s="86" t="n">
        <v>43764</v>
      </c>
      <c r="K110" s="93" t="n">
        <v>4407</v>
      </c>
      <c r="L110" s="85" t="n">
        <v>42125</v>
      </c>
      <c r="M110" s="86" t="n">
        <v>43745</v>
      </c>
      <c r="N110" s="93" t="n">
        <v>-1620</v>
      </c>
      <c r="O110" s="85" t="n">
        <f aca="false">K110+H110+E110</f>
        <v>16965</v>
      </c>
      <c r="P110" s="87" t="n">
        <f aca="false">O110/(J110+G110+D110+1)</f>
        <v>0.126771930086756</v>
      </c>
      <c r="Q110" s="88"/>
      <c r="R110" s="89" t="s">
        <v>44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X</v>
      </c>
      <c r="U110" s="116" t="str">
        <f aca="false">IF($C$4="High Inventory",IF(AND($O110&gt;=0,$P110&gt;=Summary!$C$150),"X"," "),IF(AND($O110&lt;=0,$P110&lt;=-Summary!$C$150),"X"," "))</f>
        <v>X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7604</v>
      </c>
      <c r="B111" s="96" t="s">
        <v>17</v>
      </c>
      <c r="C111" s="85" t="n">
        <v>44694</v>
      </c>
      <c r="D111" s="86" t="n">
        <v>51871</v>
      </c>
      <c r="E111" s="93" t="n">
        <v>-7177</v>
      </c>
      <c r="F111" s="85" t="n">
        <v>50589</v>
      </c>
      <c r="G111" s="86" t="n">
        <v>45457</v>
      </c>
      <c r="H111" s="93" t="n">
        <v>5132</v>
      </c>
      <c r="I111" s="85" t="n">
        <v>52515</v>
      </c>
      <c r="J111" s="86" t="n">
        <v>52844</v>
      </c>
      <c r="K111" s="93" t="n">
        <v>-329</v>
      </c>
      <c r="L111" s="85" t="n">
        <v>33149</v>
      </c>
      <c r="M111" s="86" t="n">
        <v>60269</v>
      </c>
      <c r="N111" s="93" t="n">
        <v>-27120</v>
      </c>
      <c r="O111" s="85" t="n">
        <f aca="false">K111+H111+E111</f>
        <v>-2374</v>
      </c>
      <c r="P111" s="87" t="n">
        <f aca="false">O111/(J111+G111+D111+1)</f>
        <v>-0.0158084342724724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7610</v>
      </c>
      <c r="B112" s="96" t="s">
        <v>17</v>
      </c>
      <c r="C112" s="85" t="n">
        <v>0</v>
      </c>
      <c r="D112" s="86" t="n">
        <v>0</v>
      </c>
      <c r="E112" s="93" t="n">
        <v>0</v>
      </c>
      <c r="F112" s="85" t="n">
        <v>0</v>
      </c>
      <c r="G112" s="86" t="n">
        <v>0</v>
      </c>
      <c r="H112" s="93" t="n">
        <v>0</v>
      </c>
      <c r="I112" s="85" t="n">
        <v>0</v>
      </c>
      <c r="J112" s="86" t="n">
        <v>0</v>
      </c>
      <c r="K112" s="93" t="n">
        <v>0</v>
      </c>
      <c r="L112" s="85" t="n">
        <v>0</v>
      </c>
      <c r="M112" s="86" t="n">
        <v>0</v>
      </c>
      <c r="N112" s="93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7614</v>
      </c>
      <c r="B113" s="96" t="s">
        <v>17</v>
      </c>
      <c r="C113" s="85" t="n">
        <v>0</v>
      </c>
      <c r="D113" s="86" t="n">
        <v>0</v>
      </c>
      <c r="E113" s="93" t="n">
        <v>0</v>
      </c>
      <c r="F113" s="85" t="n">
        <v>0</v>
      </c>
      <c r="G113" s="86" t="n">
        <v>0</v>
      </c>
      <c r="H113" s="93" t="n">
        <v>0</v>
      </c>
      <c r="I113" s="85" t="n">
        <v>0</v>
      </c>
      <c r="J113" s="86" t="n">
        <v>0</v>
      </c>
      <c r="K113" s="93" t="n">
        <v>0</v>
      </c>
      <c r="L113" s="85" t="n">
        <v>0</v>
      </c>
      <c r="M113" s="86" t="n">
        <v>0</v>
      </c>
      <c r="N113" s="93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8556</v>
      </c>
      <c r="B114" s="96" t="s">
        <v>17</v>
      </c>
      <c r="C114" s="85" t="n">
        <v>0</v>
      </c>
      <c r="D114" s="86" t="n">
        <v>0</v>
      </c>
      <c r="E114" s="93" t="n">
        <v>0</v>
      </c>
      <c r="F114" s="85" t="n">
        <v>0</v>
      </c>
      <c r="G114" s="86" t="n">
        <v>0</v>
      </c>
      <c r="H114" s="93" t="n">
        <v>0</v>
      </c>
      <c r="I114" s="85" t="n">
        <v>0</v>
      </c>
      <c r="J114" s="86" t="n">
        <v>0</v>
      </c>
      <c r="K114" s="93" t="n">
        <v>0</v>
      </c>
      <c r="L114" s="85" t="n">
        <v>0</v>
      </c>
      <c r="M114" s="86" t="n">
        <v>0</v>
      </c>
      <c r="N114" s="93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8576</v>
      </c>
      <c r="B115" s="96" t="s">
        <v>17</v>
      </c>
      <c r="C115" s="85" t="n">
        <v>0</v>
      </c>
      <c r="D115" s="86" t="n">
        <v>0</v>
      </c>
      <c r="E115" s="93" t="n">
        <v>0</v>
      </c>
      <c r="F115" s="85" t="n">
        <v>0</v>
      </c>
      <c r="G115" s="86" t="n">
        <v>0</v>
      </c>
      <c r="H115" s="93" t="n">
        <v>0</v>
      </c>
      <c r="I115" s="85" t="n">
        <v>0</v>
      </c>
      <c r="J115" s="86" t="n">
        <v>0</v>
      </c>
      <c r="K115" s="93" t="n">
        <v>0</v>
      </c>
      <c r="L115" s="85" t="n">
        <v>0</v>
      </c>
      <c r="M115" s="86" t="n">
        <v>0</v>
      </c>
      <c r="N115" s="93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8577</v>
      </c>
      <c r="B116" s="96" t="s">
        <v>17</v>
      </c>
      <c r="C116" s="85" t="n">
        <v>0</v>
      </c>
      <c r="D116" s="86" t="n">
        <v>0</v>
      </c>
      <c r="E116" s="93" t="n">
        <v>0</v>
      </c>
      <c r="F116" s="85" t="n">
        <v>0</v>
      </c>
      <c r="G116" s="86" t="n">
        <v>0</v>
      </c>
      <c r="H116" s="93" t="n">
        <v>0</v>
      </c>
      <c r="I116" s="85" t="n">
        <v>0</v>
      </c>
      <c r="J116" s="86" t="n">
        <v>0</v>
      </c>
      <c r="K116" s="93" t="n">
        <v>0</v>
      </c>
      <c r="L116" s="85" t="n">
        <v>0</v>
      </c>
      <c r="M116" s="86" t="n">
        <v>0</v>
      </c>
      <c r="N116" s="93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85"/>
      <c r="U116" s="93"/>
    </row>
    <row r="117" customFormat="false" ht="17" hidden="false" customHeight="false" outlineLevel="0" collapsed="false">
      <c r="A117" s="76" t="n">
        <v>8578</v>
      </c>
      <c r="B117" s="96" t="s">
        <v>17</v>
      </c>
      <c r="C117" s="85" t="n">
        <v>0</v>
      </c>
      <c r="D117" s="86" t="n">
        <v>0</v>
      </c>
      <c r="E117" s="93" t="n">
        <v>0</v>
      </c>
      <c r="F117" s="85" t="n">
        <v>0</v>
      </c>
      <c r="G117" s="86" t="n">
        <v>0</v>
      </c>
      <c r="H117" s="93" t="n">
        <v>0</v>
      </c>
      <c r="I117" s="85" t="n">
        <v>0</v>
      </c>
      <c r="J117" s="86" t="n">
        <v>0</v>
      </c>
      <c r="K117" s="93" t="n">
        <v>0</v>
      </c>
      <c r="L117" s="85" t="n">
        <v>0</v>
      </c>
      <c r="M117" s="86" t="n">
        <v>0</v>
      </c>
      <c r="N117" s="93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8579</v>
      </c>
      <c r="B118" s="96" t="s">
        <v>17</v>
      </c>
      <c r="C118" s="85" t="n">
        <v>0</v>
      </c>
      <c r="D118" s="86" t="n">
        <v>0</v>
      </c>
      <c r="E118" s="93" t="n">
        <v>0</v>
      </c>
      <c r="F118" s="85" t="n">
        <v>0</v>
      </c>
      <c r="G118" s="86" t="n">
        <v>0</v>
      </c>
      <c r="H118" s="93" t="n">
        <v>0</v>
      </c>
      <c r="I118" s="85" t="n">
        <v>0</v>
      </c>
      <c r="J118" s="86" t="n">
        <v>0</v>
      </c>
      <c r="K118" s="93" t="n">
        <v>0</v>
      </c>
      <c r="L118" s="85" t="n">
        <v>0</v>
      </c>
      <c r="M118" s="86" t="n">
        <v>0</v>
      </c>
      <c r="N118" s="93" t="n">
        <v>0</v>
      </c>
      <c r="O118" s="85" t="n">
        <f aca="false">K118+H118+E118</f>
        <v>0</v>
      </c>
      <c r="P118" s="87" t="n">
        <f aca="false">O118/(J118+G118+D118+1)</f>
        <v>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8580</v>
      </c>
      <c r="B119" s="96" t="s">
        <v>17</v>
      </c>
      <c r="C119" s="85" t="n">
        <v>0</v>
      </c>
      <c r="D119" s="86" t="n">
        <v>0</v>
      </c>
      <c r="E119" s="93" t="n">
        <v>0</v>
      </c>
      <c r="F119" s="85" t="n">
        <v>0</v>
      </c>
      <c r="G119" s="86" t="n">
        <v>0</v>
      </c>
      <c r="H119" s="93" t="n">
        <v>0</v>
      </c>
      <c r="I119" s="85" t="n">
        <v>0</v>
      </c>
      <c r="J119" s="86" t="n">
        <v>0</v>
      </c>
      <c r="K119" s="93" t="n">
        <v>0</v>
      </c>
      <c r="L119" s="85" t="n">
        <v>0</v>
      </c>
      <c r="M119" s="86" t="n">
        <v>0</v>
      </c>
      <c r="N119" s="93" t="n">
        <v>0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8916</v>
      </c>
      <c r="B120" s="96" t="s">
        <v>17</v>
      </c>
      <c r="C120" s="85" t="n">
        <v>0</v>
      </c>
      <c r="D120" s="86" t="n">
        <v>0</v>
      </c>
      <c r="E120" s="93" t="n">
        <v>0</v>
      </c>
      <c r="F120" s="85" t="n">
        <v>0</v>
      </c>
      <c r="G120" s="86" t="n">
        <v>1</v>
      </c>
      <c r="H120" s="93" t="n">
        <v>-1</v>
      </c>
      <c r="I120" s="85" t="n">
        <v>0</v>
      </c>
      <c r="J120" s="86" t="n">
        <v>0</v>
      </c>
      <c r="K120" s="93" t="n">
        <v>0</v>
      </c>
      <c r="L120" s="85" t="n">
        <v>0</v>
      </c>
      <c r="M120" s="86" t="n">
        <v>2</v>
      </c>
      <c r="N120" s="93" t="n">
        <v>-2</v>
      </c>
      <c r="O120" s="85" t="n">
        <f aca="false">K120+H120+E120</f>
        <v>-1</v>
      </c>
      <c r="P120" s="87" t="n">
        <f aca="false">O120/(J120+G120+D120+1)</f>
        <v>-0.5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10556</v>
      </c>
      <c r="B121" s="96" t="s">
        <v>17</v>
      </c>
      <c r="C121" s="85" t="n">
        <v>0</v>
      </c>
      <c r="D121" s="86" t="n">
        <v>0</v>
      </c>
      <c r="E121" s="93" t="n">
        <v>0</v>
      </c>
      <c r="F121" s="85" t="n">
        <v>0</v>
      </c>
      <c r="G121" s="86" t="n">
        <v>0</v>
      </c>
      <c r="H121" s="93" t="n">
        <v>0</v>
      </c>
      <c r="I121" s="85" t="n">
        <v>0</v>
      </c>
      <c r="J121" s="86" t="n">
        <v>0</v>
      </c>
      <c r="K121" s="93" t="n">
        <v>0</v>
      </c>
      <c r="L121" s="85" t="n">
        <v>0</v>
      </c>
      <c r="M121" s="86" t="n">
        <v>0</v>
      </c>
      <c r="N121" s="93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13556</v>
      </c>
      <c r="B122" s="96" t="s">
        <v>17</v>
      </c>
      <c r="C122" s="85" t="n">
        <v>70</v>
      </c>
      <c r="D122" s="86" t="n">
        <v>96</v>
      </c>
      <c r="E122" s="93" t="n">
        <v>-26</v>
      </c>
      <c r="F122" s="85" t="n">
        <v>70</v>
      </c>
      <c r="G122" s="86" t="n">
        <v>96</v>
      </c>
      <c r="H122" s="93" t="n">
        <v>-26</v>
      </c>
      <c r="I122" s="85" t="n">
        <v>70</v>
      </c>
      <c r="J122" s="86" t="n">
        <v>95</v>
      </c>
      <c r="K122" s="93" t="n">
        <v>-25</v>
      </c>
      <c r="L122" s="85" t="n">
        <v>70</v>
      </c>
      <c r="M122" s="86" t="n">
        <v>37</v>
      </c>
      <c r="N122" s="93" t="n">
        <v>33</v>
      </c>
      <c r="O122" s="85" t="n">
        <f aca="false">K122+H122+E122</f>
        <v>-77</v>
      </c>
      <c r="P122" s="87" t="n">
        <f aca="false">O122/(J122+G122+D122+1)</f>
        <v>-0.267361111111111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18287</v>
      </c>
      <c r="B123" s="96" t="s">
        <v>17</v>
      </c>
      <c r="C123" s="85" t="n">
        <v>0</v>
      </c>
      <c r="D123" s="86" t="n">
        <v>88</v>
      </c>
      <c r="E123" s="93" t="n">
        <v>-88</v>
      </c>
      <c r="F123" s="85" t="n">
        <v>0</v>
      </c>
      <c r="G123" s="86" t="n">
        <v>5</v>
      </c>
      <c r="H123" s="93" t="n">
        <v>-5</v>
      </c>
      <c r="I123" s="85" t="n">
        <v>0</v>
      </c>
      <c r="J123" s="86" t="n">
        <v>7</v>
      </c>
      <c r="K123" s="93" t="n">
        <v>-7</v>
      </c>
      <c r="L123" s="85" t="n">
        <v>0</v>
      </c>
      <c r="M123" s="86" t="n">
        <v>7</v>
      </c>
      <c r="N123" s="93" t="n">
        <v>-7</v>
      </c>
      <c r="O123" s="85" t="n">
        <f aca="false">K123+H123+E123</f>
        <v>-100</v>
      </c>
      <c r="P123" s="87" t="n">
        <f aca="false">O123/(J123+G123+D123+1)</f>
        <v>-0.99009900990099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18586</v>
      </c>
      <c r="B124" s="96" t="s">
        <v>17</v>
      </c>
      <c r="C124" s="85" t="n">
        <v>0</v>
      </c>
      <c r="D124" s="86" t="n">
        <v>0</v>
      </c>
      <c r="E124" s="93" t="n">
        <v>0</v>
      </c>
      <c r="F124" s="85" t="n">
        <v>0</v>
      </c>
      <c r="G124" s="86" t="n">
        <v>0</v>
      </c>
      <c r="H124" s="93" t="n">
        <v>0</v>
      </c>
      <c r="I124" s="85" t="n">
        <v>0</v>
      </c>
      <c r="J124" s="86" t="n">
        <v>0</v>
      </c>
      <c r="K124" s="93" t="n">
        <v>0</v>
      </c>
      <c r="L124" s="85" t="n">
        <v>0</v>
      </c>
      <c r="M124" s="86" t="n">
        <v>0</v>
      </c>
      <c r="N124" s="93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19307</v>
      </c>
      <c r="B125" s="96" t="s">
        <v>17</v>
      </c>
      <c r="C125" s="85" t="n">
        <v>0</v>
      </c>
      <c r="D125" s="86" t="n">
        <v>213</v>
      </c>
      <c r="E125" s="93" t="n">
        <v>-213</v>
      </c>
      <c r="F125" s="85" t="n">
        <v>0</v>
      </c>
      <c r="G125" s="86" t="n">
        <v>165</v>
      </c>
      <c r="H125" s="93" t="n">
        <v>-165</v>
      </c>
      <c r="I125" s="85" t="n">
        <v>300</v>
      </c>
      <c r="J125" s="86" t="n">
        <v>89</v>
      </c>
      <c r="K125" s="93" t="n">
        <v>211</v>
      </c>
      <c r="L125" s="85" t="n">
        <v>100</v>
      </c>
      <c r="M125" s="86" t="n">
        <v>180</v>
      </c>
      <c r="N125" s="93" t="n">
        <v>-80</v>
      </c>
      <c r="O125" s="85" t="n">
        <f aca="false">K125+H125+E125</f>
        <v>-167</v>
      </c>
      <c r="P125" s="87" t="n">
        <f aca="false">O125/(J125+G125+D125+1)</f>
        <v>-0.356837606837607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20206</v>
      </c>
      <c r="B126" s="96" t="s">
        <v>17</v>
      </c>
      <c r="C126" s="85" t="n">
        <v>0</v>
      </c>
      <c r="D126" s="86" t="n">
        <v>48</v>
      </c>
      <c r="E126" s="93" t="n">
        <v>-48</v>
      </c>
      <c r="F126" s="85" t="n">
        <v>0</v>
      </c>
      <c r="G126" s="86" t="n">
        <v>76</v>
      </c>
      <c r="H126" s="93" t="n">
        <v>-76</v>
      </c>
      <c r="I126" s="85" t="n">
        <v>0</v>
      </c>
      <c r="J126" s="86" t="n">
        <v>71</v>
      </c>
      <c r="K126" s="93" t="n">
        <v>-71</v>
      </c>
      <c r="L126" s="85" t="n">
        <v>0</v>
      </c>
      <c r="M126" s="86" t="n">
        <v>73</v>
      </c>
      <c r="N126" s="93" t="n">
        <v>-73</v>
      </c>
      <c r="O126" s="85" t="n">
        <f aca="false">K126+H126+E126</f>
        <v>-195</v>
      </c>
      <c r="P126" s="87" t="n">
        <f aca="false">O126/(J126+G126+D126+1)</f>
        <v>-0.994897959183674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26909</v>
      </c>
      <c r="B127" s="96" t="s">
        <v>17</v>
      </c>
      <c r="C127" s="85" t="n">
        <v>0</v>
      </c>
      <c r="D127" s="86" t="n">
        <v>73</v>
      </c>
      <c r="E127" s="93" t="n">
        <v>-73</v>
      </c>
      <c r="F127" s="85" t="n">
        <v>0</v>
      </c>
      <c r="G127" s="86" t="n">
        <v>112</v>
      </c>
      <c r="H127" s="93" t="n">
        <v>-112</v>
      </c>
      <c r="I127" s="85" t="n">
        <v>0</v>
      </c>
      <c r="J127" s="86" t="n">
        <v>156</v>
      </c>
      <c r="K127" s="93" t="n">
        <v>-156</v>
      </c>
      <c r="L127" s="85" t="n">
        <v>0</v>
      </c>
      <c r="M127" s="86" t="n">
        <v>189</v>
      </c>
      <c r="N127" s="93" t="n">
        <v>-189</v>
      </c>
      <c r="O127" s="85" t="n">
        <f aca="false">K127+H127+E127</f>
        <v>-341</v>
      </c>
      <c r="P127" s="87" t="n">
        <f aca="false">O127/(J127+G127+D127+1)</f>
        <v>-0.997076023391813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29329</v>
      </c>
      <c r="B128" s="96" t="s">
        <v>17</v>
      </c>
      <c r="C128" s="85" t="n">
        <v>0</v>
      </c>
      <c r="D128" s="86" t="n">
        <v>0</v>
      </c>
      <c r="E128" s="93" t="n">
        <v>0</v>
      </c>
      <c r="F128" s="85" t="n">
        <v>0</v>
      </c>
      <c r="G128" s="86" t="n">
        <v>0</v>
      </c>
      <c r="H128" s="93" t="n">
        <v>0</v>
      </c>
      <c r="I128" s="85" t="n">
        <v>0</v>
      </c>
      <c r="J128" s="86" t="n">
        <v>0</v>
      </c>
      <c r="K128" s="93" t="n">
        <v>0</v>
      </c>
      <c r="L128" s="85" t="n">
        <v>0</v>
      </c>
      <c r="M128" s="86" t="n">
        <v>0</v>
      </c>
      <c r="N128" s="93" t="n">
        <v>0</v>
      </c>
      <c r="O128" s="85" t="n">
        <f aca="false">K128+H128+E128</f>
        <v>0</v>
      </c>
      <c r="P128" s="87" t="n">
        <f aca="false">O128/(J128+G128+D128+1)</f>
        <v>0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30511</v>
      </c>
      <c r="B129" s="96" t="s">
        <v>17</v>
      </c>
      <c r="C129" s="85" t="n">
        <v>0</v>
      </c>
      <c r="D129" s="86" t="n">
        <v>86</v>
      </c>
      <c r="E129" s="93" t="n">
        <v>-86</v>
      </c>
      <c r="F129" s="85" t="n">
        <v>96</v>
      </c>
      <c r="G129" s="86" t="n">
        <v>129</v>
      </c>
      <c r="H129" s="93" t="n">
        <v>-33</v>
      </c>
      <c r="I129" s="85" t="n">
        <v>96</v>
      </c>
      <c r="J129" s="86" t="n">
        <v>0</v>
      </c>
      <c r="K129" s="93" t="n">
        <v>96</v>
      </c>
      <c r="L129" s="85" t="n">
        <v>0</v>
      </c>
      <c r="M129" s="86" t="n">
        <v>0</v>
      </c>
      <c r="N129" s="93" t="n">
        <v>0</v>
      </c>
      <c r="O129" s="85" t="n">
        <f aca="false">K129+H129+E129</f>
        <v>-23</v>
      </c>
      <c r="P129" s="87" t="n">
        <f aca="false">O129/(J129+G129+D129+1)</f>
        <v>-0.106481481481481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76" t="n">
        <v>30889</v>
      </c>
      <c r="B130" s="96" t="s">
        <v>17</v>
      </c>
      <c r="C130" s="85" t="n">
        <v>0</v>
      </c>
      <c r="D130" s="86" t="n">
        <v>200</v>
      </c>
      <c r="E130" s="93" t="n">
        <v>-200</v>
      </c>
      <c r="F130" s="85" t="n">
        <v>0</v>
      </c>
      <c r="G130" s="86" t="n">
        <v>200</v>
      </c>
      <c r="H130" s="93" t="n">
        <v>-200</v>
      </c>
      <c r="I130" s="85" t="n">
        <v>0</v>
      </c>
      <c r="J130" s="86" t="n">
        <v>200</v>
      </c>
      <c r="K130" s="93" t="n">
        <v>-200</v>
      </c>
      <c r="L130" s="85" t="n">
        <v>0</v>
      </c>
      <c r="M130" s="86" t="n">
        <v>200</v>
      </c>
      <c r="N130" s="93" t="n">
        <v>-200</v>
      </c>
      <c r="O130" s="85" t="n">
        <f aca="false">K130+H130+E130</f>
        <v>-600</v>
      </c>
      <c r="P130" s="87" t="n">
        <f aca="false">O130/(J130+G130+D130+1)</f>
        <v>-0.998336106489185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>
      <c r="A131" s="76" t="n">
        <v>32594</v>
      </c>
      <c r="B131" s="96" t="s">
        <v>17</v>
      </c>
      <c r="C131" s="85" t="n">
        <v>0</v>
      </c>
      <c r="D131" s="86" t="n">
        <v>0</v>
      </c>
      <c r="E131" s="93" t="n">
        <v>0</v>
      </c>
      <c r="F131" s="85" t="n">
        <v>0</v>
      </c>
      <c r="G131" s="86" t="n">
        <v>0</v>
      </c>
      <c r="H131" s="93" t="n">
        <v>0</v>
      </c>
      <c r="I131" s="85" t="n">
        <v>0</v>
      </c>
      <c r="J131" s="86" t="n">
        <v>0</v>
      </c>
      <c r="K131" s="93" t="n">
        <v>0</v>
      </c>
      <c r="L131" s="85" t="n">
        <v>0</v>
      </c>
      <c r="M131" s="86" t="n">
        <v>0</v>
      </c>
      <c r="N131" s="93" t="n">
        <v>0</v>
      </c>
      <c r="O131" s="85" t="n">
        <f aca="false">K131+H131+E131</f>
        <v>0</v>
      </c>
      <c r="P131" s="87" t="n">
        <f aca="false">O131/(J131+G131+D131+1)</f>
        <v>0</v>
      </c>
      <c r="Q131" s="88"/>
      <c r="R131" s="89" t="s">
        <v>15</v>
      </c>
      <c r="S131" s="90" t="s">
        <v>15</v>
      </c>
      <c r="T131" s="115" t="str">
        <f aca="false">IF($C$4="High Inventory",IF(AND($O131&gt;=Summary!$C$149,$P131&gt;=0%),"X"," "),IF(AND($O131&lt;=-Summary!$C$149,$P131&lt;=0%),"X"," "))</f>
        <v> </v>
      </c>
      <c r="U131" s="116" t="str">
        <f aca="false">IF($C$4="High Inventory",IF(AND($O131&gt;=0,$P131&gt;=Summary!$C$150),"X"," "),IF(AND($O131&lt;=0,$P131&lt;=-Summary!$C$150),"X"," "))</f>
        <v> </v>
      </c>
      <c r="V131" s="0" t="str">
        <f aca="false">IF(S131="X",L131-I131," ")</f>
        <v> </v>
      </c>
    </row>
    <row r="132" customFormat="false" ht="17" hidden="false" customHeight="false" outlineLevel="0" collapsed="false">
      <c r="A132" s="76" t="n">
        <v>33353</v>
      </c>
      <c r="B132" s="96" t="s">
        <v>17</v>
      </c>
      <c r="C132" s="85" t="n">
        <v>0</v>
      </c>
      <c r="D132" s="86" t="n">
        <v>0</v>
      </c>
      <c r="E132" s="93" t="n">
        <v>0</v>
      </c>
      <c r="F132" s="85" t="n">
        <v>0</v>
      </c>
      <c r="G132" s="86" t="n">
        <v>0</v>
      </c>
      <c r="H132" s="93" t="n">
        <v>0</v>
      </c>
      <c r="I132" s="85" t="n">
        <v>0</v>
      </c>
      <c r="J132" s="86" t="n">
        <v>0</v>
      </c>
      <c r="K132" s="93" t="n">
        <v>0</v>
      </c>
      <c r="L132" s="85" t="n">
        <v>0</v>
      </c>
      <c r="M132" s="86" t="n">
        <v>0</v>
      </c>
      <c r="N132" s="93" t="n">
        <v>0</v>
      </c>
      <c r="O132" s="85" t="n">
        <f aca="false">K132+H132+E132</f>
        <v>0</v>
      </c>
      <c r="P132" s="87" t="n">
        <f aca="false">O132/(J132+G132+D132+1)</f>
        <v>0</v>
      </c>
      <c r="Q132" s="88"/>
      <c r="R132" s="89" t="s">
        <v>15</v>
      </c>
      <c r="S132" s="90" t="s">
        <v>15</v>
      </c>
      <c r="T132" s="115" t="str">
        <f aca="false">IF($C$4="High Inventory",IF(AND($O132&gt;=Summary!$C$149,$P132&gt;=0%),"X"," "),IF(AND($O132&lt;=-Summary!$C$149,$P132&lt;=0%),"X"," "))</f>
        <v> </v>
      </c>
      <c r="U132" s="116" t="str">
        <f aca="false">IF($C$4="High Inventory",IF(AND($O132&gt;=0,$P132&gt;=Summary!$C$150),"X"," "),IF(AND($O132&lt;=0,$P132&lt;=-Summary!$C$150),"X"," "))</f>
        <v> </v>
      </c>
      <c r="V132" s="0" t="str">
        <f aca="false">IF(S132="X",L132-I132," ")</f>
        <v> </v>
      </c>
    </row>
    <row r="133" customFormat="false" ht="17" hidden="false" customHeight="false" outlineLevel="0" collapsed="false">
      <c r="A133" s="76" t="n">
        <v>34866</v>
      </c>
      <c r="B133" s="96" t="s">
        <v>17</v>
      </c>
      <c r="C133" s="85" t="n">
        <v>0</v>
      </c>
      <c r="D133" s="86" t="n">
        <v>0</v>
      </c>
      <c r="E133" s="93" t="n">
        <v>0</v>
      </c>
      <c r="F133" s="85" t="n">
        <v>0</v>
      </c>
      <c r="G133" s="86" t="n">
        <v>0</v>
      </c>
      <c r="H133" s="93" t="n">
        <v>0</v>
      </c>
      <c r="I133" s="85" t="n">
        <v>0</v>
      </c>
      <c r="J133" s="86" t="n">
        <v>0</v>
      </c>
      <c r="K133" s="93" t="n">
        <v>0</v>
      </c>
      <c r="L133" s="85" t="n">
        <v>0</v>
      </c>
      <c r="M133" s="86" t="n">
        <v>0</v>
      </c>
      <c r="N133" s="93" t="n">
        <v>0</v>
      </c>
      <c r="O133" s="85" t="n">
        <f aca="false">K133+H133+E133</f>
        <v>0</v>
      </c>
      <c r="P133" s="87" t="n">
        <f aca="false">O133/(J133+G133+D133+1)</f>
        <v>0</v>
      </c>
      <c r="Q133" s="88"/>
      <c r="R133" s="89" t="s">
        <v>15</v>
      </c>
      <c r="S133" s="90" t="s">
        <v>15</v>
      </c>
      <c r="T133" s="115" t="str">
        <f aca="false">IF($C$4="High Inventory",IF(AND($O133&gt;=Summary!$C$149,$P133&gt;=0%),"X"," "),IF(AND($O133&lt;=-Summary!$C$149,$P133&lt;=0%),"X"," "))</f>
        <v> </v>
      </c>
      <c r="U133" s="116" t="str">
        <f aca="false">IF($C$4="High Inventory",IF(AND($O133&gt;=0,$P133&gt;=Summary!$C$150),"X"," "),IF(AND($O133&lt;=0,$P133&lt;=-Summary!$C$150),"X"," "))</f>
        <v> </v>
      </c>
      <c r="V133" s="0" t="str">
        <f aca="false">IF(S133="X",L133-I133," ")</f>
        <v> </v>
      </c>
    </row>
    <row r="134" customFormat="false" ht="17" hidden="false" customHeight="false" outlineLevel="0" collapsed="false">
      <c r="A134" s="76" t="n">
        <v>35930</v>
      </c>
      <c r="B134" s="96" t="s">
        <v>17</v>
      </c>
      <c r="C134" s="85" t="n">
        <v>184</v>
      </c>
      <c r="D134" s="86" t="n">
        <v>453</v>
      </c>
      <c r="E134" s="93" t="n">
        <v>-269</v>
      </c>
      <c r="F134" s="85" t="n">
        <v>184</v>
      </c>
      <c r="G134" s="86" t="n">
        <v>116</v>
      </c>
      <c r="H134" s="93" t="n">
        <v>68</v>
      </c>
      <c r="I134" s="85" t="n">
        <v>190</v>
      </c>
      <c r="J134" s="86" t="n">
        <v>182</v>
      </c>
      <c r="K134" s="93" t="n">
        <v>8</v>
      </c>
      <c r="L134" s="85" t="n">
        <v>100</v>
      </c>
      <c r="M134" s="86" t="n">
        <v>124</v>
      </c>
      <c r="N134" s="93" t="n">
        <v>-24</v>
      </c>
      <c r="O134" s="85" t="n">
        <f aca="false">K134+H134+E134</f>
        <v>-193</v>
      </c>
      <c r="P134" s="87" t="n">
        <f aca="false">O134/(J134+G134+D134+1)</f>
        <v>-0.256648936170213</v>
      </c>
      <c r="Q134" s="88"/>
      <c r="R134" s="89" t="s">
        <v>15</v>
      </c>
      <c r="S134" s="90" t="s">
        <v>15</v>
      </c>
      <c r="T134" s="115" t="str">
        <f aca="false">IF($C$4="High Inventory",IF(AND($O134&gt;=Summary!$C$149,$P134&gt;=0%),"X"," "),IF(AND($O134&lt;=-Summary!$C$149,$P134&lt;=0%),"X"," "))</f>
        <v> </v>
      </c>
      <c r="U134" s="116" t="str">
        <f aca="false">IF($C$4="High Inventory",IF(AND($O134&gt;=0,$P134&gt;=Summary!$C$150),"X"," "),IF(AND($O134&lt;=0,$P134&lt;=-Summary!$C$150),"X"," "))</f>
        <v> </v>
      </c>
      <c r="V134" s="0" t="str">
        <f aca="false">IF(S134="X",L134-I134," ")</f>
        <v> </v>
      </c>
    </row>
    <row r="135" customFormat="false" ht="17" hidden="false" customHeight="false" outlineLevel="0" collapsed="false">
      <c r="A135" s="76" t="n">
        <v>40016</v>
      </c>
      <c r="B135" s="96" t="s">
        <v>17</v>
      </c>
      <c r="C135" s="85" t="n">
        <v>0</v>
      </c>
      <c r="D135" s="86" t="n">
        <v>298</v>
      </c>
      <c r="E135" s="93" t="n">
        <v>-298</v>
      </c>
      <c r="F135" s="85" t="n">
        <v>0</v>
      </c>
      <c r="G135" s="86" t="n">
        <v>313</v>
      </c>
      <c r="H135" s="93" t="n">
        <v>-313</v>
      </c>
      <c r="I135" s="85" t="n">
        <v>300</v>
      </c>
      <c r="J135" s="86" t="n">
        <v>268</v>
      </c>
      <c r="K135" s="93" t="n">
        <v>32</v>
      </c>
      <c r="L135" s="85" t="n">
        <v>150</v>
      </c>
      <c r="M135" s="86" t="n">
        <v>264</v>
      </c>
      <c r="N135" s="93" t="n">
        <v>-114</v>
      </c>
      <c r="O135" s="85" t="n">
        <f aca="false">K135+H135+E135</f>
        <v>-579</v>
      </c>
      <c r="P135" s="87" t="n">
        <f aca="false">O135/(J135+G135+D135+1)</f>
        <v>-0.657954545454546</v>
      </c>
      <c r="Q135" s="88"/>
      <c r="R135" s="89" t="s">
        <v>15</v>
      </c>
      <c r="S135" s="90" t="s">
        <v>15</v>
      </c>
      <c r="T135" s="115" t="str">
        <f aca="false">IF($C$4="High Inventory",IF(AND($O135&gt;=Summary!$C$149,$P135&gt;=0%),"X"," "),IF(AND($O135&lt;=-Summary!$C$149,$P135&lt;=0%),"X"," "))</f>
        <v> </v>
      </c>
      <c r="U135" s="116" t="str">
        <f aca="false">IF($C$4="High Inventory",IF(AND($O135&gt;=0,$P135&gt;=Summary!$C$150),"X"," "),IF(AND($O135&lt;=0,$P135&lt;=-Summary!$C$150),"X"," "))</f>
        <v> </v>
      </c>
      <c r="V135" s="0" t="str">
        <f aca="false">IF(S135="X",L135-I135," ")</f>
        <v> </v>
      </c>
    </row>
    <row r="136" customFormat="false" ht="17" hidden="false" customHeight="false" outlineLevel="0" collapsed="false">
      <c r="A136" s="76" t="n">
        <v>42288</v>
      </c>
      <c r="B136" s="96" t="s">
        <v>17</v>
      </c>
      <c r="C136" s="85" t="n">
        <v>0</v>
      </c>
      <c r="D136" s="86" t="n">
        <v>13</v>
      </c>
      <c r="E136" s="93" t="n">
        <v>-13</v>
      </c>
      <c r="F136" s="85" t="n">
        <v>0</v>
      </c>
      <c r="G136" s="86" t="n">
        <v>13</v>
      </c>
      <c r="H136" s="93" t="n">
        <v>-13</v>
      </c>
      <c r="I136" s="85" t="n">
        <v>0</v>
      </c>
      <c r="J136" s="86" t="n">
        <v>13</v>
      </c>
      <c r="K136" s="93" t="n">
        <v>-13</v>
      </c>
      <c r="L136" s="85" t="n">
        <v>0</v>
      </c>
      <c r="M136" s="86" t="n">
        <v>12</v>
      </c>
      <c r="N136" s="93" t="n">
        <v>-12</v>
      </c>
      <c r="O136" s="85" t="n">
        <f aca="false">K136+H136+E136</f>
        <v>-39</v>
      </c>
      <c r="P136" s="87" t="n">
        <f aca="false">O136/(J136+G136+D136+1)</f>
        <v>-0.975</v>
      </c>
      <c r="Q136" s="88"/>
      <c r="R136" s="89" t="s">
        <v>15</v>
      </c>
      <c r="S136" s="90" t="s">
        <v>15</v>
      </c>
      <c r="T136" s="115" t="str">
        <f aca="false">IF($C$4="High Inventory",IF(AND($O136&gt;=Summary!$C$149,$P136&gt;=0%),"X"," "),IF(AND($O136&lt;=-Summary!$C$149,$P136&lt;=0%),"X"," "))</f>
        <v> </v>
      </c>
      <c r="U136" s="116" t="str">
        <f aca="false">IF($C$4="High Inventory",IF(AND($O136&gt;=0,$P136&gt;=Summary!$C$150),"X"," "),IF(AND($O136&lt;=0,$P136&lt;=-Summary!$C$150),"X"," "))</f>
        <v> </v>
      </c>
      <c r="V136" s="0" t="str">
        <f aca="false">IF(S136="X",L136-I136," ")</f>
        <v> </v>
      </c>
    </row>
    <row r="137" customFormat="false" ht="17" hidden="false" customHeight="false" outlineLevel="0" collapsed="false">
      <c r="A137" s="76" t="n">
        <v>42988</v>
      </c>
      <c r="B137" s="96" t="s">
        <v>17</v>
      </c>
      <c r="C137" s="85" t="n">
        <v>0</v>
      </c>
      <c r="D137" s="86" t="n">
        <v>0</v>
      </c>
      <c r="E137" s="93" t="n">
        <v>0</v>
      </c>
      <c r="F137" s="85" t="n">
        <v>6000</v>
      </c>
      <c r="G137" s="86" t="n">
        <v>0</v>
      </c>
      <c r="H137" s="93" t="n">
        <v>6000</v>
      </c>
      <c r="I137" s="85" t="n">
        <v>4000</v>
      </c>
      <c r="J137" s="86" t="n">
        <v>0</v>
      </c>
      <c r="K137" s="93" t="n">
        <v>4000</v>
      </c>
      <c r="L137" s="85" t="n">
        <v>0</v>
      </c>
      <c r="M137" s="86" t="n">
        <v>0</v>
      </c>
      <c r="N137" s="93" t="n">
        <v>0</v>
      </c>
      <c r="O137" s="85" t="n">
        <f aca="false">K137+H137+E137</f>
        <v>10000</v>
      </c>
      <c r="P137" s="87" t="n">
        <f aca="false">O137/(J137+G137+D137+1)</f>
        <v>10000</v>
      </c>
      <c r="Q137" s="88"/>
      <c r="R137" s="89" t="s">
        <v>44</v>
      </c>
      <c r="S137" s="90" t="s">
        <v>15</v>
      </c>
      <c r="T137" s="115" t="str">
        <f aca="false">IF($C$4="High Inventory",IF(AND($O137&gt;=Summary!$C$149,$P137&gt;=0%),"X"," "),IF(AND($O137&lt;=-Summary!$C$149,$P137&lt;=0%),"X"," "))</f>
        <v>X</v>
      </c>
      <c r="U137" s="116" t="str">
        <f aca="false">IF($C$4="High Inventory",IF(AND($O137&gt;=0,$P137&gt;=Summary!$C$150),"X"," "),IF(AND($O137&lt;=0,$P137&lt;=-Summary!$C$150),"X"," "))</f>
        <v>X</v>
      </c>
      <c r="V137" s="0" t="str">
        <f aca="false">IF(S137="X",L137-I137," ")</f>
        <v> </v>
      </c>
    </row>
    <row r="138" customFormat="false" ht="17" hidden="false" customHeight="false" outlineLevel="0" collapsed="false">
      <c r="A138" s="76" t="n">
        <v>43069</v>
      </c>
      <c r="B138" s="96" t="s">
        <v>17</v>
      </c>
      <c r="C138" s="85" t="n">
        <v>0</v>
      </c>
      <c r="D138" s="86" t="n">
        <v>1325</v>
      </c>
      <c r="E138" s="93" t="n">
        <v>-1325</v>
      </c>
      <c r="F138" s="85" t="n">
        <v>0</v>
      </c>
      <c r="G138" s="86" t="n">
        <v>1335</v>
      </c>
      <c r="H138" s="93" t="n">
        <v>-1335</v>
      </c>
      <c r="I138" s="85" t="n">
        <v>0</v>
      </c>
      <c r="J138" s="86" t="n">
        <v>1372</v>
      </c>
      <c r="K138" s="93" t="n">
        <v>-1372</v>
      </c>
      <c r="L138" s="85" t="n">
        <v>0</v>
      </c>
      <c r="M138" s="86" t="n">
        <v>1198</v>
      </c>
      <c r="N138" s="93" t="n">
        <v>-1198</v>
      </c>
      <c r="O138" s="85" t="n">
        <f aca="false">K138+H138+E138</f>
        <v>-4032</v>
      </c>
      <c r="P138" s="87" t="n">
        <f aca="false">O138/(J138+G138+D138+1)</f>
        <v>-0.999752045623605</v>
      </c>
      <c r="Q138" s="88"/>
      <c r="R138" s="89" t="s">
        <v>15</v>
      </c>
      <c r="S138" s="90" t="s">
        <v>15</v>
      </c>
      <c r="T138" s="115" t="str">
        <f aca="false">IF($C$4="High Inventory",IF(AND($O138&gt;=Summary!$C$149,$P138&gt;=0%),"X"," "),IF(AND($O138&lt;=-Summary!$C$149,$P138&lt;=0%),"X"," "))</f>
        <v> </v>
      </c>
      <c r="U138" s="116" t="str">
        <f aca="false">IF($C$4="High Inventory",IF(AND($O138&gt;=0,$P138&gt;=Summary!$C$150),"X"," "),IF(AND($O138&lt;=0,$P138&lt;=-Summary!$C$150),"X"," "))</f>
        <v> </v>
      </c>
      <c r="V138" s="0" t="str">
        <f aca="false">IF(S138="X",L138-I138," ")</f>
        <v> </v>
      </c>
    </row>
    <row r="139" customFormat="false" ht="14.65" hidden="false" customHeight="false" outlineLevel="0" collapsed="false">
      <c r="A139" s="76" t="n">
        <v>43268</v>
      </c>
      <c r="B139" s="96" t="s">
        <v>17</v>
      </c>
      <c r="C139" s="85" t="n">
        <v>0</v>
      </c>
      <c r="D139" s="86" t="n">
        <v>20</v>
      </c>
      <c r="E139" s="93" t="n">
        <v>-20</v>
      </c>
      <c r="F139" s="85" t="n">
        <v>0</v>
      </c>
      <c r="G139" s="86" t="n">
        <v>21</v>
      </c>
      <c r="H139" s="93" t="n">
        <v>-21</v>
      </c>
      <c r="I139" s="85" t="n">
        <v>200</v>
      </c>
      <c r="J139" s="86" t="n">
        <v>22</v>
      </c>
      <c r="K139" s="93" t="n">
        <v>178</v>
      </c>
      <c r="L139" s="85" t="n">
        <v>0</v>
      </c>
      <c r="M139" s="86" t="n">
        <v>18</v>
      </c>
      <c r="N139" s="93" t="n">
        <v>-18</v>
      </c>
      <c r="O139" s="85" t="n">
        <f aca="false">K139+H139+E139</f>
        <v>137</v>
      </c>
      <c r="P139" s="87" t="n">
        <f aca="false">O139/(J139+G139+D139+1)</f>
        <v>2.140625</v>
      </c>
      <c r="Q139" s="88"/>
      <c r="R139" s="89" t="s">
        <v>15</v>
      </c>
      <c r="S139" s="90" t="s">
        <v>15</v>
      </c>
      <c r="T139" s="115" t="str">
        <f aca="false">IF($C$4="High Inventory",IF(AND($O139&gt;=Summary!$C$149,$P139&gt;=0%),"X"," "),IF(AND($O139&lt;=-Summary!$C$149,$P139&lt;=0%),"X"," "))</f>
        <v> </v>
      </c>
      <c r="U139" s="116" t="str">
        <f aca="false">IF($C$4="High Inventory",IF(AND($O139&gt;=0,$P139&gt;=Summary!$C$150),"X"," "),IF(AND($O139&lt;=0,$P139&lt;=-Summary!$C$150),"X"," "))</f>
        <v>X</v>
      </c>
      <c r="V139" s="0" t="str">
        <f aca="false">IF(S139="X",L139-I139," ")</f>
        <v> </v>
      </c>
    </row>
    <row r="140" customFormat="false" ht="14.65" hidden="false" customHeight="false" outlineLevel="0" collapsed="false">
      <c r="A140" s="76"/>
      <c r="B140" s="96"/>
      <c r="C140" s="85"/>
      <c r="D140" s="86"/>
      <c r="E140" s="93"/>
      <c r="F140" s="85"/>
      <c r="G140" s="86"/>
      <c r="H140" s="93"/>
      <c r="I140" s="85"/>
      <c r="J140" s="86"/>
      <c r="K140" s="93"/>
      <c r="L140" s="85"/>
      <c r="M140" s="86"/>
      <c r="N140" s="93"/>
      <c r="O140" s="85" t="n">
        <f aca="false">K140+H140+E140</f>
        <v>0</v>
      </c>
      <c r="P140" s="87" t="n">
        <f aca="false">O140/(J140+G140+D140+1)</f>
        <v>0</v>
      </c>
      <c r="Q140" s="88"/>
      <c r="R140" s="89" t="s">
        <v>15</v>
      </c>
      <c r="S140" s="90" t="s">
        <v>15</v>
      </c>
      <c r="T140" s="115" t="str">
        <f aca="false">IF($C$4="High Inventory",IF(AND($O140&gt;=Summary!$C$149,$P140&gt;=0%),"X"," "),IF(AND($O140&lt;=-Summary!$C$149,$P140&lt;=0%),"X"," "))</f>
        <v> </v>
      </c>
      <c r="U140" s="116" t="str">
        <f aca="false">IF($C$4="High Inventory",IF(AND($O140&gt;=0,$P140&gt;=Summary!$C$150),"X"," "),IF(AND($O140&lt;=0,$P140&lt;=-Summary!$C$150),"X"," "))</f>
        <v> </v>
      </c>
      <c r="V140" s="0" t="str">
        <f aca="false">IF(S140="X",L140-I140," ")</f>
        <v> </v>
      </c>
    </row>
    <row r="141" customFormat="false" ht="14.65" hidden="false" customHeight="false" outlineLevel="0" collapsed="false">
      <c r="A141" s="97" t="s">
        <v>18</v>
      </c>
      <c r="B141" s="97"/>
      <c r="C141" s="17"/>
      <c r="D141" s="17"/>
      <c r="E141" s="17" t="n">
        <f aca="false">SUM(E10:E140)</f>
        <v>-272997</v>
      </c>
      <c r="F141" s="17"/>
      <c r="G141" s="17"/>
      <c r="H141" s="17" t="n">
        <f aca="false">SUM(H10:H140)</f>
        <v>139932</v>
      </c>
      <c r="I141" s="17"/>
      <c r="J141" s="17"/>
      <c r="K141" s="17" t="n">
        <f aca="false">SUM(K10:K140)</f>
        <v>236432</v>
      </c>
      <c r="L141" s="17"/>
      <c r="M141" s="17" t="n">
        <f aca="false">SUM(M10:M140)</f>
        <v>2006435</v>
      </c>
      <c r="N141" s="17" t="n">
        <f aca="false">SUM(N10:N140)</f>
        <v>-164829</v>
      </c>
      <c r="O141" s="17"/>
      <c r="P141" s="98"/>
      <c r="Q141" s="97" t="n">
        <f aca="false">COUNTIF(Q10:Q140,"X")</f>
        <v>0</v>
      </c>
      <c r="R141" s="97" t="n">
        <f aca="false">COUNTIF(R10:R140,"X")</f>
        <v>6</v>
      </c>
      <c r="S141" s="97" t="n">
        <f aca="false">COUNTIF(S10:S140,"X")</f>
        <v>0</v>
      </c>
    </row>
    <row r="142" customFormat="false" ht="14.65" hidden="false" customHeight="false" outlineLevel="0" collapsed="false">
      <c r="N142" s="100" t="n">
        <f aca="false">N141/M141</f>
        <v>-0.0821501817900904</v>
      </c>
    </row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579861111111111" header="0.459722222222222" footer="0.259722222222222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2" activeCellId="0" sqref="B2 B2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9" min="23" style="49" width="7.85"/>
    <col collapsed="false" customWidth="true" hidden="false" outlineLevel="0" max="249" min="40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37057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54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6"/>
      <c r="AL7" s="106"/>
      <c r="AM7" s="106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37054</v>
      </c>
      <c r="D8" s="69"/>
      <c r="E8" s="70" t="str">
        <f aca="false">TEXT(WEEKDAY(C8),"dddd")</f>
        <v>Tuesday</v>
      </c>
      <c r="F8" s="68" t="n">
        <f aca="false">F9</f>
        <v>37055</v>
      </c>
      <c r="G8" s="69"/>
      <c r="H8" s="70" t="str">
        <f aca="false">TEXT(WEEKDAY(F8),"dddd")</f>
        <v>Wednesday</v>
      </c>
      <c r="I8" s="68" t="n">
        <f aca="false">I9</f>
        <v>37056</v>
      </c>
      <c r="J8" s="69"/>
      <c r="K8" s="70" t="str">
        <f aca="false">TEXT(WEEKDAY(I8),"dddd")</f>
        <v>Thursday</v>
      </c>
      <c r="L8" s="68" t="n">
        <f aca="false">L9</f>
        <v>37057</v>
      </c>
      <c r="M8" s="69"/>
      <c r="N8" s="70" t="str">
        <f aca="false">TEXT(WEEKDAY(L8),"dddd")</f>
        <v>Friday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37054</v>
      </c>
      <c r="D9" s="111" t="n">
        <v>37054</v>
      </c>
      <c r="E9" s="111" t="n">
        <v>37054</v>
      </c>
      <c r="F9" s="112" t="n">
        <v>37055</v>
      </c>
      <c r="G9" s="111" t="n">
        <v>37055</v>
      </c>
      <c r="H9" s="111" t="n">
        <v>37055</v>
      </c>
      <c r="I9" s="112" t="n">
        <v>37056</v>
      </c>
      <c r="J9" s="111" t="n">
        <v>37056</v>
      </c>
      <c r="K9" s="111" t="n">
        <v>37056</v>
      </c>
      <c r="L9" s="112" t="n">
        <v>37057</v>
      </c>
      <c r="M9" s="111" t="n">
        <v>37057</v>
      </c>
      <c r="N9" s="111" t="n">
        <v>37057</v>
      </c>
      <c r="O9" s="85" t="n">
        <f aca="false">K9+H9+E9</f>
        <v>111165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75</v>
      </c>
      <c r="D10" s="86" t="n">
        <v>105</v>
      </c>
      <c r="E10" s="86" t="n">
        <v>-30</v>
      </c>
      <c r="F10" s="85" t="n">
        <v>110</v>
      </c>
      <c r="G10" s="86" t="n">
        <v>98</v>
      </c>
      <c r="H10" s="86" t="n">
        <v>12</v>
      </c>
      <c r="I10" s="85" t="n">
        <v>90</v>
      </c>
      <c r="J10" s="86" t="n">
        <v>95</v>
      </c>
      <c r="K10" s="86" t="n">
        <v>-5</v>
      </c>
      <c r="L10" s="85" t="n">
        <v>75</v>
      </c>
      <c r="M10" s="86" t="n">
        <v>90</v>
      </c>
      <c r="N10" s="86" t="n">
        <v>-15</v>
      </c>
      <c r="O10" s="85" t="n">
        <f aca="false">K10+H10+E10</f>
        <v>-23</v>
      </c>
      <c r="P10" s="87" t="n">
        <f aca="false">O10/(J10+G10+D10+1)</f>
        <v>-0.0769230769230769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600</v>
      </c>
      <c r="D11" s="86" t="n">
        <v>688</v>
      </c>
      <c r="E11" s="86" t="n">
        <v>-88</v>
      </c>
      <c r="F11" s="85" t="n">
        <v>600</v>
      </c>
      <c r="G11" s="86" t="n">
        <v>595</v>
      </c>
      <c r="H11" s="86" t="n">
        <v>5</v>
      </c>
      <c r="I11" s="85" t="n">
        <v>500</v>
      </c>
      <c r="J11" s="86" t="n">
        <v>582</v>
      </c>
      <c r="K11" s="86" t="n">
        <v>-82</v>
      </c>
      <c r="L11" s="85" t="n">
        <v>500</v>
      </c>
      <c r="M11" s="86" t="n">
        <v>536</v>
      </c>
      <c r="N11" s="86" t="n">
        <v>-36</v>
      </c>
      <c r="O11" s="85" t="n">
        <f aca="false">K11+H11+E11</f>
        <v>-165</v>
      </c>
      <c r="P11" s="87" t="n">
        <f aca="false">O11/(J11+G11+D11+1)</f>
        <v>-0.0884244372990354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121</v>
      </c>
      <c r="E12" s="86" t="n">
        <v>-21</v>
      </c>
      <c r="F12" s="85" t="n">
        <v>100</v>
      </c>
      <c r="G12" s="86" t="n">
        <v>106</v>
      </c>
      <c r="H12" s="86" t="n">
        <v>-6</v>
      </c>
      <c r="I12" s="85" t="n">
        <v>100</v>
      </c>
      <c r="J12" s="86" t="n">
        <v>101</v>
      </c>
      <c r="K12" s="86" t="n">
        <v>-1</v>
      </c>
      <c r="L12" s="85" t="n">
        <v>100</v>
      </c>
      <c r="M12" s="86" t="n">
        <v>93</v>
      </c>
      <c r="N12" s="86" t="n">
        <v>7</v>
      </c>
      <c r="O12" s="85" t="n">
        <f aca="false">K12+H12+E12</f>
        <v>-28</v>
      </c>
      <c r="P12" s="87" t="n">
        <f aca="false">O12/(J12+G12+D12+1)</f>
        <v>-0.0851063829787234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1263</v>
      </c>
      <c r="D13" s="86" t="n">
        <v>1169</v>
      </c>
      <c r="E13" s="86" t="n">
        <v>94</v>
      </c>
      <c r="F13" s="85" t="n">
        <v>1263</v>
      </c>
      <c r="G13" s="86" t="n">
        <v>1048</v>
      </c>
      <c r="H13" s="86" t="n">
        <v>215</v>
      </c>
      <c r="I13" s="85" t="n">
        <v>1035</v>
      </c>
      <c r="J13" s="86" t="n">
        <v>1000</v>
      </c>
      <c r="K13" s="86" t="n">
        <v>35</v>
      </c>
      <c r="L13" s="85" t="n">
        <v>965</v>
      </c>
      <c r="M13" s="86" t="n">
        <v>895</v>
      </c>
      <c r="N13" s="86" t="n">
        <v>70</v>
      </c>
      <c r="O13" s="85" t="n">
        <f aca="false">K13+H13+E13</f>
        <v>344</v>
      </c>
      <c r="P13" s="87" t="n">
        <f aca="false">O13/(J13+G13+D13+1)</f>
        <v>0.106898694841516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X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586</v>
      </c>
      <c r="D14" s="86" t="n">
        <v>533</v>
      </c>
      <c r="E14" s="86" t="n">
        <v>53</v>
      </c>
      <c r="F14" s="85" t="n">
        <v>586</v>
      </c>
      <c r="G14" s="86" t="n">
        <v>514</v>
      </c>
      <c r="H14" s="86" t="n">
        <v>72</v>
      </c>
      <c r="I14" s="85" t="n">
        <v>564</v>
      </c>
      <c r="J14" s="86" t="n">
        <v>504</v>
      </c>
      <c r="K14" s="86" t="n">
        <v>60</v>
      </c>
      <c r="L14" s="85" t="n">
        <v>586</v>
      </c>
      <c r="M14" s="86" t="n">
        <v>483</v>
      </c>
      <c r="N14" s="86" t="n">
        <v>103</v>
      </c>
      <c r="O14" s="85" t="n">
        <f aca="false">K14+H14+E14</f>
        <v>185</v>
      </c>
      <c r="P14" s="87" t="n">
        <f aca="false">O14/(J14+G14+D14+1)</f>
        <v>0.119201030927835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X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3598</v>
      </c>
      <c r="D15" s="86" t="n">
        <v>3138</v>
      </c>
      <c r="E15" s="86" t="n">
        <v>460</v>
      </c>
      <c r="F15" s="85" t="n">
        <v>3598</v>
      </c>
      <c r="G15" s="86" t="n">
        <v>2982</v>
      </c>
      <c r="H15" s="86" t="n">
        <v>616</v>
      </c>
      <c r="I15" s="85" t="n">
        <v>3030</v>
      </c>
      <c r="J15" s="86" t="n">
        <v>2916</v>
      </c>
      <c r="K15" s="86" t="n">
        <v>114</v>
      </c>
      <c r="L15" s="85" t="n">
        <v>2990</v>
      </c>
      <c r="M15" s="86" t="n">
        <v>2774</v>
      </c>
      <c r="N15" s="86" t="n">
        <v>216</v>
      </c>
      <c r="O15" s="85" t="n">
        <f aca="false">K15+H15+E15</f>
        <v>1190</v>
      </c>
      <c r="P15" s="87" t="n">
        <f aca="false">O15/(J15+G15+D15+1)</f>
        <v>0.131680867544539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6434</v>
      </c>
      <c r="E16" s="86" t="n">
        <v>-434</v>
      </c>
      <c r="F16" s="85" t="n">
        <v>6000</v>
      </c>
      <c r="G16" s="86" t="n">
        <v>6083</v>
      </c>
      <c r="H16" s="86" t="n">
        <v>-83</v>
      </c>
      <c r="I16" s="85" t="n">
        <v>6000</v>
      </c>
      <c r="J16" s="86" t="n">
        <v>5963</v>
      </c>
      <c r="K16" s="86" t="n">
        <v>37</v>
      </c>
      <c r="L16" s="85" t="n">
        <v>6000</v>
      </c>
      <c r="M16" s="86" t="n">
        <v>5688</v>
      </c>
      <c r="N16" s="86" t="n">
        <v>312</v>
      </c>
      <c r="O16" s="85" t="n">
        <f aca="false">K16+H16+E16</f>
        <v>-480</v>
      </c>
      <c r="P16" s="87" t="n">
        <f aca="false">O16/(J16+G16+D16+1)</f>
        <v>-0.0259726205291921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363</v>
      </c>
      <c r="E17" s="86" t="n">
        <v>-363</v>
      </c>
      <c r="F17" s="85" t="n">
        <v>0</v>
      </c>
      <c r="G17" s="86" t="n">
        <v>348</v>
      </c>
      <c r="H17" s="86" t="n">
        <v>-348</v>
      </c>
      <c r="I17" s="85" t="n">
        <v>0</v>
      </c>
      <c r="J17" s="86" t="n">
        <v>341</v>
      </c>
      <c r="K17" s="86" t="n">
        <v>-341</v>
      </c>
      <c r="L17" s="85" t="n">
        <v>0</v>
      </c>
      <c r="M17" s="86" t="n">
        <v>323</v>
      </c>
      <c r="N17" s="86" t="n">
        <v>-323</v>
      </c>
      <c r="O17" s="85" t="n">
        <f aca="false">K17+H17+E17</f>
        <v>-1052</v>
      </c>
      <c r="P17" s="87" t="n">
        <f aca="false">O17/(J17+G17+D17+1)</f>
        <v>-0.999050332383666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4349</v>
      </c>
      <c r="D18" s="86" t="n">
        <v>3401</v>
      </c>
      <c r="E18" s="86" t="n">
        <v>948</v>
      </c>
      <c r="F18" s="85" t="n">
        <v>4350</v>
      </c>
      <c r="G18" s="86" t="n">
        <v>3274</v>
      </c>
      <c r="H18" s="86" t="n">
        <v>1076</v>
      </c>
      <c r="I18" s="85" t="n">
        <v>3350</v>
      </c>
      <c r="J18" s="86" t="n">
        <v>3220</v>
      </c>
      <c r="K18" s="86" t="n">
        <v>130</v>
      </c>
      <c r="L18" s="85" t="n">
        <v>4270</v>
      </c>
      <c r="M18" s="86" t="n">
        <v>3104</v>
      </c>
      <c r="N18" s="86" t="n">
        <v>1166</v>
      </c>
      <c r="O18" s="85" t="n">
        <f aca="false">K18+H18+E18</f>
        <v>2154</v>
      </c>
      <c r="P18" s="87" t="n">
        <f aca="false">O18/(J18+G18+D18+1)</f>
        <v>0.217663702506063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X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3356</v>
      </c>
      <c r="D19" s="86" t="n">
        <v>3408</v>
      </c>
      <c r="E19" s="86" t="n">
        <v>-52</v>
      </c>
      <c r="F19" s="85" t="n">
        <v>3356</v>
      </c>
      <c r="G19" s="86" t="n">
        <v>2932</v>
      </c>
      <c r="H19" s="86" t="n">
        <v>424</v>
      </c>
      <c r="I19" s="85" t="n">
        <v>2875</v>
      </c>
      <c r="J19" s="86" t="n">
        <v>2767</v>
      </c>
      <c r="K19" s="86" t="n">
        <v>108</v>
      </c>
      <c r="L19" s="85" t="n">
        <v>2585</v>
      </c>
      <c r="M19" s="86" t="n">
        <v>2398</v>
      </c>
      <c r="N19" s="86" t="n">
        <v>187</v>
      </c>
      <c r="O19" s="85" t="n">
        <f aca="false">K19+H19+E19</f>
        <v>480</v>
      </c>
      <c r="P19" s="87" t="n">
        <f aca="false">O19/(J19+G19+D19+1)</f>
        <v>0.0527009222661397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499061</v>
      </c>
      <c r="D20" s="86" t="n">
        <v>477514</v>
      </c>
      <c r="E20" s="86" t="n">
        <v>21547</v>
      </c>
      <c r="F20" s="85" t="n">
        <v>471061</v>
      </c>
      <c r="G20" s="86" t="n">
        <v>409518</v>
      </c>
      <c r="H20" s="86" t="n">
        <v>61543</v>
      </c>
      <c r="I20" s="85" t="n">
        <v>396166</v>
      </c>
      <c r="J20" s="86" t="n">
        <v>382037</v>
      </c>
      <c r="K20" s="86" t="n">
        <v>14129</v>
      </c>
      <c r="L20" s="85" t="n">
        <v>338102</v>
      </c>
      <c r="M20" s="86" t="n">
        <v>322021</v>
      </c>
      <c r="N20" s="86" t="n">
        <v>16081</v>
      </c>
      <c r="O20" s="85" t="n">
        <f aca="false">K20+H20+E20</f>
        <v>97219</v>
      </c>
      <c r="P20" s="87" t="n">
        <f aca="false">O20/(J20+G20+D20+1)</f>
        <v>0.0766064913676945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1044</v>
      </c>
      <c r="D21" s="86" t="n">
        <v>1234</v>
      </c>
      <c r="E21" s="86" t="n">
        <v>-190</v>
      </c>
      <c r="F21" s="85" t="n">
        <v>1044</v>
      </c>
      <c r="G21" s="86" t="n">
        <v>1141</v>
      </c>
      <c r="H21" s="86" t="n">
        <v>-97</v>
      </c>
      <c r="I21" s="85" t="n">
        <v>385</v>
      </c>
      <c r="J21" s="86" t="n">
        <v>1094</v>
      </c>
      <c r="K21" s="86" t="n">
        <v>-709</v>
      </c>
      <c r="L21" s="85" t="n">
        <v>1044</v>
      </c>
      <c r="M21" s="86" t="n">
        <v>993</v>
      </c>
      <c r="N21" s="86" t="n">
        <v>51</v>
      </c>
      <c r="O21" s="85" t="n">
        <f aca="false">K21+H21+E21</f>
        <v>-996</v>
      </c>
      <c r="P21" s="87" t="n">
        <f aca="false">O21/(J21+G21+D21+1)</f>
        <v>-0.287031700288184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750</v>
      </c>
      <c r="D22" s="86" t="n">
        <v>670</v>
      </c>
      <c r="E22" s="86" t="n">
        <v>80</v>
      </c>
      <c r="F22" s="85" t="n">
        <v>750</v>
      </c>
      <c r="G22" s="86" t="n">
        <v>544</v>
      </c>
      <c r="H22" s="86" t="n">
        <v>206</v>
      </c>
      <c r="I22" s="85" t="n">
        <v>500</v>
      </c>
      <c r="J22" s="86" t="n">
        <v>493</v>
      </c>
      <c r="K22" s="86" t="n">
        <v>7</v>
      </c>
      <c r="L22" s="85" t="n">
        <v>417</v>
      </c>
      <c r="M22" s="86" t="n">
        <v>385</v>
      </c>
      <c r="N22" s="86" t="n">
        <v>32</v>
      </c>
      <c r="O22" s="85" t="n">
        <f aca="false">K22+H22+E22</f>
        <v>293</v>
      </c>
      <c r="P22" s="87" t="n">
        <f aca="false">O22/(J22+G22+D22+1)</f>
        <v>0.171545667447307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350</v>
      </c>
      <c r="D23" s="86" t="n">
        <v>416</v>
      </c>
      <c r="E23" s="86" t="n">
        <v>-66</v>
      </c>
      <c r="F23" s="85" t="n">
        <v>350</v>
      </c>
      <c r="G23" s="86" t="n">
        <v>363</v>
      </c>
      <c r="H23" s="86" t="n">
        <v>-13</v>
      </c>
      <c r="I23" s="85" t="n">
        <v>350</v>
      </c>
      <c r="J23" s="86" t="n">
        <v>339</v>
      </c>
      <c r="K23" s="86" t="n">
        <v>11</v>
      </c>
      <c r="L23" s="85" t="n">
        <v>305</v>
      </c>
      <c r="M23" s="86" t="n">
        <v>287</v>
      </c>
      <c r="N23" s="86" t="n">
        <v>18</v>
      </c>
      <c r="O23" s="85" t="n">
        <f aca="false">K23+H23+E23</f>
        <v>-68</v>
      </c>
      <c r="P23" s="87" t="n">
        <f aca="false">O23/(J23+G23+D23+1)</f>
        <v>-0.0607685433422699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43084</v>
      </c>
      <c r="D24" s="86" t="n">
        <v>64626</v>
      </c>
      <c r="E24" s="86" t="n">
        <v>-21542</v>
      </c>
      <c r="F24" s="85" t="n">
        <v>43464</v>
      </c>
      <c r="G24" s="86" t="n">
        <v>64942</v>
      </c>
      <c r="H24" s="86" t="n">
        <v>-21478</v>
      </c>
      <c r="I24" s="85" t="n">
        <v>42146</v>
      </c>
      <c r="J24" s="86" t="n">
        <v>60399</v>
      </c>
      <c r="K24" s="86" t="n">
        <v>-18253</v>
      </c>
      <c r="L24" s="85" t="n">
        <v>46216</v>
      </c>
      <c r="M24" s="86" t="n">
        <v>47995</v>
      </c>
      <c r="N24" s="86" t="n">
        <v>-1779</v>
      </c>
      <c r="O24" s="85" t="n">
        <f aca="false">K24+H24+E24</f>
        <v>-61273</v>
      </c>
      <c r="P24" s="87" t="n">
        <f aca="false">O24/(J24+G24+D24+1)</f>
        <v>-0.322543796849996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26500</v>
      </c>
      <c r="D25" s="86" t="n">
        <v>25380</v>
      </c>
      <c r="E25" s="86" t="n">
        <v>1120</v>
      </c>
      <c r="F25" s="85" t="n">
        <v>26500</v>
      </c>
      <c r="G25" s="86" t="n">
        <v>25711</v>
      </c>
      <c r="H25" s="86" t="n">
        <v>789</v>
      </c>
      <c r="I25" s="85" t="n">
        <v>24918</v>
      </c>
      <c r="J25" s="86" t="n">
        <v>24836</v>
      </c>
      <c r="K25" s="86" t="n">
        <v>82</v>
      </c>
      <c r="L25" s="85" t="n">
        <v>26500</v>
      </c>
      <c r="M25" s="86" t="n">
        <v>25051</v>
      </c>
      <c r="N25" s="86" t="n">
        <v>1449</v>
      </c>
      <c r="O25" s="85" t="n">
        <f aca="false">K25+H25+E25</f>
        <v>1991</v>
      </c>
      <c r="P25" s="87" t="n">
        <f aca="false">O25/(J25+G25+D25+1)</f>
        <v>0.026222210515225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169800</v>
      </c>
      <c r="D26" s="86" t="n">
        <v>157761</v>
      </c>
      <c r="E26" s="86" t="n">
        <v>12039</v>
      </c>
      <c r="F26" s="85" t="n">
        <v>215802</v>
      </c>
      <c r="G26" s="86" t="n">
        <v>145746</v>
      </c>
      <c r="H26" s="86" t="n">
        <v>70056</v>
      </c>
      <c r="I26" s="85" t="n">
        <v>137466</v>
      </c>
      <c r="J26" s="86" t="n">
        <v>144609</v>
      </c>
      <c r="K26" s="86" t="n">
        <v>-7143</v>
      </c>
      <c r="L26" s="85" t="n">
        <v>135802</v>
      </c>
      <c r="M26" s="86" t="n">
        <v>146747</v>
      </c>
      <c r="N26" s="86" t="n">
        <v>-10945</v>
      </c>
      <c r="O26" s="85" t="n">
        <f aca="false">K26+H26+E26</f>
        <v>74952</v>
      </c>
      <c r="P26" s="87" t="n">
        <f aca="false">O26/(J26+G26+D26+1)</f>
        <v>0.167259889716302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24215</v>
      </c>
      <c r="D27" s="86" t="n">
        <v>24915</v>
      </c>
      <c r="E27" s="86" t="n">
        <v>-700</v>
      </c>
      <c r="F27" s="85" t="n">
        <v>25773</v>
      </c>
      <c r="G27" s="86" t="n">
        <v>24051</v>
      </c>
      <c r="H27" s="86" t="n">
        <v>1722</v>
      </c>
      <c r="I27" s="85" t="n">
        <v>20556</v>
      </c>
      <c r="J27" s="86" t="n">
        <v>22352</v>
      </c>
      <c r="K27" s="86" t="n">
        <v>-1796</v>
      </c>
      <c r="L27" s="85" t="n">
        <v>11416</v>
      </c>
      <c r="M27" s="86" t="n">
        <v>22083</v>
      </c>
      <c r="N27" s="86" t="n">
        <v>-10667</v>
      </c>
      <c r="O27" s="85" t="n">
        <f aca="false">K27+H27+E27</f>
        <v>-774</v>
      </c>
      <c r="P27" s="87" t="n">
        <f aca="false">O27/(J27+G27+D27+1)</f>
        <v>-0.0108526479619737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103859</v>
      </c>
      <c r="D28" s="86" t="n">
        <v>101213</v>
      </c>
      <c r="E28" s="86" t="n">
        <v>2646</v>
      </c>
      <c r="F28" s="85" t="n">
        <v>114254</v>
      </c>
      <c r="G28" s="86" t="n">
        <v>93939</v>
      </c>
      <c r="H28" s="86" t="n">
        <v>20315</v>
      </c>
      <c r="I28" s="85" t="n">
        <v>97662</v>
      </c>
      <c r="J28" s="86" t="n">
        <v>92445</v>
      </c>
      <c r="K28" s="86" t="n">
        <v>5217</v>
      </c>
      <c r="L28" s="85" t="n">
        <v>80545</v>
      </c>
      <c r="M28" s="86" t="n">
        <v>102987</v>
      </c>
      <c r="N28" s="86" t="n">
        <v>-22442</v>
      </c>
      <c r="O28" s="85" t="n">
        <f aca="false">K28+H28+E28</f>
        <v>28178</v>
      </c>
      <c r="P28" s="87" t="n">
        <f aca="false">O28/(J28+G28+D28+1)</f>
        <v>0.0979770373924714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X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30000</v>
      </c>
      <c r="D29" s="86" t="n">
        <v>22809</v>
      </c>
      <c r="E29" s="86" t="n">
        <v>7191</v>
      </c>
      <c r="F29" s="85" t="n">
        <v>43949</v>
      </c>
      <c r="G29" s="86" t="n">
        <v>15566</v>
      </c>
      <c r="H29" s="86" t="n">
        <v>28383</v>
      </c>
      <c r="I29" s="85" t="n">
        <v>19999</v>
      </c>
      <c r="J29" s="86" t="n">
        <v>21802</v>
      </c>
      <c r="K29" s="86" t="n">
        <v>-1803</v>
      </c>
      <c r="L29" s="85" t="n">
        <v>24500</v>
      </c>
      <c r="M29" s="86" t="n">
        <v>23597</v>
      </c>
      <c r="N29" s="86" t="n">
        <v>903</v>
      </c>
      <c r="O29" s="85" t="n">
        <f aca="false">K29+H29+E29</f>
        <v>33771</v>
      </c>
      <c r="P29" s="87" t="n">
        <f aca="false">O29/(J29+G29+D29+1)</f>
        <v>0.561185150719532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427068</v>
      </c>
      <c r="D30" s="86" t="n">
        <v>413050</v>
      </c>
      <c r="E30" s="86" t="n">
        <v>14018</v>
      </c>
      <c r="F30" s="85" t="n">
        <v>434552</v>
      </c>
      <c r="G30" s="86" t="n">
        <v>406827</v>
      </c>
      <c r="H30" s="86" t="n">
        <v>27725</v>
      </c>
      <c r="I30" s="85" t="n">
        <v>387809</v>
      </c>
      <c r="J30" s="86" t="n">
        <v>398437</v>
      </c>
      <c r="K30" s="86" t="n">
        <v>-10628</v>
      </c>
      <c r="L30" s="85" t="n">
        <v>413477</v>
      </c>
      <c r="M30" s="86" t="n">
        <v>394816</v>
      </c>
      <c r="N30" s="86" t="n">
        <v>18661</v>
      </c>
      <c r="O30" s="85" t="n">
        <f aca="false">K30+H30+E30</f>
        <v>31115</v>
      </c>
      <c r="P30" s="87" t="n">
        <f aca="false">O30/(J30+G30+D30+1)</f>
        <v>0.0255393720014939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11870</v>
      </c>
      <c r="D31" s="86" t="n">
        <v>28380</v>
      </c>
      <c r="E31" s="86" t="n">
        <v>-16510</v>
      </c>
      <c r="F31" s="85" t="n">
        <v>11870</v>
      </c>
      <c r="G31" s="86" t="n">
        <v>30246</v>
      </c>
      <c r="H31" s="86" t="n">
        <v>-18376</v>
      </c>
      <c r="I31" s="85" t="n">
        <v>17593</v>
      </c>
      <c r="J31" s="86" t="n">
        <v>29931</v>
      </c>
      <c r="K31" s="86" t="n">
        <v>-12338</v>
      </c>
      <c r="L31" s="85" t="n">
        <v>21451</v>
      </c>
      <c r="M31" s="86" t="n">
        <v>28107</v>
      </c>
      <c r="N31" s="86" t="n">
        <v>-6656</v>
      </c>
      <c r="O31" s="85" t="n">
        <f aca="false">K31+H31+E31</f>
        <v>-47224</v>
      </c>
      <c r="P31" s="87" t="n">
        <f aca="false">O31/(J31+G31+D31+1)</f>
        <v>-0.533255041893448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14696</v>
      </c>
      <c r="D32" s="86" t="n">
        <v>18266</v>
      </c>
      <c r="E32" s="86" t="n">
        <v>-3570</v>
      </c>
      <c r="F32" s="85" t="n">
        <v>17703</v>
      </c>
      <c r="G32" s="86" t="n">
        <v>15819</v>
      </c>
      <c r="H32" s="86" t="n">
        <v>1884</v>
      </c>
      <c r="I32" s="85" t="n">
        <v>13044</v>
      </c>
      <c r="J32" s="86" t="n">
        <v>16468</v>
      </c>
      <c r="K32" s="86" t="n">
        <v>-3424</v>
      </c>
      <c r="L32" s="85" t="n">
        <v>12500</v>
      </c>
      <c r="M32" s="86" t="n">
        <v>17226</v>
      </c>
      <c r="N32" s="86" t="n">
        <v>-4726</v>
      </c>
      <c r="O32" s="85" t="n">
        <f aca="false">K32+H32+E32</f>
        <v>-5110</v>
      </c>
      <c r="P32" s="87" t="n">
        <f aca="false">O32/(J32+G32+D32+1)</f>
        <v>-0.101080033231792</v>
      </c>
      <c r="Q32" s="88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9728</v>
      </c>
      <c r="D33" s="134" t="n">
        <v>11410</v>
      </c>
      <c r="E33" s="134" t="n">
        <v>-1682</v>
      </c>
      <c r="F33" s="133" t="n">
        <v>9728</v>
      </c>
      <c r="G33" s="134" t="n">
        <v>10986</v>
      </c>
      <c r="H33" s="134" t="n">
        <v>-1258</v>
      </c>
      <c r="I33" s="133" t="n">
        <v>9728</v>
      </c>
      <c r="J33" s="134" t="n">
        <v>10881</v>
      </c>
      <c r="K33" s="134" t="n">
        <v>-1153</v>
      </c>
      <c r="L33" s="133" t="n">
        <v>4866</v>
      </c>
      <c r="M33" s="134" t="n">
        <v>9554</v>
      </c>
      <c r="N33" s="134" t="n">
        <v>-4688</v>
      </c>
      <c r="O33" s="85" t="n">
        <f aca="false">K33+H33+E33</f>
        <v>-4093</v>
      </c>
      <c r="P33" s="87" t="n">
        <f aca="false">O33/(J33+G33+D33+1)</f>
        <v>-0.122994170322736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51107</v>
      </c>
      <c r="D34" s="86" t="n">
        <v>53758</v>
      </c>
      <c r="E34" s="86" t="n">
        <v>-2651</v>
      </c>
      <c r="F34" s="85" t="n">
        <v>71104</v>
      </c>
      <c r="G34" s="86" t="n">
        <v>50872</v>
      </c>
      <c r="H34" s="86" t="n">
        <v>20232</v>
      </c>
      <c r="I34" s="85" t="n">
        <v>52884</v>
      </c>
      <c r="J34" s="86" t="n">
        <v>50014</v>
      </c>
      <c r="K34" s="86" t="n">
        <v>2870</v>
      </c>
      <c r="L34" s="85" t="n">
        <v>53329</v>
      </c>
      <c r="M34" s="86" t="n">
        <v>52937</v>
      </c>
      <c r="N34" s="86" t="n">
        <v>392</v>
      </c>
      <c r="O34" s="85" t="n">
        <f aca="false">K34+H34+E34</f>
        <v>20451</v>
      </c>
      <c r="P34" s="87" t="n">
        <f aca="false">O34/(J34+G34+D34+1)</f>
        <v>0.132244818778493</v>
      </c>
      <c r="Q34" s="88"/>
      <c r="R34" s="89" t="s">
        <v>44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X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34963</v>
      </c>
      <c r="D35" s="86" t="n">
        <v>36816</v>
      </c>
      <c r="E35" s="86" t="n">
        <v>-1853</v>
      </c>
      <c r="F35" s="85" t="n">
        <v>51459</v>
      </c>
      <c r="G35" s="86" t="n">
        <v>36344</v>
      </c>
      <c r="H35" s="86" t="n">
        <v>15115</v>
      </c>
      <c r="I35" s="85" t="n">
        <v>40822</v>
      </c>
      <c r="J35" s="86" t="n">
        <v>35798</v>
      </c>
      <c r="K35" s="86" t="n">
        <v>5024</v>
      </c>
      <c r="L35" s="85" t="n">
        <v>35929</v>
      </c>
      <c r="M35" s="86" t="n">
        <v>33831</v>
      </c>
      <c r="N35" s="86" t="n">
        <v>2098</v>
      </c>
      <c r="O35" s="85" t="n">
        <f aca="false">K35+H35+E35</f>
        <v>18286</v>
      </c>
      <c r="P35" s="87" t="n">
        <f aca="false">O35/(J35+G35+D35+1)</f>
        <v>0.16782459457227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1454</v>
      </c>
      <c r="E36" s="86" t="n">
        <v>-1454</v>
      </c>
      <c r="F36" s="85" t="n">
        <v>0</v>
      </c>
      <c r="G36" s="86" t="n">
        <v>1293</v>
      </c>
      <c r="H36" s="86" t="n">
        <v>-1293</v>
      </c>
      <c r="I36" s="85" t="n">
        <v>0</v>
      </c>
      <c r="J36" s="86" t="n">
        <v>1181</v>
      </c>
      <c r="K36" s="86" t="n">
        <v>-1181</v>
      </c>
      <c r="L36" s="85" t="n">
        <v>0</v>
      </c>
      <c r="M36" s="86" t="n">
        <v>967</v>
      </c>
      <c r="N36" s="86" t="n">
        <v>-967</v>
      </c>
      <c r="O36" s="85" t="n">
        <f aca="false">K36+H36+E36</f>
        <v>-3928</v>
      </c>
      <c r="P36" s="87" t="n">
        <f aca="false">O36/(J36+G36+D36+1)</f>
        <v>-0.999745482311021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357</v>
      </c>
      <c r="D37" s="86" t="n">
        <v>384</v>
      </c>
      <c r="E37" s="86" t="n">
        <v>-27</v>
      </c>
      <c r="F37" s="85" t="n">
        <v>357</v>
      </c>
      <c r="G37" s="86" t="n">
        <v>410</v>
      </c>
      <c r="H37" s="86" t="n">
        <v>-53</v>
      </c>
      <c r="I37" s="85" t="n">
        <v>357</v>
      </c>
      <c r="J37" s="86" t="n">
        <v>402</v>
      </c>
      <c r="K37" s="86" t="n">
        <v>-45</v>
      </c>
      <c r="L37" s="85" t="n">
        <v>437</v>
      </c>
      <c r="M37" s="86" t="n">
        <v>382</v>
      </c>
      <c r="N37" s="86" t="n">
        <v>55</v>
      </c>
      <c r="O37" s="85" t="n">
        <f aca="false">K37+H37+E37</f>
        <v>-125</v>
      </c>
      <c r="P37" s="87" t="n">
        <f aca="false">O37/(J37+G37+D37+1)</f>
        <v>-0.104427736006683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4876</v>
      </c>
      <c r="D38" s="86" t="n">
        <v>17953</v>
      </c>
      <c r="E38" s="86" t="n">
        <v>-13077</v>
      </c>
      <c r="F38" s="85" t="n">
        <v>14876</v>
      </c>
      <c r="G38" s="86" t="n">
        <v>16364</v>
      </c>
      <c r="H38" s="86" t="n">
        <v>-1488</v>
      </c>
      <c r="I38" s="85" t="n">
        <v>14876</v>
      </c>
      <c r="J38" s="86" t="n">
        <v>18516</v>
      </c>
      <c r="K38" s="86" t="n">
        <v>-3640</v>
      </c>
      <c r="L38" s="85" t="n">
        <v>9876</v>
      </c>
      <c r="M38" s="86" t="n">
        <v>18679</v>
      </c>
      <c r="N38" s="86" t="n">
        <v>-8803</v>
      </c>
      <c r="O38" s="85" t="n">
        <f aca="false">K38+H38+E38</f>
        <v>-18205</v>
      </c>
      <c r="P38" s="87" t="n">
        <f aca="false">O38/(J38+G38+D38+1)</f>
        <v>-0.344569784608396</v>
      </c>
      <c r="Q38" s="88"/>
      <c r="R38" s="89" t="s">
        <v>15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6040</v>
      </c>
      <c r="D39" s="86" t="n">
        <v>18096</v>
      </c>
      <c r="E39" s="86" t="n">
        <v>-12056</v>
      </c>
      <c r="F39" s="85" t="n">
        <v>12140</v>
      </c>
      <c r="G39" s="86" t="n">
        <v>6981</v>
      </c>
      <c r="H39" s="86" t="n">
        <v>5159</v>
      </c>
      <c r="I39" s="85" t="n">
        <v>6920</v>
      </c>
      <c r="J39" s="86" t="n">
        <v>6607</v>
      </c>
      <c r="K39" s="86" t="n">
        <v>313</v>
      </c>
      <c r="L39" s="85" t="n">
        <v>6040</v>
      </c>
      <c r="M39" s="86" t="n">
        <v>8196</v>
      </c>
      <c r="N39" s="86" t="n">
        <v>-2156</v>
      </c>
      <c r="O39" s="85" t="n">
        <f aca="false">K39+H39+E39</f>
        <v>-6584</v>
      </c>
      <c r="P39" s="87" t="n">
        <f aca="false">O39/(J39+G39+D39+1)</f>
        <v>-0.207795486823418</v>
      </c>
      <c r="Q39" s="88"/>
      <c r="R39" s="89" t="s">
        <v>15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 </v>
      </c>
      <c r="U39" s="116" t="str">
        <f aca="false">IF($C$4="High Inventory",IF(AND($O39&gt;=0,$P39&gt;=Summary!$C$150),"X"," "),IF(AND($O39&lt;=0,$P39&lt;=-Summary!$C$150),"X"," "))</f>
        <v> 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12500</v>
      </c>
      <c r="D40" s="86" t="n">
        <v>6522</v>
      </c>
      <c r="E40" s="86" t="n">
        <v>5978</v>
      </c>
      <c r="F40" s="85" t="n">
        <v>6235</v>
      </c>
      <c r="G40" s="86" t="n">
        <v>6379</v>
      </c>
      <c r="H40" s="86" t="n">
        <v>-144</v>
      </c>
      <c r="I40" s="85" t="n">
        <v>5825</v>
      </c>
      <c r="J40" s="86" t="n">
        <v>6422</v>
      </c>
      <c r="K40" s="86" t="n">
        <v>-597</v>
      </c>
      <c r="L40" s="85" t="n">
        <v>5825</v>
      </c>
      <c r="M40" s="86" t="n">
        <v>6315</v>
      </c>
      <c r="N40" s="86" t="n">
        <v>-490</v>
      </c>
      <c r="O40" s="85" t="n">
        <f aca="false">K40+H40+E40</f>
        <v>5237</v>
      </c>
      <c r="P40" s="87" t="n">
        <f aca="false">O40/(J40+G40+D40+1)</f>
        <v>0.271010142827572</v>
      </c>
      <c r="Q40" s="88"/>
      <c r="R40" s="89" t="s">
        <v>44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X</v>
      </c>
      <c r="U40" s="116" t="str">
        <f aca="false">IF($C$4="High Inventory",IF(AND($O40&gt;=0,$P40&gt;=Summary!$C$150),"X"," "),IF(AND($O40&lt;=0,$P40&lt;=-Summary!$C$150),"X"," "))</f>
        <v>X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348423</v>
      </c>
      <c r="D41" s="86" t="n">
        <v>282310</v>
      </c>
      <c r="E41" s="86" t="n">
        <v>66113</v>
      </c>
      <c r="F41" s="85" t="n">
        <v>342567</v>
      </c>
      <c r="G41" s="86" t="n">
        <v>312512</v>
      </c>
      <c r="H41" s="86" t="n">
        <v>30055</v>
      </c>
      <c r="I41" s="85" t="n">
        <v>339345</v>
      </c>
      <c r="J41" s="86" t="n">
        <v>385482</v>
      </c>
      <c r="K41" s="86" t="n">
        <v>-46137</v>
      </c>
      <c r="L41" s="85" t="n">
        <v>315892</v>
      </c>
      <c r="M41" s="86" t="n">
        <v>367851</v>
      </c>
      <c r="N41" s="86" t="n">
        <v>-51959</v>
      </c>
      <c r="O41" s="85" t="n">
        <f aca="false">K41+H41+E41</f>
        <v>50031</v>
      </c>
      <c r="P41" s="87" t="n">
        <f aca="false">O41/(J41+G41+D41+1)</f>
        <v>0.0510361571143675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430</v>
      </c>
      <c r="D42" s="86" t="n">
        <v>410</v>
      </c>
      <c r="E42" s="86" t="n">
        <v>20</v>
      </c>
      <c r="F42" s="85" t="n">
        <v>430</v>
      </c>
      <c r="G42" s="86" t="n">
        <v>439</v>
      </c>
      <c r="H42" s="86" t="n">
        <v>-9</v>
      </c>
      <c r="I42" s="85" t="n">
        <v>430</v>
      </c>
      <c r="J42" s="86" t="n">
        <v>419</v>
      </c>
      <c r="K42" s="86" t="n">
        <v>11</v>
      </c>
      <c r="L42" s="85" t="n">
        <v>430</v>
      </c>
      <c r="M42" s="86" t="n">
        <v>416</v>
      </c>
      <c r="N42" s="86" t="n">
        <v>14</v>
      </c>
      <c r="O42" s="85" t="n">
        <f aca="false">K42+H42+E42</f>
        <v>22</v>
      </c>
      <c r="P42" s="87" t="n">
        <f aca="false">O42/(J42+G42+D42+1)</f>
        <v>0.0173364854215918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11671</v>
      </c>
      <c r="E43" s="86" t="n">
        <v>-671</v>
      </c>
      <c r="F43" s="85" t="n">
        <v>11000</v>
      </c>
      <c r="G43" s="86" t="n">
        <v>12769</v>
      </c>
      <c r="H43" s="86" t="n">
        <v>-1769</v>
      </c>
      <c r="I43" s="85" t="n">
        <v>11000</v>
      </c>
      <c r="J43" s="86" t="n">
        <v>10740</v>
      </c>
      <c r="K43" s="86" t="n">
        <v>260</v>
      </c>
      <c r="L43" s="85" t="n">
        <v>11000</v>
      </c>
      <c r="M43" s="86" t="n">
        <v>10677</v>
      </c>
      <c r="N43" s="86" t="n">
        <v>323</v>
      </c>
      <c r="O43" s="85" t="n">
        <f aca="false">K43+H43+E43</f>
        <v>-2180</v>
      </c>
      <c r="P43" s="87" t="n">
        <f aca="false">O43/(J43+G43+D43+1)</f>
        <v>-0.0619652653420881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4415</v>
      </c>
      <c r="D44" s="86" t="n">
        <v>4062</v>
      </c>
      <c r="E44" s="86" t="n">
        <v>353</v>
      </c>
      <c r="F44" s="85" t="n">
        <v>4415</v>
      </c>
      <c r="G44" s="86" t="n">
        <v>4232</v>
      </c>
      <c r="H44" s="86" t="n">
        <v>183</v>
      </c>
      <c r="I44" s="85" t="n">
        <v>143</v>
      </c>
      <c r="J44" s="86" t="n">
        <v>3854</v>
      </c>
      <c r="K44" s="86" t="n">
        <v>-3711</v>
      </c>
      <c r="L44" s="85" t="n">
        <v>3796</v>
      </c>
      <c r="M44" s="86" t="n">
        <v>3464</v>
      </c>
      <c r="N44" s="86" t="n">
        <v>332</v>
      </c>
      <c r="O44" s="85" t="n">
        <f aca="false">K44+H44+E44</f>
        <v>-3175</v>
      </c>
      <c r="P44" s="87" t="n">
        <f aca="false">O44/(J44+G44+D44+1)</f>
        <v>-0.261338381759816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 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143640</v>
      </c>
      <c r="D45" s="86" t="n">
        <v>65302</v>
      </c>
      <c r="E45" s="86" t="n">
        <v>78338</v>
      </c>
      <c r="F45" s="85" t="n">
        <v>92360</v>
      </c>
      <c r="G45" s="86" t="n">
        <v>105929</v>
      </c>
      <c r="H45" s="86" t="n">
        <v>-13569</v>
      </c>
      <c r="I45" s="85" t="n">
        <v>67522</v>
      </c>
      <c r="J45" s="86" t="n">
        <v>113477</v>
      </c>
      <c r="K45" s="86" t="n">
        <v>-45955</v>
      </c>
      <c r="L45" s="85" t="n">
        <v>65396</v>
      </c>
      <c r="M45" s="86" t="n">
        <v>76845</v>
      </c>
      <c r="N45" s="86" t="n">
        <v>-11449</v>
      </c>
      <c r="O45" s="85" t="n">
        <f aca="false">K45+H45+E45</f>
        <v>18814</v>
      </c>
      <c r="P45" s="87" t="n">
        <f aca="false">O45/(J45+G45+D45+1)</f>
        <v>0.066081507785142</v>
      </c>
      <c r="Q45" s="88"/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310</v>
      </c>
      <c r="D46" s="86" t="n">
        <v>348</v>
      </c>
      <c r="E46" s="86" t="n">
        <v>-38</v>
      </c>
      <c r="F46" s="85" t="n">
        <v>310</v>
      </c>
      <c r="G46" s="86" t="n">
        <v>325</v>
      </c>
      <c r="H46" s="86" t="n">
        <v>-15</v>
      </c>
      <c r="I46" s="85" t="n">
        <v>310</v>
      </c>
      <c r="J46" s="86" t="n">
        <v>326</v>
      </c>
      <c r="K46" s="86" t="n">
        <v>-16</v>
      </c>
      <c r="L46" s="85" t="n">
        <v>310</v>
      </c>
      <c r="M46" s="86" t="n">
        <v>308</v>
      </c>
      <c r="N46" s="86" t="n">
        <v>2</v>
      </c>
      <c r="O46" s="85" t="n">
        <f aca="false">K46+H46+E46</f>
        <v>-69</v>
      </c>
      <c r="P46" s="87" t="n">
        <f aca="false">O46/(J46+G46+D46+1)</f>
        <v>-0.069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8495</v>
      </c>
      <c r="D47" s="86" t="n">
        <v>10338</v>
      </c>
      <c r="E47" s="86" t="n">
        <v>-1843</v>
      </c>
      <c r="F47" s="85" t="n">
        <v>9776</v>
      </c>
      <c r="G47" s="86" t="n">
        <v>10150</v>
      </c>
      <c r="H47" s="86" t="n">
        <v>-374</v>
      </c>
      <c r="I47" s="85" t="n">
        <v>10000</v>
      </c>
      <c r="J47" s="86" t="n">
        <v>10078</v>
      </c>
      <c r="K47" s="86" t="n">
        <v>-78</v>
      </c>
      <c r="L47" s="85" t="n">
        <v>9777</v>
      </c>
      <c r="M47" s="86" t="n">
        <v>9885</v>
      </c>
      <c r="N47" s="86" t="n">
        <v>-108</v>
      </c>
      <c r="O47" s="85" t="n">
        <f aca="false">K47+H47+E47</f>
        <v>-2295</v>
      </c>
      <c r="P47" s="87" t="n">
        <f aca="false">O47/(J47+G47+D47+1)</f>
        <v>-0.075080969673177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96" t="s">
        <v>17</v>
      </c>
      <c r="C51" s="85" t="n">
        <v>0</v>
      </c>
      <c r="D51" s="86" t="n">
        <v>2</v>
      </c>
      <c r="E51" s="93" t="n">
        <v>-2</v>
      </c>
      <c r="F51" s="85" t="n">
        <v>0</v>
      </c>
      <c r="G51" s="86" t="n">
        <v>2</v>
      </c>
      <c r="H51" s="93" t="n">
        <v>-2</v>
      </c>
      <c r="I51" s="85" t="n">
        <v>0</v>
      </c>
      <c r="J51" s="86" t="n">
        <v>1</v>
      </c>
      <c r="K51" s="93" t="n">
        <v>-1</v>
      </c>
      <c r="L51" s="85" t="n">
        <v>0</v>
      </c>
      <c r="M51" s="86" t="n">
        <v>0</v>
      </c>
      <c r="N51" s="93" t="n">
        <v>0</v>
      </c>
      <c r="O51" s="85" t="n">
        <f aca="false">K51+H51+E51</f>
        <v>-5</v>
      </c>
      <c r="P51" s="138" t="n">
        <f aca="false">O51/(J51+G51+D51+1)</f>
        <v>-0.833333333333333</v>
      </c>
      <c r="Q51" s="88"/>
      <c r="R51" s="89" t="s">
        <v>15</v>
      </c>
      <c r="S51" s="90" t="s">
        <v>15</v>
      </c>
      <c r="T51" s="97" t="str">
        <f aca="false">IF($C$4="High Inventory",IF(AND($O51&gt;=Summary!$C$149,$P51&gt;=0%),"X"," "),IF(AND($O51&lt;=-Summary!$C$149,$P51&lt;=0%),"X"," "))</f>
        <v> </v>
      </c>
      <c r="U51" s="97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100</v>
      </c>
      <c r="B52" s="96" t="s">
        <v>17</v>
      </c>
      <c r="C52" s="85" t="n">
        <v>0</v>
      </c>
      <c r="D52" s="86" t="n">
        <v>0</v>
      </c>
      <c r="E52" s="93" t="n">
        <v>0</v>
      </c>
      <c r="F52" s="85" t="n">
        <v>0</v>
      </c>
      <c r="G52" s="86" t="n">
        <v>0</v>
      </c>
      <c r="H52" s="93" t="n">
        <v>0</v>
      </c>
      <c r="I52" s="85" t="n">
        <v>0</v>
      </c>
      <c r="J52" s="86" t="n">
        <v>0</v>
      </c>
      <c r="K52" s="93" t="n">
        <v>0</v>
      </c>
      <c r="L52" s="85" t="n">
        <v>0</v>
      </c>
      <c r="M52" s="86" t="n">
        <v>0</v>
      </c>
      <c r="N52" s="93" t="n">
        <v>0</v>
      </c>
      <c r="O52" s="85" t="n">
        <f aca="false">K52+H52+E52</f>
        <v>0</v>
      </c>
      <c r="P52" s="87" t="n">
        <f aca="false">O52/(J52+G52+D52+1)</f>
        <v>0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112</v>
      </c>
      <c r="B53" s="96" t="s">
        <v>17</v>
      </c>
      <c r="C53" s="85" t="n">
        <v>0</v>
      </c>
      <c r="D53" s="86" t="n">
        <v>37</v>
      </c>
      <c r="E53" s="93" t="n">
        <v>-37</v>
      </c>
      <c r="F53" s="85" t="n">
        <v>0</v>
      </c>
      <c r="G53" s="86" t="n">
        <v>37</v>
      </c>
      <c r="H53" s="93" t="n">
        <v>-37</v>
      </c>
      <c r="I53" s="85" t="n">
        <v>0</v>
      </c>
      <c r="J53" s="86" t="n">
        <v>37</v>
      </c>
      <c r="K53" s="93" t="n">
        <v>-37</v>
      </c>
      <c r="L53" s="85" t="n">
        <v>0</v>
      </c>
      <c r="M53" s="86" t="n">
        <v>37</v>
      </c>
      <c r="N53" s="93" t="n">
        <v>-37</v>
      </c>
      <c r="O53" s="85" t="n">
        <f aca="false">K53+H53+E53</f>
        <v>-111</v>
      </c>
      <c r="P53" s="87" t="n">
        <f aca="false">O53/(J53+G53+D53+1)</f>
        <v>-0.991071428571429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113</v>
      </c>
      <c r="B54" s="96" t="s">
        <v>17</v>
      </c>
      <c r="C54" s="85" t="n">
        <v>0</v>
      </c>
      <c r="D54" s="86" t="n">
        <v>17</v>
      </c>
      <c r="E54" s="93" t="n">
        <v>-17</v>
      </c>
      <c r="F54" s="85" t="n">
        <v>0</v>
      </c>
      <c r="G54" s="86" t="n">
        <v>17</v>
      </c>
      <c r="H54" s="93" t="n">
        <v>-17</v>
      </c>
      <c r="I54" s="85" t="n">
        <v>0</v>
      </c>
      <c r="J54" s="86" t="n">
        <v>17</v>
      </c>
      <c r="K54" s="93" t="n">
        <v>-17</v>
      </c>
      <c r="L54" s="85" t="n">
        <v>0</v>
      </c>
      <c r="M54" s="86" t="n">
        <v>17</v>
      </c>
      <c r="N54" s="93" t="n">
        <v>-17</v>
      </c>
      <c r="O54" s="85" t="n">
        <f aca="false">K54+H54+E54</f>
        <v>-51</v>
      </c>
      <c r="P54" s="87" t="n">
        <f aca="false">O54/(J54+G54+D54+1)</f>
        <v>-0.980769230769231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117</v>
      </c>
      <c r="B55" s="96" t="s">
        <v>17</v>
      </c>
      <c r="C55" s="85" t="n">
        <v>0</v>
      </c>
      <c r="D55" s="86" t="n">
        <v>421</v>
      </c>
      <c r="E55" s="93" t="n">
        <v>-421</v>
      </c>
      <c r="F55" s="85" t="n">
        <v>0</v>
      </c>
      <c r="G55" s="86" t="n">
        <v>250</v>
      </c>
      <c r="H55" s="93" t="n">
        <v>-250</v>
      </c>
      <c r="I55" s="85" t="n">
        <v>0</v>
      </c>
      <c r="J55" s="86" t="n">
        <v>253</v>
      </c>
      <c r="K55" s="93" t="n">
        <v>-253</v>
      </c>
      <c r="L55" s="85" t="n">
        <v>0</v>
      </c>
      <c r="M55" s="86" t="n">
        <v>0</v>
      </c>
      <c r="N55" s="93" t="n">
        <v>0</v>
      </c>
      <c r="O55" s="85" t="n">
        <f aca="false">K55+H55+E55</f>
        <v>-924</v>
      </c>
      <c r="P55" s="87" t="n">
        <f aca="false">O55/(J55+G55+D55+1)</f>
        <v>-0.998918918918919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127</v>
      </c>
      <c r="B56" s="96" t="s">
        <v>17</v>
      </c>
      <c r="C56" s="85" t="n">
        <v>0</v>
      </c>
      <c r="D56" s="86" t="n">
        <v>6</v>
      </c>
      <c r="E56" s="93" t="n">
        <v>-6</v>
      </c>
      <c r="F56" s="85" t="n">
        <v>0</v>
      </c>
      <c r="G56" s="86" t="n">
        <v>5</v>
      </c>
      <c r="H56" s="93" t="n">
        <v>-5</v>
      </c>
      <c r="I56" s="85" t="n">
        <v>0</v>
      </c>
      <c r="J56" s="86" t="n">
        <v>6</v>
      </c>
      <c r="K56" s="93" t="n">
        <v>-6</v>
      </c>
      <c r="L56" s="85" t="n">
        <v>0</v>
      </c>
      <c r="M56" s="86" t="n">
        <v>6</v>
      </c>
      <c r="N56" s="93" t="n">
        <v>-6</v>
      </c>
      <c r="O56" s="85" t="n">
        <f aca="false">K56+H56+E56</f>
        <v>-17</v>
      </c>
      <c r="P56" s="87" t="n">
        <f aca="false">O56/(J56+G56+D56+1)</f>
        <v>-0.944444444444444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128</v>
      </c>
      <c r="B57" s="96" t="s">
        <v>17</v>
      </c>
      <c r="C57" s="85" t="n">
        <v>0</v>
      </c>
      <c r="D57" s="86" t="n">
        <v>0</v>
      </c>
      <c r="E57" s="93" t="n">
        <v>0</v>
      </c>
      <c r="F57" s="85" t="n">
        <v>0</v>
      </c>
      <c r="G57" s="86" t="n">
        <v>0</v>
      </c>
      <c r="H57" s="93" t="n">
        <v>0</v>
      </c>
      <c r="I57" s="85" t="n">
        <v>0</v>
      </c>
      <c r="J57" s="86" t="n">
        <v>0</v>
      </c>
      <c r="K57" s="93" t="n">
        <v>0</v>
      </c>
      <c r="L57" s="85" t="n">
        <v>0</v>
      </c>
      <c r="M57" s="86" t="n">
        <v>1</v>
      </c>
      <c r="N57" s="93" t="n">
        <v>-1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129</v>
      </c>
      <c r="B58" s="96" t="s">
        <v>17</v>
      </c>
      <c r="C58" s="85" t="n">
        <v>0</v>
      </c>
      <c r="D58" s="86" t="n">
        <v>0</v>
      </c>
      <c r="E58" s="93" t="n">
        <v>0</v>
      </c>
      <c r="F58" s="85" t="n">
        <v>0</v>
      </c>
      <c r="G58" s="86" t="n">
        <v>0</v>
      </c>
      <c r="H58" s="93" t="n">
        <v>0</v>
      </c>
      <c r="I58" s="85" t="n">
        <v>0</v>
      </c>
      <c r="J58" s="86" t="n">
        <v>0</v>
      </c>
      <c r="K58" s="93" t="n">
        <v>0</v>
      </c>
      <c r="L58" s="85" t="n">
        <v>0</v>
      </c>
      <c r="M58" s="86" t="n">
        <v>0</v>
      </c>
      <c r="N58" s="93" t="n">
        <v>0</v>
      </c>
      <c r="O58" s="85" t="n">
        <f aca="false">K58+H58+E58</f>
        <v>0</v>
      </c>
      <c r="P58" s="87" t="n">
        <f aca="false">O58/(J58+G58+D58+1)</f>
        <v>0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132</v>
      </c>
      <c r="B59" s="96" t="s">
        <v>17</v>
      </c>
      <c r="C59" s="85" t="n">
        <v>0</v>
      </c>
      <c r="D59" s="86" t="n">
        <v>0</v>
      </c>
      <c r="E59" s="93" t="n">
        <v>0</v>
      </c>
      <c r="F59" s="85" t="n">
        <v>0</v>
      </c>
      <c r="G59" s="86" t="n">
        <v>0</v>
      </c>
      <c r="H59" s="93" t="n">
        <v>0</v>
      </c>
      <c r="I59" s="85" t="n">
        <v>0</v>
      </c>
      <c r="J59" s="86" t="n">
        <v>0</v>
      </c>
      <c r="K59" s="93" t="n">
        <v>0</v>
      </c>
      <c r="L59" s="85" t="n">
        <v>0</v>
      </c>
      <c r="M59" s="86" t="n">
        <v>0</v>
      </c>
      <c r="N59" s="93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133</v>
      </c>
      <c r="B60" s="96" t="s">
        <v>17</v>
      </c>
      <c r="C60" s="85" t="n">
        <v>0</v>
      </c>
      <c r="D60" s="86" t="n">
        <v>0</v>
      </c>
      <c r="E60" s="93" t="n">
        <v>0</v>
      </c>
      <c r="F60" s="85" t="n">
        <v>0</v>
      </c>
      <c r="G60" s="86" t="n">
        <v>0</v>
      </c>
      <c r="H60" s="93" t="n">
        <v>0</v>
      </c>
      <c r="I60" s="85" t="n">
        <v>0</v>
      </c>
      <c r="J60" s="86" t="n">
        <v>0</v>
      </c>
      <c r="K60" s="93" t="n">
        <v>0</v>
      </c>
      <c r="L60" s="85" t="n">
        <v>0</v>
      </c>
      <c r="M60" s="86" t="n">
        <v>0</v>
      </c>
      <c r="N60" s="93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140</v>
      </c>
      <c r="B61" s="96" t="s">
        <v>17</v>
      </c>
      <c r="C61" s="85" t="n">
        <v>0</v>
      </c>
      <c r="D61" s="86" t="n">
        <v>0</v>
      </c>
      <c r="E61" s="93" t="n">
        <v>0</v>
      </c>
      <c r="F61" s="85" t="n">
        <v>0</v>
      </c>
      <c r="G61" s="86" t="n">
        <v>0</v>
      </c>
      <c r="H61" s="93" t="n">
        <v>0</v>
      </c>
      <c r="I61" s="85" t="n">
        <v>0</v>
      </c>
      <c r="J61" s="86" t="n">
        <v>0</v>
      </c>
      <c r="K61" s="93" t="n">
        <v>0</v>
      </c>
      <c r="L61" s="85" t="n">
        <v>0</v>
      </c>
      <c r="M61" s="86" t="n">
        <v>0</v>
      </c>
      <c r="N61" s="93" t="n">
        <v>0</v>
      </c>
      <c r="O61" s="85" t="n">
        <f aca="false">K61+H61+E61</f>
        <v>0</v>
      </c>
      <c r="P61" s="87" t="n">
        <f aca="false">O61/(J61+G61+D61+1)</f>
        <v>0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145</v>
      </c>
      <c r="B62" s="96" t="s">
        <v>17</v>
      </c>
      <c r="C62" s="85" t="n">
        <v>0</v>
      </c>
      <c r="D62" s="86" t="n">
        <v>0</v>
      </c>
      <c r="E62" s="93" t="n">
        <v>0</v>
      </c>
      <c r="F62" s="85" t="n">
        <v>0</v>
      </c>
      <c r="G62" s="86" t="n">
        <v>0</v>
      </c>
      <c r="H62" s="93" t="n">
        <v>0</v>
      </c>
      <c r="I62" s="85" t="n">
        <v>0</v>
      </c>
      <c r="J62" s="86" t="n">
        <v>0</v>
      </c>
      <c r="K62" s="93" t="n">
        <v>0</v>
      </c>
      <c r="L62" s="85" t="n">
        <v>0</v>
      </c>
      <c r="M62" s="86" t="n">
        <v>0</v>
      </c>
      <c r="N62" s="93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194</v>
      </c>
      <c r="B63" s="96" t="s">
        <v>17</v>
      </c>
      <c r="C63" s="85" t="n">
        <v>0</v>
      </c>
      <c r="D63" s="86" t="n">
        <v>0</v>
      </c>
      <c r="E63" s="93" t="n">
        <v>0</v>
      </c>
      <c r="F63" s="85" t="n">
        <v>0</v>
      </c>
      <c r="G63" s="86" t="n">
        <v>0</v>
      </c>
      <c r="H63" s="93" t="n">
        <v>0</v>
      </c>
      <c r="I63" s="85" t="n">
        <v>0</v>
      </c>
      <c r="J63" s="86" t="n">
        <v>0</v>
      </c>
      <c r="K63" s="93" t="n">
        <v>0</v>
      </c>
      <c r="L63" s="85" t="n">
        <v>0</v>
      </c>
      <c r="M63" s="86" t="n">
        <v>0</v>
      </c>
      <c r="N63" s="93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195</v>
      </c>
      <c r="B64" s="96" t="s">
        <v>17</v>
      </c>
      <c r="C64" s="85" t="n">
        <v>0</v>
      </c>
      <c r="D64" s="86" t="n">
        <v>7</v>
      </c>
      <c r="E64" s="93" t="n">
        <v>-7</v>
      </c>
      <c r="F64" s="85" t="n">
        <v>0</v>
      </c>
      <c r="G64" s="86" t="n">
        <v>64</v>
      </c>
      <c r="H64" s="93" t="n">
        <v>-64</v>
      </c>
      <c r="I64" s="85" t="n">
        <v>0</v>
      </c>
      <c r="J64" s="86" t="n">
        <v>0</v>
      </c>
      <c r="K64" s="93" t="n">
        <v>0</v>
      </c>
      <c r="L64" s="85" t="n">
        <v>0</v>
      </c>
      <c r="M64" s="86" t="n">
        <v>150</v>
      </c>
      <c r="N64" s="93" t="n">
        <v>-150</v>
      </c>
      <c r="O64" s="85" t="n">
        <f aca="false">K64+H64+E64</f>
        <v>-71</v>
      </c>
      <c r="P64" s="87" t="n">
        <f aca="false">O64/(J64+G64+D64+1)</f>
        <v>-0.986111111111111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196</v>
      </c>
      <c r="B65" s="96" t="s">
        <v>17</v>
      </c>
      <c r="C65" s="85" t="n">
        <v>0</v>
      </c>
      <c r="D65" s="86" t="n">
        <v>0</v>
      </c>
      <c r="E65" s="93" t="n">
        <v>0</v>
      </c>
      <c r="F65" s="85" t="n">
        <v>0</v>
      </c>
      <c r="G65" s="86" t="n">
        <v>0</v>
      </c>
      <c r="H65" s="93" t="n">
        <v>0</v>
      </c>
      <c r="I65" s="85" t="n">
        <v>0</v>
      </c>
      <c r="J65" s="86" t="n">
        <v>0</v>
      </c>
      <c r="K65" s="93" t="n">
        <v>0</v>
      </c>
      <c r="L65" s="85" t="n">
        <v>0</v>
      </c>
      <c r="M65" s="86" t="n">
        <v>0</v>
      </c>
      <c r="N65" s="93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197</v>
      </c>
      <c r="B66" s="96" t="s">
        <v>17</v>
      </c>
      <c r="C66" s="85" t="n">
        <v>0</v>
      </c>
      <c r="D66" s="86" t="n">
        <v>290</v>
      </c>
      <c r="E66" s="93" t="n">
        <v>-290</v>
      </c>
      <c r="F66" s="85" t="n">
        <v>0</v>
      </c>
      <c r="G66" s="86" t="n">
        <v>1042</v>
      </c>
      <c r="H66" s="93" t="n">
        <v>-1042</v>
      </c>
      <c r="I66" s="85" t="n">
        <v>0</v>
      </c>
      <c r="J66" s="86" t="n">
        <v>566</v>
      </c>
      <c r="K66" s="93" t="n">
        <v>-566</v>
      </c>
      <c r="L66" s="85" t="n">
        <v>0</v>
      </c>
      <c r="M66" s="86" t="n">
        <v>777</v>
      </c>
      <c r="N66" s="93" t="n">
        <v>-777</v>
      </c>
      <c r="O66" s="85" t="n">
        <f aca="false">K66+H66+E66</f>
        <v>-1898</v>
      </c>
      <c r="P66" s="87" t="n">
        <f aca="false">O66/(J66+G66+D66+1)</f>
        <v>-0.999473407056346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213</v>
      </c>
      <c r="B67" s="96" t="s">
        <v>17</v>
      </c>
      <c r="C67" s="85" t="n">
        <v>0</v>
      </c>
      <c r="D67" s="86" t="n">
        <v>723</v>
      </c>
      <c r="E67" s="93" t="n">
        <v>-723</v>
      </c>
      <c r="F67" s="85" t="n">
        <v>0</v>
      </c>
      <c r="G67" s="86" t="n">
        <v>707</v>
      </c>
      <c r="H67" s="93" t="n">
        <v>-707</v>
      </c>
      <c r="I67" s="85" t="n">
        <v>0</v>
      </c>
      <c r="J67" s="86" t="n">
        <v>717</v>
      </c>
      <c r="K67" s="93" t="n">
        <v>-717</v>
      </c>
      <c r="L67" s="85"/>
      <c r="M67" s="86"/>
      <c r="N67" s="93"/>
      <c r="O67" s="85" t="n">
        <f aca="false">K67+H67+E67</f>
        <v>-2147</v>
      </c>
      <c r="P67" s="87" t="n">
        <f aca="false">O67/(J67+G67+D67+1)</f>
        <v>-0.999534450651769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254</v>
      </c>
      <c r="B68" s="96" t="s">
        <v>17</v>
      </c>
      <c r="C68" s="85" t="n">
        <v>14400</v>
      </c>
      <c r="D68" s="86" t="n">
        <v>15195</v>
      </c>
      <c r="E68" s="93" t="n">
        <v>-795</v>
      </c>
      <c r="F68" s="85" t="n">
        <v>14400</v>
      </c>
      <c r="G68" s="86" t="n">
        <v>9832</v>
      </c>
      <c r="H68" s="93" t="n">
        <v>4568</v>
      </c>
      <c r="I68" s="85" t="n">
        <v>14396</v>
      </c>
      <c r="J68" s="86" t="n">
        <v>14501</v>
      </c>
      <c r="K68" s="93" t="n">
        <v>-105</v>
      </c>
      <c r="L68" s="85" t="n">
        <v>10306</v>
      </c>
      <c r="M68" s="86" t="n">
        <v>14842</v>
      </c>
      <c r="N68" s="93" t="n">
        <v>-4536</v>
      </c>
      <c r="O68" s="85" t="n">
        <f aca="false">K68+H68+E68</f>
        <v>3668</v>
      </c>
      <c r="P68" s="87" t="n">
        <f aca="false">O68/(J68+G68+D68+1)</f>
        <v>0.0927926332565964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282</v>
      </c>
      <c r="B69" s="96" t="s">
        <v>17</v>
      </c>
      <c r="C69" s="85" t="n">
        <v>0</v>
      </c>
      <c r="D69" s="86" t="n">
        <v>0</v>
      </c>
      <c r="E69" s="93" t="n">
        <v>0</v>
      </c>
      <c r="F69" s="85" t="n">
        <v>0</v>
      </c>
      <c r="G69" s="86" t="n">
        <v>0</v>
      </c>
      <c r="H69" s="93" t="n">
        <v>0</v>
      </c>
      <c r="I69" s="85" t="n">
        <v>0</v>
      </c>
      <c r="J69" s="86" t="n">
        <v>0</v>
      </c>
      <c r="K69" s="93" t="n">
        <v>0</v>
      </c>
      <c r="L69" s="85" t="n">
        <v>0</v>
      </c>
      <c r="M69" s="86" t="n">
        <v>0</v>
      </c>
      <c r="N69" s="93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283</v>
      </c>
      <c r="B70" s="96" t="s">
        <v>17</v>
      </c>
      <c r="C70" s="85" t="n">
        <v>0</v>
      </c>
      <c r="D70" s="86" t="n">
        <v>0</v>
      </c>
      <c r="E70" s="93" t="n">
        <v>0</v>
      </c>
      <c r="F70" s="85" t="n">
        <v>0</v>
      </c>
      <c r="G70" s="86" t="n">
        <v>0</v>
      </c>
      <c r="H70" s="93" t="n">
        <v>0</v>
      </c>
      <c r="I70" s="85" t="n">
        <v>0</v>
      </c>
      <c r="J70" s="86" t="n">
        <v>0</v>
      </c>
      <c r="K70" s="93" t="n">
        <v>0</v>
      </c>
      <c r="L70" s="85" t="n">
        <v>0</v>
      </c>
      <c r="M70" s="86" t="n">
        <v>0</v>
      </c>
      <c r="N70" s="93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288</v>
      </c>
      <c r="B71" s="96" t="s">
        <v>17</v>
      </c>
      <c r="C71" s="85" t="n">
        <v>0</v>
      </c>
      <c r="D71" s="86" t="n">
        <v>0</v>
      </c>
      <c r="E71" s="93" t="n">
        <v>0</v>
      </c>
      <c r="F71" s="85" t="n">
        <v>0</v>
      </c>
      <c r="G71" s="86" t="n">
        <v>0</v>
      </c>
      <c r="H71" s="93" t="n">
        <v>0</v>
      </c>
      <c r="I71" s="85" t="n">
        <v>0</v>
      </c>
      <c r="J71" s="86" t="n">
        <v>0</v>
      </c>
      <c r="K71" s="93" t="n">
        <v>0</v>
      </c>
      <c r="L71" s="85" t="n">
        <v>0</v>
      </c>
      <c r="M71" s="86" t="n">
        <v>0</v>
      </c>
      <c r="N71" s="93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295</v>
      </c>
      <c r="B72" s="96" t="s">
        <v>17</v>
      </c>
      <c r="C72" s="85" t="n">
        <v>0</v>
      </c>
      <c r="D72" s="86" t="n">
        <v>0</v>
      </c>
      <c r="E72" s="93" t="n">
        <v>0</v>
      </c>
      <c r="F72" s="85" t="n">
        <v>0</v>
      </c>
      <c r="G72" s="86" t="n">
        <v>0</v>
      </c>
      <c r="H72" s="93" t="n">
        <v>0</v>
      </c>
      <c r="I72" s="85" t="n">
        <v>0</v>
      </c>
      <c r="J72" s="86" t="n">
        <v>0</v>
      </c>
      <c r="K72" s="93" t="n">
        <v>0</v>
      </c>
      <c r="L72" s="85" t="n">
        <v>0</v>
      </c>
      <c r="M72" s="86" t="n">
        <v>0</v>
      </c>
      <c r="N72" s="93" t="n">
        <v>0</v>
      </c>
      <c r="O72" s="85" t="n">
        <f aca="false">K72+H72+E72</f>
        <v>0</v>
      </c>
      <c r="P72" s="87" t="n">
        <f aca="false">O72/(J72+G72+D72+1)</f>
        <v>0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303</v>
      </c>
      <c r="B73" s="96" t="s">
        <v>17</v>
      </c>
      <c r="C73" s="85" t="n">
        <v>0</v>
      </c>
      <c r="D73" s="86" t="n">
        <v>4</v>
      </c>
      <c r="E73" s="93" t="n">
        <v>-4</v>
      </c>
      <c r="F73" s="85" t="n">
        <v>0</v>
      </c>
      <c r="G73" s="86" t="n">
        <v>0</v>
      </c>
      <c r="H73" s="93" t="n">
        <v>0</v>
      </c>
      <c r="I73" s="85" t="n">
        <v>0</v>
      </c>
      <c r="J73" s="86" t="n">
        <v>0</v>
      </c>
      <c r="K73" s="93" t="n">
        <v>0</v>
      </c>
      <c r="L73" s="85" t="n">
        <v>0</v>
      </c>
      <c r="M73" s="86" t="n">
        <v>0</v>
      </c>
      <c r="N73" s="93" t="n">
        <v>0</v>
      </c>
      <c r="O73" s="85" t="n">
        <f aca="false">K73+H73+E73</f>
        <v>-4</v>
      </c>
      <c r="P73" s="87" t="n">
        <f aca="false">O73/(J73+G73+D73+1)</f>
        <v>-0.8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308</v>
      </c>
      <c r="B74" s="96" t="s">
        <v>17</v>
      </c>
      <c r="C74" s="85" t="n">
        <v>0</v>
      </c>
      <c r="D74" s="86" t="n">
        <v>0</v>
      </c>
      <c r="E74" s="93" t="n">
        <v>0</v>
      </c>
      <c r="F74" s="85" t="n">
        <v>750</v>
      </c>
      <c r="G74" s="86" t="n">
        <v>0</v>
      </c>
      <c r="H74" s="93" t="n">
        <v>750</v>
      </c>
      <c r="I74" s="85" t="n">
        <v>0</v>
      </c>
      <c r="J74" s="86" t="n">
        <v>193</v>
      </c>
      <c r="K74" s="93" t="n">
        <v>-193</v>
      </c>
      <c r="L74" s="85" t="n">
        <v>0</v>
      </c>
      <c r="M74" s="86" t="n">
        <v>107</v>
      </c>
      <c r="N74" s="93" t="n">
        <v>-107</v>
      </c>
      <c r="O74" s="85" t="n">
        <f aca="false">K74+H74+E74</f>
        <v>557</v>
      </c>
      <c r="P74" s="87" t="n">
        <f aca="false">O74/(J74+G74+D74+1)</f>
        <v>2.87113402061856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X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341</v>
      </c>
      <c r="B75" s="96" t="s">
        <v>17</v>
      </c>
      <c r="C75" s="85" t="n">
        <v>0</v>
      </c>
      <c r="D75" s="86" t="n">
        <v>0</v>
      </c>
      <c r="E75" s="93" t="n">
        <v>0</v>
      </c>
      <c r="F75" s="85" t="n">
        <v>0</v>
      </c>
      <c r="G75" s="86" t="n">
        <v>0</v>
      </c>
      <c r="H75" s="93" t="n">
        <v>0</v>
      </c>
      <c r="I75" s="85" t="n">
        <v>0</v>
      </c>
      <c r="J75" s="86" t="n">
        <v>0</v>
      </c>
      <c r="K75" s="93" t="n">
        <v>0</v>
      </c>
      <c r="L75" s="85" t="n">
        <v>0</v>
      </c>
      <c r="M75" s="86" t="n">
        <v>0</v>
      </c>
      <c r="N75" s="93" t="n">
        <v>0</v>
      </c>
      <c r="O75" s="85" t="n">
        <f aca="false">K75+H75+E75</f>
        <v>0</v>
      </c>
      <c r="P75" s="87" t="n">
        <f aca="false">O75/(J75+G75+D75+1)</f>
        <v>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376</v>
      </c>
      <c r="B76" s="96" t="s">
        <v>17</v>
      </c>
      <c r="C76" s="85" t="n">
        <v>0</v>
      </c>
      <c r="D76" s="86" t="n">
        <v>0</v>
      </c>
      <c r="E76" s="93" t="n">
        <v>0</v>
      </c>
      <c r="F76" s="85" t="n">
        <v>0</v>
      </c>
      <c r="G76" s="86" t="n">
        <v>0</v>
      </c>
      <c r="H76" s="93" t="n">
        <v>0</v>
      </c>
      <c r="I76" s="85" t="n">
        <v>0</v>
      </c>
      <c r="J76" s="86" t="n">
        <v>0</v>
      </c>
      <c r="K76" s="93" t="n">
        <v>0</v>
      </c>
      <c r="L76" s="85" t="n">
        <v>0</v>
      </c>
      <c r="M76" s="86" t="n">
        <v>0</v>
      </c>
      <c r="N76" s="93" t="n">
        <v>0</v>
      </c>
      <c r="O76" s="85" t="n">
        <f aca="false">K76+H76+E76</f>
        <v>0</v>
      </c>
      <c r="P76" s="87" t="n">
        <f aca="false">O76/(J76+G76+D76+1)</f>
        <v>0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399</v>
      </c>
      <c r="B77" s="96" t="s">
        <v>17</v>
      </c>
      <c r="C77" s="85" t="n">
        <v>100</v>
      </c>
      <c r="D77" s="86" t="n">
        <v>131</v>
      </c>
      <c r="E77" s="93" t="n">
        <v>-31</v>
      </c>
      <c r="F77" s="85" t="n">
        <v>100</v>
      </c>
      <c r="G77" s="86" t="n">
        <v>127</v>
      </c>
      <c r="H77" s="93" t="n">
        <v>-27</v>
      </c>
      <c r="I77" s="85" t="n">
        <v>100</v>
      </c>
      <c r="J77" s="86" t="n">
        <v>121</v>
      </c>
      <c r="K77" s="93" t="n">
        <v>-21</v>
      </c>
      <c r="L77" s="85" t="n">
        <v>100</v>
      </c>
      <c r="M77" s="86" t="n">
        <v>131</v>
      </c>
      <c r="N77" s="93" t="n">
        <v>-31</v>
      </c>
      <c r="O77" s="85" t="n">
        <f aca="false">K77+H77+E77</f>
        <v>-79</v>
      </c>
      <c r="P77" s="87" t="n">
        <f aca="false">O77/(J77+G77+D77+1)</f>
        <v>-0.207894736842105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 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442</v>
      </c>
      <c r="B78" s="96" t="s">
        <v>17</v>
      </c>
      <c r="C78" s="85" t="n">
        <v>40</v>
      </c>
      <c r="D78" s="86" t="n">
        <v>0</v>
      </c>
      <c r="E78" s="93" t="n">
        <v>40</v>
      </c>
      <c r="F78" s="85" t="n">
        <v>110</v>
      </c>
      <c r="G78" s="86" t="n">
        <v>0</v>
      </c>
      <c r="H78" s="93" t="n">
        <v>110</v>
      </c>
      <c r="I78" s="85" t="n">
        <v>100</v>
      </c>
      <c r="J78" s="86" t="n">
        <v>0</v>
      </c>
      <c r="K78" s="93" t="n">
        <v>100</v>
      </c>
      <c r="L78" s="85" t="n">
        <v>100</v>
      </c>
      <c r="M78" s="86" t="n">
        <v>0</v>
      </c>
      <c r="N78" s="93" t="n">
        <v>100</v>
      </c>
      <c r="O78" s="85" t="n">
        <f aca="false">K78+H78+E78</f>
        <v>250</v>
      </c>
      <c r="P78" s="87" t="n">
        <f aca="false">O78/(J78+G78+D78+1)</f>
        <v>250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X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447</v>
      </c>
      <c r="B79" s="96" t="s">
        <v>17</v>
      </c>
      <c r="C79" s="85" t="n">
        <v>0</v>
      </c>
      <c r="D79" s="86" t="n">
        <v>33</v>
      </c>
      <c r="E79" s="93" t="n">
        <v>-33</v>
      </c>
      <c r="F79" s="85" t="n">
        <v>0</v>
      </c>
      <c r="G79" s="86" t="n">
        <v>47</v>
      </c>
      <c r="H79" s="93" t="n">
        <v>-47</v>
      </c>
      <c r="I79" s="85" t="n">
        <v>0</v>
      </c>
      <c r="J79" s="86" t="n">
        <v>74</v>
      </c>
      <c r="K79" s="93" t="n">
        <v>-74</v>
      </c>
      <c r="L79" s="85" t="n">
        <v>0</v>
      </c>
      <c r="M79" s="86" t="n">
        <v>74</v>
      </c>
      <c r="N79" s="93" t="n">
        <v>-74</v>
      </c>
      <c r="O79" s="85" t="n">
        <f aca="false">K79+H79+E79</f>
        <v>-154</v>
      </c>
      <c r="P79" s="87" t="n">
        <f aca="false">O79/(J79+G79+D79+1)</f>
        <v>-0.993548387096774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483</v>
      </c>
      <c r="B80" s="96" t="s">
        <v>17</v>
      </c>
      <c r="C80" s="85" t="n">
        <v>0</v>
      </c>
      <c r="D80" s="86" t="n">
        <v>0</v>
      </c>
      <c r="E80" s="93" t="n">
        <v>0</v>
      </c>
      <c r="F80" s="85" t="n">
        <v>0</v>
      </c>
      <c r="G80" s="86" t="n">
        <v>0</v>
      </c>
      <c r="H80" s="93" t="n">
        <v>0</v>
      </c>
      <c r="I80" s="85" t="n">
        <v>0</v>
      </c>
      <c r="J80" s="86" t="n">
        <v>0</v>
      </c>
      <c r="K80" s="93" t="n">
        <v>0</v>
      </c>
      <c r="L80" s="85" t="n">
        <v>0</v>
      </c>
      <c r="M80" s="86" t="n">
        <v>0</v>
      </c>
      <c r="N80" s="93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535</v>
      </c>
      <c r="B81" s="96" t="s">
        <v>17</v>
      </c>
      <c r="C81" s="85" t="n">
        <v>0</v>
      </c>
      <c r="D81" s="86" t="n">
        <v>0</v>
      </c>
      <c r="E81" s="93" t="n">
        <v>0</v>
      </c>
      <c r="F81" s="85" t="n">
        <v>0</v>
      </c>
      <c r="G81" s="86" t="n">
        <v>0</v>
      </c>
      <c r="H81" s="93" t="n">
        <v>0</v>
      </c>
      <c r="I81" s="85" t="n">
        <v>0</v>
      </c>
      <c r="J81" s="86" t="n">
        <v>0</v>
      </c>
      <c r="K81" s="93" t="n">
        <v>0</v>
      </c>
      <c r="L81" s="85" t="n">
        <v>0</v>
      </c>
      <c r="M81" s="86" t="n">
        <v>0</v>
      </c>
      <c r="N81" s="93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536</v>
      </c>
      <c r="B82" s="96" t="s">
        <v>17</v>
      </c>
      <c r="C82" s="85" t="n">
        <v>0</v>
      </c>
      <c r="D82" s="86" t="n">
        <v>0</v>
      </c>
      <c r="E82" s="93" t="n">
        <v>0</v>
      </c>
      <c r="F82" s="85" t="n">
        <v>0</v>
      </c>
      <c r="G82" s="86" t="n">
        <v>0</v>
      </c>
      <c r="H82" s="93" t="n">
        <v>0</v>
      </c>
      <c r="I82" s="85" t="n">
        <v>0</v>
      </c>
      <c r="J82" s="86" t="n">
        <v>0</v>
      </c>
      <c r="K82" s="93" t="n">
        <v>0</v>
      </c>
      <c r="L82" s="85" t="n">
        <v>0</v>
      </c>
      <c r="M82" s="86" t="n">
        <v>0</v>
      </c>
      <c r="N82" s="93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543</v>
      </c>
      <c r="B83" s="96" t="s">
        <v>17</v>
      </c>
      <c r="C83" s="85" t="n">
        <v>0</v>
      </c>
      <c r="D83" s="86" t="n">
        <v>588</v>
      </c>
      <c r="E83" s="93" t="n">
        <v>-588</v>
      </c>
      <c r="F83" s="85" t="n">
        <v>2000</v>
      </c>
      <c r="G83" s="86" t="n">
        <v>555</v>
      </c>
      <c r="H83" s="93" t="n">
        <v>1445</v>
      </c>
      <c r="I83" s="85" t="n">
        <v>500</v>
      </c>
      <c r="J83" s="86" t="n">
        <v>606</v>
      </c>
      <c r="K83" s="93" t="n">
        <v>-106</v>
      </c>
      <c r="L83" s="85" t="n">
        <v>450</v>
      </c>
      <c r="M83" s="86" t="n">
        <v>419</v>
      </c>
      <c r="N83" s="93" t="n">
        <v>31</v>
      </c>
      <c r="O83" s="85" t="n">
        <f aca="false">K83+H83+E83</f>
        <v>751</v>
      </c>
      <c r="P83" s="87" t="n">
        <f aca="false">O83/(J83+G83+D83+1)</f>
        <v>0.429142857142857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X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544</v>
      </c>
      <c r="B84" s="96" t="s">
        <v>17</v>
      </c>
      <c r="C84" s="85" t="n">
        <v>0</v>
      </c>
      <c r="D84" s="86" t="n">
        <v>0</v>
      </c>
      <c r="E84" s="93" t="n">
        <v>0</v>
      </c>
      <c r="F84" s="85" t="n">
        <v>0</v>
      </c>
      <c r="G84" s="86" t="n">
        <v>0</v>
      </c>
      <c r="H84" s="93" t="n">
        <v>0</v>
      </c>
      <c r="I84" s="85" t="n">
        <v>0</v>
      </c>
      <c r="J84" s="86" t="n">
        <v>0</v>
      </c>
      <c r="K84" s="93" t="n">
        <v>0</v>
      </c>
      <c r="L84" s="85" t="n">
        <v>0</v>
      </c>
      <c r="M84" s="86" t="n">
        <v>0</v>
      </c>
      <c r="N84" s="93" t="n">
        <v>0</v>
      </c>
      <c r="O84" s="85" t="n">
        <f aca="false">K84+H84+E84</f>
        <v>0</v>
      </c>
      <c r="P84" s="87" t="n">
        <f aca="false">O84/(J84+G84+D84+1)</f>
        <v>0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545</v>
      </c>
      <c r="B85" s="96" t="s">
        <v>17</v>
      </c>
      <c r="C85" s="85" t="n">
        <v>0</v>
      </c>
      <c r="D85" s="86" t="n">
        <v>0</v>
      </c>
      <c r="E85" s="93" t="n">
        <v>0</v>
      </c>
      <c r="F85" s="85" t="n">
        <v>0</v>
      </c>
      <c r="G85" s="86" t="n">
        <v>0</v>
      </c>
      <c r="H85" s="93" t="n">
        <v>0</v>
      </c>
      <c r="I85" s="85" t="n">
        <v>0</v>
      </c>
      <c r="J85" s="86" t="n">
        <v>0</v>
      </c>
      <c r="K85" s="93" t="n">
        <v>0</v>
      </c>
      <c r="L85" s="85" t="n">
        <v>0</v>
      </c>
      <c r="M85" s="86" t="n">
        <v>0</v>
      </c>
      <c r="N85" s="93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598</v>
      </c>
      <c r="B86" s="96" t="s">
        <v>17</v>
      </c>
      <c r="C86" s="85" t="n">
        <v>0</v>
      </c>
      <c r="D86" s="86" t="n">
        <v>102</v>
      </c>
      <c r="E86" s="93" t="n">
        <v>-102</v>
      </c>
      <c r="F86" s="85" t="n">
        <v>0</v>
      </c>
      <c r="G86" s="86" t="n">
        <v>80</v>
      </c>
      <c r="H86" s="93" t="n">
        <v>-80</v>
      </c>
      <c r="I86" s="85" t="n">
        <v>0</v>
      </c>
      <c r="J86" s="86" t="n">
        <v>48</v>
      </c>
      <c r="K86" s="93" t="n">
        <v>-48</v>
      </c>
      <c r="L86" s="85" t="n">
        <v>0</v>
      </c>
      <c r="M86" s="86" t="n">
        <v>49</v>
      </c>
      <c r="N86" s="93" t="n">
        <v>-49</v>
      </c>
      <c r="O86" s="85" t="n">
        <f aca="false">K86+H86+E86</f>
        <v>-230</v>
      </c>
      <c r="P86" s="87" t="n">
        <f aca="false">O86/(J86+G86+D86+1)</f>
        <v>-0.995670995670996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635</v>
      </c>
      <c r="B87" s="96" t="s">
        <v>17</v>
      </c>
      <c r="C87" s="85" t="n">
        <v>700</v>
      </c>
      <c r="D87" s="86" t="n">
        <v>845</v>
      </c>
      <c r="E87" s="93" t="n">
        <v>-145</v>
      </c>
      <c r="F87" s="85" t="n">
        <v>1000</v>
      </c>
      <c r="G87" s="86" t="n">
        <v>543</v>
      </c>
      <c r="H87" s="93" t="n">
        <v>457</v>
      </c>
      <c r="I87" s="85" t="n">
        <v>750</v>
      </c>
      <c r="J87" s="86" t="n">
        <v>710</v>
      </c>
      <c r="K87" s="93" t="n">
        <v>40</v>
      </c>
      <c r="L87" s="85" t="n">
        <v>550</v>
      </c>
      <c r="M87" s="86" t="n">
        <v>892</v>
      </c>
      <c r="N87" s="93" t="n">
        <v>-342</v>
      </c>
      <c r="O87" s="85" t="n">
        <f aca="false">K87+H87+E87</f>
        <v>352</v>
      </c>
      <c r="P87" s="87" t="n">
        <f aca="false">O87/(J87+G87+D87+1)</f>
        <v>0.167698904240114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X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650</v>
      </c>
      <c r="B88" s="96" t="s">
        <v>17</v>
      </c>
      <c r="C88" s="85" t="n">
        <v>0</v>
      </c>
      <c r="D88" s="86" t="n">
        <v>0</v>
      </c>
      <c r="E88" s="93" t="n">
        <v>0</v>
      </c>
      <c r="F88" s="85" t="n">
        <v>0</v>
      </c>
      <c r="G88" s="86" t="n">
        <v>0</v>
      </c>
      <c r="H88" s="93" t="n">
        <v>0</v>
      </c>
      <c r="I88" s="85" t="n">
        <v>0</v>
      </c>
      <c r="J88" s="86" t="n">
        <v>0</v>
      </c>
      <c r="K88" s="93" t="n">
        <v>0</v>
      </c>
      <c r="L88" s="85" t="n">
        <v>0</v>
      </c>
      <c r="M88" s="86" t="n">
        <v>0</v>
      </c>
      <c r="N88" s="93" t="n">
        <v>0</v>
      </c>
      <c r="O88" s="85" t="n">
        <f aca="false">K88+H88+E88</f>
        <v>0</v>
      </c>
      <c r="P88" s="87" t="n">
        <f aca="false">O88/(J88+G88+D88+1)</f>
        <v>0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654</v>
      </c>
      <c r="B89" s="96" t="s">
        <v>17</v>
      </c>
      <c r="C89" s="85" t="n">
        <v>396</v>
      </c>
      <c r="D89" s="86" t="n">
        <v>283</v>
      </c>
      <c r="E89" s="93" t="n">
        <v>113</v>
      </c>
      <c r="F89" s="85" t="n">
        <v>400</v>
      </c>
      <c r="G89" s="86" t="n">
        <v>402</v>
      </c>
      <c r="H89" s="93" t="n">
        <v>-2</v>
      </c>
      <c r="I89" s="85" t="n">
        <v>300</v>
      </c>
      <c r="J89" s="86" t="n">
        <v>550</v>
      </c>
      <c r="K89" s="93" t="n">
        <v>-250</v>
      </c>
      <c r="L89" s="85" t="n">
        <v>200</v>
      </c>
      <c r="M89" s="86" t="n">
        <v>704</v>
      </c>
      <c r="N89" s="93" t="n">
        <v>-504</v>
      </c>
      <c r="O89" s="85" t="n">
        <f aca="false">K89+H89+E89</f>
        <v>-139</v>
      </c>
      <c r="P89" s="87" t="n">
        <f aca="false">O89/(J89+G89+D89+1)</f>
        <v>-0.112459546925566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713</v>
      </c>
      <c r="B90" s="96" t="s">
        <v>17</v>
      </c>
      <c r="C90" s="85" t="n">
        <v>0</v>
      </c>
      <c r="D90" s="86" t="n">
        <v>13</v>
      </c>
      <c r="E90" s="93" t="n">
        <v>-13</v>
      </c>
      <c r="F90" s="85" t="n">
        <v>0</v>
      </c>
      <c r="G90" s="86" t="n">
        <v>13</v>
      </c>
      <c r="H90" s="93" t="n">
        <v>-13</v>
      </c>
      <c r="I90" s="85" t="n">
        <v>0</v>
      </c>
      <c r="J90" s="86" t="n">
        <v>13</v>
      </c>
      <c r="K90" s="93" t="n">
        <v>-13</v>
      </c>
      <c r="L90" s="85"/>
      <c r="M90" s="86"/>
      <c r="N90" s="93"/>
      <c r="O90" s="85" t="n">
        <f aca="false">K90+H90+E90</f>
        <v>-39</v>
      </c>
      <c r="P90" s="87" t="n">
        <f aca="false">O90/(J90+G90+D90+1)</f>
        <v>-0.975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755</v>
      </c>
      <c r="B91" s="96" t="s">
        <v>17</v>
      </c>
      <c r="C91" s="85" t="n">
        <v>50</v>
      </c>
      <c r="D91" s="86" t="n">
        <v>56</v>
      </c>
      <c r="E91" s="93" t="n">
        <v>-6</v>
      </c>
      <c r="F91" s="85" t="n">
        <v>50</v>
      </c>
      <c r="G91" s="86" t="n">
        <v>56</v>
      </c>
      <c r="H91" s="93" t="n">
        <v>-6</v>
      </c>
      <c r="I91" s="85" t="n">
        <v>50</v>
      </c>
      <c r="J91" s="86" t="n">
        <v>56</v>
      </c>
      <c r="K91" s="93" t="n">
        <v>-6</v>
      </c>
      <c r="L91" s="85" t="n">
        <v>50</v>
      </c>
      <c r="M91" s="86" t="n">
        <v>56</v>
      </c>
      <c r="N91" s="93" t="n">
        <v>-6</v>
      </c>
      <c r="O91" s="85" t="n">
        <f aca="false">K91+H91+E91</f>
        <v>-18</v>
      </c>
      <c r="P91" s="87" t="n">
        <f aca="false">O91/(J91+G91+D91+1)</f>
        <v>-0.106508875739645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779</v>
      </c>
      <c r="B92" s="96" t="s">
        <v>17</v>
      </c>
      <c r="C92" s="85" t="n">
        <v>800</v>
      </c>
      <c r="D92" s="86" t="n">
        <v>1198</v>
      </c>
      <c r="E92" s="93" t="n">
        <v>-398</v>
      </c>
      <c r="F92" s="85" t="n">
        <v>800</v>
      </c>
      <c r="G92" s="86" t="n">
        <v>1230</v>
      </c>
      <c r="H92" s="93" t="n">
        <v>-430</v>
      </c>
      <c r="I92" s="85" t="n">
        <v>800</v>
      </c>
      <c r="J92" s="86" t="n">
        <v>1268</v>
      </c>
      <c r="K92" s="93" t="n">
        <v>-468</v>
      </c>
      <c r="L92" s="85" t="n">
        <v>800</v>
      </c>
      <c r="M92" s="86" t="n">
        <v>1181</v>
      </c>
      <c r="N92" s="93" t="n">
        <v>-381</v>
      </c>
      <c r="O92" s="85" t="n">
        <f aca="false">K92+H92+E92</f>
        <v>-1296</v>
      </c>
      <c r="P92" s="87" t="n">
        <f aca="false">O92/(J92+G92+D92+1)</f>
        <v>-0.350554503651609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854</v>
      </c>
      <c r="B93" s="96" t="s">
        <v>17</v>
      </c>
      <c r="C93" s="85" t="n">
        <v>0</v>
      </c>
      <c r="D93" s="86" t="n">
        <v>0</v>
      </c>
      <c r="E93" s="93" t="n">
        <v>0</v>
      </c>
      <c r="F93" s="85" t="n">
        <v>0</v>
      </c>
      <c r="G93" s="86" t="n">
        <v>0</v>
      </c>
      <c r="H93" s="93" t="n">
        <v>0</v>
      </c>
      <c r="I93" s="85" t="n">
        <v>0</v>
      </c>
      <c r="J93" s="86" t="n">
        <v>0</v>
      </c>
      <c r="K93" s="93" t="n">
        <v>0</v>
      </c>
      <c r="L93" s="85" t="n">
        <v>0</v>
      </c>
      <c r="M93" s="86" t="n">
        <v>0</v>
      </c>
      <c r="N93" s="93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858</v>
      </c>
      <c r="B94" s="96" t="s">
        <v>17</v>
      </c>
      <c r="C94" s="85" t="n">
        <v>0</v>
      </c>
      <c r="D94" s="86" t="n">
        <v>1264</v>
      </c>
      <c r="E94" s="93" t="n">
        <v>-1264</v>
      </c>
      <c r="F94" s="85" t="n">
        <v>0</v>
      </c>
      <c r="G94" s="86" t="n">
        <v>1244</v>
      </c>
      <c r="H94" s="93" t="n">
        <v>-1244</v>
      </c>
      <c r="I94" s="85" t="n">
        <v>1000</v>
      </c>
      <c r="J94" s="86" t="n">
        <v>1228</v>
      </c>
      <c r="K94" s="93" t="n">
        <v>-228</v>
      </c>
      <c r="L94" s="85" t="n">
        <v>1000</v>
      </c>
      <c r="M94" s="86" t="n">
        <v>1197</v>
      </c>
      <c r="N94" s="93" t="n">
        <v>-197</v>
      </c>
      <c r="O94" s="85" t="n">
        <f aca="false">K94+H94+E94</f>
        <v>-2736</v>
      </c>
      <c r="P94" s="87" t="n">
        <f aca="false">O94/(J94+G94+D94+1)</f>
        <v>-0.732138078672732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886</v>
      </c>
      <c r="B95" s="96" t="s">
        <v>17</v>
      </c>
      <c r="C95" s="85" t="n">
        <v>530</v>
      </c>
      <c r="D95" s="86" t="n">
        <v>619</v>
      </c>
      <c r="E95" s="93" t="n">
        <v>-89</v>
      </c>
      <c r="F95" s="85" t="n">
        <v>700</v>
      </c>
      <c r="G95" s="86" t="n">
        <v>1049</v>
      </c>
      <c r="H95" s="93" t="n">
        <v>-349</v>
      </c>
      <c r="I95" s="85" t="n">
        <v>450</v>
      </c>
      <c r="J95" s="86" t="n">
        <v>1118</v>
      </c>
      <c r="K95" s="93" t="n">
        <v>-668</v>
      </c>
      <c r="L95" s="85" t="n">
        <v>400</v>
      </c>
      <c r="M95" s="86" t="n">
        <v>982</v>
      </c>
      <c r="N95" s="93" t="n">
        <v>-582</v>
      </c>
      <c r="O95" s="85" t="n">
        <f aca="false">K95+H95+E95</f>
        <v>-1106</v>
      </c>
      <c r="P95" s="87" t="n">
        <f aca="false">O95/(J95+G95+D95+1)</f>
        <v>-0.396842482956584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915</v>
      </c>
      <c r="B96" s="96" t="s">
        <v>17</v>
      </c>
      <c r="C96" s="85" t="n">
        <v>0</v>
      </c>
      <c r="D96" s="86" t="n">
        <v>0</v>
      </c>
      <c r="E96" s="93" t="n">
        <v>0</v>
      </c>
      <c r="F96" s="85" t="n">
        <v>0</v>
      </c>
      <c r="G96" s="86" t="n">
        <v>0</v>
      </c>
      <c r="H96" s="93" t="n">
        <v>0</v>
      </c>
      <c r="I96" s="85" t="n">
        <v>0</v>
      </c>
      <c r="J96" s="86" t="n">
        <v>0</v>
      </c>
      <c r="K96" s="93" t="n">
        <v>0</v>
      </c>
      <c r="L96" s="85" t="n">
        <v>0</v>
      </c>
      <c r="M96" s="86" t="n">
        <v>0</v>
      </c>
      <c r="N96" s="93" t="n">
        <v>0</v>
      </c>
      <c r="O96" s="85" t="n">
        <f aca="false">K96+H96+E96</f>
        <v>0</v>
      </c>
      <c r="P96" s="87" t="n">
        <f aca="false">O96/(J96+G96+D96+1)</f>
        <v>0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938</v>
      </c>
      <c r="B97" s="96" t="s">
        <v>17</v>
      </c>
      <c r="C97" s="85" t="n">
        <v>0</v>
      </c>
      <c r="D97" s="86" t="n">
        <v>29</v>
      </c>
      <c r="E97" s="93" t="n">
        <v>-29</v>
      </c>
      <c r="F97" s="85" t="n">
        <v>0</v>
      </c>
      <c r="G97" s="86" t="n">
        <v>0</v>
      </c>
      <c r="H97" s="93" t="n">
        <v>0</v>
      </c>
      <c r="I97" s="85" t="n">
        <v>0</v>
      </c>
      <c r="J97" s="86" t="n">
        <v>0</v>
      </c>
      <c r="K97" s="93" t="n">
        <v>0</v>
      </c>
      <c r="L97" s="85" t="n">
        <v>0</v>
      </c>
      <c r="M97" s="86" t="n">
        <v>0</v>
      </c>
      <c r="N97" s="93" t="n">
        <v>0</v>
      </c>
      <c r="O97" s="85" t="n">
        <f aca="false">K97+H97+E97</f>
        <v>-29</v>
      </c>
      <c r="P97" s="87" t="n">
        <f aca="false">O97/(J97+G97+D97+1)</f>
        <v>-0.966666666666667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944</v>
      </c>
      <c r="B98" s="96" t="s">
        <v>17</v>
      </c>
      <c r="C98" s="85" t="n">
        <v>2400</v>
      </c>
      <c r="D98" s="86" t="n">
        <v>2685</v>
      </c>
      <c r="E98" s="93" t="n">
        <v>-285</v>
      </c>
      <c r="F98" s="85" t="n">
        <v>2900</v>
      </c>
      <c r="G98" s="86" t="n">
        <v>2684</v>
      </c>
      <c r="H98" s="93" t="n">
        <v>216</v>
      </c>
      <c r="I98" s="85" t="n">
        <v>2550</v>
      </c>
      <c r="J98" s="86" t="n">
        <v>2329</v>
      </c>
      <c r="K98" s="93" t="n">
        <v>221</v>
      </c>
      <c r="L98" s="85" t="n">
        <v>2500</v>
      </c>
      <c r="M98" s="86" t="n">
        <v>2402</v>
      </c>
      <c r="N98" s="93" t="n">
        <v>98</v>
      </c>
      <c r="O98" s="85" t="n">
        <f aca="false">K98+H98+E98</f>
        <v>152</v>
      </c>
      <c r="P98" s="87" t="n">
        <f aca="false">O98/(J98+G98+D98+1)</f>
        <v>0.0197428237433433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949</v>
      </c>
      <c r="B99" s="96" t="s">
        <v>17</v>
      </c>
      <c r="C99" s="85" t="n">
        <v>0</v>
      </c>
      <c r="D99" s="86" t="n">
        <v>107</v>
      </c>
      <c r="E99" s="93" t="n">
        <v>-107</v>
      </c>
      <c r="F99" s="85" t="n">
        <v>100</v>
      </c>
      <c r="G99" s="86" t="n">
        <v>128</v>
      </c>
      <c r="H99" s="93" t="n">
        <v>-28</v>
      </c>
      <c r="I99" s="85" t="n">
        <v>50</v>
      </c>
      <c r="J99" s="86" t="n">
        <v>30</v>
      </c>
      <c r="K99" s="93" t="n">
        <v>20</v>
      </c>
      <c r="L99" s="85" t="n">
        <v>50</v>
      </c>
      <c r="M99" s="86" t="n">
        <v>29</v>
      </c>
      <c r="N99" s="93" t="n">
        <v>21</v>
      </c>
      <c r="O99" s="85" t="n">
        <f aca="false">K99+H99+E99</f>
        <v>-115</v>
      </c>
      <c r="P99" s="87" t="n">
        <f aca="false">O99/(J99+G99+D99+1)</f>
        <v>-0.432330827067669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988</v>
      </c>
      <c r="B100" s="96" t="s">
        <v>17</v>
      </c>
      <c r="C100" s="85" t="n">
        <v>0</v>
      </c>
      <c r="D100" s="86" t="n">
        <v>0</v>
      </c>
      <c r="E100" s="93" t="n">
        <v>0</v>
      </c>
      <c r="F100" s="85" t="n">
        <v>0</v>
      </c>
      <c r="G100" s="86" t="n">
        <v>0</v>
      </c>
      <c r="H100" s="93" t="n">
        <v>0</v>
      </c>
      <c r="I100" s="85" t="n">
        <v>0</v>
      </c>
      <c r="J100" s="86" t="n">
        <v>0</v>
      </c>
      <c r="K100" s="93" t="n">
        <v>0</v>
      </c>
      <c r="L100" s="85" t="n">
        <v>0</v>
      </c>
      <c r="M100" s="86" t="n">
        <v>0</v>
      </c>
      <c r="N100" s="93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995</v>
      </c>
      <c r="B101" s="96" t="s">
        <v>17</v>
      </c>
      <c r="C101" s="85" t="n">
        <v>0</v>
      </c>
      <c r="D101" s="86" t="n">
        <v>1212</v>
      </c>
      <c r="E101" s="93" t="n">
        <v>-1212</v>
      </c>
      <c r="F101" s="85" t="n">
        <v>1500</v>
      </c>
      <c r="G101" s="86" t="n">
        <v>988</v>
      </c>
      <c r="H101" s="93" t="n">
        <v>512</v>
      </c>
      <c r="I101" s="85" t="n">
        <v>1200</v>
      </c>
      <c r="J101" s="86" t="n">
        <v>1302</v>
      </c>
      <c r="K101" s="93" t="n">
        <v>-102</v>
      </c>
      <c r="L101" s="85" t="n">
        <v>850</v>
      </c>
      <c r="M101" s="86" t="n">
        <v>951</v>
      </c>
      <c r="N101" s="93" t="n">
        <v>-101</v>
      </c>
      <c r="O101" s="85" t="n">
        <f aca="false">K101+H101+E101</f>
        <v>-802</v>
      </c>
      <c r="P101" s="87" t="n">
        <f aca="false">O101/(J101+G101+D101+1)</f>
        <v>-0.22894661718527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1011</v>
      </c>
      <c r="B102" s="96" t="s">
        <v>17</v>
      </c>
      <c r="C102" s="85" t="n">
        <v>0</v>
      </c>
      <c r="D102" s="86" t="n">
        <v>1033</v>
      </c>
      <c r="E102" s="93" t="n">
        <v>-1033</v>
      </c>
      <c r="F102" s="85" t="n">
        <v>1500</v>
      </c>
      <c r="G102" s="86" t="n">
        <v>1265</v>
      </c>
      <c r="H102" s="93" t="n">
        <v>235</v>
      </c>
      <c r="I102" s="85" t="n">
        <v>1000</v>
      </c>
      <c r="J102" s="86" t="n">
        <v>1055</v>
      </c>
      <c r="K102" s="93" t="n">
        <v>-55</v>
      </c>
      <c r="L102" s="85" t="n">
        <v>825</v>
      </c>
      <c r="M102" s="86" t="n">
        <v>65</v>
      </c>
      <c r="N102" s="93" t="n">
        <v>760</v>
      </c>
      <c r="O102" s="85" t="n">
        <f aca="false">K102+H102+E102</f>
        <v>-853</v>
      </c>
      <c r="P102" s="87" t="n">
        <f aca="false">O102/(J102+G102+D102+1)</f>
        <v>-0.254323196183661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1015</v>
      </c>
      <c r="B103" s="96" t="s">
        <v>17</v>
      </c>
      <c r="C103" s="85" t="n">
        <v>0</v>
      </c>
      <c r="D103" s="86" t="n">
        <v>0</v>
      </c>
      <c r="E103" s="93" t="n">
        <v>0</v>
      </c>
      <c r="F103" s="85" t="n">
        <v>0</v>
      </c>
      <c r="G103" s="86" t="n">
        <v>0</v>
      </c>
      <c r="H103" s="93" t="n">
        <v>0</v>
      </c>
      <c r="I103" s="85" t="n">
        <v>0</v>
      </c>
      <c r="J103" s="86" t="n">
        <v>0</v>
      </c>
      <c r="K103" s="93" t="n">
        <v>0</v>
      </c>
      <c r="L103" s="85" t="n">
        <v>0</v>
      </c>
      <c r="M103" s="86" t="n">
        <v>0</v>
      </c>
      <c r="N103" s="93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5328</v>
      </c>
      <c r="B104" s="96" t="s">
        <v>17</v>
      </c>
      <c r="C104" s="85" t="n">
        <v>0</v>
      </c>
      <c r="D104" s="86" t="n">
        <v>0</v>
      </c>
      <c r="E104" s="93" t="n">
        <v>0</v>
      </c>
      <c r="F104" s="85" t="n">
        <v>0</v>
      </c>
      <c r="G104" s="86" t="n">
        <v>0</v>
      </c>
      <c r="H104" s="93" t="n">
        <v>0</v>
      </c>
      <c r="I104" s="85" t="n">
        <v>0</v>
      </c>
      <c r="J104" s="86" t="n">
        <v>0</v>
      </c>
      <c r="K104" s="93" t="n">
        <v>0</v>
      </c>
      <c r="L104" s="85" t="n">
        <v>0</v>
      </c>
      <c r="M104" s="86" t="n">
        <v>0</v>
      </c>
      <c r="N104" s="93" t="n">
        <v>0</v>
      </c>
      <c r="O104" s="85" t="n">
        <f aca="false">K104+H104+E104</f>
        <v>0</v>
      </c>
      <c r="P104" s="87" t="n">
        <f aca="false">O104/(J104+G104+D104+1)</f>
        <v>0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5361</v>
      </c>
      <c r="B105" s="96" t="s">
        <v>17</v>
      </c>
      <c r="C105" s="85" t="n">
        <v>9500</v>
      </c>
      <c r="D105" s="86" t="n">
        <v>6558</v>
      </c>
      <c r="E105" s="93" t="n">
        <v>2942</v>
      </c>
      <c r="F105" s="85" t="n">
        <v>6400</v>
      </c>
      <c r="G105" s="86" t="n">
        <v>6016</v>
      </c>
      <c r="H105" s="93" t="n">
        <v>384</v>
      </c>
      <c r="I105" s="85" t="n">
        <v>6200</v>
      </c>
      <c r="J105" s="86" t="n">
        <v>6137</v>
      </c>
      <c r="K105" s="93" t="n">
        <v>63</v>
      </c>
      <c r="L105" s="85" t="n">
        <v>6300</v>
      </c>
      <c r="M105" s="86" t="n">
        <v>5863</v>
      </c>
      <c r="N105" s="93" t="n">
        <v>437</v>
      </c>
      <c r="O105" s="85" t="n">
        <f aca="false">K105+H105+E105</f>
        <v>3389</v>
      </c>
      <c r="P105" s="87" t="n">
        <f aca="false">O105/(J105+G105+D105+1)</f>
        <v>0.181113723813596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X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5370</v>
      </c>
      <c r="B106" s="96" t="s">
        <v>17</v>
      </c>
      <c r="C106" s="85" t="n">
        <v>0</v>
      </c>
      <c r="D106" s="86" t="n">
        <v>14</v>
      </c>
      <c r="E106" s="93" t="n">
        <v>-14</v>
      </c>
      <c r="F106" s="85" t="n">
        <v>0</v>
      </c>
      <c r="G106" s="86" t="n">
        <v>0</v>
      </c>
      <c r="H106" s="93" t="n">
        <v>0</v>
      </c>
      <c r="I106" s="85"/>
      <c r="J106" s="86"/>
      <c r="K106" s="93"/>
      <c r="L106" s="85"/>
      <c r="M106" s="86"/>
      <c r="N106" s="93"/>
      <c r="O106" s="85" t="n">
        <f aca="false">K106+H106+E106</f>
        <v>-14</v>
      </c>
      <c r="P106" s="87" t="n">
        <f aca="false">O106/(J106+G106+D106+1)</f>
        <v>-0.933333333333333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5973</v>
      </c>
      <c r="B107" s="96" t="s">
        <v>17</v>
      </c>
      <c r="C107" s="85" t="n">
        <v>166</v>
      </c>
      <c r="D107" s="86" t="n">
        <v>156</v>
      </c>
      <c r="E107" s="93" t="n">
        <v>10</v>
      </c>
      <c r="F107" s="85" t="n">
        <v>166</v>
      </c>
      <c r="G107" s="86" t="n">
        <v>234</v>
      </c>
      <c r="H107" s="93" t="n">
        <v>-68</v>
      </c>
      <c r="I107" s="85" t="n">
        <v>166</v>
      </c>
      <c r="J107" s="86" t="n">
        <v>253</v>
      </c>
      <c r="K107" s="93" t="n">
        <v>-87</v>
      </c>
      <c r="L107" s="85" t="n">
        <v>166</v>
      </c>
      <c r="M107" s="86" t="n">
        <v>273</v>
      </c>
      <c r="N107" s="93" t="n">
        <v>-107</v>
      </c>
      <c r="O107" s="85" t="n">
        <f aca="false">K107+H107+E107</f>
        <v>-145</v>
      </c>
      <c r="P107" s="87" t="n">
        <f aca="false">O107/(J107+G107+D107+1)</f>
        <v>-0.225155279503106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6063</v>
      </c>
      <c r="B108" s="96" t="s">
        <v>17</v>
      </c>
      <c r="C108" s="85" t="n">
        <v>0</v>
      </c>
      <c r="D108" s="86" t="n">
        <v>0</v>
      </c>
      <c r="E108" s="93" t="n">
        <v>0</v>
      </c>
      <c r="F108" s="85" t="n">
        <v>0</v>
      </c>
      <c r="G108" s="86" t="n">
        <v>0</v>
      </c>
      <c r="H108" s="93" t="n">
        <v>0</v>
      </c>
      <c r="I108" s="85" t="n">
        <v>0</v>
      </c>
      <c r="J108" s="86" t="n">
        <v>0</v>
      </c>
      <c r="K108" s="93" t="n">
        <v>0</v>
      </c>
      <c r="L108" s="85" t="n">
        <v>0</v>
      </c>
      <c r="M108" s="86" t="n">
        <v>0</v>
      </c>
      <c r="N108" s="93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6583</v>
      </c>
      <c r="B109" s="96" t="s">
        <v>17</v>
      </c>
      <c r="C109" s="85" t="n">
        <v>0</v>
      </c>
      <c r="D109" s="86" t="n">
        <v>0</v>
      </c>
      <c r="E109" s="93" t="n">
        <v>0</v>
      </c>
      <c r="F109" s="85" t="n">
        <v>0</v>
      </c>
      <c r="G109" s="86" t="n">
        <v>0</v>
      </c>
      <c r="H109" s="93" t="n">
        <v>0</v>
      </c>
      <c r="I109" s="85" t="n">
        <v>0</v>
      </c>
      <c r="J109" s="86" t="n">
        <v>0</v>
      </c>
      <c r="K109" s="93" t="n">
        <v>0</v>
      </c>
      <c r="L109" s="85" t="n">
        <v>0</v>
      </c>
      <c r="M109" s="86" t="n">
        <v>0</v>
      </c>
      <c r="N109" s="93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7602</v>
      </c>
      <c r="B110" s="96" t="s">
        <v>17</v>
      </c>
      <c r="C110" s="85" t="n">
        <v>47616</v>
      </c>
      <c r="D110" s="86" t="n">
        <v>44118</v>
      </c>
      <c r="E110" s="93" t="n">
        <v>3498</v>
      </c>
      <c r="F110" s="85" t="n">
        <v>48171</v>
      </c>
      <c r="G110" s="86" t="n">
        <v>43764</v>
      </c>
      <c r="H110" s="93" t="n">
        <v>4407</v>
      </c>
      <c r="I110" s="85" t="n">
        <v>42125</v>
      </c>
      <c r="J110" s="86" t="n">
        <v>43745</v>
      </c>
      <c r="K110" s="93" t="n">
        <v>-1620</v>
      </c>
      <c r="L110" s="85" t="n">
        <v>40221</v>
      </c>
      <c r="M110" s="86" t="n">
        <v>43924</v>
      </c>
      <c r="N110" s="93" t="n">
        <v>-3703</v>
      </c>
      <c r="O110" s="85" t="n">
        <f aca="false">K110+H110+E110</f>
        <v>6285</v>
      </c>
      <c r="P110" s="87" t="n">
        <f aca="false">O110/(J110+G110+D110+1)</f>
        <v>0.0477481994712371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X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7604</v>
      </c>
      <c r="B111" s="96" t="s">
        <v>17</v>
      </c>
      <c r="C111" s="85" t="n">
        <v>50589</v>
      </c>
      <c r="D111" s="86" t="n">
        <v>45457</v>
      </c>
      <c r="E111" s="93" t="n">
        <v>5132</v>
      </c>
      <c r="F111" s="85" t="n">
        <v>52515</v>
      </c>
      <c r="G111" s="86" t="n">
        <v>52844</v>
      </c>
      <c r="H111" s="93" t="n">
        <v>-329</v>
      </c>
      <c r="I111" s="85" t="n">
        <v>33149</v>
      </c>
      <c r="J111" s="86" t="n">
        <v>60269</v>
      </c>
      <c r="K111" s="93" t="n">
        <v>-27120</v>
      </c>
      <c r="L111" s="85" t="n">
        <v>48188</v>
      </c>
      <c r="M111" s="86" t="n">
        <v>59201</v>
      </c>
      <c r="N111" s="93" t="n">
        <v>-11013</v>
      </c>
      <c r="O111" s="85" t="n">
        <f aca="false">K111+H111+E111</f>
        <v>-22317</v>
      </c>
      <c r="P111" s="87" t="n">
        <f aca="false">O111/(J111+G111+D111+1)</f>
        <v>-0.140738218211401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7610</v>
      </c>
      <c r="B112" s="96" t="s">
        <v>17</v>
      </c>
      <c r="C112" s="85" t="n">
        <v>0</v>
      </c>
      <c r="D112" s="86" t="n">
        <v>0</v>
      </c>
      <c r="E112" s="93" t="n">
        <v>0</v>
      </c>
      <c r="F112" s="85" t="n">
        <v>0</v>
      </c>
      <c r="G112" s="86" t="n">
        <v>0</v>
      </c>
      <c r="H112" s="93" t="n">
        <v>0</v>
      </c>
      <c r="I112" s="85" t="n">
        <v>0</v>
      </c>
      <c r="J112" s="86" t="n">
        <v>0</v>
      </c>
      <c r="K112" s="93" t="n">
        <v>0</v>
      </c>
      <c r="L112" s="85" t="n">
        <v>0</v>
      </c>
      <c r="M112" s="86" t="n">
        <v>0</v>
      </c>
      <c r="N112" s="93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7614</v>
      </c>
      <c r="B113" s="96" t="s">
        <v>17</v>
      </c>
      <c r="C113" s="85" t="n">
        <v>0</v>
      </c>
      <c r="D113" s="86" t="n">
        <v>0</v>
      </c>
      <c r="E113" s="93" t="n">
        <v>0</v>
      </c>
      <c r="F113" s="85" t="n">
        <v>0</v>
      </c>
      <c r="G113" s="86" t="n">
        <v>0</v>
      </c>
      <c r="H113" s="93" t="n">
        <v>0</v>
      </c>
      <c r="I113" s="85" t="n">
        <v>0</v>
      </c>
      <c r="J113" s="86" t="n">
        <v>0</v>
      </c>
      <c r="K113" s="93" t="n">
        <v>0</v>
      </c>
      <c r="L113" s="85" t="n">
        <v>0</v>
      </c>
      <c r="M113" s="86" t="n">
        <v>0</v>
      </c>
      <c r="N113" s="93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8556</v>
      </c>
      <c r="B114" s="96" t="s">
        <v>17</v>
      </c>
      <c r="C114" s="85" t="n">
        <v>0</v>
      </c>
      <c r="D114" s="86" t="n">
        <v>0</v>
      </c>
      <c r="E114" s="93" t="n">
        <v>0</v>
      </c>
      <c r="F114" s="85" t="n">
        <v>0</v>
      </c>
      <c r="G114" s="86" t="n">
        <v>0</v>
      </c>
      <c r="H114" s="93" t="n">
        <v>0</v>
      </c>
      <c r="I114" s="85" t="n">
        <v>0</v>
      </c>
      <c r="J114" s="86" t="n">
        <v>0</v>
      </c>
      <c r="K114" s="93" t="n">
        <v>0</v>
      </c>
      <c r="L114" s="85" t="n">
        <v>0</v>
      </c>
      <c r="M114" s="86" t="n">
        <v>45</v>
      </c>
      <c r="N114" s="93" t="n">
        <v>-45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8576</v>
      </c>
      <c r="B115" s="96" t="s">
        <v>17</v>
      </c>
      <c r="C115" s="85" t="n">
        <v>0</v>
      </c>
      <c r="D115" s="86" t="n">
        <v>0</v>
      </c>
      <c r="E115" s="93" t="n">
        <v>0</v>
      </c>
      <c r="F115" s="85" t="n">
        <v>0</v>
      </c>
      <c r="G115" s="86" t="n">
        <v>0</v>
      </c>
      <c r="H115" s="93" t="n">
        <v>0</v>
      </c>
      <c r="I115" s="85" t="n">
        <v>0</v>
      </c>
      <c r="J115" s="86" t="n">
        <v>0</v>
      </c>
      <c r="K115" s="93" t="n">
        <v>0</v>
      </c>
      <c r="L115" s="85" t="n">
        <v>0</v>
      </c>
      <c r="M115" s="86" t="n">
        <v>0</v>
      </c>
      <c r="N115" s="93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8577</v>
      </c>
      <c r="B116" s="96" t="s">
        <v>17</v>
      </c>
      <c r="C116" s="85" t="n">
        <v>0</v>
      </c>
      <c r="D116" s="86" t="n">
        <v>0</v>
      </c>
      <c r="E116" s="93" t="n">
        <v>0</v>
      </c>
      <c r="F116" s="85" t="n">
        <v>0</v>
      </c>
      <c r="G116" s="86" t="n">
        <v>0</v>
      </c>
      <c r="H116" s="93" t="n">
        <v>0</v>
      </c>
      <c r="I116" s="85" t="n">
        <v>0</v>
      </c>
      <c r="J116" s="86" t="n">
        <v>0</v>
      </c>
      <c r="K116" s="93" t="n">
        <v>0</v>
      </c>
      <c r="L116" s="85" t="n">
        <v>0</v>
      </c>
      <c r="M116" s="86" t="n">
        <v>0</v>
      </c>
      <c r="N116" s="93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85"/>
      <c r="U116" s="93"/>
    </row>
    <row r="117" customFormat="false" ht="17" hidden="false" customHeight="false" outlineLevel="0" collapsed="false">
      <c r="A117" s="76" t="n">
        <v>8578</v>
      </c>
      <c r="B117" s="96" t="s">
        <v>17</v>
      </c>
      <c r="C117" s="85" t="n">
        <v>0</v>
      </c>
      <c r="D117" s="86" t="n">
        <v>0</v>
      </c>
      <c r="E117" s="93" t="n">
        <v>0</v>
      </c>
      <c r="F117" s="85" t="n">
        <v>0</v>
      </c>
      <c r="G117" s="86" t="n">
        <v>0</v>
      </c>
      <c r="H117" s="93" t="n">
        <v>0</v>
      </c>
      <c r="I117" s="85" t="n">
        <v>0</v>
      </c>
      <c r="J117" s="86" t="n">
        <v>0</v>
      </c>
      <c r="K117" s="93" t="n">
        <v>0</v>
      </c>
      <c r="L117" s="85" t="n">
        <v>0</v>
      </c>
      <c r="M117" s="86" t="n">
        <v>0</v>
      </c>
      <c r="N117" s="93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8579</v>
      </c>
      <c r="B118" s="96" t="s">
        <v>17</v>
      </c>
      <c r="C118" s="85" t="n">
        <v>0</v>
      </c>
      <c r="D118" s="86" t="n">
        <v>0</v>
      </c>
      <c r="E118" s="93" t="n">
        <v>0</v>
      </c>
      <c r="F118" s="85" t="n">
        <v>0</v>
      </c>
      <c r="G118" s="86" t="n">
        <v>0</v>
      </c>
      <c r="H118" s="93" t="n">
        <v>0</v>
      </c>
      <c r="I118" s="85" t="n">
        <v>0</v>
      </c>
      <c r="J118" s="86" t="n">
        <v>0</v>
      </c>
      <c r="K118" s="93" t="n">
        <v>0</v>
      </c>
      <c r="L118" s="85" t="n">
        <v>0</v>
      </c>
      <c r="M118" s="86" t="n">
        <v>0</v>
      </c>
      <c r="N118" s="93" t="n">
        <v>0</v>
      </c>
      <c r="O118" s="85" t="n">
        <f aca="false">K118+H118+E118</f>
        <v>0</v>
      </c>
      <c r="P118" s="87" t="n">
        <f aca="false">O118/(J118+G118+D118+1)</f>
        <v>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8580</v>
      </c>
      <c r="B119" s="96" t="s">
        <v>17</v>
      </c>
      <c r="C119" s="85" t="n">
        <v>0</v>
      </c>
      <c r="D119" s="86" t="n">
        <v>0</v>
      </c>
      <c r="E119" s="93" t="n">
        <v>0</v>
      </c>
      <c r="F119" s="85" t="n">
        <v>0</v>
      </c>
      <c r="G119" s="86" t="n">
        <v>0</v>
      </c>
      <c r="H119" s="93" t="n">
        <v>0</v>
      </c>
      <c r="I119" s="85" t="n">
        <v>0</v>
      </c>
      <c r="J119" s="86" t="n">
        <v>0</v>
      </c>
      <c r="K119" s="93" t="n">
        <v>0</v>
      </c>
      <c r="L119" s="85" t="n">
        <v>0</v>
      </c>
      <c r="M119" s="86" t="n">
        <v>0</v>
      </c>
      <c r="N119" s="93" t="n">
        <v>0</v>
      </c>
      <c r="O119" s="85" t="n">
        <f aca="false">K119+H119+E119</f>
        <v>0</v>
      </c>
      <c r="P119" s="87" t="n">
        <f aca="false">O119/(J119+G119+D119+1)</f>
        <v>0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8916</v>
      </c>
      <c r="B120" s="96" t="s">
        <v>17</v>
      </c>
      <c r="C120" s="85" t="n">
        <v>0</v>
      </c>
      <c r="D120" s="86" t="n">
        <v>1</v>
      </c>
      <c r="E120" s="93" t="n">
        <v>-1</v>
      </c>
      <c r="F120" s="85" t="n">
        <v>0</v>
      </c>
      <c r="G120" s="86" t="n">
        <v>0</v>
      </c>
      <c r="H120" s="93" t="n">
        <v>0</v>
      </c>
      <c r="I120" s="85" t="n">
        <v>0</v>
      </c>
      <c r="J120" s="86" t="n">
        <v>2</v>
      </c>
      <c r="K120" s="93" t="n">
        <v>-2</v>
      </c>
      <c r="L120" s="85" t="n">
        <v>0</v>
      </c>
      <c r="M120" s="86" t="n">
        <v>0</v>
      </c>
      <c r="N120" s="93" t="n">
        <v>0</v>
      </c>
      <c r="O120" s="85" t="n">
        <f aca="false">K120+H120+E120</f>
        <v>-3</v>
      </c>
      <c r="P120" s="87" t="n">
        <f aca="false">O120/(J120+G120+D120+1)</f>
        <v>-0.75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10556</v>
      </c>
      <c r="B121" s="96" t="s">
        <v>17</v>
      </c>
      <c r="C121" s="85" t="n">
        <v>0</v>
      </c>
      <c r="D121" s="86" t="n">
        <v>0</v>
      </c>
      <c r="E121" s="93" t="n">
        <v>0</v>
      </c>
      <c r="F121" s="85" t="n">
        <v>0</v>
      </c>
      <c r="G121" s="86" t="n">
        <v>0</v>
      </c>
      <c r="H121" s="93" t="n">
        <v>0</v>
      </c>
      <c r="I121" s="85" t="n">
        <v>0</v>
      </c>
      <c r="J121" s="86" t="n">
        <v>0</v>
      </c>
      <c r="K121" s="93" t="n">
        <v>0</v>
      </c>
      <c r="L121" s="85" t="n">
        <v>0</v>
      </c>
      <c r="M121" s="86" t="n">
        <v>51</v>
      </c>
      <c r="N121" s="93" t="n">
        <v>-51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13556</v>
      </c>
      <c r="B122" s="96" t="s">
        <v>17</v>
      </c>
      <c r="C122" s="85" t="n">
        <v>70</v>
      </c>
      <c r="D122" s="86" t="n">
        <v>96</v>
      </c>
      <c r="E122" s="93" t="n">
        <v>-26</v>
      </c>
      <c r="F122" s="85" t="n">
        <v>70</v>
      </c>
      <c r="G122" s="86" t="n">
        <v>95</v>
      </c>
      <c r="H122" s="93" t="n">
        <v>-25</v>
      </c>
      <c r="I122" s="85" t="n">
        <v>70</v>
      </c>
      <c r="J122" s="86" t="n">
        <v>37</v>
      </c>
      <c r="K122" s="93" t="n">
        <v>33</v>
      </c>
      <c r="L122" s="85" t="n">
        <v>70</v>
      </c>
      <c r="M122" s="86" t="n">
        <v>0</v>
      </c>
      <c r="N122" s="93" t="n">
        <v>70</v>
      </c>
      <c r="O122" s="85" t="n">
        <f aca="false">K122+H122+E122</f>
        <v>-18</v>
      </c>
      <c r="P122" s="87" t="n">
        <f aca="false">O122/(J122+G122+D122+1)</f>
        <v>-0.0786026200873363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18287</v>
      </c>
      <c r="B123" s="96" t="s">
        <v>17</v>
      </c>
      <c r="C123" s="85" t="n">
        <v>0</v>
      </c>
      <c r="D123" s="86" t="n">
        <v>5</v>
      </c>
      <c r="E123" s="93" t="n">
        <v>-5</v>
      </c>
      <c r="F123" s="85" t="n">
        <v>0</v>
      </c>
      <c r="G123" s="86" t="n">
        <v>7</v>
      </c>
      <c r="H123" s="93" t="n">
        <v>-7</v>
      </c>
      <c r="I123" s="85" t="n">
        <v>0</v>
      </c>
      <c r="J123" s="86" t="n">
        <v>7</v>
      </c>
      <c r="K123" s="93" t="n">
        <v>-7</v>
      </c>
      <c r="L123" s="85" t="n">
        <v>0</v>
      </c>
      <c r="M123" s="86" t="n">
        <v>5</v>
      </c>
      <c r="N123" s="93" t="n">
        <v>-5</v>
      </c>
      <c r="O123" s="85" t="n">
        <f aca="false">K123+H123+E123</f>
        <v>-19</v>
      </c>
      <c r="P123" s="87" t="n">
        <f aca="false">O123/(J123+G123+D123+1)</f>
        <v>-0.95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18586</v>
      </c>
      <c r="B124" s="96" t="s">
        <v>17</v>
      </c>
      <c r="C124" s="85" t="n">
        <v>0</v>
      </c>
      <c r="D124" s="86" t="n">
        <v>0</v>
      </c>
      <c r="E124" s="93" t="n">
        <v>0</v>
      </c>
      <c r="F124" s="85" t="n">
        <v>0</v>
      </c>
      <c r="G124" s="86" t="n">
        <v>0</v>
      </c>
      <c r="H124" s="93" t="n">
        <v>0</v>
      </c>
      <c r="I124" s="85" t="n">
        <v>0</v>
      </c>
      <c r="J124" s="86" t="n">
        <v>0</v>
      </c>
      <c r="K124" s="93" t="n">
        <v>0</v>
      </c>
      <c r="L124" s="85" t="n">
        <v>0</v>
      </c>
      <c r="M124" s="86" t="n">
        <v>0</v>
      </c>
      <c r="N124" s="93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19307</v>
      </c>
      <c r="B125" s="96" t="s">
        <v>17</v>
      </c>
      <c r="C125" s="85" t="n">
        <v>0</v>
      </c>
      <c r="D125" s="86" t="n">
        <v>165</v>
      </c>
      <c r="E125" s="93" t="n">
        <v>-165</v>
      </c>
      <c r="F125" s="85" t="n">
        <v>300</v>
      </c>
      <c r="G125" s="86" t="n">
        <v>89</v>
      </c>
      <c r="H125" s="93" t="n">
        <v>211</v>
      </c>
      <c r="I125" s="85" t="n">
        <v>100</v>
      </c>
      <c r="J125" s="86" t="n">
        <v>180</v>
      </c>
      <c r="K125" s="93" t="n">
        <v>-80</v>
      </c>
      <c r="L125" s="85" t="n">
        <v>50</v>
      </c>
      <c r="M125" s="86" t="n">
        <v>157</v>
      </c>
      <c r="N125" s="93" t="n">
        <v>-107</v>
      </c>
      <c r="O125" s="85" t="n">
        <f aca="false">K125+H125+E125</f>
        <v>-34</v>
      </c>
      <c r="P125" s="87" t="n">
        <f aca="false">O125/(J125+G125+D125+1)</f>
        <v>-0.0781609195402299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20206</v>
      </c>
      <c r="B126" s="96" t="s">
        <v>17</v>
      </c>
      <c r="C126" s="85" t="n">
        <v>0</v>
      </c>
      <c r="D126" s="86" t="n">
        <v>76</v>
      </c>
      <c r="E126" s="93" t="n">
        <v>-76</v>
      </c>
      <c r="F126" s="85" t="n">
        <v>0</v>
      </c>
      <c r="G126" s="86" t="n">
        <v>71</v>
      </c>
      <c r="H126" s="93" t="n">
        <v>-71</v>
      </c>
      <c r="I126" s="85" t="n">
        <v>0</v>
      </c>
      <c r="J126" s="86" t="n">
        <v>73</v>
      </c>
      <c r="K126" s="93" t="n">
        <v>-73</v>
      </c>
      <c r="L126" s="85" t="n">
        <v>0</v>
      </c>
      <c r="M126" s="86" t="n">
        <v>74</v>
      </c>
      <c r="N126" s="93" t="n">
        <v>-74</v>
      </c>
      <c r="O126" s="85" t="n">
        <f aca="false">K126+H126+E126</f>
        <v>-220</v>
      </c>
      <c r="P126" s="87" t="n">
        <f aca="false">O126/(J126+G126+D126+1)</f>
        <v>-0.995475113122172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26909</v>
      </c>
      <c r="B127" s="96" t="s">
        <v>17</v>
      </c>
      <c r="C127" s="85" t="n">
        <v>0</v>
      </c>
      <c r="D127" s="86" t="n">
        <v>112</v>
      </c>
      <c r="E127" s="93" t="n">
        <v>-112</v>
      </c>
      <c r="F127" s="85" t="n">
        <v>0</v>
      </c>
      <c r="G127" s="86" t="n">
        <v>156</v>
      </c>
      <c r="H127" s="93" t="n">
        <v>-156</v>
      </c>
      <c r="I127" s="85" t="n">
        <v>0</v>
      </c>
      <c r="J127" s="86" t="n">
        <v>189</v>
      </c>
      <c r="K127" s="93" t="n">
        <v>-189</v>
      </c>
      <c r="L127" s="85" t="n">
        <v>100</v>
      </c>
      <c r="M127" s="86" t="n">
        <v>214</v>
      </c>
      <c r="N127" s="93" t="n">
        <v>-114</v>
      </c>
      <c r="O127" s="85" t="n">
        <f aca="false">K127+H127+E127</f>
        <v>-457</v>
      </c>
      <c r="P127" s="87" t="n">
        <f aca="false">O127/(J127+G127+D127+1)</f>
        <v>-0.997816593886463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29329</v>
      </c>
      <c r="B128" s="96" t="s">
        <v>17</v>
      </c>
      <c r="C128" s="85" t="n">
        <v>0</v>
      </c>
      <c r="D128" s="86" t="n">
        <v>0</v>
      </c>
      <c r="E128" s="93" t="n">
        <v>0</v>
      </c>
      <c r="F128" s="85" t="n">
        <v>0</v>
      </c>
      <c r="G128" s="86" t="n">
        <v>0</v>
      </c>
      <c r="H128" s="93" t="n">
        <v>0</v>
      </c>
      <c r="I128" s="85" t="n">
        <v>0</v>
      </c>
      <c r="J128" s="86" t="n">
        <v>0</v>
      </c>
      <c r="K128" s="93" t="n">
        <v>0</v>
      </c>
      <c r="L128" s="85" t="n">
        <v>0</v>
      </c>
      <c r="M128" s="86" t="n">
        <v>1</v>
      </c>
      <c r="N128" s="93" t="n">
        <v>-1</v>
      </c>
      <c r="O128" s="85" t="n">
        <f aca="false">K128+H128+E128</f>
        <v>0</v>
      </c>
      <c r="P128" s="87" t="n">
        <f aca="false">O128/(J128+G128+D128+1)</f>
        <v>0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30511</v>
      </c>
      <c r="B129" s="96" t="s">
        <v>17</v>
      </c>
      <c r="C129" s="85" t="n">
        <v>96</v>
      </c>
      <c r="D129" s="86" t="n">
        <v>129</v>
      </c>
      <c r="E129" s="93" t="n">
        <v>-33</v>
      </c>
      <c r="F129" s="85" t="n">
        <v>96</v>
      </c>
      <c r="G129" s="86" t="n">
        <v>0</v>
      </c>
      <c r="H129" s="93" t="n">
        <v>96</v>
      </c>
      <c r="I129" s="85" t="n">
        <v>0</v>
      </c>
      <c r="J129" s="86" t="n">
        <v>0</v>
      </c>
      <c r="K129" s="93" t="n">
        <v>0</v>
      </c>
      <c r="L129" s="85" t="n">
        <v>0</v>
      </c>
      <c r="M129" s="86" t="n">
        <v>170</v>
      </c>
      <c r="N129" s="93" t="n">
        <v>-170</v>
      </c>
      <c r="O129" s="85" t="n">
        <f aca="false">K129+H129+E129</f>
        <v>63</v>
      </c>
      <c r="P129" s="87" t="n">
        <f aca="false">O129/(J129+G129+D129+1)</f>
        <v>0.484615384615385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X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76" t="n">
        <v>30889</v>
      </c>
      <c r="B130" s="96" t="s">
        <v>17</v>
      </c>
      <c r="C130" s="85" t="n">
        <v>0</v>
      </c>
      <c r="D130" s="86" t="n">
        <v>200</v>
      </c>
      <c r="E130" s="93" t="n">
        <v>-200</v>
      </c>
      <c r="F130" s="85" t="n">
        <v>0</v>
      </c>
      <c r="G130" s="86" t="n">
        <v>200</v>
      </c>
      <c r="H130" s="93" t="n">
        <v>-200</v>
      </c>
      <c r="I130" s="85" t="n">
        <v>0</v>
      </c>
      <c r="J130" s="86" t="n">
        <v>200</v>
      </c>
      <c r="K130" s="93" t="n">
        <v>-200</v>
      </c>
      <c r="L130" s="85" t="n">
        <v>0</v>
      </c>
      <c r="M130" s="86" t="n">
        <v>200</v>
      </c>
      <c r="N130" s="93" t="n">
        <v>-200</v>
      </c>
      <c r="O130" s="85" t="n">
        <f aca="false">K130+H130+E130</f>
        <v>-600</v>
      </c>
      <c r="P130" s="87" t="n">
        <f aca="false">O130/(J130+G130+D130+1)</f>
        <v>-0.998336106489185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>
      <c r="A131" s="76" t="n">
        <v>32594</v>
      </c>
      <c r="B131" s="96" t="s">
        <v>17</v>
      </c>
      <c r="C131" s="85" t="n">
        <v>0</v>
      </c>
      <c r="D131" s="86" t="n">
        <v>0</v>
      </c>
      <c r="E131" s="93" t="n">
        <v>0</v>
      </c>
      <c r="F131" s="85" t="n">
        <v>0</v>
      </c>
      <c r="G131" s="86" t="n">
        <v>0</v>
      </c>
      <c r="H131" s="93" t="n">
        <v>0</v>
      </c>
      <c r="I131" s="85" t="n">
        <v>0</v>
      </c>
      <c r="J131" s="86" t="n">
        <v>0</v>
      </c>
      <c r="K131" s="93" t="n">
        <v>0</v>
      </c>
      <c r="L131" s="85" t="n">
        <v>0</v>
      </c>
      <c r="M131" s="86" t="n">
        <v>0</v>
      </c>
      <c r="N131" s="93" t="n">
        <v>0</v>
      </c>
      <c r="O131" s="85" t="n">
        <f aca="false">K131+H131+E131</f>
        <v>0</v>
      </c>
      <c r="P131" s="87" t="n">
        <f aca="false">O131/(J131+G131+D131+1)</f>
        <v>0</v>
      </c>
      <c r="Q131" s="88"/>
      <c r="R131" s="89" t="s">
        <v>15</v>
      </c>
      <c r="S131" s="90" t="s">
        <v>15</v>
      </c>
      <c r="T131" s="115" t="str">
        <f aca="false">IF($C$4="High Inventory",IF(AND($O131&gt;=Summary!$C$149,$P131&gt;=0%),"X"," "),IF(AND($O131&lt;=-Summary!$C$149,$P131&lt;=0%),"X"," "))</f>
        <v> </v>
      </c>
      <c r="U131" s="116" t="str">
        <f aca="false">IF($C$4="High Inventory",IF(AND($O131&gt;=0,$P131&gt;=Summary!$C$150),"X"," "),IF(AND($O131&lt;=0,$P131&lt;=-Summary!$C$150),"X"," "))</f>
        <v> </v>
      </c>
      <c r="V131" s="0" t="str">
        <f aca="false">IF(S131="X",L131-I131," ")</f>
        <v> </v>
      </c>
    </row>
    <row r="132" customFormat="false" ht="17" hidden="false" customHeight="false" outlineLevel="0" collapsed="false">
      <c r="A132" s="76" t="n">
        <v>33353</v>
      </c>
      <c r="B132" s="96" t="s">
        <v>17</v>
      </c>
      <c r="C132" s="85" t="n">
        <v>0</v>
      </c>
      <c r="D132" s="86" t="n">
        <v>0</v>
      </c>
      <c r="E132" s="93" t="n">
        <v>0</v>
      </c>
      <c r="F132" s="85" t="n">
        <v>0</v>
      </c>
      <c r="G132" s="86" t="n">
        <v>0</v>
      </c>
      <c r="H132" s="93" t="n">
        <v>0</v>
      </c>
      <c r="I132" s="85" t="n">
        <v>0</v>
      </c>
      <c r="J132" s="86" t="n">
        <v>0</v>
      </c>
      <c r="K132" s="93" t="n">
        <v>0</v>
      </c>
      <c r="L132" s="85" t="n">
        <v>0</v>
      </c>
      <c r="M132" s="86" t="n">
        <v>0</v>
      </c>
      <c r="N132" s="93" t="n">
        <v>0</v>
      </c>
      <c r="O132" s="85" t="n">
        <f aca="false">K132+H132+E132</f>
        <v>0</v>
      </c>
      <c r="P132" s="87" t="n">
        <f aca="false">O132/(J132+G132+D132+1)</f>
        <v>0</v>
      </c>
      <c r="Q132" s="88"/>
      <c r="R132" s="89" t="s">
        <v>15</v>
      </c>
      <c r="S132" s="90" t="s">
        <v>15</v>
      </c>
      <c r="T132" s="115" t="str">
        <f aca="false">IF($C$4="High Inventory",IF(AND($O132&gt;=Summary!$C$149,$P132&gt;=0%),"X"," "),IF(AND($O132&lt;=-Summary!$C$149,$P132&lt;=0%),"X"," "))</f>
        <v> </v>
      </c>
      <c r="U132" s="116" t="str">
        <f aca="false">IF($C$4="High Inventory",IF(AND($O132&gt;=0,$P132&gt;=Summary!$C$150),"X"," "),IF(AND($O132&lt;=0,$P132&lt;=-Summary!$C$150),"X"," "))</f>
        <v> </v>
      </c>
      <c r="V132" s="0" t="str">
        <f aca="false">IF(S132="X",L132-I132," ")</f>
        <v> </v>
      </c>
    </row>
    <row r="133" customFormat="false" ht="17" hidden="false" customHeight="false" outlineLevel="0" collapsed="false">
      <c r="A133" s="76" t="n">
        <v>34866</v>
      </c>
      <c r="B133" s="96" t="s">
        <v>17</v>
      </c>
      <c r="C133" s="85" t="n">
        <v>0</v>
      </c>
      <c r="D133" s="86" t="n">
        <v>0</v>
      </c>
      <c r="E133" s="93" t="n">
        <v>0</v>
      </c>
      <c r="F133" s="85" t="n">
        <v>0</v>
      </c>
      <c r="G133" s="86" t="n">
        <v>0</v>
      </c>
      <c r="H133" s="93" t="n">
        <v>0</v>
      </c>
      <c r="I133" s="85" t="n">
        <v>0</v>
      </c>
      <c r="J133" s="86" t="n">
        <v>0</v>
      </c>
      <c r="K133" s="93" t="n">
        <v>0</v>
      </c>
      <c r="L133" s="85" t="n">
        <v>0</v>
      </c>
      <c r="M133" s="86" t="n">
        <v>0</v>
      </c>
      <c r="N133" s="93" t="n">
        <v>0</v>
      </c>
      <c r="O133" s="85" t="n">
        <f aca="false">K133+H133+E133</f>
        <v>0</v>
      </c>
      <c r="P133" s="87" t="n">
        <f aca="false">O133/(J133+G133+D133+1)</f>
        <v>0</v>
      </c>
      <c r="Q133" s="88"/>
      <c r="R133" s="89" t="s">
        <v>15</v>
      </c>
      <c r="S133" s="90" t="s">
        <v>15</v>
      </c>
      <c r="T133" s="115" t="str">
        <f aca="false">IF($C$4="High Inventory",IF(AND($O133&gt;=Summary!$C$149,$P133&gt;=0%),"X"," "),IF(AND($O133&lt;=-Summary!$C$149,$P133&lt;=0%),"X"," "))</f>
        <v> </v>
      </c>
      <c r="U133" s="116" t="str">
        <f aca="false">IF($C$4="High Inventory",IF(AND($O133&gt;=0,$P133&gt;=Summary!$C$150),"X"," "),IF(AND($O133&lt;=0,$P133&lt;=-Summary!$C$150),"X"," "))</f>
        <v> </v>
      </c>
      <c r="V133" s="0" t="str">
        <f aca="false">IF(S133="X",L133-I133," ")</f>
        <v> </v>
      </c>
    </row>
    <row r="134" customFormat="false" ht="17" hidden="false" customHeight="false" outlineLevel="0" collapsed="false">
      <c r="A134" s="76" t="n">
        <v>35930</v>
      </c>
      <c r="B134" s="96" t="s">
        <v>17</v>
      </c>
      <c r="C134" s="85" t="n">
        <v>184</v>
      </c>
      <c r="D134" s="86" t="n">
        <v>116</v>
      </c>
      <c r="E134" s="93" t="n">
        <v>68</v>
      </c>
      <c r="F134" s="85" t="n">
        <v>190</v>
      </c>
      <c r="G134" s="86" t="n">
        <v>182</v>
      </c>
      <c r="H134" s="93" t="n">
        <v>8</v>
      </c>
      <c r="I134" s="85" t="n">
        <v>100</v>
      </c>
      <c r="J134" s="86" t="n">
        <v>124</v>
      </c>
      <c r="K134" s="93" t="n">
        <v>-24</v>
      </c>
      <c r="L134" s="85" t="n">
        <v>100</v>
      </c>
      <c r="M134" s="86" t="n">
        <v>94</v>
      </c>
      <c r="N134" s="93" t="n">
        <v>6</v>
      </c>
      <c r="O134" s="85" t="n">
        <f aca="false">K134+H134+E134</f>
        <v>52</v>
      </c>
      <c r="P134" s="87" t="n">
        <f aca="false">O134/(J134+G134+D134+1)</f>
        <v>0.122931442080378</v>
      </c>
      <c r="Q134" s="88"/>
      <c r="R134" s="89" t="s">
        <v>15</v>
      </c>
      <c r="S134" s="90" t="s">
        <v>15</v>
      </c>
      <c r="T134" s="115" t="str">
        <f aca="false">IF($C$4="High Inventory",IF(AND($O134&gt;=Summary!$C$149,$P134&gt;=0%),"X"," "),IF(AND($O134&lt;=-Summary!$C$149,$P134&lt;=0%),"X"," "))</f>
        <v> </v>
      </c>
      <c r="U134" s="116" t="str">
        <f aca="false">IF($C$4="High Inventory",IF(AND($O134&gt;=0,$P134&gt;=Summary!$C$150),"X"," "),IF(AND($O134&lt;=0,$P134&lt;=-Summary!$C$150),"X"," "))</f>
        <v>X</v>
      </c>
      <c r="V134" s="0" t="str">
        <f aca="false">IF(S134="X",L134-I134," ")</f>
        <v> </v>
      </c>
    </row>
    <row r="135" customFormat="false" ht="17" hidden="false" customHeight="false" outlineLevel="0" collapsed="false">
      <c r="A135" s="76" t="n">
        <v>40016</v>
      </c>
      <c r="B135" s="96" t="s">
        <v>17</v>
      </c>
      <c r="C135" s="85" t="n">
        <v>0</v>
      </c>
      <c r="D135" s="86" t="n">
        <v>313</v>
      </c>
      <c r="E135" s="93" t="n">
        <v>-313</v>
      </c>
      <c r="F135" s="85" t="n">
        <v>300</v>
      </c>
      <c r="G135" s="86" t="n">
        <v>268</v>
      </c>
      <c r="H135" s="93" t="n">
        <v>32</v>
      </c>
      <c r="I135" s="85" t="n">
        <v>150</v>
      </c>
      <c r="J135" s="86" t="n">
        <v>264</v>
      </c>
      <c r="K135" s="93" t="n">
        <v>-114</v>
      </c>
      <c r="L135" s="85" t="n">
        <v>175</v>
      </c>
      <c r="M135" s="86" t="n">
        <v>73</v>
      </c>
      <c r="N135" s="93" t="n">
        <v>102</v>
      </c>
      <c r="O135" s="85" t="n">
        <f aca="false">K135+H135+E135</f>
        <v>-395</v>
      </c>
      <c r="P135" s="87" t="n">
        <f aca="false">O135/(J135+G135+D135+1)</f>
        <v>-0.466903073286052</v>
      </c>
      <c r="Q135" s="88"/>
      <c r="R135" s="89" t="s">
        <v>15</v>
      </c>
      <c r="S135" s="90" t="s">
        <v>15</v>
      </c>
      <c r="T135" s="115" t="str">
        <f aca="false">IF($C$4="High Inventory",IF(AND($O135&gt;=Summary!$C$149,$P135&gt;=0%),"X"," "),IF(AND($O135&lt;=-Summary!$C$149,$P135&lt;=0%),"X"," "))</f>
        <v> </v>
      </c>
      <c r="U135" s="116" t="str">
        <f aca="false">IF($C$4="High Inventory",IF(AND($O135&gt;=0,$P135&gt;=Summary!$C$150),"X"," "),IF(AND($O135&lt;=0,$P135&lt;=-Summary!$C$150),"X"," "))</f>
        <v> </v>
      </c>
      <c r="V135" s="0" t="str">
        <f aca="false">IF(S135="X",L135-I135," ")</f>
        <v> </v>
      </c>
    </row>
    <row r="136" customFormat="false" ht="17" hidden="false" customHeight="false" outlineLevel="0" collapsed="false">
      <c r="A136" s="76" t="n">
        <v>42288</v>
      </c>
      <c r="B136" s="96" t="s">
        <v>17</v>
      </c>
      <c r="C136" s="85" t="n">
        <v>0</v>
      </c>
      <c r="D136" s="86" t="n">
        <v>13</v>
      </c>
      <c r="E136" s="93" t="n">
        <v>-13</v>
      </c>
      <c r="F136" s="85" t="n">
        <v>0</v>
      </c>
      <c r="G136" s="86" t="n">
        <v>13</v>
      </c>
      <c r="H136" s="93" t="n">
        <v>-13</v>
      </c>
      <c r="I136" s="85" t="n">
        <v>0</v>
      </c>
      <c r="J136" s="86" t="n">
        <v>12</v>
      </c>
      <c r="K136" s="93" t="n">
        <v>-12</v>
      </c>
      <c r="L136" s="85" t="n">
        <v>0</v>
      </c>
      <c r="M136" s="86" t="n">
        <v>14</v>
      </c>
      <c r="N136" s="93" t="n">
        <v>-14</v>
      </c>
      <c r="O136" s="85" t="n">
        <f aca="false">K136+H136+E136</f>
        <v>-38</v>
      </c>
      <c r="P136" s="87" t="n">
        <f aca="false">O136/(J136+G136+D136+1)</f>
        <v>-0.974358974358974</v>
      </c>
      <c r="Q136" s="88"/>
      <c r="R136" s="89" t="s">
        <v>15</v>
      </c>
      <c r="S136" s="90" t="s">
        <v>15</v>
      </c>
      <c r="T136" s="115" t="str">
        <f aca="false">IF($C$4="High Inventory",IF(AND($O136&gt;=Summary!$C$149,$P136&gt;=0%),"X"," "),IF(AND($O136&lt;=-Summary!$C$149,$P136&lt;=0%),"X"," "))</f>
        <v> </v>
      </c>
      <c r="U136" s="116" t="str">
        <f aca="false">IF($C$4="High Inventory",IF(AND($O136&gt;=0,$P136&gt;=Summary!$C$150),"X"," "),IF(AND($O136&lt;=0,$P136&lt;=-Summary!$C$150),"X"," "))</f>
        <v> </v>
      </c>
      <c r="V136" s="0" t="str">
        <f aca="false">IF(S136="X",L136-I136," ")</f>
        <v> </v>
      </c>
    </row>
    <row r="137" customFormat="false" ht="17" hidden="false" customHeight="false" outlineLevel="0" collapsed="false">
      <c r="A137" s="76" t="n">
        <v>42988</v>
      </c>
      <c r="B137" s="96" t="s">
        <v>17</v>
      </c>
      <c r="C137" s="85" t="n">
        <v>6000</v>
      </c>
      <c r="D137" s="86" t="n">
        <v>0</v>
      </c>
      <c r="E137" s="93" t="n">
        <v>6000</v>
      </c>
      <c r="F137" s="85" t="n">
        <v>4000</v>
      </c>
      <c r="G137" s="86" t="n">
        <v>0</v>
      </c>
      <c r="H137" s="93" t="n">
        <v>4000</v>
      </c>
      <c r="I137" s="85" t="n">
        <v>0</v>
      </c>
      <c r="J137" s="86" t="n">
        <v>0</v>
      </c>
      <c r="K137" s="93" t="n">
        <v>0</v>
      </c>
      <c r="L137" s="85" t="n">
        <v>3500</v>
      </c>
      <c r="M137" s="86" t="n">
        <v>0</v>
      </c>
      <c r="N137" s="93" t="n">
        <v>3500</v>
      </c>
      <c r="O137" s="85" t="n">
        <f aca="false">K137+H137+E137</f>
        <v>10000</v>
      </c>
      <c r="P137" s="87" t="n">
        <f aca="false">O137/(J137+G137+D137+1)</f>
        <v>10000</v>
      </c>
      <c r="Q137" s="88"/>
      <c r="R137" s="89" t="s">
        <v>44</v>
      </c>
      <c r="S137" s="90" t="s">
        <v>15</v>
      </c>
      <c r="T137" s="115" t="str">
        <f aca="false">IF($C$4="High Inventory",IF(AND($O137&gt;=Summary!$C$149,$P137&gt;=0%),"X"," "),IF(AND($O137&lt;=-Summary!$C$149,$P137&lt;=0%),"X"," "))</f>
        <v>X</v>
      </c>
      <c r="U137" s="116" t="str">
        <f aca="false">IF($C$4="High Inventory",IF(AND($O137&gt;=0,$P137&gt;=Summary!$C$150),"X"," "),IF(AND($O137&lt;=0,$P137&lt;=-Summary!$C$150),"X"," "))</f>
        <v>X</v>
      </c>
      <c r="V137" s="0" t="str">
        <f aca="false">IF(S137="X",L137-I137," ")</f>
        <v> </v>
      </c>
    </row>
    <row r="138" customFormat="false" ht="17" hidden="false" customHeight="false" outlineLevel="0" collapsed="false">
      <c r="A138" s="76" t="n">
        <v>43069</v>
      </c>
      <c r="B138" s="96" t="s">
        <v>17</v>
      </c>
      <c r="C138" s="85" t="n">
        <v>0</v>
      </c>
      <c r="D138" s="86" t="n">
        <v>1335</v>
      </c>
      <c r="E138" s="93" t="n">
        <v>-1335</v>
      </c>
      <c r="F138" s="85" t="n">
        <v>0</v>
      </c>
      <c r="G138" s="86" t="n">
        <v>1372</v>
      </c>
      <c r="H138" s="93" t="n">
        <v>-1372</v>
      </c>
      <c r="I138" s="85" t="n">
        <v>0</v>
      </c>
      <c r="J138" s="86" t="n">
        <v>1198</v>
      </c>
      <c r="K138" s="93" t="n">
        <v>-1198</v>
      </c>
      <c r="L138" s="85" t="n">
        <v>0</v>
      </c>
      <c r="M138" s="86" t="n">
        <v>1139</v>
      </c>
      <c r="N138" s="93" t="n">
        <v>-1139</v>
      </c>
      <c r="O138" s="85" t="n">
        <f aca="false">K138+H138+E138</f>
        <v>-3905</v>
      </c>
      <c r="P138" s="87" t="n">
        <f aca="false">O138/(J138+G138+D138+1)</f>
        <v>-0.999743983614951</v>
      </c>
      <c r="Q138" s="88"/>
      <c r="R138" s="89" t="s">
        <v>15</v>
      </c>
      <c r="S138" s="90" t="s">
        <v>15</v>
      </c>
      <c r="T138" s="115" t="str">
        <f aca="false">IF($C$4="High Inventory",IF(AND($O138&gt;=Summary!$C$149,$P138&gt;=0%),"X"," "),IF(AND($O138&lt;=-Summary!$C$149,$P138&lt;=0%),"X"," "))</f>
        <v> </v>
      </c>
      <c r="U138" s="116" t="str">
        <f aca="false">IF($C$4="High Inventory",IF(AND($O138&gt;=0,$P138&gt;=Summary!$C$150),"X"," "),IF(AND($O138&lt;=0,$P138&lt;=-Summary!$C$150),"X"," "))</f>
        <v> </v>
      </c>
      <c r="V138" s="0" t="str">
        <f aca="false">IF(S138="X",L138-I138," ")</f>
        <v> </v>
      </c>
    </row>
    <row r="139" customFormat="false" ht="14.65" hidden="false" customHeight="false" outlineLevel="0" collapsed="false">
      <c r="A139" s="76" t="n">
        <v>43268</v>
      </c>
      <c r="B139" s="96" t="s">
        <v>17</v>
      </c>
      <c r="C139" s="85" t="n">
        <v>0</v>
      </c>
      <c r="D139" s="86" t="n">
        <v>21</v>
      </c>
      <c r="E139" s="93" t="n">
        <v>-21</v>
      </c>
      <c r="F139" s="85" t="n">
        <v>200</v>
      </c>
      <c r="G139" s="86" t="n">
        <v>22</v>
      </c>
      <c r="H139" s="93" t="n">
        <v>178</v>
      </c>
      <c r="I139" s="85" t="n">
        <v>0</v>
      </c>
      <c r="J139" s="86" t="n">
        <v>18</v>
      </c>
      <c r="K139" s="93" t="n">
        <v>-18</v>
      </c>
      <c r="L139" s="85" t="n">
        <v>0</v>
      </c>
      <c r="M139" s="86" t="n">
        <v>18</v>
      </c>
      <c r="N139" s="93" t="n">
        <v>-18</v>
      </c>
      <c r="O139" s="85" t="n">
        <f aca="false">K139+H139+E139</f>
        <v>139</v>
      </c>
      <c r="P139" s="87" t="n">
        <f aca="false">O139/(J139+G139+D139+1)</f>
        <v>2.24193548387097</v>
      </c>
      <c r="Q139" s="88"/>
      <c r="R139" s="89" t="s">
        <v>15</v>
      </c>
      <c r="S139" s="90" t="s">
        <v>15</v>
      </c>
      <c r="T139" s="115" t="str">
        <f aca="false">IF($C$4="High Inventory",IF(AND($O139&gt;=Summary!$C$149,$P139&gt;=0%),"X"," "),IF(AND($O139&lt;=-Summary!$C$149,$P139&lt;=0%),"X"," "))</f>
        <v> </v>
      </c>
      <c r="U139" s="116" t="str">
        <f aca="false">IF($C$4="High Inventory",IF(AND($O139&gt;=0,$P139&gt;=Summary!$C$150),"X"," "),IF(AND($O139&lt;=0,$P139&lt;=-Summary!$C$150),"X"," "))</f>
        <v>X</v>
      </c>
      <c r="V139" s="0" t="str">
        <f aca="false">IF(S139="X",L139-I139," ")</f>
        <v> </v>
      </c>
    </row>
    <row r="140" customFormat="false" ht="14.65" hidden="false" customHeight="false" outlineLevel="0" collapsed="false">
      <c r="A140" s="97" t="s">
        <v>18</v>
      </c>
      <c r="B140" s="97"/>
      <c r="C140" s="17"/>
      <c r="D140" s="17"/>
      <c r="E140" s="17" t="n">
        <f aca="false">SUM(E10:E139)</f>
        <v>139932</v>
      </c>
      <c r="F140" s="17"/>
      <c r="G140" s="17"/>
      <c r="H140" s="17" t="n">
        <f aca="false">SUM(H10:H139)</f>
        <v>236432</v>
      </c>
      <c r="I140" s="17"/>
      <c r="J140" s="17"/>
      <c r="K140" s="17" t="n">
        <f aca="false">SUM(K10:K139)</f>
        <v>-164829</v>
      </c>
      <c r="L140" s="17"/>
      <c r="M140" s="17" t="n">
        <f aca="false">SUM(M10:M139)</f>
        <v>1885571</v>
      </c>
      <c r="N140" s="17" t="n">
        <f aca="false">SUM(N10:N139)</f>
        <v>-115271</v>
      </c>
      <c r="O140" s="17"/>
      <c r="P140" s="98"/>
      <c r="Q140" s="97" t="n">
        <f aca="false">COUNTIF(Q10:Q139,"X")</f>
        <v>0</v>
      </c>
      <c r="R140" s="97" t="n">
        <f aca="false">COUNTIF(R10:R139,"X")</f>
        <v>6</v>
      </c>
      <c r="S140" s="97" t="n">
        <f aca="false">COUNTIF(S10:S139,"X")</f>
        <v>0</v>
      </c>
    </row>
    <row r="141" customFormat="false" ht="14.65" hidden="false" customHeight="false" outlineLevel="0" collapsed="false">
      <c r="N141" s="100" t="n">
        <f aca="false">N140/M140</f>
        <v>-0.061133205803441</v>
      </c>
    </row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6" header="0.459722222222222" footer="0.270138888888889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7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E4" activeCellId="0" sqref="E4 E4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2" min="23" style="49" width="7.85"/>
    <col collapsed="false" customWidth="true" hidden="false" outlineLevel="0" max="252" min="43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37072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56</v>
      </c>
      <c r="G4" s="9" t="s">
        <v>59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6"/>
      <c r="AO7" s="106"/>
      <c r="AP7" s="106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37069</v>
      </c>
      <c r="D8" s="69"/>
      <c r="E8" s="70" t="str">
        <f aca="false">TEXT(WEEKDAY(C8),"dddd")</f>
        <v>Wednesday</v>
      </c>
      <c r="F8" s="68" t="n">
        <f aca="false">F9</f>
        <v>37070</v>
      </c>
      <c r="G8" s="69"/>
      <c r="H8" s="70" t="str">
        <f aca="false">TEXT(WEEKDAY(F8),"dddd")</f>
        <v>Thursday</v>
      </c>
      <c r="I8" s="68" t="n">
        <f aca="false">I9</f>
        <v>37071</v>
      </c>
      <c r="J8" s="69"/>
      <c r="K8" s="70" t="str">
        <f aca="false">TEXT(WEEKDAY(I8),"dddd")</f>
        <v>Friday</v>
      </c>
      <c r="L8" s="68" t="n">
        <f aca="false">L9</f>
        <v>37072</v>
      </c>
      <c r="M8" s="69"/>
      <c r="N8" s="70" t="str">
        <f aca="false">TEXT(WEEKDAY(L8),"dddd")</f>
        <v>Saturday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37069</v>
      </c>
      <c r="D9" s="111" t="n">
        <v>37069</v>
      </c>
      <c r="E9" s="111" t="n">
        <v>37069</v>
      </c>
      <c r="F9" s="112" t="n">
        <v>37070</v>
      </c>
      <c r="G9" s="111" t="n">
        <v>37070</v>
      </c>
      <c r="H9" s="111" t="n">
        <v>37070</v>
      </c>
      <c r="I9" s="112" t="n">
        <v>37071</v>
      </c>
      <c r="J9" s="111" t="n">
        <v>37071</v>
      </c>
      <c r="K9" s="111" t="n">
        <v>37071</v>
      </c>
      <c r="L9" s="112" t="n">
        <v>37072</v>
      </c>
      <c r="M9" s="111" t="n">
        <v>37072</v>
      </c>
      <c r="N9" s="111" t="n">
        <v>37072</v>
      </c>
      <c r="O9" s="85" t="n">
        <f aca="false">K9+H9+E9</f>
        <v>111210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110</v>
      </c>
      <c r="D10" s="86" t="n">
        <v>98</v>
      </c>
      <c r="E10" s="86" t="n">
        <v>12</v>
      </c>
      <c r="F10" s="85" t="n">
        <v>110</v>
      </c>
      <c r="G10" s="86" t="n">
        <v>99</v>
      </c>
      <c r="H10" s="86" t="n">
        <v>11</v>
      </c>
      <c r="I10" s="85" t="n">
        <v>110</v>
      </c>
      <c r="J10" s="86" t="n">
        <v>98</v>
      </c>
      <c r="K10" s="86" t="n">
        <v>12</v>
      </c>
      <c r="L10" s="85" t="n">
        <v>50</v>
      </c>
      <c r="M10" s="86" t="n">
        <v>92</v>
      </c>
      <c r="N10" s="86" t="n">
        <v>-42</v>
      </c>
      <c r="O10" s="85" t="n">
        <f aca="false">K10+H10+E10</f>
        <v>35</v>
      </c>
      <c r="P10" s="87" t="n">
        <f aca="false">O10/(J10+G10+D10+1)</f>
        <v>0.118243243243243</v>
      </c>
      <c r="Q10" s="88"/>
      <c r="R10" s="89" t="str">
        <f aca="false">IF($C$4="High Inventory",IF(AND(O10&gt;=Summary!$C$149,P10&gt;=Summary!$C$150),"X"," "),IF(AND(O10&lt;=-Summary!$C$149,P10&lt;=-Summary!$C$150),"X"," "))</f>
        <v> </v>
      </c>
      <c r="S10" s="90" t="str">
        <f aca="false">IF($C$5="System-Wide"," ",IF($C$4="High Inventory",IF(AND(L10-I10&gt;=Summary!$C$153,N10-K10&gt;Summary!$C$153,N10&gt;0),"X"," "),IF(AND(I10-L10&gt;=Summary!$C$153,K10-N10&gt;Summary!$C$153,N10&lt;0),"X"," ")))</f>
        <v> 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X</v>
      </c>
      <c r="V10" s="0" t="str">
        <f aca="false">IF(S10="X",L10-I10," ")</f>
        <v> </v>
      </c>
      <c r="W10" s="0"/>
      <c r="X10" s="0"/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500</v>
      </c>
      <c r="D11" s="86" t="n">
        <v>579</v>
      </c>
      <c r="E11" s="86" t="n">
        <v>-79</v>
      </c>
      <c r="F11" s="85" t="n">
        <v>500</v>
      </c>
      <c r="G11" s="86" t="n">
        <v>629</v>
      </c>
      <c r="H11" s="86" t="n">
        <v>-129</v>
      </c>
      <c r="I11" s="85" t="n">
        <v>500</v>
      </c>
      <c r="J11" s="86" t="n">
        <v>591</v>
      </c>
      <c r="K11" s="86" t="n">
        <v>-91</v>
      </c>
      <c r="L11" s="85" t="n">
        <v>500</v>
      </c>
      <c r="M11" s="86" t="n">
        <v>529</v>
      </c>
      <c r="N11" s="86" t="n">
        <v>-29</v>
      </c>
      <c r="O11" s="85" t="n">
        <f aca="false">K11+H11+E11</f>
        <v>-299</v>
      </c>
      <c r="P11" s="87" t="n">
        <f aca="false">O11/(J11+G11+D11+1)</f>
        <v>-0.166111111111111</v>
      </c>
      <c r="Q11" s="88"/>
      <c r="R11" s="89" t="str">
        <f aca="false">IF($C$4="High Inventory",IF(AND(O11&gt;=Summary!$C$149,P11&gt;=Summary!$C$150),"X"," "),IF(AND(O11&lt;=-Summary!$C$149,P11&lt;=-Summary!$C$150),"X"," "))</f>
        <v> </v>
      </c>
      <c r="S11" s="90" t="str">
        <f aca="false">IF($C$5="System-Wide"," ",IF($C$4="High Inventory",IF(AND(L11-I11&gt;=Summary!$C$153,N11-K11&gt;Summary!$C$153,N11&gt;0),"X"," "),IF(AND(I11-L11&gt;=Summary!$C$153,K11-N11&gt;Summary!$C$153,N11&lt;0),"X"," ")))</f>
        <v> 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  <c r="W11" s="0"/>
      <c r="X11" s="0"/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106</v>
      </c>
      <c r="E12" s="86" t="n">
        <v>-6</v>
      </c>
      <c r="F12" s="85" t="n">
        <v>100</v>
      </c>
      <c r="G12" s="86" t="n">
        <v>107</v>
      </c>
      <c r="H12" s="86" t="n">
        <v>-7</v>
      </c>
      <c r="I12" s="85" t="n">
        <v>100</v>
      </c>
      <c r="J12" s="86" t="n">
        <v>105</v>
      </c>
      <c r="K12" s="86" t="n">
        <v>-5</v>
      </c>
      <c r="L12" s="85" t="n">
        <v>100</v>
      </c>
      <c r="M12" s="86" t="n">
        <v>98</v>
      </c>
      <c r="N12" s="86" t="n">
        <v>2</v>
      </c>
      <c r="O12" s="85" t="n">
        <f aca="false">K12+H12+E12</f>
        <v>-18</v>
      </c>
      <c r="P12" s="87" t="n">
        <f aca="false">O12/(J12+G12+D12+1)</f>
        <v>-0.0564263322884013</v>
      </c>
      <c r="Q12" s="88"/>
      <c r="R12" s="89" t="str">
        <f aca="false">IF($C$4="High Inventory",IF(AND(O12&gt;=Summary!$C$149,P12&gt;=Summary!$C$150),"X"," "),IF(AND(O12&lt;=-Summary!$C$149,P12&lt;=-Summary!$C$150),"X"," "))</f>
        <v> </v>
      </c>
      <c r="S12" s="90" t="str">
        <f aca="false">IF($C$5="System-Wide"," ",IF($C$4="High Inventory",IF(AND(L12-I12&gt;=Summary!$C$153,N12-K12&gt;Summary!$C$153,N12&gt;0),"X"," "),IF(AND(I12-L12&gt;=Summary!$C$153,K12-N12&gt;Summary!$C$153,N12&lt;0),"X"," ")))</f>
        <v> 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  <c r="W12" s="0"/>
      <c r="X12" s="0"/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1263</v>
      </c>
      <c r="D13" s="86" t="n">
        <v>1065</v>
      </c>
      <c r="E13" s="86" t="n">
        <v>198</v>
      </c>
      <c r="F13" s="85" t="n">
        <v>1466</v>
      </c>
      <c r="G13" s="86" t="n">
        <v>1066</v>
      </c>
      <c r="H13" s="86" t="n">
        <v>400</v>
      </c>
      <c r="I13" s="85" t="n">
        <v>1466</v>
      </c>
      <c r="J13" s="86" t="n">
        <v>1041</v>
      </c>
      <c r="K13" s="86" t="n">
        <v>425</v>
      </c>
      <c r="L13" s="85" t="n">
        <v>993</v>
      </c>
      <c r="M13" s="86" t="n">
        <v>949</v>
      </c>
      <c r="N13" s="86" t="n">
        <v>44</v>
      </c>
      <c r="O13" s="85" t="n">
        <f aca="false">K13+H13+E13</f>
        <v>1023</v>
      </c>
      <c r="P13" s="87" t="n">
        <f aca="false">O13/(J13+G13+D13+1)</f>
        <v>0.322407815947053</v>
      </c>
      <c r="Q13" s="88"/>
      <c r="R13" s="89" t="str">
        <f aca="false">IF($C$4="High Inventory",IF(AND(O13&gt;=Summary!$C$149,P13&gt;=Summary!$C$150),"X"," "),IF(AND(O13&lt;=-Summary!$C$149,P13&lt;=-Summary!$C$150),"X"," "))</f>
        <v> </v>
      </c>
      <c r="S13" s="90" t="str">
        <f aca="false">IF($C$5="System-Wide"," ",IF($C$4="High Inventory",IF(AND(L13-I13&gt;=Summary!$C$153,N13-K13&gt;Summary!$C$153,N13&gt;0),"X"," "),IF(AND(I13-L13&gt;=Summary!$C$153,K13-N13&gt;Summary!$C$153,N13&lt;0),"X"," ")))</f>
        <v> 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X</v>
      </c>
      <c r="V13" s="0" t="str">
        <f aca="false">IF(S13="X",L13-I13," ")</f>
        <v> </v>
      </c>
      <c r="W13" s="0"/>
      <c r="X13" s="0"/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572</v>
      </c>
      <c r="D14" s="86" t="n">
        <v>515</v>
      </c>
      <c r="E14" s="86" t="n">
        <v>57</v>
      </c>
      <c r="F14" s="85" t="n">
        <v>586</v>
      </c>
      <c r="G14" s="86" t="n">
        <v>518</v>
      </c>
      <c r="H14" s="86" t="n">
        <v>68</v>
      </c>
      <c r="I14" s="85" t="n">
        <v>586</v>
      </c>
      <c r="J14" s="86" t="n">
        <v>513</v>
      </c>
      <c r="K14" s="86" t="n">
        <v>73</v>
      </c>
      <c r="L14" s="85" t="n">
        <v>586</v>
      </c>
      <c r="M14" s="86" t="n">
        <v>494</v>
      </c>
      <c r="N14" s="86" t="n">
        <v>92</v>
      </c>
      <c r="O14" s="85" t="n">
        <f aca="false">K14+H14+E14</f>
        <v>198</v>
      </c>
      <c r="P14" s="87" t="n">
        <f aca="false">O14/(J14+G14+D14+1)</f>
        <v>0.127989657401422</v>
      </c>
      <c r="Q14" s="88"/>
      <c r="R14" s="89" t="str">
        <f aca="false">IF($C$4="High Inventory",IF(AND(O14&gt;=Summary!$C$149,P14&gt;=Summary!$C$150),"X"," "),IF(AND(O14&lt;=-Summary!$C$149,P14&lt;=-Summary!$C$150),"X"," "))</f>
        <v> </v>
      </c>
      <c r="S14" s="90" t="str">
        <f aca="false">IF($C$5="System-Wide"," ",IF($C$4="High Inventory",IF(AND(L14-I14&gt;=Summary!$C$153,N14-K14&gt;Summary!$C$153,N14&gt;0),"X"," "),IF(AND(I14-L14&gt;=Summary!$C$153,K14-N14&gt;Summary!$C$153,N14&lt;0),"X"," ")))</f>
        <v> 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X</v>
      </c>
      <c r="V14" s="0" t="str">
        <f aca="false">IF(S14="X",L14-I14," ")</f>
        <v> </v>
      </c>
      <c r="W14" s="0"/>
      <c r="X14" s="0"/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3398</v>
      </c>
      <c r="D15" s="86" t="n">
        <v>2992</v>
      </c>
      <c r="E15" s="86" t="n">
        <v>406</v>
      </c>
      <c r="F15" s="85" t="n">
        <v>3398</v>
      </c>
      <c r="G15" s="86" t="n">
        <v>3011</v>
      </c>
      <c r="H15" s="86" t="n">
        <v>387</v>
      </c>
      <c r="I15" s="85" t="n">
        <v>3398</v>
      </c>
      <c r="J15" s="86" t="n">
        <v>2972</v>
      </c>
      <c r="K15" s="86" t="n">
        <v>426</v>
      </c>
      <c r="L15" s="85" t="n">
        <v>2972</v>
      </c>
      <c r="M15" s="86" t="n">
        <v>2842</v>
      </c>
      <c r="N15" s="86" t="n">
        <v>130</v>
      </c>
      <c r="O15" s="85" t="n">
        <f aca="false">K15+H15+E15</f>
        <v>1219</v>
      </c>
      <c r="P15" s="87" t="n">
        <f aca="false">O15/(J15+G15+D15+1)</f>
        <v>0.135806595365419</v>
      </c>
      <c r="Q15" s="88"/>
      <c r="R15" s="89" t="str">
        <f aca="false">IF($C$4="High Inventory",IF(AND(O15&gt;=Summary!$C$149,P15&gt;=Summary!$C$150),"X"," "),IF(AND(O15&lt;=-Summary!$C$149,P15&lt;=-Summary!$C$150),"X"," "))</f>
        <v> </v>
      </c>
      <c r="S15" s="90" t="str">
        <f aca="false">IF($C$5="System-Wide"," ",IF($C$4="High Inventory",IF(AND(L15-I15&gt;=Summary!$C$153,N15-K15&gt;Summary!$C$153,N15&gt;0),"X"," "),IF(AND(I15-L15&gt;=Summary!$C$153,K15-N15&gt;Summary!$C$153,N15&lt;0),"X"," ")))</f>
        <v> 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  <c r="W15" s="0"/>
      <c r="X15" s="0"/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5000</v>
      </c>
      <c r="D16" s="86" t="n">
        <v>6082</v>
      </c>
      <c r="E16" s="86" t="n">
        <v>-1082</v>
      </c>
      <c r="F16" s="85" t="n">
        <v>5000</v>
      </c>
      <c r="G16" s="86" t="n">
        <v>6154</v>
      </c>
      <c r="H16" s="86" t="n">
        <v>-1154</v>
      </c>
      <c r="I16" s="85" t="n">
        <v>5000</v>
      </c>
      <c r="J16" s="86" t="n">
        <v>6064</v>
      </c>
      <c r="K16" s="86" t="n">
        <v>-1064</v>
      </c>
      <c r="L16" s="85" t="n">
        <v>5000</v>
      </c>
      <c r="M16" s="86" t="n">
        <v>5802</v>
      </c>
      <c r="N16" s="86" t="n">
        <v>-802</v>
      </c>
      <c r="O16" s="85" t="n">
        <f aca="false">K16+H16+E16</f>
        <v>-3300</v>
      </c>
      <c r="P16" s="87" t="n">
        <f aca="false">O16/(J16+G16+D16+1)</f>
        <v>-0.180318015408994</v>
      </c>
      <c r="Q16" s="88"/>
      <c r="R16" s="89" t="str">
        <f aca="false">IF($C$4="High Inventory",IF(AND(O16&gt;=Summary!$C$149,P16&gt;=Summary!$C$150),"X"," "),IF(AND(O16&lt;=-Summary!$C$149,P16&lt;=-Summary!$C$150),"X"," "))</f>
        <v> </v>
      </c>
      <c r="S16" s="90" t="str">
        <f aca="false">IF($C$5="System-Wide"," ",IF($C$4="High Inventory",IF(AND(L16-I16&gt;=Summary!$C$153,N16-K16&gt;Summary!$C$153,N16&gt;0),"X"," "),IF(AND(I16-L16&gt;=Summary!$C$153,K16-N16&gt;Summary!$C$153,N16&lt;0),"X"," ")))</f>
        <v> 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  <c r="W16" s="0"/>
      <c r="X16" s="0"/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400</v>
      </c>
      <c r="D17" s="86" t="n">
        <v>349</v>
      </c>
      <c r="E17" s="86" t="n">
        <v>51</v>
      </c>
      <c r="F17" s="85" t="n">
        <v>205</v>
      </c>
      <c r="G17" s="86" t="n">
        <v>351</v>
      </c>
      <c r="H17" s="86" t="n">
        <v>-146</v>
      </c>
      <c r="I17" s="85" t="n">
        <v>300</v>
      </c>
      <c r="J17" s="86" t="n">
        <v>347</v>
      </c>
      <c r="K17" s="86" t="n">
        <v>-47</v>
      </c>
      <c r="L17" s="85" t="n">
        <v>300</v>
      </c>
      <c r="M17" s="86" t="n">
        <v>333</v>
      </c>
      <c r="N17" s="86" t="n">
        <v>-33</v>
      </c>
      <c r="O17" s="85" t="n">
        <f aca="false">K17+H17+E17</f>
        <v>-142</v>
      </c>
      <c r="P17" s="87" t="n">
        <f aca="false">O17/(J17+G17+D17+1)</f>
        <v>-0.135496183206107</v>
      </c>
      <c r="Q17" s="88"/>
      <c r="R17" s="89" t="str">
        <f aca="false">IF($C$4="High Inventory",IF(AND(O17&gt;=Summary!$C$149,P17&gt;=Summary!$C$150),"X"," "),IF(AND(O17&lt;=-Summary!$C$149,P17&lt;=-Summary!$C$150),"X"," "))</f>
        <v> </v>
      </c>
      <c r="S17" s="90" t="str">
        <f aca="false">IF($C$5="System-Wide"," ",IF($C$4="High Inventory",IF(AND(L17-I17&gt;=Summary!$C$153,N17-K17&gt;Summary!$C$153,N17&gt;0),"X"," "),IF(AND(I17-L17&gt;=Summary!$C$153,K17-N17&gt;Summary!$C$153,N17&lt;0),"X"," ")))</f>
        <v> 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  <c r="W17" s="0"/>
      <c r="X17" s="0"/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4345</v>
      </c>
      <c r="D18" s="86" t="n">
        <v>3287</v>
      </c>
      <c r="E18" s="86" t="n">
        <v>1058</v>
      </c>
      <c r="F18" s="85" t="n">
        <v>4349</v>
      </c>
      <c r="G18" s="86" t="n">
        <v>3294</v>
      </c>
      <c r="H18" s="86" t="n">
        <v>1055</v>
      </c>
      <c r="I18" s="85" t="n">
        <v>4350</v>
      </c>
      <c r="J18" s="86" t="n">
        <v>3266</v>
      </c>
      <c r="K18" s="86" t="n">
        <v>1084</v>
      </c>
      <c r="L18" s="85" t="n">
        <v>4346</v>
      </c>
      <c r="M18" s="86" t="n">
        <v>3163</v>
      </c>
      <c r="N18" s="86" t="n">
        <v>1183</v>
      </c>
      <c r="O18" s="85" t="n">
        <f aca="false">K18+H18+E18</f>
        <v>3197</v>
      </c>
      <c r="P18" s="87" t="n">
        <f aca="false">O18/(J18+G18+D18+1)</f>
        <v>0.324634443541836</v>
      </c>
      <c r="Q18" s="88"/>
      <c r="R18" s="89" t="str">
        <f aca="false">IF($C$4="High Inventory",IF(AND(O18&gt;=Summary!$C$149,P18&gt;=Summary!$C$150),"X"," "),IF(AND(O18&lt;=-Summary!$C$149,P18&lt;=-Summary!$C$150),"X"," "))</f>
        <v> </v>
      </c>
      <c r="S18" s="90" t="str">
        <f aca="false">IF($C$5="System-Wide"," ",IF($C$4="High Inventory",IF(AND(L18-I18&gt;=Summary!$C$153,N18-K18&gt;Summary!$C$153,N18&gt;0),"X"," "),IF(AND(I18-L18&gt;=Summary!$C$153,K18-N18&gt;Summary!$C$153,N18&lt;0),"X"," ")))</f>
        <v> 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X</v>
      </c>
      <c r="V18" s="0" t="str">
        <f aca="false">IF(S18="X",L18-I18," ")</f>
        <v> </v>
      </c>
      <c r="W18" s="0"/>
      <c r="X18" s="0"/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8826</v>
      </c>
      <c r="D19" s="86" t="n">
        <v>2951</v>
      </c>
      <c r="E19" s="86" t="n">
        <v>5875</v>
      </c>
      <c r="F19" s="85" t="n">
        <v>3826</v>
      </c>
      <c r="G19" s="86" t="n">
        <v>3017</v>
      </c>
      <c r="H19" s="86" t="n">
        <v>809</v>
      </c>
      <c r="I19" s="85" t="n">
        <v>3826</v>
      </c>
      <c r="J19" s="86" t="n">
        <v>2907</v>
      </c>
      <c r="K19" s="86" t="n">
        <v>919</v>
      </c>
      <c r="L19" s="85" t="n">
        <v>2681</v>
      </c>
      <c r="M19" s="86" t="n">
        <v>2564</v>
      </c>
      <c r="N19" s="86" t="n">
        <v>117</v>
      </c>
      <c r="O19" s="85" t="n">
        <f aca="false">K19+H19+E19</f>
        <v>7603</v>
      </c>
      <c r="P19" s="87" t="n">
        <f aca="false">O19/(J19+G19+D19+1)</f>
        <v>0.856579540333484</v>
      </c>
      <c r="Q19" s="88"/>
      <c r="R19" s="89" t="str">
        <f aca="false">IF($C$4="High Inventory",IF(AND(O19&gt;=Summary!$C$149,P19&gt;=Summary!$C$150),"X"," "),IF(AND(O19&lt;=-Summary!$C$149,P19&lt;=-Summary!$C$150),"X"," "))</f>
        <v>X</v>
      </c>
      <c r="S19" s="90" t="str">
        <f aca="false">IF($C$5="System-Wide"," ",IF($C$4="High Inventory",IF(AND(L19-I19&gt;=Summary!$C$153,N19-K19&gt;Summary!$C$153,N19&gt;0),"X"," "),IF(AND(I19-L19&gt;=Summary!$C$153,K19-N19&gt;Summary!$C$153,N19&lt;0),"X"," ")))</f>
        <v> </v>
      </c>
      <c r="T19" s="115" t="str">
        <f aca="false">IF($C$4="High Inventory",IF(AND($O19&gt;=Summary!$C$149,$P19&gt;=0%),"X"," "),IF(AND($O19&lt;=-Summary!$C$149,$P19&lt;=0%),"X"," "))</f>
        <v>X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  <c r="W19" s="0"/>
      <c r="X19" s="0"/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451544</v>
      </c>
      <c r="D20" s="86" t="n">
        <v>415873</v>
      </c>
      <c r="E20" s="86" t="n">
        <v>35671</v>
      </c>
      <c r="F20" s="85" t="n">
        <v>454365</v>
      </c>
      <c r="G20" s="86" t="n">
        <v>420819</v>
      </c>
      <c r="H20" s="86" t="n">
        <v>33546</v>
      </c>
      <c r="I20" s="85" t="n">
        <v>401625</v>
      </c>
      <c r="J20" s="86" t="n">
        <v>405647</v>
      </c>
      <c r="K20" s="86" t="n">
        <v>-4022</v>
      </c>
      <c r="L20" s="85" t="n">
        <v>374572</v>
      </c>
      <c r="M20" s="86" t="n">
        <v>351884</v>
      </c>
      <c r="N20" s="86" t="n">
        <v>22688</v>
      </c>
      <c r="O20" s="85" t="n">
        <f aca="false">K20+H20+E20</f>
        <v>65195</v>
      </c>
      <c r="P20" s="87" t="n">
        <f aca="false">O20/(J20+G20+D20+1)</f>
        <v>0.0524775826263342</v>
      </c>
      <c r="Q20" s="88"/>
      <c r="R20" s="89" t="str">
        <f aca="false">IF($C$4="High Inventory",IF(AND(O20&gt;=Summary!$C$149,P20&gt;=Summary!$C$150),"X"," "),IF(AND(O20&lt;=-Summary!$C$149,P20&lt;=-Summary!$C$150),"X"," "))</f>
        <v> </v>
      </c>
      <c r="S20" s="90" t="str">
        <f aca="false">IF($C$5="System-Wide"," ",IF($C$4="High Inventory",IF(AND(L20-I20&gt;=Summary!$C$153,N20-K20&gt;Summary!$C$153,N20&gt;0),"X"," "),IF(AND(I20-L20&gt;=Summary!$C$153,K20-N20&gt;Summary!$C$153,N20&lt;0),"X"," ")))</f>
        <v> 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  <c r="W20" s="0"/>
      <c r="X20" s="0"/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1044</v>
      </c>
      <c r="D21" s="86" t="n">
        <v>1150</v>
      </c>
      <c r="E21" s="86" t="n">
        <v>-106</v>
      </c>
      <c r="F21" s="85" t="n">
        <v>1044</v>
      </c>
      <c r="G21" s="86" t="n">
        <v>1158</v>
      </c>
      <c r="H21" s="86" t="n">
        <v>-114</v>
      </c>
      <c r="I21" s="85" t="n">
        <v>1044</v>
      </c>
      <c r="J21" s="86" t="n">
        <v>1134</v>
      </c>
      <c r="K21" s="86" t="n">
        <v>-90</v>
      </c>
      <c r="L21" s="85" t="n">
        <v>1044</v>
      </c>
      <c r="M21" s="86" t="n">
        <v>1046</v>
      </c>
      <c r="N21" s="86" t="n">
        <v>-2</v>
      </c>
      <c r="O21" s="85" t="n">
        <f aca="false">K21+H21+E21</f>
        <v>-310</v>
      </c>
      <c r="P21" s="87" t="n">
        <f aca="false">O21/(J21+G21+D21+1)</f>
        <v>-0.0900377577693872</v>
      </c>
      <c r="Q21" s="88"/>
      <c r="R21" s="89" t="str">
        <f aca="false">IF($C$4="High Inventory",IF(AND(O21&gt;=Summary!$C$149,P21&gt;=Summary!$C$150),"X"," "),IF(AND(O21&lt;=-Summary!$C$149,P21&lt;=-Summary!$C$150),"X"," "))</f>
        <v> </v>
      </c>
      <c r="S21" s="90" t="str">
        <f aca="false">IF($C$5="System-Wide"," ",IF($C$4="High Inventory",IF(AND(L21-I21&gt;=Summary!$C$153,N21-K21&gt;Summary!$C$153,N21&gt;0),"X"," "),IF(AND(I21-L21&gt;=Summary!$C$153,K21-N21&gt;Summary!$C$153,N21&lt;0),"X"," ")))</f>
        <v> 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  <c r="W21" s="0"/>
      <c r="X21" s="0"/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750</v>
      </c>
      <c r="D22" s="86" t="n">
        <v>553</v>
      </c>
      <c r="E22" s="86" t="n">
        <v>197</v>
      </c>
      <c r="F22" s="85" t="n">
        <v>750</v>
      </c>
      <c r="G22" s="86" t="n">
        <v>565</v>
      </c>
      <c r="H22" s="86" t="n">
        <v>185</v>
      </c>
      <c r="I22" s="85" t="n">
        <v>750</v>
      </c>
      <c r="J22" s="86" t="n">
        <v>537</v>
      </c>
      <c r="K22" s="86" t="n">
        <v>213</v>
      </c>
      <c r="L22" s="85" t="n">
        <v>467</v>
      </c>
      <c r="M22" s="86" t="n">
        <v>438</v>
      </c>
      <c r="N22" s="86" t="n">
        <v>29</v>
      </c>
      <c r="O22" s="85" t="n">
        <f aca="false">K22+H22+E22</f>
        <v>595</v>
      </c>
      <c r="P22" s="87" t="n">
        <f aca="false">O22/(J22+G22+D22+1)</f>
        <v>0.359299516908213</v>
      </c>
      <c r="Q22" s="88"/>
      <c r="R22" s="89" t="str">
        <f aca="false">IF($C$4="High Inventory",IF(AND(O22&gt;=Summary!$C$149,P22&gt;=Summary!$C$150),"X"," "),IF(AND(O22&lt;=-Summary!$C$149,P22&lt;=-Summary!$C$150),"X"," "))</f>
        <v> </v>
      </c>
      <c r="S22" s="90" t="str">
        <f aca="false">IF($C$5="System-Wide"," ",IF($C$4="High Inventory",IF(AND(L22-I22&gt;=Summary!$C$153,N22-K22&gt;Summary!$C$153,N22&gt;0),"X"," "),IF(AND(I22-L22&gt;=Summary!$C$153,K22-N22&gt;Summary!$C$153,N22&lt;0),"X"," ")))</f>
        <v> 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  <c r="W22" s="0"/>
      <c r="X22" s="0"/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350</v>
      </c>
      <c r="D23" s="86" t="n">
        <v>365</v>
      </c>
      <c r="E23" s="86" t="n">
        <v>-15</v>
      </c>
      <c r="F23" s="85" t="n">
        <v>350</v>
      </c>
      <c r="G23" s="86" t="n">
        <v>372</v>
      </c>
      <c r="H23" s="86" t="n">
        <v>-22</v>
      </c>
      <c r="I23" s="85" t="n">
        <v>350</v>
      </c>
      <c r="J23" s="86" t="n">
        <v>360</v>
      </c>
      <c r="K23" s="86" t="n">
        <v>-10</v>
      </c>
      <c r="L23" s="85" t="n">
        <v>328</v>
      </c>
      <c r="M23" s="86" t="n">
        <v>314</v>
      </c>
      <c r="N23" s="86" t="n">
        <v>14</v>
      </c>
      <c r="O23" s="85" t="n">
        <f aca="false">K23+H23+E23</f>
        <v>-47</v>
      </c>
      <c r="P23" s="87" t="n">
        <f aca="false">O23/(J23+G23+D23+1)</f>
        <v>-0.0428051001821494</v>
      </c>
      <c r="Q23" s="88"/>
      <c r="R23" s="89" t="str">
        <f aca="false">IF($C$4="High Inventory",IF(AND(O23&gt;=Summary!$C$149,P23&gt;=Summary!$C$150),"X"," "),IF(AND(O23&lt;=-Summary!$C$149,P23&lt;=-Summary!$C$150),"X"," "))</f>
        <v> </v>
      </c>
      <c r="S23" s="90" t="str">
        <f aca="false">IF($C$5="System-Wide"," ",IF($C$4="High Inventory",IF(AND(L23-I23&gt;=Summary!$C$153,N23-K23&gt;Summary!$C$153,N23&gt;0),"X"," "),IF(AND(I23-L23&gt;=Summary!$C$153,K23-N23&gt;Summary!$C$153,N23&lt;0),"X"," ")))</f>
        <v> 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  <c r="W23" s="0"/>
      <c r="X23" s="0"/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59809</v>
      </c>
      <c r="D24" s="86" t="n">
        <v>46571</v>
      </c>
      <c r="E24" s="86" t="n">
        <v>13238</v>
      </c>
      <c r="F24" s="85" t="n">
        <v>61269</v>
      </c>
      <c r="G24" s="86" t="n">
        <v>46917</v>
      </c>
      <c r="H24" s="86" t="n">
        <v>14352</v>
      </c>
      <c r="I24" s="85" t="n">
        <v>42102</v>
      </c>
      <c r="J24" s="86" t="n">
        <v>44177</v>
      </c>
      <c r="K24" s="86" t="n">
        <v>-2075</v>
      </c>
      <c r="L24" s="85" t="n">
        <v>46510</v>
      </c>
      <c r="M24" s="86" t="n">
        <v>37891</v>
      </c>
      <c r="N24" s="86" t="n">
        <v>8619</v>
      </c>
      <c r="O24" s="85" t="n">
        <f aca="false">K24+H24+E24</f>
        <v>25515</v>
      </c>
      <c r="P24" s="87" t="n">
        <f aca="false">O24/(J24+G24+D24+1)</f>
        <v>0.185339880580536</v>
      </c>
      <c r="Q24" s="88"/>
      <c r="R24" s="89" t="str">
        <f aca="false">IF($C$4="High Inventory",IF(AND(O24&gt;=Summary!$C$149,P24&gt;=Summary!$C$150),"X"," "),IF(AND(O24&lt;=-Summary!$C$149,P24&lt;=-Summary!$C$150),"X"," "))</f>
        <v>X</v>
      </c>
      <c r="S24" s="90" t="str">
        <f aca="false">IF($C$5="System-Wide"," ",IF($C$4="High Inventory",IF(AND(L24-I24&gt;=Summary!$C$153,N24-K24&gt;Summary!$C$153,N24&gt;0),"X"," "),IF(AND(I24-L24&gt;=Summary!$C$153,K24-N24&gt;Summary!$C$153,N24&lt;0),"X"," ")))</f>
        <v> 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X</v>
      </c>
      <c r="V24" s="0" t="str">
        <f aca="false">IF(S24="X",L24-I24," ")</f>
        <v> </v>
      </c>
      <c r="W24" s="0"/>
      <c r="X24" s="0"/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21739</v>
      </c>
      <c r="D25" s="86" t="n">
        <v>23710</v>
      </c>
      <c r="E25" s="86" t="n">
        <v>-1971</v>
      </c>
      <c r="F25" s="85" t="n">
        <v>26473</v>
      </c>
      <c r="G25" s="86" t="n">
        <v>24694</v>
      </c>
      <c r="H25" s="86" t="n">
        <v>1779</v>
      </c>
      <c r="I25" s="85" t="n">
        <v>26473</v>
      </c>
      <c r="J25" s="86" t="n">
        <v>25413</v>
      </c>
      <c r="K25" s="86" t="n">
        <v>1060</v>
      </c>
      <c r="L25" s="85" t="n">
        <v>22391</v>
      </c>
      <c r="M25" s="86" t="n">
        <v>22566</v>
      </c>
      <c r="N25" s="86" t="n">
        <v>-175</v>
      </c>
      <c r="O25" s="85" t="n">
        <f aca="false">K25+H25+E25</f>
        <v>868</v>
      </c>
      <c r="P25" s="87" t="n">
        <f aca="false">O25/(J25+G25+D25+1)</f>
        <v>0.0117586496518464</v>
      </c>
      <c r="Q25" s="118"/>
      <c r="R25" s="89" t="str">
        <f aca="false">IF($C$4="High Inventory",IF(AND(O25&gt;=Summary!$C$149,P25&gt;=Summary!$C$150),"X"," "),IF(AND(O25&lt;=-Summary!$C$149,P25&lt;=-Summary!$C$150),"X"," "))</f>
        <v> </v>
      </c>
      <c r="S25" s="90" t="str">
        <f aca="false">IF($C$5="System-Wide"," ",IF($C$4="High Inventory",IF(AND(L25-I25&gt;=Summary!$C$153,N25-K25&gt;Summary!$C$153,N25&gt;0),"X"," "),IF(AND(I25-L25&gt;=Summary!$C$153,K25-N25&gt;Summary!$C$153,N25&lt;0),"X"," ")))</f>
        <v> 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  <c r="W25" s="0"/>
      <c r="X25" s="0"/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140372</v>
      </c>
      <c r="D26" s="86" t="n">
        <v>133980</v>
      </c>
      <c r="E26" s="86" t="n">
        <v>6392</v>
      </c>
      <c r="F26" s="85" t="n">
        <v>145802</v>
      </c>
      <c r="G26" s="86" t="n">
        <v>128701</v>
      </c>
      <c r="H26" s="86" t="n">
        <v>17101</v>
      </c>
      <c r="I26" s="85" t="n">
        <v>101802</v>
      </c>
      <c r="J26" s="86" t="n">
        <v>124725</v>
      </c>
      <c r="K26" s="86" t="n">
        <v>-22923</v>
      </c>
      <c r="L26" s="85" t="n">
        <v>100802</v>
      </c>
      <c r="M26" s="86" t="n">
        <v>103578</v>
      </c>
      <c r="N26" s="86" t="n">
        <v>-2776</v>
      </c>
      <c r="O26" s="85" t="n">
        <f aca="false">K26+H26+E26</f>
        <v>570</v>
      </c>
      <c r="P26" s="87" t="n">
        <f aca="false">O26/(J26+G26+D26+1)</f>
        <v>0.00147132085894163</v>
      </c>
      <c r="Q26" s="88"/>
      <c r="R26" s="89" t="str">
        <f aca="false">IF($C$4="High Inventory",IF(AND(O26&gt;=Summary!$C$149,P26&gt;=Summary!$C$150),"X"," "),IF(AND(O26&lt;=-Summary!$C$149,P26&lt;=-Summary!$C$150),"X"," "))</f>
        <v> </v>
      </c>
      <c r="S26" s="90" t="str">
        <f aca="false">IF($C$5="System-Wide"," ",IF($C$4="High Inventory",IF(AND(L26-I26&gt;=Summary!$C$153,N26-K26&gt;Summary!$C$153,N26&gt;0),"X"," "),IF(AND(I26-L26&gt;=Summary!$C$153,K26-N26&gt;Summary!$C$153,N26&lt;0),"X"," ")))</f>
        <v> </v>
      </c>
      <c r="T26" s="115" t="str">
        <f aca="false">IF($C$4="High Inventory",IF(AND($O26&gt;=Summary!$C$149,$P26&gt;=0%),"X"," "),IF(AND($O26&lt;=-Summary!$C$149,$P26&lt;=0%),"X"," "))</f>
        <v> </v>
      </c>
      <c r="U26" s="116" t="str">
        <f aca="false">IF($C$4="High Inventory",IF(AND($O26&gt;=0,$P26&gt;=Summary!$C$150),"X"," "),IF(AND($O26&lt;=0,$P26&lt;=-Summary!$C$150),"X"," "))</f>
        <v> </v>
      </c>
      <c r="V26" s="0" t="str">
        <f aca="false">IF(S26="X",L26-I26," ")</f>
        <v> </v>
      </c>
      <c r="W26" s="0"/>
      <c r="X26" s="0"/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18286</v>
      </c>
      <c r="D27" s="86" t="n">
        <v>23671</v>
      </c>
      <c r="E27" s="86" t="n">
        <v>-5385</v>
      </c>
      <c r="F27" s="85" t="n">
        <v>48100</v>
      </c>
      <c r="G27" s="86" t="n">
        <v>23357</v>
      </c>
      <c r="H27" s="86" t="n">
        <v>24743</v>
      </c>
      <c r="I27" s="85" t="n">
        <v>33555</v>
      </c>
      <c r="J27" s="86" t="n">
        <v>22669</v>
      </c>
      <c r="K27" s="86" t="n">
        <v>10886</v>
      </c>
      <c r="L27" s="85" t="n">
        <v>15506</v>
      </c>
      <c r="M27" s="86" t="n">
        <v>14775</v>
      </c>
      <c r="N27" s="86" t="n">
        <v>731</v>
      </c>
      <c r="O27" s="85" t="n">
        <f aca="false">K27+H27+E27</f>
        <v>30244</v>
      </c>
      <c r="P27" s="87" t="n">
        <f aca="false">O27/(J27+G27+D27+1)</f>
        <v>0.433929237567793</v>
      </c>
      <c r="Q27" s="88"/>
      <c r="R27" s="89" t="str">
        <f aca="false">IF($C$4="High Inventory",IF(AND(O27&gt;=Summary!$C$149,P27&gt;=Summary!$C$150),"X"," "),IF(AND(O27&lt;=-Summary!$C$149,P27&lt;=-Summary!$C$150),"X"," "))</f>
        <v>X</v>
      </c>
      <c r="S27" s="90" t="str">
        <f aca="false">IF($C$5="System-Wide"," ",IF($C$4="High Inventory",IF(AND(L27-I27&gt;=Summary!$C$153,N27-K27&gt;Summary!$C$153,N27&gt;0),"X"," "),IF(AND(I27-L27&gt;=Summary!$C$153,K27-N27&gt;Summary!$C$153,N27&lt;0),"X"," ")))</f>
        <v> </v>
      </c>
      <c r="T27" s="115" t="str">
        <f aca="false">IF($C$4="High Inventory",IF(AND($O27&gt;=Summary!$C$149,$P27&gt;=0%),"X"," "),IF(AND($O27&lt;=-Summary!$C$149,$P27&lt;=0%),"X"," "))</f>
        <v>X</v>
      </c>
      <c r="U27" s="116" t="str">
        <f aca="false">IF($C$4="High Inventory",IF(AND($O27&gt;=0,$P27&gt;=Summary!$C$150),"X"," "),IF(AND($O27&lt;=0,$P27&lt;=-Summary!$C$150),"X"," "))</f>
        <v>X</v>
      </c>
      <c r="V27" s="0" t="str">
        <f aca="false">IF(S27="X",L27-I27," ")</f>
        <v> </v>
      </c>
      <c r="W27" s="0"/>
      <c r="X27" s="0"/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73290</v>
      </c>
      <c r="D28" s="86" t="n">
        <v>107398</v>
      </c>
      <c r="E28" s="86" t="n">
        <v>-34108</v>
      </c>
      <c r="F28" s="85" t="n">
        <v>111769</v>
      </c>
      <c r="G28" s="86" t="n">
        <v>107597</v>
      </c>
      <c r="H28" s="86" t="n">
        <v>4172</v>
      </c>
      <c r="I28" s="85" t="n">
        <v>115542</v>
      </c>
      <c r="J28" s="86" t="n">
        <v>93369</v>
      </c>
      <c r="K28" s="86" t="n">
        <v>22173</v>
      </c>
      <c r="L28" s="85" t="n">
        <v>124535</v>
      </c>
      <c r="M28" s="86" t="n">
        <v>101701</v>
      </c>
      <c r="N28" s="86" t="n">
        <v>22834</v>
      </c>
      <c r="O28" s="85" t="n">
        <f aca="false">K28+H28+E28</f>
        <v>-7763</v>
      </c>
      <c r="P28" s="87" t="n">
        <f aca="false">O28/(J28+G28+D28+1)</f>
        <v>-0.0251747117863571</v>
      </c>
      <c r="Q28" s="88"/>
      <c r="R28" s="89" t="str">
        <f aca="false">IF($C$4="High Inventory",IF(AND(O28&gt;=Summary!$C$149,P28&gt;=Summary!$C$150),"X"," "),IF(AND(O28&lt;=-Summary!$C$149,P28&lt;=-Summary!$C$150),"X"," "))</f>
        <v> </v>
      </c>
      <c r="S28" s="90" t="str">
        <f aca="false">IF($C$5="System-Wide"," ",IF($C$4="High Inventory",IF(AND(L28-I28&gt;=Summary!$C$153,N28-K28&gt;Summary!$C$153,N28&gt;0),"X"," "),IF(AND(I28-L28&gt;=Summary!$C$153,K28-N28&gt;Summary!$C$153,N28&lt;0),"X"," ")))</f>
        <v> 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  <c r="W28" s="0"/>
      <c r="X28" s="0"/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5000</v>
      </c>
      <c r="D29" s="86" t="n">
        <v>15566</v>
      </c>
      <c r="E29" s="86" t="n">
        <v>-10566</v>
      </c>
      <c r="F29" s="85" t="n">
        <v>22000</v>
      </c>
      <c r="G29" s="86" t="n">
        <v>27990</v>
      </c>
      <c r="H29" s="86" t="n">
        <v>-5990</v>
      </c>
      <c r="I29" s="85" t="n">
        <v>34901</v>
      </c>
      <c r="J29" s="86" t="n">
        <v>24943</v>
      </c>
      <c r="K29" s="86" t="n">
        <v>9958</v>
      </c>
      <c r="L29" s="85" t="n">
        <v>15000</v>
      </c>
      <c r="M29" s="86" t="n">
        <v>15566</v>
      </c>
      <c r="N29" s="86" t="n">
        <v>-566</v>
      </c>
      <c r="O29" s="85" t="n">
        <f aca="false">K29+H29+E29</f>
        <v>-6598</v>
      </c>
      <c r="P29" s="87" t="n">
        <f aca="false">O29/(J29+G29+D29+1)</f>
        <v>-0.0963211678832117</v>
      </c>
      <c r="Q29" s="118"/>
      <c r="R29" s="89" t="str">
        <f aca="false">IF($C$4="High Inventory",IF(AND(O29&gt;=Summary!$C$149,P29&gt;=Summary!$C$150),"X"," "),IF(AND(O29&lt;=-Summary!$C$149,P29&lt;=-Summary!$C$150),"X"," "))</f>
        <v> </v>
      </c>
      <c r="S29" s="90" t="str">
        <f aca="false">IF($C$5="System-Wide"," ",IF($C$4="High Inventory",IF(AND(L29-I29&gt;=Summary!$C$153,N29-K29&gt;Summary!$C$153,N29&gt;0),"X"," "),IF(AND(I29-L29&gt;=Summary!$C$153,K29-N29&gt;Summary!$C$153,N29&lt;0),"X"," ")))</f>
        <v> </v>
      </c>
      <c r="T29" s="115" t="str">
        <f aca="false">IF($C$4="High Inventory",IF(AND($O29&gt;=Summary!$C$149,$P29&gt;=0%),"X"," "),IF(AND($O29&lt;=-Summary!$C$149,$P29&lt;=0%),"X"," "))</f>
        <v> </v>
      </c>
      <c r="U29" s="116" t="str">
        <f aca="false">IF($C$4="High Inventory",IF(AND($O29&gt;=0,$P29&gt;=Summary!$C$150),"X"," "),IF(AND($O29&lt;=0,$P29&lt;=-Summary!$C$150),"X"," "))</f>
        <v> </v>
      </c>
      <c r="V29" s="0" t="str">
        <f aca="false">IF(S29="X",L29-I29," ")</f>
        <v> </v>
      </c>
      <c r="W29" s="0"/>
      <c r="X29" s="0"/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449342</v>
      </c>
      <c r="D30" s="86" t="n">
        <v>417393</v>
      </c>
      <c r="E30" s="86" t="n">
        <v>31949</v>
      </c>
      <c r="F30" s="85" t="n">
        <v>418938</v>
      </c>
      <c r="G30" s="86" t="n">
        <v>438831</v>
      </c>
      <c r="H30" s="86" t="n">
        <v>-19893</v>
      </c>
      <c r="I30" s="85" t="n">
        <v>481615</v>
      </c>
      <c r="J30" s="86" t="n">
        <v>441674</v>
      </c>
      <c r="K30" s="86" t="n">
        <v>39941</v>
      </c>
      <c r="L30" s="85" t="n">
        <v>445361</v>
      </c>
      <c r="M30" s="86" t="n">
        <v>416074</v>
      </c>
      <c r="N30" s="86" t="n">
        <v>29287</v>
      </c>
      <c r="O30" s="85" t="n">
        <f aca="false">K30+H30+E30</f>
        <v>51997</v>
      </c>
      <c r="P30" s="87" t="n">
        <f aca="false">O30/(J30+G30+D30+1)</f>
        <v>0.0400624393731716</v>
      </c>
      <c r="Q30" s="88"/>
      <c r="R30" s="89" t="str">
        <f aca="false">IF($C$4="High Inventory",IF(AND(O30&gt;=Summary!$C$149,P30&gt;=Summary!$C$150),"X"," "),IF(AND(O30&lt;=-Summary!$C$149,P30&lt;=-Summary!$C$150),"X"," "))</f>
        <v> </v>
      </c>
      <c r="S30" s="90" t="str">
        <f aca="false">IF($C$5="System-Wide"," ",IF($C$4="High Inventory",IF(AND(L30-I30&gt;=Summary!$C$153,N30-K30&gt;Summary!$C$153,N30&gt;0),"X"," "),IF(AND(I30-L30&gt;=Summary!$C$153,K30-N30&gt;Summary!$C$153,N30&lt;0),"X"," ")))</f>
        <v> 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  <c r="W30" s="0"/>
      <c r="X30" s="0"/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24471</v>
      </c>
      <c r="D31" s="86" t="n">
        <v>30665</v>
      </c>
      <c r="E31" s="86" t="n">
        <v>-6194</v>
      </c>
      <c r="F31" s="85" t="n">
        <v>28694</v>
      </c>
      <c r="G31" s="86" t="n">
        <v>29271</v>
      </c>
      <c r="H31" s="86" t="n">
        <v>-577</v>
      </c>
      <c r="I31" s="85" t="n">
        <v>45944</v>
      </c>
      <c r="J31" s="86" t="n">
        <v>28604</v>
      </c>
      <c r="K31" s="86" t="n">
        <v>17340</v>
      </c>
      <c r="L31" s="85" t="n">
        <v>24471</v>
      </c>
      <c r="M31" s="86" t="n">
        <v>24231</v>
      </c>
      <c r="N31" s="86" t="n">
        <v>240</v>
      </c>
      <c r="O31" s="85" t="n">
        <f aca="false">K31+H31+E31</f>
        <v>10569</v>
      </c>
      <c r="P31" s="87" t="n">
        <f aca="false">O31/(J31+G31+D31+1)</f>
        <v>0.119368428185812</v>
      </c>
      <c r="Q31" s="88"/>
      <c r="R31" s="89" t="str">
        <f aca="false">IF($C$4="High Inventory",IF(AND(O31&gt;=Summary!$C$149,P31&gt;=Summary!$C$150),"X"," "),IF(AND(O31&lt;=-Summary!$C$149,P31&lt;=-Summary!$C$150),"X"," "))</f>
        <v>X</v>
      </c>
      <c r="S31" s="90" t="str">
        <f aca="false">IF($C$5="System-Wide"," ",IF($C$4="High Inventory",IF(AND(L31-I31&gt;=Summary!$C$153,N31-K31&gt;Summary!$C$153,N31&gt;0),"X"," "),IF(AND(I31-L31&gt;=Summary!$C$153,K31-N31&gt;Summary!$C$153,N31&lt;0),"X"," ")))</f>
        <v> </v>
      </c>
      <c r="T31" s="115" t="str">
        <f aca="false">IF($C$4="High Inventory",IF(AND($O31&gt;=Summary!$C$149,$P31&gt;=0%),"X"," "),IF(AND($O31&lt;=-Summary!$C$149,$P31&lt;=0%),"X"," "))</f>
        <v>X</v>
      </c>
      <c r="U31" s="116" t="str">
        <f aca="false">IF($C$4="High Inventory",IF(AND($O31&gt;=0,$P31&gt;=Summary!$C$150),"X"," "),IF(AND($O31&lt;=0,$P31&lt;=-Summary!$C$150),"X"," "))</f>
        <v>X</v>
      </c>
      <c r="V31" s="0" t="str">
        <f aca="false">IF(S31="X",L31-I31," ")</f>
        <v> </v>
      </c>
      <c r="W31" s="0"/>
      <c r="X31" s="0"/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19500</v>
      </c>
      <c r="D32" s="86" t="n">
        <v>12617</v>
      </c>
      <c r="E32" s="86" t="n">
        <v>6883</v>
      </c>
      <c r="F32" s="85" t="n">
        <v>15500</v>
      </c>
      <c r="G32" s="86" t="n">
        <v>13217</v>
      </c>
      <c r="H32" s="86" t="n">
        <v>2283</v>
      </c>
      <c r="I32" s="85" t="n">
        <v>13778</v>
      </c>
      <c r="J32" s="86" t="n">
        <v>12880</v>
      </c>
      <c r="K32" s="86" t="n">
        <v>898</v>
      </c>
      <c r="L32" s="85" t="n">
        <v>13500</v>
      </c>
      <c r="M32" s="86" t="n">
        <v>19810</v>
      </c>
      <c r="N32" s="86" t="n">
        <v>-6310</v>
      </c>
      <c r="O32" s="85" t="n">
        <f aca="false">K32+H32+E32</f>
        <v>10064</v>
      </c>
      <c r="P32" s="87" t="n">
        <f aca="false">O32/(J32+G32+D32+1)</f>
        <v>0.259950923414697</v>
      </c>
      <c r="Q32" s="88"/>
      <c r="R32" s="89" t="str">
        <f aca="false">IF($C$4="High Inventory",IF(AND(O32&gt;=Summary!$C$149,P32&gt;=Summary!$C$150),"X"," "),IF(AND(O32&lt;=-Summary!$C$149,P32&lt;=-Summary!$C$150),"X"," "))</f>
        <v>X</v>
      </c>
      <c r="S32" s="90" t="str">
        <f aca="false">IF($C$5="System-Wide"," ",IF($C$4="High Inventory",IF(AND(L32-I32&gt;=Summary!$C$153,N32-K32&gt;Summary!$C$153,N32&gt;0),"X"," "),IF(AND(I32-L32&gt;=Summary!$C$153,K32-N32&gt;Summary!$C$153,N32&lt;0),"X"," ")))</f>
        <v> 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  <c r="W32" s="0"/>
      <c r="X32" s="0"/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9728</v>
      </c>
      <c r="D33" s="134" t="n">
        <v>11104</v>
      </c>
      <c r="E33" s="134" t="n">
        <v>-1376</v>
      </c>
      <c r="F33" s="133" t="n">
        <v>9728</v>
      </c>
      <c r="G33" s="134" t="n">
        <v>11700</v>
      </c>
      <c r="H33" s="134" t="n">
        <v>-1972</v>
      </c>
      <c r="I33" s="133" t="n">
        <v>9728</v>
      </c>
      <c r="J33" s="134" t="n">
        <v>10121</v>
      </c>
      <c r="K33" s="134" t="n">
        <v>-393</v>
      </c>
      <c r="L33" s="133" t="n">
        <v>8428</v>
      </c>
      <c r="M33" s="134" t="n">
        <v>5828</v>
      </c>
      <c r="N33" s="134" t="n">
        <v>2600</v>
      </c>
      <c r="O33" s="85" t="n">
        <f aca="false">K33+H33+E33</f>
        <v>-3741</v>
      </c>
      <c r="P33" s="87" t="n">
        <f aca="false">O33/(J33+G33+D33+1)</f>
        <v>-0.11361841705643</v>
      </c>
      <c r="Q33" s="88"/>
      <c r="R33" s="89" t="str">
        <f aca="false">IF($C$4="High Inventory",IF(AND(O33&gt;=Summary!$C$149,P33&gt;=Summary!$C$150),"X"," "),IF(AND(O33&lt;=-Summary!$C$149,P33&lt;=-Summary!$C$150),"X"," "))</f>
        <v> </v>
      </c>
      <c r="S33" s="90" t="str">
        <f aca="false">IF($C$5="System-Wide"," ",IF($C$4="High Inventory",IF(AND(L33-I33&gt;=Summary!$C$153,N33-K33&gt;Summary!$C$153,N33&gt;0),"X"," "),IF(AND(I33-L33&gt;=Summary!$C$153,K33-N33&gt;Summary!$C$153,N33&lt;0),"X"," ")))</f>
        <v> 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  <c r="W33" s="0"/>
      <c r="X33" s="0"/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43334</v>
      </c>
      <c r="D34" s="86" t="n">
        <v>53489</v>
      </c>
      <c r="E34" s="86" t="n">
        <v>-10155</v>
      </c>
      <c r="F34" s="85" t="n">
        <v>31131</v>
      </c>
      <c r="G34" s="86" t="n">
        <v>50627</v>
      </c>
      <c r="H34" s="86" t="n">
        <v>-19496</v>
      </c>
      <c r="I34" s="85" t="n">
        <v>42755</v>
      </c>
      <c r="J34" s="86" t="n">
        <v>49920</v>
      </c>
      <c r="K34" s="86" t="n">
        <v>-7165</v>
      </c>
      <c r="L34" s="85" t="n">
        <v>44821</v>
      </c>
      <c r="M34" s="86" t="n">
        <v>45073</v>
      </c>
      <c r="N34" s="86" t="n">
        <v>-252</v>
      </c>
      <c r="O34" s="85" t="n">
        <f aca="false">K34+H34+E34</f>
        <v>-36816</v>
      </c>
      <c r="P34" s="87" t="n">
        <f aca="false">O34/(J34+G34+D34+1)</f>
        <v>-0.239007511182378</v>
      </c>
      <c r="Q34" s="88"/>
      <c r="R34" s="89" t="str">
        <f aca="false">IF($C$4="High Inventory",IF(AND(O34&gt;=Summary!$C$149,P34&gt;=Summary!$C$150),"X"," "),IF(AND(O34&lt;=-Summary!$C$149,P34&lt;=-Summary!$C$150),"X"," "))</f>
        <v> </v>
      </c>
      <c r="S34" s="90" t="str">
        <f aca="false">IF($C$5="System-Wide"," ",IF($C$4="High Inventory",IF(AND(L34-I34&gt;=Summary!$C$153,N34-K34&gt;Summary!$C$153,N34&gt;0),"X"," "),IF(AND(I34-L34&gt;=Summary!$C$153,K34-N34&gt;Summary!$C$153,N34&lt;0),"X"," ")))</f>
        <v> </v>
      </c>
      <c r="T34" s="115" t="str">
        <f aca="false">IF($C$4="High Inventory",IF(AND($O34&gt;=Summary!$C$149,$P34&gt;=0%),"X"," "),IF(AND($O34&lt;=-Summary!$C$149,$P34&lt;=0%),"X"," "))</f>
        <v> 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  <c r="W34" s="0"/>
      <c r="X34" s="0"/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44891</v>
      </c>
      <c r="D35" s="86" t="n">
        <v>36151</v>
      </c>
      <c r="E35" s="86" t="n">
        <v>8740</v>
      </c>
      <c r="F35" s="85" t="n">
        <v>48910</v>
      </c>
      <c r="G35" s="86" t="n">
        <v>37063</v>
      </c>
      <c r="H35" s="86" t="n">
        <v>11847</v>
      </c>
      <c r="I35" s="85" t="n">
        <v>56117</v>
      </c>
      <c r="J35" s="86" t="n">
        <v>33856</v>
      </c>
      <c r="K35" s="86" t="n">
        <v>22261</v>
      </c>
      <c r="L35" s="85" t="n">
        <v>58143</v>
      </c>
      <c r="M35" s="86" t="n">
        <v>22921</v>
      </c>
      <c r="N35" s="86" t="n">
        <v>35222</v>
      </c>
      <c r="O35" s="85" t="n">
        <f aca="false">K35+H35+E35</f>
        <v>42848</v>
      </c>
      <c r="P35" s="87" t="n">
        <f aca="false">O35/(J35+G35+D35+1)</f>
        <v>0.40018305610296</v>
      </c>
      <c r="Q35" s="88"/>
      <c r="R35" s="89" t="str">
        <f aca="false">IF($C$4="High Inventory",IF(AND(O35&gt;=Summary!$C$149,P35&gt;=Summary!$C$150),"X"," "),IF(AND(O35&lt;=-Summary!$C$149,P35&lt;=-Summary!$C$150),"X"," "))</f>
        <v>X</v>
      </c>
      <c r="S35" s="90" t="str">
        <f aca="false">IF($C$5="System-Wide"," ",IF($C$4="High Inventory",IF(AND(L35-I35&gt;=Summary!$C$153,N35-K35&gt;Summary!$C$153,N35&gt;0),"X"," "),IF(AND(I35-L35&gt;=Summary!$C$153,K35-N35&gt;Summary!$C$153,N35&lt;0),"X"," ")))</f>
        <v> 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  <c r="W35" s="0"/>
      <c r="X35" s="0"/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4205</v>
      </c>
      <c r="D36" s="86" t="n">
        <v>6477</v>
      </c>
      <c r="E36" s="86" t="n">
        <v>-2272</v>
      </c>
      <c r="F36" s="85" t="n">
        <v>0</v>
      </c>
      <c r="G36" s="86" t="n">
        <v>1242</v>
      </c>
      <c r="H36" s="86" t="n">
        <v>-1242</v>
      </c>
      <c r="I36" s="85" t="n">
        <v>1083</v>
      </c>
      <c r="J36" s="86" t="n">
        <v>1000</v>
      </c>
      <c r="K36" s="86" t="n">
        <v>83</v>
      </c>
      <c r="L36" s="85" t="n">
        <v>1083</v>
      </c>
      <c r="M36" s="86" t="n">
        <v>684</v>
      </c>
      <c r="N36" s="86" t="n">
        <v>399</v>
      </c>
      <c r="O36" s="85" t="n">
        <f aca="false">K36+H36+E36</f>
        <v>-3431</v>
      </c>
      <c r="P36" s="87" t="n">
        <f aca="false">O36/(J36+G36+D36+1)</f>
        <v>-0.393463302752294</v>
      </c>
      <c r="Q36" s="88"/>
      <c r="R36" s="89" t="str">
        <f aca="false">IF($C$4="High Inventory",IF(AND(O36&gt;=Summary!$C$149,P36&gt;=Summary!$C$150),"X"," "),IF(AND(O36&lt;=-Summary!$C$149,P36&lt;=-Summary!$C$150),"X"," "))</f>
        <v> </v>
      </c>
      <c r="S36" s="90" t="str">
        <f aca="false">IF($C$5="System-Wide"," ",IF($C$4="High Inventory",IF(AND(L36-I36&gt;=Summary!$C$153,N36-K36&gt;Summary!$C$153,N36&gt;0),"X"," "),IF(AND(I36-L36&gt;=Summary!$C$153,K36-N36&gt;Summary!$C$153,N36&lt;0),"X"," ")))</f>
        <v> 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  <c r="W36" s="0"/>
      <c r="X36" s="0"/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357</v>
      </c>
      <c r="D37" s="86" t="n">
        <v>403</v>
      </c>
      <c r="E37" s="86" t="n">
        <v>-46</v>
      </c>
      <c r="F37" s="85" t="n">
        <v>357</v>
      </c>
      <c r="G37" s="86" t="n">
        <v>396</v>
      </c>
      <c r="H37" s="86" t="n">
        <v>-39</v>
      </c>
      <c r="I37" s="85" t="n">
        <v>357</v>
      </c>
      <c r="J37" s="86" t="n">
        <v>425</v>
      </c>
      <c r="K37" s="86" t="n">
        <v>-68</v>
      </c>
      <c r="L37" s="85" t="n">
        <v>357</v>
      </c>
      <c r="M37" s="86" t="n">
        <v>371</v>
      </c>
      <c r="N37" s="86" t="n">
        <v>-14</v>
      </c>
      <c r="O37" s="85" t="n">
        <f aca="false">K37+H37+E37</f>
        <v>-153</v>
      </c>
      <c r="P37" s="87" t="n">
        <f aca="false">O37/(J37+G37+D37+1)</f>
        <v>-0.124897959183673</v>
      </c>
      <c r="Q37" s="88"/>
      <c r="R37" s="89" t="str">
        <f aca="false">IF($C$4="High Inventory",IF(AND(O37&gt;=Summary!$C$149,P37&gt;=Summary!$C$150),"X"," "),IF(AND(O37&lt;=-Summary!$C$149,P37&lt;=-Summary!$C$150),"X"," "))</f>
        <v> </v>
      </c>
      <c r="S37" s="90" t="str">
        <f aca="false">IF($C$5="System-Wide"," ",IF($C$4="High Inventory",IF(AND(L37-I37&gt;=Summary!$C$153,N37-K37&gt;Summary!$C$153,N37&gt;0),"X"," "),IF(AND(I37-L37&gt;=Summary!$C$153,K37-N37&gt;Summary!$C$153,N37&lt;0),"X"," ")))</f>
        <v> 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  <c r="W37" s="0"/>
      <c r="X37" s="0"/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8105</v>
      </c>
      <c r="D38" s="86" t="n">
        <v>16907</v>
      </c>
      <c r="E38" s="86" t="n">
        <v>-8802</v>
      </c>
      <c r="F38" s="85" t="n">
        <v>8105</v>
      </c>
      <c r="G38" s="86" t="n">
        <v>16131</v>
      </c>
      <c r="H38" s="86" t="n">
        <v>-8026</v>
      </c>
      <c r="I38" s="85" t="n">
        <v>25353</v>
      </c>
      <c r="J38" s="86" t="n">
        <v>18048</v>
      </c>
      <c r="K38" s="86" t="n">
        <v>7305</v>
      </c>
      <c r="L38" s="85" t="n">
        <v>26576</v>
      </c>
      <c r="M38" s="86" t="n">
        <v>12264</v>
      </c>
      <c r="N38" s="86" t="n">
        <v>14312</v>
      </c>
      <c r="O38" s="85" t="n">
        <f aca="false">K38+H38+E38</f>
        <v>-9523</v>
      </c>
      <c r="P38" s="87" t="n">
        <f aca="false">O38/(J38+G38+D38+1)</f>
        <v>-0.186407500929786</v>
      </c>
      <c r="Q38" s="88"/>
      <c r="R38" s="89" t="str">
        <f aca="false">IF($C$4="High Inventory",IF(AND(O38&gt;=Summary!$C$149,P38&gt;=Summary!$C$150),"X"," "),IF(AND(O38&lt;=-Summary!$C$149,P38&lt;=-Summary!$C$150),"X"," "))</f>
        <v> </v>
      </c>
      <c r="S38" s="90" t="str">
        <f aca="false">IF($C$5="System-Wide"," ",IF($C$4="High Inventory",IF(AND(L38-I38&gt;=Summary!$C$153,N38-K38&gt;Summary!$C$153,N38&gt;0),"X"," "),IF(AND(I38-L38&gt;=Summary!$C$153,K38-N38&gt;Summary!$C$153,N38&lt;0),"X"," ")))</f>
        <v> 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str">
        <f aca="false">IF(S38="X",L38-I38," ")</f>
        <v> </v>
      </c>
      <c r="W38" s="0"/>
      <c r="X38" s="0"/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49199</v>
      </c>
      <c r="D39" s="86" t="n">
        <v>13925</v>
      </c>
      <c r="E39" s="86" t="n">
        <v>35274</v>
      </c>
      <c r="F39" s="85" t="n">
        <v>14746</v>
      </c>
      <c r="G39" s="86" t="n">
        <v>7386</v>
      </c>
      <c r="H39" s="86" t="n">
        <v>7360</v>
      </c>
      <c r="I39" s="85" t="n">
        <v>6040</v>
      </c>
      <c r="J39" s="86" t="n">
        <v>6551</v>
      </c>
      <c r="K39" s="86" t="n">
        <v>-511</v>
      </c>
      <c r="L39" s="85" t="n">
        <v>1040</v>
      </c>
      <c r="M39" s="86" t="n">
        <v>1248</v>
      </c>
      <c r="N39" s="86" t="n">
        <v>-208</v>
      </c>
      <c r="O39" s="85" t="n">
        <f aca="false">K39+H39+E39</f>
        <v>42123</v>
      </c>
      <c r="P39" s="87" t="n">
        <f aca="false">O39/(J39+G39+D39+1)</f>
        <v>1.51178982880523</v>
      </c>
      <c r="Q39" s="88"/>
      <c r="R39" s="89" t="str">
        <f aca="false">IF($C$4="High Inventory",IF(AND(O39&gt;=Summary!$C$149,P39&gt;=Summary!$C$150),"X"," "),IF(AND(O39&lt;=-Summary!$C$149,P39&lt;=-Summary!$C$150),"X"," "))</f>
        <v>X</v>
      </c>
      <c r="S39" s="90" t="str">
        <f aca="false">IF($C$5="System-Wide"," ",IF($C$4="High Inventory",IF(AND(L39-I39&gt;=Summary!$C$153,N39-K39&gt;Summary!$C$153,N39&gt;0),"X"," "),IF(AND(I39-L39&gt;=Summary!$C$153,K39-N39&gt;Summary!$C$153,N39&lt;0),"X"," ")))</f>
        <v> 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  <c r="W39" s="0"/>
      <c r="X39" s="0"/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6235</v>
      </c>
      <c r="D40" s="86" t="n">
        <v>6347</v>
      </c>
      <c r="E40" s="86" t="n">
        <v>-112</v>
      </c>
      <c r="F40" s="85" t="n">
        <v>6235</v>
      </c>
      <c r="G40" s="86" t="n">
        <v>6559</v>
      </c>
      <c r="H40" s="86" t="n">
        <v>-324</v>
      </c>
      <c r="I40" s="85" t="n">
        <v>6235</v>
      </c>
      <c r="J40" s="86" t="n">
        <v>6482</v>
      </c>
      <c r="K40" s="86" t="n">
        <v>-247</v>
      </c>
      <c r="L40" s="85" t="n">
        <v>6035</v>
      </c>
      <c r="M40" s="86" t="n">
        <v>6153</v>
      </c>
      <c r="N40" s="86" t="n">
        <v>-118</v>
      </c>
      <c r="O40" s="85" t="n">
        <f aca="false">K40+H40+E40</f>
        <v>-683</v>
      </c>
      <c r="P40" s="87" t="n">
        <f aca="false">O40/(J40+G40+D40+1)</f>
        <v>-0.0352261591624117</v>
      </c>
      <c r="Q40" s="88"/>
      <c r="R40" s="89" t="str">
        <f aca="false">IF($C$4="High Inventory",IF(AND(O40&gt;=Summary!$C$149,P40&gt;=Summary!$C$150),"X"," "),IF(AND(O40&lt;=-Summary!$C$149,P40&lt;=-Summary!$C$150),"X"," "))</f>
        <v> </v>
      </c>
      <c r="S40" s="90" t="str">
        <f aca="false">IF($C$5="System-Wide"," ",IF($C$4="High Inventory",IF(AND(L40-I40&gt;=Summary!$C$153,N40-K40&gt;Summary!$C$153,N40&gt;0),"X"," "),IF(AND(I40-L40&gt;=Summary!$C$153,K40-N40&gt;Summary!$C$153,N40&lt;0),"X"," ")))</f>
        <v> 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  <c r="W40" s="0"/>
      <c r="X40" s="0"/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279459</v>
      </c>
      <c r="D41" s="86" t="n">
        <v>306432</v>
      </c>
      <c r="E41" s="86" t="n">
        <v>-26973</v>
      </c>
      <c r="F41" s="85" t="n">
        <v>307359</v>
      </c>
      <c r="G41" s="86" t="n">
        <v>319728</v>
      </c>
      <c r="H41" s="86" t="n">
        <v>-12369</v>
      </c>
      <c r="I41" s="85" t="n">
        <v>284041</v>
      </c>
      <c r="J41" s="86" t="n">
        <v>324791</v>
      </c>
      <c r="K41" s="86" t="n">
        <v>-40750</v>
      </c>
      <c r="L41" s="85" t="n">
        <v>284793</v>
      </c>
      <c r="M41" s="86" t="n">
        <v>344167</v>
      </c>
      <c r="N41" s="86" t="n">
        <v>-59374</v>
      </c>
      <c r="O41" s="85" t="n">
        <f aca="false">K41+H41+E41</f>
        <v>-80092</v>
      </c>
      <c r="P41" s="87" t="n">
        <f aca="false">O41/(J41+G41+D41+1)</f>
        <v>-0.0842229681413994</v>
      </c>
      <c r="Q41" s="88"/>
      <c r="R41" s="89" t="str">
        <f aca="false">IF($C$4="High Inventory",IF(AND(O41&gt;=Summary!$C$149,P41&gt;=Summary!$C$150),"X"," "),IF(AND(O41&lt;=-Summary!$C$149,P41&lt;=-Summary!$C$150),"X"," "))</f>
        <v> </v>
      </c>
      <c r="S41" s="90" t="str">
        <f aca="false">IF($C$5="System-Wide"," ",IF($C$4="High Inventory",IF(AND(L41-I41&gt;=Summary!$C$153,N41-K41&gt;Summary!$C$153,N41&gt;0),"X"," "),IF(AND(I41-L41&gt;=Summary!$C$153,K41-N41&gt;Summary!$C$153,N41&lt;0),"X"," ")))</f>
        <v> </v>
      </c>
      <c r="T41" s="115" t="str">
        <f aca="false">IF($C$4="High Inventory",IF(AND($O41&gt;=Summary!$C$149,$P41&gt;=0%),"X"," "),IF(AND($O41&lt;=-Summary!$C$149,$P41&lt;=0%),"X"," "))</f>
        <v> 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  <c r="W41" s="0"/>
      <c r="X41" s="0"/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430</v>
      </c>
      <c r="D42" s="86" t="n">
        <v>427</v>
      </c>
      <c r="E42" s="86" t="n">
        <v>3</v>
      </c>
      <c r="F42" s="85" t="n">
        <v>430</v>
      </c>
      <c r="G42" s="86" t="n">
        <v>413</v>
      </c>
      <c r="H42" s="86" t="n">
        <v>17</v>
      </c>
      <c r="I42" s="85" t="n">
        <v>430</v>
      </c>
      <c r="J42" s="86" t="n">
        <v>429</v>
      </c>
      <c r="K42" s="86" t="n">
        <v>1</v>
      </c>
      <c r="L42" s="85" t="n">
        <v>430</v>
      </c>
      <c r="M42" s="86" t="n">
        <v>415</v>
      </c>
      <c r="N42" s="86" t="n">
        <v>15</v>
      </c>
      <c r="O42" s="85" t="n">
        <f aca="false">K42+H42+E42</f>
        <v>21</v>
      </c>
      <c r="P42" s="87" t="n">
        <f aca="false">O42/(J42+G42+D42+1)</f>
        <v>0.0165354330708661</v>
      </c>
      <c r="Q42" s="88"/>
      <c r="R42" s="89" t="str">
        <f aca="false">IF($C$4="High Inventory",IF(AND(O42&gt;=Summary!$C$149,P42&gt;=Summary!$C$150),"X"," "),IF(AND(O42&lt;=-Summary!$C$149,P42&lt;=-Summary!$C$150),"X"," "))</f>
        <v> </v>
      </c>
      <c r="S42" s="90" t="str">
        <f aca="false">IF($C$5="System-Wide"," ",IF($C$4="High Inventory",IF(AND(L42-I42&gt;=Summary!$C$153,N42-K42&gt;Summary!$C$153,N42&gt;0),"X"," "),IF(AND(I42-L42&gt;=Summary!$C$153,K42-N42&gt;Summary!$C$153,N42&lt;0),"X"," ")))</f>
        <v> 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  <c r="W42" s="0"/>
      <c r="X42" s="0"/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10374</v>
      </c>
      <c r="E43" s="86" t="n">
        <v>626</v>
      </c>
      <c r="F43" s="85" t="n">
        <v>11000</v>
      </c>
      <c r="G43" s="86" t="n">
        <v>10373</v>
      </c>
      <c r="H43" s="86" t="n">
        <v>627</v>
      </c>
      <c r="I43" s="85" t="n">
        <v>11000</v>
      </c>
      <c r="J43" s="86" t="n">
        <v>11224</v>
      </c>
      <c r="K43" s="86" t="n">
        <v>-224</v>
      </c>
      <c r="L43" s="85" t="n">
        <v>11000</v>
      </c>
      <c r="M43" s="86" t="n">
        <v>10210</v>
      </c>
      <c r="N43" s="86" t="n">
        <v>790</v>
      </c>
      <c r="O43" s="85" t="n">
        <f aca="false">K43+H43+E43</f>
        <v>1029</v>
      </c>
      <c r="P43" s="87" t="n">
        <f aca="false">O43/(J43+G43+D43+1)</f>
        <v>0.03218441135994</v>
      </c>
      <c r="Q43" s="88"/>
      <c r="R43" s="89" t="str">
        <f aca="false">IF($C$4="High Inventory",IF(AND(O43&gt;=Summary!$C$149,P43&gt;=Summary!$C$150),"X"," "),IF(AND(O43&lt;=-Summary!$C$149,P43&lt;=-Summary!$C$150),"X"," "))</f>
        <v> </v>
      </c>
      <c r="S43" s="90" t="str">
        <f aca="false">IF($C$5="System-Wide"," ",IF($C$4="High Inventory",IF(AND(L43-I43&gt;=Summary!$C$153,N43-K43&gt;Summary!$C$153,N43&gt;0),"X"," "),IF(AND(I43-L43&gt;=Summary!$C$153,K43-N43&gt;Summary!$C$153,N43&lt;0),"X"," ")))</f>
        <v> 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  <c r="W43" s="0"/>
      <c r="X43" s="0"/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4412</v>
      </c>
      <c r="D44" s="86" t="n">
        <v>4303</v>
      </c>
      <c r="E44" s="86" t="n">
        <v>109</v>
      </c>
      <c r="F44" s="85" t="n">
        <v>4413</v>
      </c>
      <c r="G44" s="86" t="n">
        <v>4149</v>
      </c>
      <c r="H44" s="86" t="n">
        <v>264</v>
      </c>
      <c r="I44" s="85" t="n">
        <v>4415</v>
      </c>
      <c r="J44" s="86" t="n">
        <v>4049</v>
      </c>
      <c r="K44" s="86" t="n">
        <v>366</v>
      </c>
      <c r="L44" s="85" t="n">
        <v>4412</v>
      </c>
      <c r="M44" s="86" t="n">
        <v>2875</v>
      </c>
      <c r="N44" s="86" t="n">
        <v>1537</v>
      </c>
      <c r="O44" s="85" t="n">
        <f aca="false">K44+H44+E44</f>
        <v>739</v>
      </c>
      <c r="P44" s="87" t="n">
        <f aca="false">O44/(J44+G44+D44+1)</f>
        <v>0.0591105423132299</v>
      </c>
      <c r="Q44" s="88"/>
      <c r="R44" s="89" t="str">
        <f aca="false">IF($C$4="High Inventory",IF(AND(O44&gt;=Summary!$C$149,P44&gt;=Summary!$C$150),"X"," "),IF(AND(O44&lt;=-Summary!$C$149,P44&lt;=-Summary!$C$150),"X"," "))</f>
        <v> </v>
      </c>
      <c r="S44" s="90" t="str">
        <f aca="false">IF($C$5="System-Wide"," ",IF($C$4="High Inventory",IF(AND(L44-I44&gt;=Summary!$C$153,N44-K44&gt;Summary!$C$153,N44&gt;0),"X"," "),IF(AND(I44-L44&gt;=Summary!$C$153,K44-N44&gt;Summary!$C$153,N44&lt;0),"X"," ")))</f>
        <v> 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 </v>
      </c>
      <c r="V44" s="0" t="str">
        <f aca="false">IF(S44="X",L44-I44," ")</f>
        <v> </v>
      </c>
      <c r="W44" s="0"/>
      <c r="X44" s="0"/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125535</v>
      </c>
      <c r="D45" s="86" t="n">
        <v>154906</v>
      </c>
      <c r="E45" s="86" t="n">
        <v>-29371</v>
      </c>
      <c r="F45" s="85" t="n">
        <v>160000</v>
      </c>
      <c r="G45" s="86" t="n">
        <v>136134</v>
      </c>
      <c r="H45" s="86" t="n">
        <v>23866</v>
      </c>
      <c r="I45" s="85" t="n">
        <v>186289</v>
      </c>
      <c r="J45" s="86" t="n">
        <v>86542</v>
      </c>
      <c r="K45" s="86" t="n">
        <v>99747</v>
      </c>
      <c r="L45" s="85" t="n">
        <v>106554</v>
      </c>
      <c r="M45" s="86" t="n">
        <v>85729</v>
      </c>
      <c r="N45" s="86" t="n">
        <v>20825</v>
      </c>
      <c r="O45" s="85" t="n">
        <f aca="false">K45+H45+E45</f>
        <v>94242</v>
      </c>
      <c r="P45" s="87" t="n">
        <f aca="false">O45/(J45+G45+D45+1)</f>
        <v>0.249592804760808</v>
      </c>
      <c r="Q45" s="88"/>
      <c r="R45" s="89" t="str">
        <f aca="false">IF($C$4="High Inventory",IF(AND(O45&gt;=Summary!$C$149,P45&gt;=Summary!$C$150),"X"," "),IF(AND(O45&lt;=-Summary!$C$149,P45&lt;=-Summary!$C$150),"X"," "))</f>
        <v>X</v>
      </c>
      <c r="S45" s="90" t="str">
        <f aca="false">IF($C$5="System-Wide"," ",IF($C$4="High Inventory",IF(AND(L45-I45&gt;=Summary!$C$153,N45-K45&gt;Summary!$C$153,N45&gt;0),"X"," "),IF(AND(I45-L45&gt;=Summary!$C$153,K45-N45&gt;Summary!$C$153,N45&lt;0),"X"," ")))</f>
        <v> 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  <c r="W45" s="0"/>
      <c r="X45" s="0"/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310</v>
      </c>
      <c r="D46" s="86" t="n">
        <v>337</v>
      </c>
      <c r="E46" s="86" t="n">
        <v>-27</v>
      </c>
      <c r="F46" s="85" t="n">
        <v>309</v>
      </c>
      <c r="G46" s="86" t="n">
        <v>330</v>
      </c>
      <c r="H46" s="86" t="n">
        <v>-21</v>
      </c>
      <c r="I46" s="85" t="n">
        <v>310</v>
      </c>
      <c r="J46" s="86" t="n">
        <v>306</v>
      </c>
      <c r="K46" s="86" t="n">
        <v>4</v>
      </c>
      <c r="L46" s="85" t="n">
        <v>310</v>
      </c>
      <c r="M46" s="86" t="n">
        <v>294</v>
      </c>
      <c r="N46" s="86" t="n">
        <v>16</v>
      </c>
      <c r="O46" s="85" t="n">
        <f aca="false">K46+H46+E46</f>
        <v>-44</v>
      </c>
      <c r="P46" s="87" t="n">
        <f aca="false">O46/(J46+G46+D46+1)</f>
        <v>-0.0451745379876797</v>
      </c>
      <c r="Q46" s="88"/>
      <c r="R46" s="89" t="str">
        <f aca="false">IF($C$4="High Inventory",IF(AND(O46&gt;=Summary!$C$149,P46&gt;=Summary!$C$150),"X"," "),IF(AND(O46&lt;=-Summary!$C$149,P46&lt;=-Summary!$C$150),"X"," "))</f>
        <v> </v>
      </c>
      <c r="S46" s="90" t="str">
        <f aca="false">IF($C$5="System-Wide"," ",IF($C$4="High Inventory",IF(AND(L46-I46&gt;=Summary!$C$153,N46-K46&gt;Summary!$C$153,N46&gt;0),"X"," "),IF(AND(I46-L46&gt;=Summary!$C$153,K46-N46&gt;Summary!$C$153,N46&lt;0),"X"," ")))</f>
        <v> 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  <c r="W46" s="0"/>
      <c r="X46" s="0"/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12845</v>
      </c>
      <c r="D47" s="86" t="n">
        <v>10211</v>
      </c>
      <c r="E47" s="86" t="n">
        <v>2634</v>
      </c>
      <c r="F47" s="85" t="n">
        <v>7846</v>
      </c>
      <c r="G47" s="86" t="n">
        <v>10149</v>
      </c>
      <c r="H47" s="86" t="n">
        <v>-2303</v>
      </c>
      <c r="I47" s="85" t="n">
        <v>7800</v>
      </c>
      <c r="J47" s="86" t="n">
        <v>10088</v>
      </c>
      <c r="K47" s="86" t="n">
        <v>-2288</v>
      </c>
      <c r="L47" s="85" t="n">
        <v>9266</v>
      </c>
      <c r="M47" s="86" t="n">
        <v>2337</v>
      </c>
      <c r="N47" s="86" t="n">
        <v>6929</v>
      </c>
      <c r="O47" s="85" t="n">
        <f aca="false">K47+H47+E47</f>
        <v>-1957</v>
      </c>
      <c r="P47" s="87" t="n">
        <f aca="false">O47/(J47+G47+D47+1)</f>
        <v>-0.0642714046438307</v>
      </c>
      <c r="Q47" s="88"/>
      <c r="R47" s="89" t="str">
        <f aca="false">IF($C$4="High Inventory",IF(AND(O47&gt;=Summary!$C$149,P47&gt;=Summary!$C$150),"X"," "),IF(AND(O47&lt;=-Summary!$C$149,P47&lt;=-Summary!$C$150),"X"," "))</f>
        <v> </v>
      </c>
      <c r="S47" s="90" t="str">
        <f aca="false">IF($C$5="System-Wide"," ",IF($C$4="High Inventory",IF(AND(L47-I47&gt;=Summary!$C$153,N47-K47&gt;Summary!$C$153,N47&gt;0),"X"," "),IF(AND(I47-L47&gt;=Summary!$C$153,K47-N47&gt;Summary!$C$153,N47&lt;0),"X"," ")))</f>
        <v> 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  <c r="W47" s="0"/>
      <c r="X47" s="0"/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tr">
        <f aca="false">IF($C$4="High Inventory",IF(AND(O48&gt;=Summary!$C$149,P48&gt;=Summary!$C$150),"X"," "),IF(AND(O48&lt;=-Summary!$C$149,P48&lt;=-Summary!$C$150),"X"," "))</f>
        <v> </v>
      </c>
      <c r="S48" s="90" t="str">
        <f aca="false">IF($C$5="System-Wide"," ",IF($C$4="High Inventory",IF(AND(L48-I48&gt;=Summary!$C$153,N48-K48&gt;Summary!$C$153,N48&gt;0),"X"," "),IF(AND(I48-L48&gt;=Summary!$C$153,K48-N48&gt;Summary!$C$153,N48&lt;0),"X"," ")))</f>
        <v> 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  <c r="W48" s="0"/>
      <c r="X48" s="0"/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tr">
        <f aca="false">IF($C$4="High Inventory",IF(AND(O49&gt;=Summary!$C$149,P49&gt;=Summary!$C$150),"X"," "),IF(AND(O49&lt;=-Summary!$C$149,P49&lt;=-Summary!$C$150),"X"," "))</f>
        <v> </v>
      </c>
      <c r="S49" s="90" t="str">
        <f aca="false">IF($C$5="System-Wide"," ",IF($C$4="High Inventory",IF(AND(L49-I49&gt;=Summary!$C$153,N49-K49&gt;Summary!$C$153,N49&gt;0),"X"," "),IF(AND(I49-L49&gt;=Summary!$C$153,K49-N49&gt;Summary!$C$153,N49&lt;0),"X"," ")))</f>
        <v> 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  <c r="W49" s="0"/>
      <c r="X49" s="0"/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tr">
        <f aca="false">IF($C$4="High Inventory",IF(AND(O50&gt;=Summary!$C$149,P50&gt;=Summary!$C$150),"X"," "),IF(AND(O50&lt;=-Summary!$C$149,P50&lt;=-Summary!$C$150),"X"," "))</f>
        <v> </v>
      </c>
      <c r="S50" s="90" t="str">
        <f aca="false">IF($C$5="System-Wide"," ",IF($C$4="High Inventory",IF(AND(L50-I50&gt;=Summary!$C$153,N50-K50&gt;Summary!$C$153,N50&gt;0),"X"," "),IF(AND(I50-L50&gt;=Summary!$C$153,K50-N50&gt;Summary!$C$153,N50&lt;0),"X"," ")))</f>
        <v> 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  <c r="W50" s="0"/>
      <c r="X50" s="0"/>
    </row>
    <row r="51" customFormat="false" ht="17" hidden="false" customHeight="false" outlineLevel="0" collapsed="false">
      <c r="A51" s="76" t="n">
        <v>82</v>
      </c>
      <c r="B51" s="96" t="s">
        <v>17</v>
      </c>
      <c r="C51" s="85" t="n">
        <v>0</v>
      </c>
      <c r="D51" s="86" t="n">
        <v>0</v>
      </c>
      <c r="E51" s="93" t="n">
        <v>0</v>
      </c>
      <c r="F51" s="85" t="n">
        <v>0</v>
      </c>
      <c r="G51" s="86" t="n">
        <v>0</v>
      </c>
      <c r="H51" s="93" t="n">
        <v>0</v>
      </c>
      <c r="I51" s="85" t="n">
        <v>0</v>
      </c>
      <c r="J51" s="86" t="n">
        <v>0</v>
      </c>
      <c r="K51" s="93" t="n">
        <v>0</v>
      </c>
      <c r="L51" s="85" t="n">
        <v>0</v>
      </c>
      <c r="M51" s="86" t="n">
        <v>0</v>
      </c>
      <c r="N51" s="93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tr">
        <f aca="false">IF($C$4="High Inventory",IF(AND(O51&gt;=Summary!$C$149,P51&gt;=Summary!$C$150),"X"," "),IF(AND(O51&lt;=-Summary!$C$149,P51&lt;=-Summary!$C$150),"X"," "))</f>
        <v> </v>
      </c>
      <c r="S51" s="90" t="str">
        <f aca="false">IF($C$5="System-Wide"," ",IF($C$4="High Inventory",IF(AND(L51-I51&gt;=Summary!$C$153,N51-K51&gt;Summary!$C$153,N51&gt;0),"X"," "),IF(AND(I51-L51&gt;=Summary!$C$153,K51-N51&gt;Summary!$C$153,N51&lt;0),"X"," ")))</f>
        <v> 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  <c r="W51" s="0"/>
      <c r="X51" s="0"/>
    </row>
    <row r="52" customFormat="false" ht="17" hidden="false" customHeight="false" outlineLevel="0" collapsed="false">
      <c r="A52" s="76" t="n">
        <v>100</v>
      </c>
      <c r="B52" s="96" t="s">
        <v>17</v>
      </c>
      <c r="C52" s="85" t="n">
        <v>0</v>
      </c>
      <c r="D52" s="86" t="n">
        <v>1</v>
      </c>
      <c r="E52" s="93" t="n">
        <v>-1</v>
      </c>
      <c r="F52" s="85" t="n">
        <v>0</v>
      </c>
      <c r="G52" s="86" t="n">
        <v>0</v>
      </c>
      <c r="H52" s="93" t="n">
        <v>0</v>
      </c>
      <c r="I52" s="85" t="n">
        <v>0</v>
      </c>
      <c r="J52" s="86" t="n">
        <v>0</v>
      </c>
      <c r="K52" s="93" t="n">
        <v>0</v>
      </c>
      <c r="L52" s="85" t="n">
        <v>0</v>
      </c>
      <c r="M52" s="86" t="n">
        <v>0</v>
      </c>
      <c r="N52" s="93" t="n">
        <v>0</v>
      </c>
      <c r="O52" s="85" t="n">
        <f aca="false">K52+H52+E52</f>
        <v>-1</v>
      </c>
      <c r="P52" s="87" t="n">
        <f aca="false">O52/(J52+G52+D52+1)</f>
        <v>-0.5</v>
      </c>
      <c r="Q52" s="88"/>
      <c r="R52" s="89" t="str">
        <f aca="false">IF($C$4="High Inventory",IF(AND(O52&gt;=Summary!$C$149,P52&gt;=Summary!$C$150),"X"," "),IF(AND(O52&lt;=-Summary!$C$149,P52&lt;=-Summary!$C$150),"X"," "))</f>
        <v> </v>
      </c>
      <c r="S52" s="90" t="str">
        <f aca="false">IF($C$5="System-Wide"," ",IF($C$4="High Inventory",IF(AND(L52-I52&gt;=Summary!$C$153,N52-K52&gt;Summary!$C$153,N52&gt;0),"X"," "),IF(AND(I52-L52&gt;=Summary!$C$153,K52-N52&gt;Summary!$C$153,N52&lt;0),"X"," ")))</f>
        <v> 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  <c r="W52" s="0"/>
      <c r="X52" s="0"/>
    </row>
    <row r="53" customFormat="false" ht="17" hidden="false" customHeight="false" outlineLevel="0" collapsed="false">
      <c r="A53" s="76" t="n">
        <v>112</v>
      </c>
      <c r="B53" s="96" t="s">
        <v>17</v>
      </c>
      <c r="C53" s="85" t="n">
        <v>0</v>
      </c>
      <c r="D53" s="86" t="n">
        <v>37</v>
      </c>
      <c r="E53" s="93" t="n">
        <v>-37</v>
      </c>
      <c r="F53" s="85" t="n">
        <v>0</v>
      </c>
      <c r="G53" s="86" t="n">
        <v>37</v>
      </c>
      <c r="H53" s="93" t="n">
        <v>-37</v>
      </c>
      <c r="I53" s="85" t="n">
        <v>0</v>
      </c>
      <c r="J53" s="86" t="n">
        <v>37</v>
      </c>
      <c r="K53" s="93" t="n">
        <v>-37</v>
      </c>
      <c r="L53" s="85" t="n">
        <v>0</v>
      </c>
      <c r="M53" s="86" t="n">
        <v>37</v>
      </c>
      <c r="N53" s="93" t="n">
        <v>-37</v>
      </c>
      <c r="O53" s="85" t="n">
        <f aca="false">K53+H53+E53</f>
        <v>-111</v>
      </c>
      <c r="P53" s="87" t="n">
        <f aca="false">O53/(J53+G53+D53+1)</f>
        <v>-0.991071428571429</v>
      </c>
      <c r="Q53" s="88"/>
      <c r="R53" s="89" t="str">
        <f aca="false">IF($C$4="High Inventory",IF(AND(O53&gt;=Summary!$C$149,P53&gt;=Summary!$C$150),"X"," "),IF(AND(O53&lt;=-Summary!$C$149,P53&lt;=-Summary!$C$150),"X"," "))</f>
        <v> </v>
      </c>
      <c r="S53" s="90" t="str">
        <f aca="false">IF($C$5="System-Wide"," ",IF($C$4="High Inventory",IF(AND(L53-I53&gt;=Summary!$C$153,N53-K53&gt;Summary!$C$153,N53&gt;0),"X"," "),IF(AND(I53-L53&gt;=Summary!$C$153,K53-N53&gt;Summary!$C$153,N53&lt;0),"X"," ")))</f>
        <v> 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  <c r="W53" s="0"/>
      <c r="X53" s="0"/>
    </row>
    <row r="54" customFormat="false" ht="17" hidden="false" customHeight="false" outlineLevel="0" collapsed="false">
      <c r="A54" s="76" t="n">
        <v>113</v>
      </c>
      <c r="B54" s="96" t="s">
        <v>17</v>
      </c>
      <c r="C54" s="85" t="n">
        <v>0</v>
      </c>
      <c r="D54" s="86" t="n">
        <v>17</v>
      </c>
      <c r="E54" s="93" t="n">
        <v>-17</v>
      </c>
      <c r="F54" s="85" t="n">
        <v>0</v>
      </c>
      <c r="G54" s="86" t="n">
        <v>17</v>
      </c>
      <c r="H54" s="93" t="n">
        <v>-17</v>
      </c>
      <c r="I54" s="85" t="n">
        <v>0</v>
      </c>
      <c r="J54" s="86" t="n">
        <v>17</v>
      </c>
      <c r="K54" s="93" t="n">
        <v>-17</v>
      </c>
      <c r="L54" s="85" t="n">
        <v>0</v>
      </c>
      <c r="M54" s="86" t="n">
        <v>17</v>
      </c>
      <c r="N54" s="93" t="n">
        <v>-17</v>
      </c>
      <c r="O54" s="85" t="n">
        <f aca="false">K54+H54+E54</f>
        <v>-51</v>
      </c>
      <c r="P54" s="87" t="n">
        <f aca="false">O54/(J54+G54+D54+1)</f>
        <v>-0.980769230769231</v>
      </c>
      <c r="Q54" s="88"/>
      <c r="R54" s="89" t="str">
        <f aca="false">IF($C$4="High Inventory",IF(AND(O54&gt;=Summary!$C$149,P54&gt;=Summary!$C$150),"X"," "),IF(AND(O54&lt;=-Summary!$C$149,P54&lt;=-Summary!$C$150),"X"," "))</f>
        <v> </v>
      </c>
      <c r="S54" s="90" t="str">
        <f aca="false">IF($C$5="System-Wide"," ",IF($C$4="High Inventory",IF(AND(L54-I54&gt;=Summary!$C$153,N54-K54&gt;Summary!$C$153,N54&gt;0),"X"," "),IF(AND(I54-L54&gt;=Summary!$C$153,K54-N54&gt;Summary!$C$153,N54&lt;0),"X"," ")))</f>
        <v> 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  <c r="W54" s="0"/>
      <c r="X54" s="0"/>
    </row>
    <row r="55" customFormat="false" ht="17" hidden="false" customHeight="false" outlineLevel="0" collapsed="false">
      <c r="A55" s="76" t="n">
        <v>117</v>
      </c>
      <c r="B55" s="96" t="s">
        <v>17</v>
      </c>
      <c r="C55" s="85" t="n">
        <v>0</v>
      </c>
      <c r="D55" s="86" t="n">
        <v>148</v>
      </c>
      <c r="E55" s="93" t="n">
        <v>-148</v>
      </c>
      <c r="F55" s="85" t="n">
        <v>0</v>
      </c>
      <c r="G55" s="86" t="n">
        <v>59</v>
      </c>
      <c r="H55" s="93" t="n">
        <v>-59</v>
      </c>
      <c r="I55" s="85" t="n">
        <v>0</v>
      </c>
      <c r="J55" s="86" t="n">
        <v>55</v>
      </c>
      <c r="K55" s="93" t="n">
        <v>-55</v>
      </c>
      <c r="L55" s="85" t="n">
        <v>0</v>
      </c>
      <c r="M55" s="86" t="n">
        <v>0</v>
      </c>
      <c r="N55" s="93" t="n">
        <v>0</v>
      </c>
      <c r="O55" s="85" t="n">
        <f aca="false">K55+H55+E55</f>
        <v>-262</v>
      </c>
      <c r="P55" s="87" t="n">
        <f aca="false">O55/(J55+G55+D55+1)</f>
        <v>-0.996197718631179</v>
      </c>
      <c r="Q55" s="88"/>
      <c r="R55" s="89" t="str">
        <f aca="false">IF($C$4="High Inventory",IF(AND(O55&gt;=Summary!$C$149,P55&gt;=Summary!$C$150),"X"," "),IF(AND(O55&lt;=-Summary!$C$149,P55&lt;=-Summary!$C$150),"X"," "))</f>
        <v> </v>
      </c>
      <c r="S55" s="90" t="str">
        <f aca="false">IF($C$5="System-Wide"," ",IF($C$4="High Inventory",IF(AND(L55-I55&gt;=Summary!$C$153,N55-K55&gt;Summary!$C$153,N55&gt;0),"X"," "),IF(AND(I55-L55&gt;=Summary!$C$153,K55-N55&gt;Summary!$C$153,N55&lt;0),"X"," ")))</f>
        <v> 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  <c r="W55" s="0"/>
      <c r="X55" s="0"/>
    </row>
    <row r="56" customFormat="false" ht="17" hidden="false" customHeight="false" outlineLevel="0" collapsed="false">
      <c r="A56" s="76" t="n">
        <v>127</v>
      </c>
      <c r="B56" s="96" t="s">
        <v>17</v>
      </c>
      <c r="C56" s="85" t="n">
        <v>0</v>
      </c>
      <c r="D56" s="86" t="n">
        <v>7</v>
      </c>
      <c r="E56" s="93" t="n">
        <v>-7</v>
      </c>
      <c r="F56" s="85" t="n">
        <v>0</v>
      </c>
      <c r="G56" s="86" t="n">
        <v>6</v>
      </c>
      <c r="H56" s="93" t="n">
        <v>-6</v>
      </c>
      <c r="I56" s="85" t="n">
        <v>0</v>
      </c>
      <c r="J56" s="86" t="n">
        <v>6</v>
      </c>
      <c r="K56" s="93" t="n">
        <v>-6</v>
      </c>
      <c r="L56" s="85" t="n">
        <v>0</v>
      </c>
      <c r="M56" s="86" t="n">
        <v>7</v>
      </c>
      <c r="N56" s="93" t="n">
        <v>-7</v>
      </c>
      <c r="O56" s="85" t="n">
        <f aca="false">K56+H56+E56</f>
        <v>-19</v>
      </c>
      <c r="P56" s="87" t="n">
        <f aca="false">O56/(J56+G56+D56+1)</f>
        <v>-0.95</v>
      </c>
      <c r="Q56" s="88"/>
      <c r="R56" s="89" t="str">
        <f aca="false">IF($C$4="High Inventory",IF(AND(O56&gt;=Summary!$C$149,P56&gt;=Summary!$C$150),"X"," "),IF(AND(O56&lt;=-Summary!$C$149,P56&lt;=-Summary!$C$150),"X"," "))</f>
        <v> </v>
      </c>
      <c r="S56" s="90" t="str">
        <f aca="false">IF($C$5="System-Wide"," ",IF($C$4="High Inventory",IF(AND(L56-I56&gt;=Summary!$C$153,N56-K56&gt;Summary!$C$153,N56&gt;0),"X"," "),IF(AND(I56-L56&gt;=Summary!$C$153,K56-N56&gt;Summary!$C$153,N56&lt;0),"X"," ")))</f>
        <v> 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  <c r="W56" s="0"/>
      <c r="X56" s="0"/>
    </row>
    <row r="57" customFormat="false" ht="17" hidden="false" customHeight="false" outlineLevel="0" collapsed="false">
      <c r="A57" s="76" t="n">
        <v>128</v>
      </c>
      <c r="B57" s="96" t="s">
        <v>17</v>
      </c>
      <c r="C57" s="85" t="n">
        <v>0</v>
      </c>
      <c r="D57" s="86" t="n">
        <v>0</v>
      </c>
      <c r="E57" s="93" t="n">
        <v>0</v>
      </c>
      <c r="F57" s="85" t="n">
        <v>0</v>
      </c>
      <c r="G57" s="86" t="n">
        <v>1</v>
      </c>
      <c r="H57" s="93" t="n">
        <v>-1</v>
      </c>
      <c r="I57" s="85" t="n">
        <v>0</v>
      </c>
      <c r="J57" s="86" t="n">
        <v>0</v>
      </c>
      <c r="K57" s="93" t="n">
        <v>0</v>
      </c>
      <c r="L57" s="85" t="n">
        <v>0</v>
      </c>
      <c r="M57" s="86" t="n">
        <v>0</v>
      </c>
      <c r="N57" s="93" t="n">
        <v>0</v>
      </c>
      <c r="O57" s="85" t="n">
        <f aca="false">K57+H57+E57</f>
        <v>-1</v>
      </c>
      <c r="P57" s="87" t="n">
        <f aca="false">O57/(J57+G57+D57+1)</f>
        <v>-0.5</v>
      </c>
      <c r="Q57" s="88"/>
      <c r="R57" s="89" t="str">
        <f aca="false">IF($C$4="High Inventory",IF(AND(O57&gt;=Summary!$C$149,P57&gt;=Summary!$C$150),"X"," "),IF(AND(O57&lt;=-Summary!$C$149,P57&lt;=-Summary!$C$150),"X"," "))</f>
        <v> </v>
      </c>
      <c r="S57" s="90" t="str">
        <f aca="false">IF($C$5="System-Wide"," ",IF($C$4="High Inventory",IF(AND(L57-I57&gt;=Summary!$C$153,N57-K57&gt;Summary!$C$153,N57&gt;0),"X"," "),IF(AND(I57-L57&gt;=Summary!$C$153,K57-N57&gt;Summary!$C$153,N57&lt;0),"X"," ")))</f>
        <v> 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  <c r="W57" s="0"/>
      <c r="X57" s="0"/>
    </row>
    <row r="58" customFormat="false" ht="17" hidden="false" customHeight="false" outlineLevel="0" collapsed="false">
      <c r="A58" s="76" t="n">
        <v>129</v>
      </c>
      <c r="B58" s="96" t="s">
        <v>17</v>
      </c>
      <c r="C58" s="85" t="n">
        <v>0</v>
      </c>
      <c r="D58" s="86" t="n">
        <v>0</v>
      </c>
      <c r="E58" s="93" t="n">
        <v>0</v>
      </c>
      <c r="F58" s="85" t="n">
        <v>0</v>
      </c>
      <c r="G58" s="86" t="n">
        <v>0</v>
      </c>
      <c r="H58" s="93" t="n">
        <v>0</v>
      </c>
      <c r="I58" s="85" t="n">
        <v>0</v>
      </c>
      <c r="J58" s="86" t="n">
        <v>0</v>
      </c>
      <c r="K58" s="93" t="n">
        <v>0</v>
      </c>
      <c r="L58" s="85" t="n">
        <v>0</v>
      </c>
      <c r="M58" s="86" t="n">
        <v>0</v>
      </c>
      <c r="N58" s="93" t="n">
        <v>0</v>
      </c>
      <c r="O58" s="85" t="n">
        <f aca="false">K58+H58+E58</f>
        <v>0</v>
      </c>
      <c r="P58" s="87" t="n">
        <f aca="false">O58/(J58+G58+D58+1)</f>
        <v>0</v>
      </c>
      <c r="Q58" s="88"/>
      <c r="R58" s="89" t="str">
        <f aca="false">IF($C$4="High Inventory",IF(AND(O58&gt;=Summary!$C$149,P58&gt;=Summary!$C$150),"X"," "),IF(AND(O58&lt;=-Summary!$C$149,P58&lt;=-Summary!$C$150),"X"," "))</f>
        <v> </v>
      </c>
      <c r="S58" s="90" t="str">
        <f aca="false">IF($C$5="System-Wide"," ",IF($C$4="High Inventory",IF(AND(L58-I58&gt;=Summary!$C$153,N58-K58&gt;Summary!$C$153,N58&gt;0),"X"," "),IF(AND(I58-L58&gt;=Summary!$C$153,K58-N58&gt;Summary!$C$153,N58&lt;0),"X"," ")))</f>
        <v> 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  <c r="W58" s="0"/>
      <c r="X58" s="0"/>
    </row>
    <row r="59" customFormat="false" ht="17" hidden="false" customHeight="false" outlineLevel="0" collapsed="false">
      <c r="A59" s="76" t="n">
        <v>132</v>
      </c>
      <c r="B59" s="96" t="s">
        <v>17</v>
      </c>
      <c r="C59" s="85" t="n">
        <v>0</v>
      </c>
      <c r="D59" s="86" t="n">
        <v>0</v>
      </c>
      <c r="E59" s="93" t="n">
        <v>0</v>
      </c>
      <c r="F59" s="85" t="n">
        <v>0</v>
      </c>
      <c r="G59" s="86" t="n">
        <v>0</v>
      </c>
      <c r="H59" s="93" t="n">
        <v>0</v>
      </c>
      <c r="I59" s="85" t="n">
        <v>0</v>
      </c>
      <c r="J59" s="86" t="n">
        <v>0</v>
      </c>
      <c r="K59" s="93" t="n">
        <v>0</v>
      </c>
      <c r="L59" s="85" t="n">
        <v>0</v>
      </c>
      <c r="M59" s="86" t="n">
        <v>0</v>
      </c>
      <c r="N59" s="93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tr">
        <f aca="false">IF($C$4="High Inventory",IF(AND(O59&gt;=Summary!$C$149,P59&gt;=Summary!$C$150),"X"," "),IF(AND(O59&lt;=-Summary!$C$149,P59&lt;=-Summary!$C$150),"X"," "))</f>
        <v> </v>
      </c>
      <c r="S59" s="90" t="str">
        <f aca="false">IF($C$5="System-Wide"," ",IF($C$4="High Inventory",IF(AND(L59-I59&gt;=Summary!$C$153,N59-K59&gt;Summary!$C$153,N59&gt;0),"X"," "),IF(AND(I59-L59&gt;=Summary!$C$153,K59-N59&gt;Summary!$C$153,N59&lt;0),"X"," ")))</f>
        <v> 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  <c r="W59" s="0"/>
      <c r="X59" s="0"/>
    </row>
    <row r="60" customFormat="false" ht="17" hidden="false" customHeight="false" outlineLevel="0" collapsed="false">
      <c r="A60" s="76" t="n">
        <v>133</v>
      </c>
      <c r="B60" s="96" t="s">
        <v>17</v>
      </c>
      <c r="C60" s="85" t="n">
        <v>0</v>
      </c>
      <c r="D60" s="86" t="n">
        <v>0</v>
      </c>
      <c r="E60" s="93" t="n">
        <v>0</v>
      </c>
      <c r="F60" s="85" t="n">
        <v>0</v>
      </c>
      <c r="G60" s="86" t="n">
        <v>0</v>
      </c>
      <c r="H60" s="93" t="n">
        <v>0</v>
      </c>
      <c r="I60" s="85" t="n">
        <v>0</v>
      </c>
      <c r="J60" s="86" t="n">
        <v>0</v>
      </c>
      <c r="K60" s="93" t="n">
        <v>0</v>
      </c>
      <c r="L60" s="85" t="n">
        <v>0</v>
      </c>
      <c r="M60" s="86" t="n">
        <v>0</v>
      </c>
      <c r="N60" s="93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tr">
        <f aca="false">IF($C$4="High Inventory",IF(AND(O60&gt;=Summary!$C$149,P60&gt;=Summary!$C$150),"X"," "),IF(AND(O60&lt;=-Summary!$C$149,P60&lt;=-Summary!$C$150),"X"," "))</f>
        <v> </v>
      </c>
      <c r="S60" s="90" t="str">
        <f aca="false">IF($C$5="System-Wide"," ",IF($C$4="High Inventory",IF(AND(L60-I60&gt;=Summary!$C$153,N60-K60&gt;Summary!$C$153,N60&gt;0),"X"," "),IF(AND(I60-L60&gt;=Summary!$C$153,K60-N60&gt;Summary!$C$153,N60&lt;0),"X"," ")))</f>
        <v> 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  <c r="W60" s="0"/>
      <c r="X60" s="0"/>
    </row>
    <row r="61" customFormat="false" ht="17" hidden="false" customHeight="false" outlineLevel="0" collapsed="false">
      <c r="A61" s="76" t="n">
        <v>140</v>
      </c>
      <c r="B61" s="96" t="s">
        <v>17</v>
      </c>
      <c r="C61" s="85" t="n">
        <v>0</v>
      </c>
      <c r="D61" s="86" t="n">
        <v>0</v>
      </c>
      <c r="E61" s="93" t="n">
        <v>0</v>
      </c>
      <c r="F61" s="85" t="n">
        <v>0</v>
      </c>
      <c r="G61" s="86" t="n">
        <v>2</v>
      </c>
      <c r="H61" s="93" t="n">
        <v>-2</v>
      </c>
      <c r="I61" s="85" t="n">
        <v>0</v>
      </c>
      <c r="J61" s="86" t="n">
        <v>148</v>
      </c>
      <c r="K61" s="93" t="n">
        <v>-148</v>
      </c>
      <c r="L61" s="85" t="n">
        <v>0</v>
      </c>
      <c r="M61" s="86" t="n">
        <v>0</v>
      </c>
      <c r="N61" s="93" t="n">
        <v>0</v>
      </c>
      <c r="O61" s="85" t="n">
        <f aca="false">K61+H61+E61</f>
        <v>-150</v>
      </c>
      <c r="P61" s="87" t="n">
        <f aca="false">O61/(J61+G61+D61+1)</f>
        <v>-0.993377483443709</v>
      </c>
      <c r="Q61" s="88"/>
      <c r="R61" s="89" t="str">
        <f aca="false">IF($C$4="High Inventory",IF(AND(O61&gt;=Summary!$C$149,P61&gt;=Summary!$C$150),"X"," "),IF(AND(O61&lt;=-Summary!$C$149,P61&lt;=-Summary!$C$150),"X"," "))</f>
        <v> </v>
      </c>
      <c r="S61" s="90" t="str">
        <f aca="false">IF($C$5="System-Wide"," ",IF($C$4="High Inventory",IF(AND(L61-I61&gt;=Summary!$C$153,N61-K61&gt;Summary!$C$153,N61&gt;0),"X"," "),IF(AND(I61-L61&gt;=Summary!$C$153,K61-N61&gt;Summary!$C$153,N61&lt;0),"X"," ")))</f>
        <v> 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  <c r="W61" s="0"/>
      <c r="X61" s="0"/>
    </row>
    <row r="62" customFormat="false" ht="17" hidden="false" customHeight="false" outlineLevel="0" collapsed="false">
      <c r="A62" s="76" t="n">
        <v>145</v>
      </c>
      <c r="B62" s="96" t="s">
        <v>17</v>
      </c>
      <c r="C62" s="85" t="n">
        <v>0</v>
      </c>
      <c r="D62" s="86" t="n">
        <v>0</v>
      </c>
      <c r="E62" s="93" t="n">
        <v>0</v>
      </c>
      <c r="F62" s="85" t="n">
        <v>0</v>
      </c>
      <c r="G62" s="86" t="n">
        <v>0</v>
      </c>
      <c r="H62" s="93" t="n">
        <v>0</v>
      </c>
      <c r="I62" s="85" t="n">
        <v>0</v>
      </c>
      <c r="J62" s="86" t="n">
        <v>0</v>
      </c>
      <c r="K62" s="93" t="n">
        <v>0</v>
      </c>
      <c r="L62" s="85" t="n">
        <v>0</v>
      </c>
      <c r="M62" s="86" t="n">
        <v>0</v>
      </c>
      <c r="N62" s="93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tr">
        <f aca="false">IF($C$4="High Inventory",IF(AND(O62&gt;=Summary!$C$149,P62&gt;=Summary!$C$150),"X"," "),IF(AND(O62&lt;=-Summary!$C$149,P62&lt;=-Summary!$C$150),"X"," "))</f>
        <v> </v>
      </c>
      <c r="S62" s="90" t="str">
        <f aca="false">IF($C$5="System-Wide"," ",IF($C$4="High Inventory",IF(AND(L62-I62&gt;=Summary!$C$153,N62-K62&gt;Summary!$C$153,N62&gt;0),"X"," "),IF(AND(I62-L62&gt;=Summary!$C$153,K62-N62&gt;Summary!$C$153,N62&lt;0),"X"," ")))</f>
        <v> 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  <c r="W62" s="0"/>
      <c r="X62" s="0"/>
    </row>
    <row r="63" customFormat="false" ht="17" hidden="false" customHeight="false" outlineLevel="0" collapsed="false">
      <c r="A63" s="76" t="n">
        <v>194</v>
      </c>
      <c r="B63" s="96" t="s">
        <v>17</v>
      </c>
      <c r="C63" s="85" t="n">
        <v>0</v>
      </c>
      <c r="D63" s="86" t="n">
        <v>0</v>
      </c>
      <c r="E63" s="93" t="n">
        <v>0</v>
      </c>
      <c r="F63" s="85" t="n">
        <v>0</v>
      </c>
      <c r="G63" s="86" t="n">
        <v>0</v>
      </c>
      <c r="H63" s="93" t="n">
        <v>0</v>
      </c>
      <c r="I63" s="85" t="n">
        <v>0</v>
      </c>
      <c r="J63" s="86" t="n">
        <v>0</v>
      </c>
      <c r="K63" s="93" t="n">
        <v>0</v>
      </c>
      <c r="L63" s="85" t="n">
        <v>0</v>
      </c>
      <c r="M63" s="86" t="n">
        <v>0</v>
      </c>
      <c r="N63" s="93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tr">
        <f aca="false">IF($C$4="High Inventory",IF(AND(O63&gt;=Summary!$C$149,P63&gt;=Summary!$C$150),"X"," "),IF(AND(O63&lt;=-Summary!$C$149,P63&lt;=-Summary!$C$150),"X"," "))</f>
        <v> </v>
      </c>
      <c r="S63" s="90" t="str">
        <f aca="false">IF($C$5="System-Wide"," ",IF($C$4="High Inventory",IF(AND(L63-I63&gt;=Summary!$C$153,N63-K63&gt;Summary!$C$153,N63&gt;0),"X"," "),IF(AND(I63-L63&gt;=Summary!$C$153,K63-N63&gt;Summary!$C$153,N63&lt;0),"X"," ")))</f>
        <v> 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  <c r="W63" s="0"/>
      <c r="X63" s="0"/>
    </row>
    <row r="64" customFormat="false" ht="17" hidden="false" customHeight="false" outlineLevel="0" collapsed="false">
      <c r="A64" s="76" t="n">
        <v>195</v>
      </c>
      <c r="B64" s="96" t="s">
        <v>17</v>
      </c>
      <c r="C64" s="85" t="n">
        <v>0</v>
      </c>
      <c r="D64" s="86" t="n">
        <v>0</v>
      </c>
      <c r="E64" s="93" t="n">
        <v>0</v>
      </c>
      <c r="F64" s="85" t="n">
        <v>0</v>
      </c>
      <c r="G64" s="86" t="n">
        <v>174</v>
      </c>
      <c r="H64" s="93" t="n">
        <v>-174</v>
      </c>
      <c r="I64" s="85" t="n">
        <v>0</v>
      </c>
      <c r="J64" s="86" t="n">
        <v>207</v>
      </c>
      <c r="K64" s="93" t="n">
        <v>-207</v>
      </c>
      <c r="L64" s="85" t="n">
        <v>0</v>
      </c>
      <c r="M64" s="86" t="n">
        <v>0</v>
      </c>
      <c r="N64" s="93" t="n">
        <v>0</v>
      </c>
      <c r="O64" s="85" t="n">
        <f aca="false">K64+H64+E64</f>
        <v>-381</v>
      </c>
      <c r="P64" s="87" t="n">
        <f aca="false">O64/(J64+G64+D64+1)</f>
        <v>-0.99738219895288</v>
      </c>
      <c r="Q64" s="88"/>
      <c r="R64" s="89" t="str">
        <f aca="false">IF($C$4="High Inventory",IF(AND(O64&gt;=Summary!$C$149,P64&gt;=Summary!$C$150),"X"," "),IF(AND(O64&lt;=-Summary!$C$149,P64&lt;=-Summary!$C$150),"X"," "))</f>
        <v> </v>
      </c>
      <c r="S64" s="90" t="str">
        <f aca="false">IF($C$5="System-Wide"," ",IF($C$4="High Inventory",IF(AND(L64-I64&gt;=Summary!$C$153,N64-K64&gt;Summary!$C$153,N64&gt;0),"X"," "),IF(AND(I64-L64&gt;=Summary!$C$153,K64-N64&gt;Summary!$C$153,N64&lt;0),"X"," ")))</f>
        <v> 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  <c r="W64" s="0"/>
      <c r="X64" s="0"/>
    </row>
    <row r="65" customFormat="false" ht="17" hidden="false" customHeight="false" outlineLevel="0" collapsed="false">
      <c r="A65" s="76" t="n">
        <v>196</v>
      </c>
      <c r="B65" s="96" t="s">
        <v>17</v>
      </c>
      <c r="C65" s="85" t="n">
        <v>0</v>
      </c>
      <c r="D65" s="86" t="n">
        <v>0</v>
      </c>
      <c r="E65" s="93" t="n">
        <v>0</v>
      </c>
      <c r="F65" s="85" t="n">
        <v>0</v>
      </c>
      <c r="G65" s="86" t="n">
        <v>0</v>
      </c>
      <c r="H65" s="93" t="n">
        <v>0</v>
      </c>
      <c r="I65" s="85" t="n">
        <v>0</v>
      </c>
      <c r="J65" s="86" t="n">
        <v>0</v>
      </c>
      <c r="K65" s="93" t="n">
        <v>0</v>
      </c>
      <c r="L65" s="85" t="n">
        <v>0</v>
      </c>
      <c r="M65" s="86" t="n">
        <v>0</v>
      </c>
      <c r="N65" s="93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tr">
        <f aca="false">IF($C$4="High Inventory",IF(AND(O65&gt;=Summary!$C$149,P65&gt;=Summary!$C$150),"X"," "),IF(AND(O65&lt;=-Summary!$C$149,P65&lt;=-Summary!$C$150),"X"," "))</f>
        <v> </v>
      </c>
      <c r="S65" s="90" t="str">
        <f aca="false">IF($C$5="System-Wide"," ",IF($C$4="High Inventory",IF(AND(L65-I65&gt;=Summary!$C$153,N65-K65&gt;Summary!$C$153,N65&gt;0),"X"," "),IF(AND(I65-L65&gt;=Summary!$C$153,K65-N65&gt;Summary!$C$153,N65&lt;0),"X"," ")))</f>
        <v> 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  <c r="W65" s="0"/>
      <c r="X65" s="0"/>
    </row>
    <row r="66" customFormat="false" ht="17" hidden="false" customHeight="false" outlineLevel="0" collapsed="false">
      <c r="A66" s="76" t="n">
        <v>197</v>
      </c>
      <c r="B66" s="96" t="s">
        <v>17</v>
      </c>
      <c r="C66" s="85" t="n">
        <v>0</v>
      </c>
      <c r="D66" s="86" t="n">
        <v>2071</v>
      </c>
      <c r="E66" s="93" t="n">
        <v>-2071</v>
      </c>
      <c r="F66" s="85" t="n">
        <v>0</v>
      </c>
      <c r="G66" s="86" t="n">
        <v>2453</v>
      </c>
      <c r="H66" s="93" t="n">
        <v>-2453</v>
      </c>
      <c r="I66" s="85" t="n">
        <v>0</v>
      </c>
      <c r="J66" s="86" t="n">
        <v>2423</v>
      </c>
      <c r="K66" s="93" t="n">
        <v>-2423</v>
      </c>
      <c r="L66" s="85" t="n">
        <v>0</v>
      </c>
      <c r="M66" s="86" t="n">
        <v>2108</v>
      </c>
      <c r="N66" s="93" t="n">
        <v>-2108</v>
      </c>
      <c r="O66" s="85" t="n">
        <f aca="false">K66+H66+E66</f>
        <v>-6947</v>
      </c>
      <c r="P66" s="87" t="n">
        <f aca="false">O66/(J66+G66+D66+1)</f>
        <v>-0.999856073690271</v>
      </c>
      <c r="Q66" s="88"/>
      <c r="R66" s="89" t="str">
        <f aca="false">IF($C$4="High Inventory",IF(AND(O66&gt;=Summary!$C$149,P66&gt;=Summary!$C$150),"X"," "),IF(AND(O66&lt;=-Summary!$C$149,P66&lt;=-Summary!$C$150),"X"," "))</f>
        <v> </v>
      </c>
      <c r="S66" s="90" t="str">
        <f aca="false">IF($C$5="System-Wide"," ",IF($C$4="High Inventory",IF(AND(L66-I66&gt;=Summary!$C$153,N66-K66&gt;Summary!$C$153,N66&gt;0),"X"," "),IF(AND(I66-L66&gt;=Summary!$C$153,K66-N66&gt;Summary!$C$153,N66&lt;0),"X"," ")))</f>
        <v> 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  <c r="W66" s="0"/>
      <c r="X66" s="0"/>
    </row>
    <row r="67" customFormat="false" ht="17" hidden="false" customHeight="false" outlineLevel="0" collapsed="false">
      <c r="A67" s="76" t="n">
        <v>254</v>
      </c>
      <c r="B67" s="96" t="s">
        <v>17</v>
      </c>
      <c r="C67" s="85" t="n">
        <v>14400</v>
      </c>
      <c r="D67" s="86" t="n">
        <v>14950</v>
      </c>
      <c r="E67" s="93" t="n">
        <v>-550</v>
      </c>
      <c r="F67" s="85" t="n">
        <v>14400</v>
      </c>
      <c r="G67" s="86" t="n">
        <v>15451</v>
      </c>
      <c r="H67" s="93" t="n">
        <v>-1051</v>
      </c>
      <c r="I67" s="85" t="n">
        <v>14400</v>
      </c>
      <c r="J67" s="86" t="n">
        <v>14815</v>
      </c>
      <c r="K67" s="93" t="n">
        <v>-415</v>
      </c>
      <c r="L67" s="85" t="n">
        <v>12000</v>
      </c>
      <c r="M67" s="86" t="n">
        <v>12043</v>
      </c>
      <c r="N67" s="93" t="n">
        <v>-43</v>
      </c>
      <c r="O67" s="85" t="n">
        <f aca="false">K67+H67+E67</f>
        <v>-2016</v>
      </c>
      <c r="P67" s="87" t="n">
        <f aca="false">O67/(J67+G67+D67+1)</f>
        <v>-0.0445850012163567</v>
      </c>
      <c r="Q67" s="88"/>
      <c r="R67" s="89" t="str">
        <f aca="false">IF($C$4="High Inventory",IF(AND(O67&gt;=Summary!$C$149,P67&gt;=Summary!$C$150),"X"," "),IF(AND(O67&lt;=-Summary!$C$149,P67&lt;=-Summary!$C$150),"X"," "))</f>
        <v> </v>
      </c>
      <c r="S67" s="90" t="str">
        <f aca="false">IF($C$5="System-Wide"," ",IF($C$4="High Inventory",IF(AND(L67-I67&gt;=Summary!$C$153,N67-K67&gt;Summary!$C$153,N67&gt;0),"X"," "),IF(AND(I67-L67&gt;=Summary!$C$153,K67-N67&gt;Summary!$C$153,N67&lt;0),"X"," ")))</f>
        <v> 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  <c r="W67" s="0"/>
      <c r="X67" s="0"/>
    </row>
    <row r="68" customFormat="false" ht="17" hidden="false" customHeight="false" outlineLevel="0" collapsed="false">
      <c r="A68" s="76" t="n">
        <v>282</v>
      </c>
      <c r="B68" s="96" t="s">
        <v>17</v>
      </c>
      <c r="C68" s="85" t="n">
        <v>0</v>
      </c>
      <c r="D68" s="86" t="n">
        <v>0</v>
      </c>
      <c r="E68" s="93" t="n">
        <v>0</v>
      </c>
      <c r="F68" s="85" t="n">
        <v>0</v>
      </c>
      <c r="G68" s="86" t="n">
        <v>0</v>
      </c>
      <c r="H68" s="93" t="n">
        <v>0</v>
      </c>
      <c r="I68" s="85" t="n">
        <v>0</v>
      </c>
      <c r="J68" s="86" t="n">
        <v>0</v>
      </c>
      <c r="K68" s="93" t="n">
        <v>0</v>
      </c>
      <c r="L68" s="85" t="n">
        <v>0</v>
      </c>
      <c r="M68" s="86" t="n">
        <v>0</v>
      </c>
      <c r="N68" s="93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tr">
        <f aca="false">IF($C$4="High Inventory",IF(AND(O68&gt;=Summary!$C$149,P68&gt;=Summary!$C$150),"X"," "),IF(AND(O68&lt;=-Summary!$C$149,P68&lt;=-Summary!$C$150),"X"," "))</f>
        <v> </v>
      </c>
      <c r="S68" s="90" t="str">
        <f aca="false">IF($C$5="System-Wide"," ",IF($C$4="High Inventory",IF(AND(L68-I68&gt;=Summary!$C$153,N68-K68&gt;Summary!$C$153,N68&gt;0),"X"," "),IF(AND(I68-L68&gt;=Summary!$C$153,K68-N68&gt;Summary!$C$153,N68&lt;0),"X"," ")))</f>
        <v> 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  <c r="W68" s="0"/>
      <c r="X68" s="0"/>
    </row>
    <row r="69" customFormat="false" ht="17" hidden="false" customHeight="false" outlineLevel="0" collapsed="false">
      <c r="A69" s="76" t="n">
        <v>283</v>
      </c>
      <c r="B69" s="96" t="s">
        <v>17</v>
      </c>
      <c r="C69" s="85" t="n">
        <v>0</v>
      </c>
      <c r="D69" s="86" t="n">
        <v>0</v>
      </c>
      <c r="E69" s="93" t="n">
        <v>0</v>
      </c>
      <c r="F69" s="85" t="n">
        <v>0</v>
      </c>
      <c r="G69" s="86" t="n">
        <v>0</v>
      </c>
      <c r="H69" s="93" t="n">
        <v>0</v>
      </c>
      <c r="I69" s="85" t="n">
        <v>0</v>
      </c>
      <c r="J69" s="86" t="n">
        <v>0</v>
      </c>
      <c r="K69" s="93" t="n">
        <v>0</v>
      </c>
      <c r="L69" s="85" t="n">
        <v>0</v>
      </c>
      <c r="M69" s="86" t="n">
        <v>0</v>
      </c>
      <c r="N69" s="93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tr">
        <f aca="false">IF($C$4="High Inventory",IF(AND(O69&gt;=Summary!$C$149,P69&gt;=Summary!$C$150),"X"," "),IF(AND(O69&lt;=-Summary!$C$149,P69&lt;=-Summary!$C$150),"X"," "))</f>
        <v> </v>
      </c>
      <c r="S69" s="90" t="str">
        <f aca="false">IF($C$5="System-Wide"," ",IF($C$4="High Inventory",IF(AND(L69-I69&gt;=Summary!$C$153,N69-K69&gt;Summary!$C$153,N69&gt;0),"X"," "),IF(AND(I69-L69&gt;=Summary!$C$153,K69-N69&gt;Summary!$C$153,N69&lt;0),"X"," ")))</f>
        <v> 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  <c r="W69" s="0"/>
      <c r="X69" s="0"/>
    </row>
    <row r="70" customFormat="false" ht="17" hidden="false" customHeight="false" outlineLevel="0" collapsed="false">
      <c r="A70" s="76" t="n">
        <v>288</v>
      </c>
      <c r="B70" s="96" t="s">
        <v>17</v>
      </c>
      <c r="C70" s="85" t="n">
        <v>0</v>
      </c>
      <c r="D70" s="86" t="n">
        <v>0</v>
      </c>
      <c r="E70" s="93" t="n">
        <v>0</v>
      </c>
      <c r="F70" s="85" t="n">
        <v>0</v>
      </c>
      <c r="G70" s="86" t="n">
        <v>0</v>
      </c>
      <c r="H70" s="93" t="n">
        <v>0</v>
      </c>
      <c r="I70" s="85" t="n">
        <v>0</v>
      </c>
      <c r="J70" s="86" t="n">
        <v>0</v>
      </c>
      <c r="K70" s="93" t="n">
        <v>0</v>
      </c>
      <c r="L70" s="85" t="n">
        <v>0</v>
      </c>
      <c r="M70" s="86" t="n">
        <v>0</v>
      </c>
      <c r="N70" s="93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tr">
        <f aca="false">IF($C$4="High Inventory",IF(AND(O70&gt;=Summary!$C$149,P70&gt;=Summary!$C$150),"X"," "),IF(AND(O70&lt;=-Summary!$C$149,P70&lt;=-Summary!$C$150),"X"," "))</f>
        <v> </v>
      </c>
      <c r="S70" s="90" t="str">
        <f aca="false">IF($C$5="System-Wide"," ",IF($C$4="High Inventory",IF(AND(L70-I70&gt;=Summary!$C$153,N70-K70&gt;Summary!$C$153,N70&gt;0),"X"," "),IF(AND(I70-L70&gt;=Summary!$C$153,K70-N70&gt;Summary!$C$153,N70&lt;0),"X"," ")))</f>
        <v> 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  <c r="W70" s="0"/>
      <c r="X70" s="0"/>
    </row>
    <row r="71" customFormat="false" ht="17" hidden="false" customHeight="false" outlineLevel="0" collapsed="false">
      <c r="A71" s="76" t="n">
        <v>295</v>
      </c>
      <c r="B71" s="96" t="s">
        <v>17</v>
      </c>
      <c r="C71" s="85" t="n">
        <v>0</v>
      </c>
      <c r="D71" s="86" t="n">
        <v>0</v>
      </c>
      <c r="E71" s="93" t="n">
        <v>0</v>
      </c>
      <c r="F71" s="85" t="n">
        <v>0</v>
      </c>
      <c r="G71" s="86" t="n">
        <v>0</v>
      </c>
      <c r="H71" s="93" t="n">
        <v>0</v>
      </c>
      <c r="I71" s="85" t="n">
        <v>0</v>
      </c>
      <c r="J71" s="86" t="n">
        <v>0</v>
      </c>
      <c r="K71" s="93" t="n">
        <v>0</v>
      </c>
      <c r="L71" s="85" t="n">
        <v>0</v>
      </c>
      <c r="M71" s="86" t="n">
        <v>0</v>
      </c>
      <c r="N71" s="93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tr">
        <f aca="false">IF($C$4="High Inventory",IF(AND(O71&gt;=Summary!$C$149,P71&gt;=Summary!$C$150),"X"," "),IF(AND(O71&lt;=-Summary!$C$149,P71&lt;=-Summary!$C$150),"X"," "))</f>
        <v> </v>
      </c>
      <c r="S71" s="90" t="str">
        <f aca="false">IF($C$5="System-Wide"," ",IF($C$4="High Inventory",IF(AND(L71-I71&gt;=Summary!$C$153,N71-K71&gt;Summary!$C$153,N71&gt;0),"X"," "),IF(AND(I71-L71&gt;=Summary!$C$153,K71-N71&gt;Summary!$C$153,N71&lt;0),"X"," ")))</f>
        <v> 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  <c r="W71" s="0"/>
      <c r="X71" s="0"/>
    </row>
    <row r="72" customFormat="false" ht="17" hidden="false" customHeight="false" outlineLevel="0" collapsed="false">
      <c r="A72" s="76" t="n">
        <v>303</v>
      </c>
      <c r="B72" s="96" t="s">
        <v>17</v>
      </c>
      <c r="C72" s="85" t="n">
        <v>0</v>
      </c>
      <c r="D72" s="86" t="n">
        <v>6</v>
      </c>
      <c r="E72" s="93" t="n">
        <v>-6</v>
      </c>
      <c r="F72" s="85" t="n">
        <v>0</v>
      </c>
      <c r="G72" s="86" t="n">
        <v>9</v>
      </c>
      <c r="H72" s="93" t="n">
        <v>-9</v>
      </c>
      <c r="I72" s="85" t="n">
        <v>0</v>
      </c>
      <c r="J72" s="86" t="n">
        <v>0</v>
      </c>
      <c r="K72" s="93" t="n">
        <v>0</v>
      </c>
      <c r="L72" s="85" t="n">
        <v>0</v>
      </c>
      <c r="M72" s="86" t="n">
        <v>0</v>
      </c>
      <c r="N72" s="93" t="n">
        <v>0</v>
      </c>
      <c r="O72" s="85" t="n">
        <f aca="false">K72+H72+E72</f>
        <v>-15</v>
      </c>
      <c r="P72" s="87" t="n">
        <f aca="false">O72/(J72+G72+D72+1)</f>
        <v>-0.9375</v>
      </c>
      <c r="Q72" s="88"/>
      <c r="R72" s="89" t="str">
        <f aca="false">IF($C$4="High Inventory",IF(AND(O72&gt;=Summary!$C$149,P72&gt;=Summary!$C$150),"X"," "),IF(AND(O72&lt;=-Summary!$C$149,P72&lt;=-Summary!$C$150),"X"," "))</f>
        <v> </v>
      </c>
      <c r="S72" s="90" t="str">
        <f aca="false">IF($C$5="System-Wide"," ",IF($C$4="High Inventory",IF(AND(L72-I72&gt;=Summary!$C$153,N72-K72&gt;Summary!$C$153,N72&gt;0),"X"," "),IF(AND(I72-L72&gt;=Summary!$C$153,K72-N72&gt;Summary!$C$153,N72&lt;0),"X"," ")))</f>
        <v> 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  <c r="W72" s="0"/>
      <c r="X72" s="0"/>
    </row>
    <row r="73" customFormat="false" ht="17" hidden="false" customHeight="false" outlineLevel="0" collapsed="false">
      <c r="A73" s="76" t="n">
        <v>308</v>
      </c>
      <c r="B73" s="96" t="s">
        <v>17</v>
      </c>
      <c r="C73" s="85" t="n">
        <v>500</v>
      </c>
      <c r="D73" s="86" t="n">
        <v>284</v>
      </c>
      <c r="E73" s="93" t="n">
        <v>216</v>
      </c>
      <c r="F73" s="85" t="n">
        <v>500</v>
      </c>
      <c r="G73" s="86" t="n">
        <v>326</v>
      </c>
      <c r="H73" s="93" t="n">
        <v>174</v>
      </c>
      <c r="I73" s="85" t="n">
        <v>200</v>
      </c>
      <c r="J73" s="86" t="n">
        <v>343</v>
      </c>
      <c r="K73" s="93" t="n">
        <v>-143</v>
      </c>
      <c r="L73" s="85" t="n">
        <v>0</v>
      </c>
      <c r="M73" s="86" t="n">
        <v>0</v>
      </c>
      <c r="N73" s="93" t="n">
        <v>0</v>
      </c>
      <c r="O73" s="85" t="n">
        <f aca="false">K73+H73+E73</f>
        <v>247</v>
      </c>
      <c r="P73" s="87" t="n">
        <f aca="false">O73/(J73+G73+D73+1)</f>
        <v>0.258909853249476</v>
      </c>
      <c r="Q73" s="88"/>
      <c r="R73" s="89" t="str">
        <f aca="false">IF($C$4="High Inventory",IF(AND(O73&gt;=Summary!$C$149,P73&gt;=Summary!$C$150),"X"," "),IF(AND(O73&lt;=-Summary!$C$149,P73&lt;=-Summary!$C$150),"X"," "))</f>
        <v> </v>
      </c>
      <c r="S73" s="90" t="str">
        <f aca="false">IF($C$5="System-Wide"," ",IF($C$4="High Inventory",IF(AND(L73-I73&gt;=Summary!$C$153,N73-K73&gt;Summary!$C$153,N73&gt;0),"X"," "),IF(AND(I73-L73&gt;=Summary!$C$153,K73-N73&gt;Summary!$C$153,N73&lt;0),"X"," ")))</f>
        <v> 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X</v>
      </c>
      <c r="V73" s="0" t="str">
        <f aca="false">IF(S73="X",L73-I73," ")</f>
        <v> </v>
      </c>
      <c r="W73" s="0"/>
      <c r="X73" s="0"/>
    </row>
    <row r="74" customFormat="false" ht="17" hidden="false" customHeight="false" outlineLevel="0" collapsed="false">
      <c r="A74" s="76" t="n">
        <v>341</v>
      </c>
      <c r="B74" s="96" t="s">
        <v>17</v>
      </c>
      <c r="C74" s="85" t="n">
        <v>0</v>
      </c>
      <c r="D74" s="86" t="n">
        <v>0</v>
      </c>
      <c r="E74" s="93" t="n">
        <v>0</v>
      </c>
      <c r="F74" s="85" t="n">
        <v>0</v>
      </c>
      <c r="G74" s="86" t="n">
        <v>0</v>
      </c>
      <c r="H74" s="93" t="n">
        <v>0</v>
      </c>
      <c r="I74" s="85" t="n">
        <v>0</v>
      </c>
      <c r="J74" s="86" t="n">
        <v>0</v>
      </c>
      <c r="K74" s="93" t="n">
        <v>0</v>
      </c>
      <c r="L74" s="85" t="n">
        <v>0</v>
      </c>
      <c r="M74" s="86" t="n">
        <v>0</v>
      </c>
      <c r="N74" s="93" t="n">
        <v>0</v>
      </c>
      <c r="O74" s="85" t="n">
        <f aca="false">K74+H74+E74</f>
        <v>0</v>
      </c>
      <c r="P74" s="87" t="n">
        <f aca="false">O74/(J74+G74+D74+1)</f>
        <v>0</v>
      </c>
      <c r="Q74" s="88"/>
      <c r="R74" s="89" t="str">
        <f aca="false">IF($C$4="High Inventory",IF(AND(O74&gt;=Summary!$C$149,P74&gt;=Summary!$C$150),"X"," "),IF(AND(O74&lt;=-Summary!$C$149,P74&lt;=-Summary!$C$150),"X"," "))</f>
        <v> </v>
      </c>
      <c r="S74" s="90" t="str">
        <f aca="false">IF($C$5="System-Wide"," ",IF($C$4="High Inventory",IF(AND(L74-I74&gt;=Summary!$C$153,N74-K74&gt;Summary!$C$153,N74&gt;0),"X"," "),IF(AND(I74-L74&gt;=Summary!$C$153,K74-N74&gt;Summary!$C$153,N74&lt;0),"X"," ")))</f>
        <v> 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  <c r="W74" s="0"/>
      <c r="X74" s="0"/>
    </row>
    <row r="75" customFormat="false" ht="17" hidden="false" customHeight="false" outlineLevel="0" collapsed="false">
      <c r="A75" s="76" t="n">
        <v>376</v>
      </c>
      <c r="B75" s="96" t="s">
        <v>17</v>
      </c>
      <c r="C75" s="85" t="n">
        <v>0</v>
      </c>
      <c r="D75" s="86" t="n">
        <v>0</v>
      </c>
      <c r="E75" s="93" t="n">
        <v>0</v>
      </c>
      <c r="F75" s="85" t="n">
        <v>0</v>
      </c>
      <c r="G75" s="86" t="n">
        <v>0</v>
      </c>
      <c r="H75" s="93" t="n">
        <v>0</v>
      </c>
      <c r="I75" s="85" t="n">
        <v>0</v>
      </c>
      <c r="J75" s="86" t="n">
        <v>0</v>
      </c>
      <c r="K75" s="93" t="n">
        <v>0</v>
      </c>
      <c r="L75" s="85" t="n">
        <v>0</v>
      </c>
      <c r="M75" s="86" t="n">
        <v>0</v>
      </c>
      <c r="N75" s="93" t="n">
        <v>0</v>
      </c>
      <c r="O75" s="85" t="n">
        <f aca="false">K75+H75+E75</f>
        <v>0</v>
      </c>
      <c r="P75" s="87" t="n">
        <f aca="false">O75/(J75+G75+D75+1)</f>
        <v>0</v>
      </c>
      <c r="Q75" s="88"/>
      <c r="R75" s="89" t="str">
        <f aca="false">IF($C$4="High Inventory",IF(AND(O75&gt;=Summary!$C$149,P75&gt;=Summary!$C$150),"X"," "),IF(AND(O75&lt;=-Summary!$C$149,P75&lt;=-Summary!$C$150),"X"," "))</f>
        <v> </v>
      </c>
      <c r="S75" s="90" t="str">
        <f aca="false">IF($C$5="System-Wide"," ",IF($C$4="High Inventory",IF(AND(L75-I75&gt;=Summary!$C$153,N75-K75&gt;Summary!$C$153,N75&gt;0),"X"," "),IF(AND(I75-L75&gt;=Summary!$C$153,K75-N75&gt;Summary!$C$153,N75&lt;0),"X"," ")))</f>
        <v> 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 </v>
      </c>
      <c r="V75" s="0" t="str">
        <f aca="false">IF(S75="X",L75-I75," ")</f>
        <v> </v>
      </c>
      <c r="W75" s="0"/>
      <c r="X75" s="0"/>
    </row>
    <row r="76" customFormat="false" ht="17" hidden="false" customHeight="false" outlineLevel="0" collapsed="false">
      <c r="A76" s="76" t="n">
        <v>399</v>
      </c>
      <c r="B76" s="96" t="s">
        <v>17</v>
      </c>
      <c r="C76" s="85" t="n">
        <v>100</v>
      </c>
      <c r="D76" s="86" t="n">
        <v>136</v>
      </c>
      <c r="E76" s="93" t="n">
        <v>-36</v>
      </c>
      <c r="F76" s="85" t="n">
        <v>100</v>
      </c>
      <c r="G76" s="86" t="n">
        <v>128</v>
      </c>
      <c r="H76" s="93" t="n">
        <v>-28</v>
      </c>
      <c r="I76" s="85" t="n">
        <v>100</v>
      </c>
      <c r="J76" s="86" t="n">
        <v>129</v>
      </c>
      <c r="K76" s="93" t="n">
        <v>-29</v>
      </c>
      <c r="L76" s="85" t="n">
        <v>100</v>
      </c>
      <c r="M76" s="86" t="n">
        <v>124</v>
      </c>
      <c r="N76" s="93" t="n">
        <v>-24</v>
      </c>
      <c r="O76" s="85" t="n">
        <f aca="false">K76+H76+E76</f>
        <v>-93</v>
      </c>
      <c r="P76" s="87" t="n">
        <f aca="false">O76/(J76+G76+D76+1)</f>
        <v>-0.236040609137056</v>
      </c>
      <c r="Q76" s="88"/>
      <c r="R76" s="89" t="str">
        <f aca="false">IF($C$4="High Inventory",IF(AND(O76&gt;=Summary!$C$149,P76&gt;=Summary!$C$150),"X"," "),IF(AND(O76&lt;=-Summary!$C$149,P76&lt;=-Summary!$C$150),"X"," "))</f>
        <v> </v>
      </c>
      <c r="S76" s="90" t="str">
        <f aca="false">IF($C$5="System-Wide"," ",IF($C$4="High Inventory",IF(AND(L76-I76&gt;=Summary!$C$153,N76-K76&gt;Summary!$C$153,N76&gt;0),"X"," "),IF(AND(I76-L76&gt;=Summary!$C$153,K76-N76&gt;Summary!$C$153,N76&lt;0),"X"," ")))</f>
        <v> 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  <c r="W76" s="0"/>
      <c r="X76" s="0"/>
    </row>
    <row r="77" customFormat="false" ht="17" hidden="false" customHeight="false" outlineLevel="0" collapsed="false">
      <c r="A77" s="76" t="n">
        <v>442</v>
      </c>
      <c r="B77" s="96" t="s">
        <v>17</v>
      </c>
      <c r="C77" s="85" t="n">
        <v>110</v>
      </c>
      <c r="D77" s="86" t="n">
        <v>0</v>
      </c>
      <c r="E77" s="93" t="n">
        <v>110</v>
      </c>
      <c r="F77" s="85" t="n">
        <v>110</v>
      </c>
      <c r="G77" s="86" t="n">
        <v>0</v>
      </c>
      <c r="H77" s="93" t="n">
        <v>110</v>
      </c>
      <c r="I77" s="85" t="n">
        <v>110</v>
      </c>
      <c r="J77" s="86" t="n">
        <v>0</v>
      </c>
      <c r="K77" s="93" t="n">
        <v>110</v>
      </c>
      <c r="L77" s="85" t="n">
        <v>0</v>
      </c>
      <c r="M77" s="86" t="n">
        <v>0</v>
      </c>
      <c r="N77" s="93" t="n">
        <v>0</v>
      </c>
      <c r="O77" s="85" t="n">
        <f aca="false">K77+H77+E77</f>
        <v>330</v>
      </c>
      <c r="P77" s="87" t="n">
        <f aca="false">O77/(J77+G77+D77+1)</f>
        <v>330</v>
      </c>
      <c r="Q77" s="88"/>
      <c r="R77" s="89" t="str">
        <f aca="false">IF($C$4="High Inventory",IF(AND(O77&gt;=Summary!$C$149,P77&gt;=Summary!$C$150),"X"," "),IF(AND(O77&lt;=-Summary!$C$149,P77&lt;=-Summary!$C$150),"X"," "))</f>
        <v> </v>
      </c>
      <c r="S77" s="90" t="str">
        <f aca="false">IF($C$5="System-Wide"," ",IF($C$4="High Inventory",IF(AND(L77-I77&gt;=Summary!$C$153,N77-K77&gt;Summary!$C$153,N77&gt;0),"X"," "),IF(AND(I77-L77&gt;=Summary!$C$153,K77-N77&gt;Summary!$C$153,N77&lt;0),"X"," ")))</f>
        <v> 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  <c r="W77" s="0"/>
      <c r="X77" s="0"/>
    </row>
    <row r="78" customFormat="false" ht="17" hidden="false" customHeight="false" outlineLevel="0" collapsed="false">
      <c r="A78" s="76" t="n">
        <v>447</v>
      </c>
      <c r="B78" s="96" t="s">
        <v>17</v>
      </c>
      <c r="C78" s="85" t="n">
        <v>0</v>
      </c>
      <c r="D78" s="86" t="n">
        <v>91</v>
      </c>
      <c r="E78" s="93" t="n">
        <v>-91</v>
      </c>
      <c r="F78" s="85" t="n">
        <v>0</v>
      </c>
      <c r="G78" s="86" t="n">
        <v>88</v>
      </c>
      <c r="H78" s="93" t="n">
        <v>-88</v>
      </c>
      <c r="I78" s="85" t="n">
        <v>0</v>
      </c>
      <c r="J78" s="86" t="n">
        <v>65</v>
      </c>
      <c r="K78" s="93" t="n">
        <v>-65</v>
      </c>
      <c r="L78" s="85" t="n">
        <v>0</v>
      </c>
      <c r="M78" s="86" t="n">
        <v>92</v>
      </c>
      <c r="N78" s="93" t="n">
        <v>-92</v>
      </c>
      <c r="O78" s="85" t="n">
        <f aca="false">K78+H78+E78</f>
        <v>-244</v>
      </c>
      <c r="P78" s="87" t="n">
        <f aca="false">O78/(J78+G78+D78+1)</f>
        <v>-0.995918367346939</v>
      </c>
      <c r="Q78" s="88"/>
      <c r="R78" s="89" t="str">
        <f aca="false">IF($C$4="High Inventory",IF(AND(O78&gt;=Summary!$C$149,P78&gt;=Summary!$C$150),"X"," "),IF(AND(O78&lt;=-Summary!$C$149,P78&lt;=-Summary!$C$150),"X"," "))</f>
        <v> </v>
      </c>
      <c r="S78" s="90" t="str">
        <f aca="false">IF($C$5="System-Wide"," ",IF($C$4="High Inventory",IF(AND(L78-I78&gt;=Summary!$C$153,N78-K78&gt;Summary!$C$153,N78&gt;0),"X"," "),IF(AND(I78-L78&gt;=Summary!$C$153,K78-N78&gt;Summary!$C$153,N78&lt;0),"X"," ")))</f>
        <v> 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  <c r="W78" s="0"/>
      <c r="X78" s="0"/>
    </row>
    <row r="79" customFormat="false" ht="17" hidden="false" customHeight="false" outlineLevel="0" collapsed="false">
      <c r="A79" s="76" t="n">
        <v>483</v>
      </c>
      <c r="B79" s="96" t="s">
        <v>17</v>
      </c>
      <c r="C79" s="85" t="n">
        <v>0</v>
      </c>
      <c r="D79" s="86" t="n">
        <v>0</v>
      </c>
      <c r="E79" s="93" t="n">
        <v>0</v>
      </c>
      <c r="F79" s="85" t="n">
        <v>0</v>
      </c>
      <c r="G79" s="86" t="n">
        <v>0</v>
      </c>
      <c r="H79" s="93" t="n">
        <v>0</v>
      </c>
      <c r="I79" s="85" t="n">
        <v>0</v>
      </c>
      <c r="J79" s="86" t="n">
        <v>0</v>
      </c>
      <c r="K79" s="93" t="n">
        <v>0</v>
      </c>
      <c r="L79" s="85" t="n">
        <v>0</v>
      </c>
      <c r="M79" s="86" t="n">
        <v>0</v>
      </c>
      <c r="N79" s="93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tr">
        <f aca="false">IF($C$4="High Inventory",IF(AND(O79&gt;=Summary!$C$149,P79&gt;=Summary!$C$150),"X"," "),IF(AND(O79&lt;=-Summary!$C$149,P79&lt;=-Summary!$C$150),"X"," "))</f>
        <v> </v>
      </c>
      <c r="S79" s="90" t="str">
        <f aca="false">IF($C$5="System-Wide"," ",IF($C$4="High Inventory",IF(AND(L79-I79&gt;=Summary!$C$153,N79-K79&gt;Summary!$C$153,N79&gt;0),"X"," "),IF(AND(I79-L79&gt;=Summary!$C$153,K79-N79&gt;Summary!$C$153,N79&lt;0),"X"," ")))</f>
        <v> 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  <c r="W79" s="0"/>
      <c r="X79" s="0"/>
    </row>
    <row r="80" customFormat="false" ht="17" hidden="false" customHeight="false" outlineLevel="0" collapsed="false">
      <c r="A80" s="76" t="n">
        <v>535</v>
      </c>
      <c r="B80" s="96" t="s">
        <v>17</v>
      </c>
      <c r="C80" s="85" t="n">
        <v>0</v>
      </c>
      <c r="D80" s="86" t="n">
        <v>0</v>
      </c>
      <c r="E80" s="93" t="n">
        <v>0</v>
      </c>
      <c r="F80" s="85" t="n">
        <v>0</v>
      </c>
      <c r="G80" s="86" t="n">
        <v>0</v>
      </c>
      <c r="H80" s="93" t="n">
        <v>0</v>
      </c>
      <c r="I80" s="85" t="n">
        <v>0</v>
      </c>
      <c r="J80" s="86" t="n">
        <v>0</v>
      </c>
      <c r="K80" s="93" t="n">
        <v>0</v>
      </c>
      <c r="L80" s="85" t="n">
        <v>0</v>
      </c>
      <c r="M80" s="86" t="n">
        <v>0</v>
      </c>
      <c r="N80" s="93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tr">
        <f aca="false">IF($C$4="High Inventory",IF(AND(O80&gt;=Summary!$C$149,P80&gt;=Summary!$C$150),"X"," "),IF(AND(O80&lt;=-Summary!$C$149,P80&lt;=-Summary!$C$150),"X"," "))</f>
        <v> </v>
      </c>
      <c r="S80" s="90" t="str">
        <f aca="false">IF($C$5="System-Wide"," ",IF($C$4="High Inventory",IF(AND(L80-I80&gt;=Summary!$C$153,N80-K80&gt;Summary!$C$153,N80&gt;0),"X"," "),IF(AND(I80-L80&gt;=Summary!$C$153,K80-N80&gt;Summary!$C$153,N80&lt;0),"X"," ")))</f>
        <v> 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  <c r="W80" s="0"/>
      <c r="X80" s="0"/>
    </row>
    <row r="81" customFormat="false" ht="17" hidden="false" customHeight="false" outlineLevel="0" collapsed="false">
      <c r="A81" s="76" t="n">
        <v>536</v>
      </c>
      <c r="B81" s="96" t="s">
        <v>17</v>
      </c>
      <c r="C81" s="85" t="n">
        <v>0</v>
      </c>
      <c r="D81" s="86" t="n">
        <v>0</v>
      </c>
      <c r="E81" s="93" t="n">
        <v>0</v>
      </c>
      <c r="F81" s="85" t="n">
        <v>0</v>
      </c>
      <c r="G81" s="86" t="n">
        <v>0</v>
      </c>
      <c r="H81" s="93" t="n">
        <v>0</v>
      </c>
      <c r="I81" s="85" t="n">
        <v>0</v>
      </c>
      <c r="J81" s="86" t="n">
        <v>0</v>
      </c>
      <c r="K81" s="93" t="n">
        <v>0</v>
      </c>
      <c r="L81" s="85" t="n">
        <v>0</v>
      </c>
      <c r="M81" s="86" t="n">
        <v>0</v>
      </c>
      <c r="N81" s="93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tr">
        <f aca="false">IF($C$4="High Inventory",IF(AND(O81&gt;=Summary!$C$149,P81&gt;=Summary!$C$150),"X"," "),IF(AND(O81&lt;=-Summary!$C$149,P81&lt;=-Summary!$C$150),"X"," "))</f>
        <v> </v>
      </c>
      <c r="S81" s="90" t="str">
        <f aca="false">IF($C$5="System-Wide"," ",IF($C$4="High Inventory",IF(AND(L81-I81&gt;=Summary!$C$153,N81-K81&gt;Summary!$C$153,N81&gt;0),"X"," "),IF(AND(I81-L81&gt;=Summary!$C$153,K81-N81&gt;Summary!$C$153,N81&lt;0),"X"," ")))</f>
        <v> 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  <c r="W81" s="0"/>
      <c r="X81" s="0"/>
    </row>
    <row r="82" customFormat="false" ht="17" hidden="false" customHeight="false" outlineLevel="0" collapsed="false">
      <c r="A82" s="76" t="n">
        <v>543</v>
      </c>
      <c r="B82" s="96" t="s">
        <v>17</v>
      </c>
      <c r="C82" s="85" t="n">
        <v>900</v>
      </c>
      <c r="D82" s="86" t="n">
        <v>855</v>
      </c>
      <c r="E82" s="93" t="n">
        <v>45</v>
      </c>
      <c r="F82" s="85" t="n">
        <v>900</v>
      </c>
      <c r="G82" s="86" t="n">
        <v>716</v>
      </c>
      <c r="H82" s="93" t="n">
        <v>184</v>
      </c>
      <c r="I82" s="85" t="n">
        <v>400</v>
      </c>
      <c r="J82" s="86" t="n">
        <v>806</v>
      </c>
      <c r="K82" s="93" t="n">
        <v>-406</v>
      </c>
      <c r="L82" s="85" t="n">
        <v>0</v>
      </c>
      <c r="M82" s="86" t="n">
        <v>148</v>
      </c>
      <c r="N82" s="93" t="n">
        <v>-148</v>
      </c>
      <c r="O82" s="85" t="n">
        <f aca="false">K82+H82+E82</f>
        <v>-177</v>
      </c>
      <c r="P82" s="87" t="n">
        <f aca="false">O82/(J82+G82+D82+1)</f>
        <v>-0.0744322960470984</v>
      </c>
      <c r="Q82" s="88"/>
      <c r="R82" s="89" t="str">
        <f aca="false">IF($C$4="High Inventory",IF(AND(O82&gt;=Summary!$C$149,P82&gt;=Summary!$C$150),"X"," "),IF(AND(O82&lt;=-Summary!$C$149,P82&lt;=-Summary!$C$150),"X"," "))</f>
        <v> </v>
      </c>
      <c r="S82" s="90" t="str">
        <f aca="false">IF($C$5="System-Wide"," ",IF($C$4="High Inventory",IF(AND(L82-I82&gt;=Summary!$C$153,N82-K82&gt;Summary!$C$153,N82&gt;0),"X"," "),IF(AND(I82-L82&gt;=Summary!$C$153,K82-N82&gt;Summary!$C$153,N82&lt;0),"X"," ")))</f>
        <v> 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  <c r="W82" s="0"/>
      <c r="X82" s="0"/>
    </row>
    <row r="83" customFormat="false" ht="17" hidden="false" customHeight="false" outlineLevel="0" collapsed="false">
      <c r="A83" s="76" t="n">
        <v>544</v>
      </c>
      <c r="B83" s="96" t="s">
        <v>17</v>
      </c>
      <c r="C83" s="85" t="n">
        <v>0</v>
      </c>
      <c r="D83" s="86" t="n">
        <v>0</v>
      </c>
      <c r="E83" s="93" t="n">
        <v>0</v>
      </c>
      <c r="F83" s="85" t="n">
        <v>0</v>
      </c>
      <c r="G83" s="86" t="n">
        <v>0</v>
      </c>
      <c r="H83" s="93" t="n">
        <v>0</v>
      </c>
      <c r="I83" s="85" t="n">
        <v>0</v>
      </c>
      <c r="J83" s="86" t="n">
        <v>0</v>
      </c>
      <c r="K83" s="93" t="n">
        <v>0</v>
      </c>
      <c r="L83" s="85" t="n">
        <v>0</v>
      </c>
      <c r="M83" s="86" t="n">
        <v>0</v>
      </c>
      <c r="N83" s="93" t="n">
        <v>0</v>
      </c>
      <c r="O83" s="85" t="n">
        <f aca="false">K83+H83+E83</f>
        <v>0</v>
      </c>
      <c r="P83" s="87" t="n">
        <f aca="false">O83/(J83+G83+D83+1)</f>
        <v>0</v>
      </c>
      <c r="Q83" s="88"/>
      <c r="R83" s="89" t="str">
        <f aca="false">IF($C$4="High Inventory",IF(AND(O83&gt;=Summary!$C$149,P83&gt;=Summary!$C$150),"X"," "),IF(AND(O83&lt;=-Summary!$C$149,P83&lt;=-Summary!$C$150),"X"," "))</f>
        <v> </v>
      </c>
      <c r="S83" s="90" t="str">
        <f aca="false">IF($C$5="System-Wide"," ",IF($C$4="High Inventory",IF(AND(L83-I83&gt;=Summary!$C$153,N83-K83&gt;Summary!$C$153,N83&gt;0),"X"," "),IF(AND(I83-L83&gt;=Summary!$C$153,K83-N83&gt;Summary!$C$153,N83&lt;0),"X"," ")))</f>
        <v> 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  <c r="W83" s="0"/>
      <c r="X83" s="0"/>
    </row>
    <row r="84" customFormat="false" ht="17" hidden="false" customHeight="false" outlineLevel="0" collapsed="false">
      <c r="A84" s="76" t="n">
        <v>545</v>
      </c>
      <c r="B84" s="96" t="s">
        <v>17</v>
      </c>
      <c r="C84" s="85" t="n">
        <v>0</v>
      </c>
      <c r="D84" s="86" t="n">
        <v>0</v>
      </c>
      <c r="E84" s="93" t="n">
        <v>0</v>
      </c>
      <c r="F84" s="85" t="n">
        <v>0</v>
      </c>
      <c r="G84" s="86" t="n">
        <v>0</v>
      </c>
      <c r="H84" s="93" t="n">
        <v>0</v>
      </c>
      <c r="I84" s="85" t="n">
        <v>0</v>
      </c>
      <c r="J84" s="86" t="n">
        <v>25</v>
      </c>
      <c r="K84" s="93" t="n">
        <v>-25</v>
      </c>
      <c r="L84" s="85" t="n">
        <v>0</v>
      </c>
      <c r="M84" s="86" t="n">
        <v>0</v>
      </c>
      <c r="N84" s="93" t="n">
        <v>0</v>
      </c>
      <c r="O84" s="85" t="n">
        <f aca="false">K84+H84+E84</f>
        <v>-25</v>
      </c>
      <c r="P84" s="87" t="n">
        <f aca="false">O84/(J84+G84+D84+1)</f>
        <v>-0.961538461538462</v>
      </c>
      <c r="Q84" s="88"/>
      <c r="R84" s="89" t="str">
        <f aca="false">IF($C$4="High Inventory",IF(AND(O84&gt;=Summary!$C$149,P84&gt;=Summary!$C$150),"X"," "),IF(AND(O84&lt;=-Summary!$C$149,P84&lt;=-Summary!$C$150),"X"," "))</f>
        <v> </v>
      </c>
      <c r="S84" s="90" t="str">
        <f aca="false">IF($C$5="System-Wide"," ",IF($C$4="High Inventory",IF(AND(L84-I84&gt;=Summary!$C$153,N84-K84&gt;Summary!$C$153,N84&gt;0),"X"," "),IF(AND(I84-L84&gt;=Summary!$C$153,K84-N84&gt;Summary!$C$153,N84&lt;0),"X"," ")))</f>
        <v> 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  <c r="W84" s="0"/>
      <c r="X84" s="0"/>
    </row>
    <row r="85" customFormat="false" ht="17" hidden="false" customHeight="false" outlineLevel="0" collapsed="false">
      <c r="A85" s="76" t="n">
        <v>598</v>
      </c>
      <c r="B85" s="96" t="s">
        <v>17</v>
      </c>
      <c r="C85" s="85" t="n">
        <v>0</v>
      </c>
      <c r="D85" s="86" t="n">
        <v>56</v>
      </c>
      <c r="E85" s="93" t="n">
        <v>-56</v>
      </c>
      <c r="F85" s="85" t="n">
        <v>0</v>
      </c>
      <c r="G85" s="86" t="n">
        <v>50</v>
      </c>
      <c r="H85" s="93" t="n">
        <v>-50</v>
      </c>
      <c r="I85" s="85" t="n">
        <v>0</v>
      </c>
      <c r="J85" s="86" t="n">
        <v>51</v>
      </c>
      <c r="K85" s="93" t="n">
        <v>-51</v>
      </c>
      <c r="L85" s="85" t="n">
        <v>0</v>
      </c>
      <c r="M85" s="86" t="n">
        <v>37</v>
      </c>
      <c r="N85" s="93" t="n">
        <v>-37</v>
      </c>
      <c r="O85" s="85" t="n">
        <f aca="false">K85+H85+E85</f>
        <v>-157</v>
      </c>
      <c r="P85" s="87" t="n">
        <f aca="false">O85/(J85+G85+D85+1)</f>
        <v>-0.993670886075949</v>
      </c>
      <c r="Q85" s="88"/>
      <c r="R85" s="89" t="str">
        <f aca="false">IF($C$4="High Inventory",IF(AND(O85&gt;=Summary!$C$149,P85&gt;=Summary!$C$150),"X"," "),IF(AND(O85&lt;=-Summary!$C$149,P85&lt;=-Summary!$C$150),"X"," "))</f>
        <v> </v>
      </c>
      <c r="S85" s="90" t="str">
        <f aca="false">IF($C$5="System-Wide"," ",IF($C$4="High Inventory",IF(AND(L85-I85&gt;=Summary!$C$153,N85-K85&gt;Summary!$C$153,N85&gt;0),"X"," "),IF(AND(I85-L85&gt;=Summary!$C$153,K85-N85&gt;Summary!$C$153,N85&lt;0),"X"," ")))</f>
        <v> 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  <c r="W85" s="0"/>
      <c r="X85" s="0"/>
    </row>
    <row r="86" customFormat="false" ht="17" hidden="false" customHeight="false" outlineLevel="0" collapsed="false">
      <c r="A86" s="76" t="n">
        <v>635</v>
      </c>
      <c r="B86" s="96" t="s">
        <v>17</v>
      </c>
      <c r="C86" s="85" t="n">
        <v>900</v>
      </c>
      <c r="D86" s="86" t="n">
        <v>870</v>
      </c>
      <c r="E86" s="93" t="n">
        <v>30</v>
      </c>
      <c r="F86" s="85" t="n">
        <v>800</v>
      </c>
      <c r="G86" s="86" t="n">
        <v>828</v>
      </c>
      <c r="H86" s="93" t="n">
        <v>-28</v>
      </c>
      <c r="I86" s="85" t="n">
        <v>800</v>
      </c>
      <c r="J86" s="86" t="n">
        <v>917</v>
      </c>
      <c r="K86" s="93" t="n">
        <v>-117</v>
      </c>
      <c r="L86" s="85" t="n">
        <v>500</v>
      </c>
      <c r="M86" s="86" t="n">
        <v>875</v>
      </c>
      <c r="N86" s="93" t="n">
        <v>-375</v>
      </c>
      <c r="O86" s="85" t="n">
        <f aca="false">K86+H86+E86</f>
        <v>-115</v>
      </c>
      <c r="P86" s="87" t="n">
        <f aca="false">O86/(J86+G86+D86+1)</f>
        <v>-0.043960244648318</v>
      </c>
      <c r="Q86" s="88"/>
      <c r="R86" s="89" t="str">
        <f aca="false">IF($C$4="High Inventory",IF(AND(O86&gt;=Summary!$C$149,P86&gt;=Summary!$C$150),"X"," "),IF(AND(O86&lt;=-Summary!$C$149,P86&lt;=-Summary!$C$150),"X"," "))</f>
        <v> </v>
      </c>
      <c r="S86" s="90" t="str">
        <f aca="false">IF($C$5="System-Wide"," ",IF($C$4="High Inventory",IF(AND(L86-I86&gt;=Summary!$C$153,N86-K86&gt;Summary!$C$153,N86&gt;0),"X"," "),IF(AND(I86-L86&gt;=Summary!$C$153,K86-N86&gt;Summary!$C$153,N86&lt;0),"X"," ")))</f>
        <v> 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  <c r="W86" s="0"/>
      <c r="X86" s="0"/>
    </row>
    <row r="87" customFormat="false" ht="17" hidden="false" customHeight="false" outlineLevel="0" collapsed="false">
      <c r="A87" s="76" t="n">
        <v>650</v>
      </c>
      <c r="B87" s="96" t="s">
        <v>17</v>
      </c>
      <c r="C87" s="85" t="n">
        <v>0</v>
      </c>
      <c r="D87" s="86" t="n">
        <v>0</v>
      </c>
      <c r="E87" s="93" t="n">
        <v>0</v>
      </c>
      <c r="F87" s="85" t="n">
        <v>0</v>
      </c>
      <c r="G87" s="86" t="n">
        <v>0</v>
      </c>
      <c r="H87" s="93" t="n">
        <v>0</v>
      </c>
      <c r="I87" s="85" t="n">
        <v>0</v>
      </c>
      <c r="J87" s="86" t="n">
        <v>0</v>
      </c>
      <c r="K87" s="93" t="n">
        <v>0</v>
      </c>
      <c r="L87" s="85" t="n">
        <v>0</v>
      </c>
      <c r="M87" s="86" t="n">
        <v>0</v>
      </c>
      <c r="N87" s="93" t="n">
        <v>0</v>
      </c>
      <c r="O87" s="85" t="n">
        <f aca="false">K87+H87+E87</f>
        <v>0</v>
      </c>
      <c r="P87" s="87" t="n">
        <f aca="false">O87/(J87+G87+D87+1)</f>
        <v>0</v>
      </c>
      <c r="Q87" s="88"/>
      <c r="R87" s="89" t="str">
        <f aca="false">IF($C$4="High Inventory",IF(AND(O87&gt;=Summary!$C$149,P87&gt;=Summary!$C$150),"X"," "),IF(AND(O87&lt;=-Summary!$C$149,P87&lt;=-Summary!$C$150),"X"," "))</f>
        <v> </v>
      </c>
      <c r="S87" s="90" t="str">
        <f aca="false">IF($C$5="System-Wide"," ",IF($C$4="High Inventory",IF(AND(L87-I87&gt;=Summary!$C$153,N87-K87&gt;Summary!$C$153,N87&gt;0),"X"," "),IF(AND(I87-L87&gt;=Summary!$C$153,K87-N87&gt;Summary!$C$153,N87&lt;0),"X"," ")))</f>
        <v> 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  <c r="W87" s="0"/>
      <c r="X87" s="0"/>
    </row>
    <row r="88" customFormat="false" ht="17" hidden="false" customHeight="false" outlineLevel="0" collapsed="false">
      <c r="A88" s="76" t="n">
        <v>654</v>
      </c>
      <c r="B88" s="96" t="s">
        <v>17</v>
      </c>
      <c r="C88" s="85" t="n">
        <v>1300</v>
      </c>
      <c r="D88" s="86" t="n">
        <v>665</v>
      </c>
      <c r="E88" s="93" t="n">
        <v>635</v>
      </c>
      <c r="F88" s="85" t="n">
        <v>1090</v>
      </c>
      <c r="G88" s="86" t="n">
        <v>654</v>
      </c>
      <c r="H88" s="93" t="n">
        <v>436</v>
      </c>
      <c r="I88" s="85" t="n">
        <v>390</v>
      </c>
      <c r="J88" s="86" t="n">
        <v>661</v>
      </c>
      <c r="K88" s="93" t="n">
        <v>-271</v>
      </c>
      <c r="L88" s="85" t="n">
        <v>100</v>
      </c>
      <c r="M88" s="86" t="n">
        <v>655</v>
      </c>
      <c r="N88" s="93" t="n">
        <v>-555</v>
      </c>
      <c r="O88" s="85" t="n">
        <f aca="false">K88+H88+E88</f>
        <v>800</v>
      </c>
      <c r="P88" s="87" t="n">
        <f aca="false">O88/(J88+G88+D88+1)</f>
        <v>0.403836446239273</v>
      </c>
      <c r="Q88" s="88"/>
      <c r="R88" s="89" t="str">
        <f aca="false">IF($C$4="High Inventory",IF(AND(O88&gt;=Summary!$C$149,P88&gt;=Summary!$C$150),"X"," "),IF(AND(O88&lt;=-Summary!$C$149,P88&lt;=-Summary!$C$150),"X"," "))</f>
        <v> </v>
      </c>
      <c r="S88" s="90" t="str">
        <f aca="false">IF($C$5="System-Wide"," ",IF($C$4="High Inventory",IF(AND(L88-I88&gt;=Summary!$C$153,N88-K88&gt;Summary!$C$153,N88&gt;0),"X"," "),IF(AND(I88-L88&gt;=Summary!$C$153,K88-N88&gt;Summary!$C$153,N88&lt;0),"X"," ")))</f>
        <v> 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X</v>
      </c>
      <c r="V88" s="0" t="str">
        <f aca="false">IF(S88="X",L88-I88," ")</f>
        <v> </v>
      </c>
      <c r="W88" s="0"/>
      <c r="X88" s="0"/>
    </row>
    <row r="89" customFormat="false" ht="17" hidden="false" customHeight="false" outlineLevel="0" collapsed="false">
      <c r="A89" s="76" t="n">
        <v>755</v>
      </c>
      <c r="B89" s="96" t="s">
        <v>17</v>
      </c>
      <c r="C89" s="85" t="n">
        <v>100</v>
      </c>
      <c r="D89" s="86" t="n">
        <v>56</v>
      </c>
      <c r="E89" s="93" t="n">
        <v>44</v>
      </c>
      <c r="F89" s="85" t="n">
        <v>100</v>
      </c>
      <c r="G89" s="86" t="n">
        <v>56</v>
      </c>
      <c r="H89" s="93" t="n">
        <v>44</v>
      </c>
      <c r="I89" s="85" t="n">
        <v>100</v>
      </c>
      <c r="J89" s="86" t="n">
        <v>56</v>
      </c>
      <c r="K89" s="93" t="n">
        <v>44</v>
      </c>
      <c r="L89" s="85" t="n">
        <v>0</v>
      </c>
      <c r="M89" s="86" t="n">
        <v>56</v>
      </c>
      <c r="N89" s="93" t="n">
        <v>-56</v>
      </c>
      <c r="O89" s="85" t="n">
        <f aca="false">K89+H89+E89</f>
        <v>132</v>
      </c>
      <c r="P89" s="87" t="n">
        <f aca="false">O89/(J89+G89+D89+1)</f>
        <v>0.781065088757396</v>
      </c>
      <c r="Q89" s="88"/>
      <c r="R89" s="89" t="str">
        <f aca="false">IF($C$4="High Inventory",IF(AND(O89&gt;=Summary!$C$149,P89&gt;=Summary!$C$150),"X"," "),IF(AND(O89&lt;=-Summary!$C$149,P89&lt;=-Summary!$C$150),"X"," "))</f>
        <v> </v>
      </c>
      <c r="S89" s="90" t="str">
        <f aca="false">IF($C$5="System-Wide"," ",IF($C$4="High Inventory",IF(AND(L89-I89&gt;=Summary!$C$153,N89-K89&gt;Summary!$C$153,N89&gt;0),"X"," "),IF(AND(I89-L89&gt;=Summary!$C$153,K89-N89&gt;Summary!$C$153,N89&lt;0),"X"," ")))</f>
        <v> 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X</v>
      </c>
      <c r="V89" s="0" t="str">
        <f aca="false">IF(S89="X",L89-I89," ")</f>
        <v> </v>
      </c>
      <c r="W89" s="0"/>
      <c r="X89" s="0"/>
    </row>
    <row r="90" customFormat="false" ht="17" hidden="false" customHeight="false" outlineLevel="0" collapsed="false">
      <c r="A90" s="76" t="n">
        <v>779</v>
      </c>
      <c r="B90" s="96" t="s">
        <v>17</v>
      </c>
      <c r="C90" s="85" t="n">
        <v>800</v>
      </c>
      <c r="D90" s="86" t="n">
        <v>1255</v>
      </c>
      <c r="E90" s="93" t="n">
        <v>-455</v>
      </c>
      <c r="F90" s="85" t="n">
        <v>800</v>
      </c>
      <c r="G90" s="86" t="n">
        <v>1187</v>
      </c>
      <c r="H90" s="93" t="n">
        <v>-387</v>
      </c>
      <c r="I90" s="85" t="n">
        <v>800</v>
      </c>
      <c r="J90" s="86" t="n">
        <v>1176</v>
      </c>
      <c r="K90" s="93" t="n">
        <v>-376</v>
      </c>
      <c r="L90" s="85" t="n">
        <v>800</v>
      </c>
      <c r="M90" s="86" t="n">
        <v>1281</v>
      </c>
      <c r="N90" s="93" t="n">
        <v>-481</v>
      </c>
      <c r="O90" s="85" t="n">
        <f aca="false">K90+H90+E90</f>
        <v>-1218</v>
      </c>
      <c r="P90" s="87" t="n">
        <f aca="false">O90/(J90+G90+D90+1)</f>
        <v>-0.336557059961315</v>
      </c>
      <c r="Q90" s="88"/>
      <c r="R90" s="89" t="str">
        <f aca="false">IF($C$4="High Inventory",IF(AND(O90&gt;=Summary!$C$149,P90&gt;=Summary!$C$150),"X"," "),IF(AND(O90&lt;=-Summary!$C$149,P90&lt;=-Summary!$C$150),"X"," "))</f>
        <v> </v>
      </c>
      <c r="S90" s="90" t="str">
        <f aca="false">IF($C$5="System-Wide"," ",IF($C$4="High Inventory",IF(AND(L90-I90&gt;=Summary!$C$153,N90-K90&gt;Summary!$C$153,N90&gt;0),"X"," "),IF(AND(I90-L90&gt;=Summary!$C$153,K90-N90&gt;Summary!$C$153,N90&lt;0),"X"," ")))</f>
        <v> 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  <c r="W90" s="0"/>
      <c r="X90" s="0"/>
    </row>
    <row r="91" customFormat="false" ht="17" hidden="false" customHeight="false" outlineLevel="0" collapsed="false">
      <c r="A91" s="76" t="n">
        <v>854</v>
      </c>
      <c r="B91" s="96" t="s">
        <v>17</v>
      </c>
      <c r="C91" s="85" t="n">
        <v>0</v>
      </c>
      <c r="D91" s="86" t="n">
        <v>0</v>
      </c>
      <c r="E91" s="93" t="n">
        <v>0</v>
      </c>
      <c r="F91" s="85" t="n">
        <v>0</v>
      </c>
      <c r="G91" s="86" t="n">
        <v>0</v>
      </c>
      <c r="H91" s="93" t="n">
        <v>0</v>
      </c>
      <c r="I91" s="85" t="n">
        <v>0</v>
      </c>
      <c r="J91" s="86" t="n">
        <v>0</v>
      </c>
      <c r="K91" s="93" t="n">
        <v>0</v>
      </c>
      <c r="L91" s="85" t="n">
        <v>0</v>
      </c>
      <c r="M91" s="86" t="n">
        <v>0</v>
      </c>
      <c r="N91" s="93" t="n">
        <v>0</v>
      </c>
      <c r="O91" s="85" t="n">
        <f aca="false">K91+H91+E91</f>
        <v>0</v>
      </c>
      <c r="P91" s="87" t="n">
        <f aca="false">O91/(J91+G91+D91+1)</f>
        <v>0</v>
      </c>
      <c r="Q91" s="88"/>
      <c r="R91" s="89" t="str">
        <f aca="false">IF($C$4="High Inventory",IF(AND(O91&gt;=Summary!$C$149,P91&gt;=Summary!$C$150),"X"," "),IF(AND(O91&lt;=-Summary!$C$149,P91&lt;=-Summary!$C$150),"X"," "))</f>
        <v> </v>
      </c>
      <c r="S91" s="90" t="str">
        <f aca="false">IF($C$5="System-Wide"," ",IF($C$4="High Inventory",IF(AND(L91-I91&gt;=Summary!$C$153,N91-K91&gt;Summary!$C$153,N91&gt;0),"X"," "),IF(AND(I91-L91&gt;=Summary!$C$153,K91-N91&gt;Summary!$C$153,N91&lt;0),"X"," ")))</f>
        <v> 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  <c r="W91" s="0"/>
      <c r="X91" s="0"/>
    </row>
    <row r="92" customFormat="false" ht="17" hidden="false" customHeight="false" outlineLevel="0" collapsed="false">
      <c r="A92" s="76" t="n">
        <v>858</v>
      </c>
      <c r="B92" s="96" t="s">
        <v>17</v>
      </c>
      <c r="C92" s="85" t="n">
        <v>1200</v>
      </c>
      <c r="D92" s="86" t="n">
        <v>1267</v>
      </c>
      <c r="E92" s="93" t="n">
        <v>-67</v>
      </c>
      <c r="F92" s="85" t="n">
        <v>1200</v>
      </c>
      <c r="G92" s="86" t="n">
        <v>1252</v>
      </c>
      <c r="H92" s="93" t="n">
        <v>-52</v>
      </c>
      <c r="I92" s="85" t="n">
        <v>1200</v>
      </c>
      <c r="J92" s="86" t="n">
        <v>1253</v>
      </c>
      <c r="K92" s="93" t="n">
        <v>-53</v>
      </c>
      <c r="L92" s="85" t="n">
        <v>1200</v>
      </c>
      <c r="M92" s="86" t="n">
        <v>0</v>
      </c>
      <c r="N92" s="93" t="n">
        <v>1200</v>
      </c>
      <c r="O92" s="85" t="n">
        <f aca="false">K92+H92+E92</f>
        <v>-172</v>
      </c>
      <c r="P92" s="87" t="n">
        <f aca="false">O92/(J92+G92+D92+1)</f>
        <v>-0.0455870659952293</v>
      </c>
      <c r="Q92" s="88"/>
      <c r="R92" s="89" t="str">
        <f aca="false">IF($C$4="High Inventory",IF(AND(O92&gt;=Summary!$C$149,P92&gt;=Summary!$C$150),"X"," "),IF(AND(O92&lt;=-Summary!$C$149,P92&lt;=-Summary!$C$150),"X"," "))</f>
        <v> </v>
      </c>
      <c r="S92" s="90" t="str">
        <f aca="false">IF($C$5="System-Wide"," ",IF($C$4="High Inventory",IF(AND(L92-I92&gt;=Summary!$C$153,N92-K92&gt;Summary!$C$153,N92&gt;0),"X"," "),IF(AND(I92-L92&gt;=Summary!$C$153,K92-N92&gt;Summary!$C$153,N92&lt;0),"X"," ")))</f>
        <v> 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  <c r="W92" s="0"/>
      <c r="X92" s="0"/>
    </row>
    <row r="93" customFormat="false" ht="17" hidden="false" customHeight="false" outlineLevel="0" collapsed="false">
      <c r="A93" s="76" t="n">
        <v>886</v>
      </c>
      <c r="B93" s="96" t="s">
        <v>17</v>
      </c>
      <c r="C93" s="85" t="n">
        <v>1000</v>
      </c>
      <c r="D93" s="86" t="n">
        <v>452</v>
      </c>
      <c r="E93" s="93" t="n">
        <v>548</v>
      </c>
      <c r="F93" s="85" t="n">
        <v>600</v>
      </c>
      <c r="G93" s="86" t="n">
        <v>830</v>
      </c>
      <c r="H93" s="93" t="n">
        <v>-230</v>
      </c>
      <c r="I93" s="85" t="n">
        <v>600</v>
      </c>
      <c r="J93" s="86" t="n">
        <v>626</v>
      </c>
      <c r="K93" s="93" t="n">
        <v>-26</v>
      </c>
      <c r="L93" s="85" t="n">
        <v>0</v>
      </c>
      <c r="M93" s="86" t="n">
        <v>107</v>
      </c>
      <c r="N93" s="93" t="n">
        <v>-107</v>
      </c>
      <c r="O93" s="85" t="n">
        <f aca="false">K93+H93+E93</f>
        <v>292</v>
      </c>
      <c r="P93" s="87" t="n">
        <f aca="false">O93/(J93+G93+D93+1)</f>
        <v>0.15295966474594</v>
      </c>
      <c r="Q93" s="88"/>
      <c r="R93" s="89" t="str">
        <f aca="false">IF($C$4="High Inventory",IF(AND(O93&gt;=Summary!$C$149,P93&gt;=Summary!$C$150),"X"," "),IF(AND(O93&lt;=-Summary!$C$149,P93&lt;=-Summary!$C$150),"X"," "))</f>
        <v> </v>
      </c>
      <c r="S93" s="90" t="str">
        <f aca="false">IF($C$5="System-Wide"," ",IF($C$4="High Inventory",IF(AND(L93-I93&gt;=Summary!$C$153,N93-K93&gt;Summary!$C$153,N93&gt;0),"X"," "),IF(AND(I93-L93&gt;=Summary!$C$153,K93-N93&gt;Summary!$C$153,N93&lt;0),"X"," ")))</f>
        <v> 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X</v>
      </c>
      <c r="V93" s="0" t="str">
        <f aca="false">IF(S93="X",L93-I93," ")</f>
        <v> </v>
      </c>
      <c r="W93" s="0"/>
      <c r="X93" s="0"/>
    </row>
    <row r="94" customFormat="false" ht="17" hidden="false" customHeight="false" outlineLevel="0" collapsed="false">
      <c r="A94" s="76" t="n">
        <v>915</v>
      </c>
      <c r="B94" s="96" t="s">
        <v>17</v>
      </c>
      <c r="C94" s="85" t="n">
        <v>0</v>
      </c>
      <c r="D94" s="86" t="n">
        <v>0</v>
      </c>
      <c r="E94" s="93" t="n">
        <v>0</v>
      </c>
      <c r="F94" s="85" t="n">
        <v>0</v>
      </c>
      <c r="G94" s="86" t="n">
        <v>0</v>
      </c>
      <c r="H94" s="93" t="n">
        <v>0</v>
      </c>
      <c r="I94" s="85" t="n">
        <v>0</v>
      </c>
      <c r="J94" s="86" t="n">
        <v>0</v>
      </c>
      <c r="K94" s="93" t="n">
        <v>0</v>
      </c>
      <c r="L94" s="85" t="n">
        <v>0</v>
      </c>
      <c r="M94" s="86" t="n">
        <v>0</v>
      </c>
      <c r="N94" s="93" t="n">
        <v>0</v>
      </c>
      <c r="O94" s="85" t="n">
        <f aca="false">K94+H94+E94</f>
        <v>0</v>
      </c>
      <c r="P94" s="87" t="n">
        <f aca="false">O94/(J94+G94+D94+1)</f>
        <v>0</v>
      </c>
      <c r="Q94" s="88"/>
      <c r="R94" s="89" t="str">
        <f aca="false">IF($C$4="High Inventory",IF(AND(O94&gt;=Summary!$C$149,P94&gt;=Summary!$C$150),"X"," "),IF(AND(O94&lt;=-Summary!$C$149,P94&lt;=-Summary!$C$150),"X"," "))</f>
        <v> </v>
      </c>
      <c r="S94" s="90" t="str">
        <f aca="false">IF($C$5="System-Wide"," ",IF($C$4="High Inventory",IF(AND(L94-I94&gt;=Summary!$C$153,N94-K94&gt;Summary!$C$153,N94&gt;0),"X"," "),IF(AND(I94-L94&gt;=Summary!$C$153,K94-N94&gt;Summary!$C$153,N94&lt;0),"X"," ")))</f>
        <v> 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  <c r="W94" s="0"/>
      <c r="X94" s="0"/>
    </row>
    <row r="95" customFormat="false" ht="17" hidden="false" customHeight="false" outlineLevel="0" collapsed="false">
      <c r="A95" s="76" t="n">
        <v>938</v>
      </c>
      <c r="B95" s="96" t="s">
        <v>17</v>
      </c>
      <c r="C95" s="85" t="n">
        <v>0</v>
      </c>
      <c r="D95" s="86" t="n">
        <v>0</v>
      </c>
      <c r="E95" s="93" t="n">
        <v>0</v>
      </c>
      <c r="F95" s="85" t="n">
        <v>0</v>
      </c>
      <c r="G95" s="86" t="n">
        <v>0</v>
      </c>
      <c r="H95" s="93" t="n">
        <v>0</v>
      </c>
      <c r="I95" s="85" t="n">
        <v>0</v>
      </c>
      <c r="J95" s="86" t="n">
        <v>0</v>
      </c>
      <c r="K95" s="93" t="n">
        <v>0</v>
      </c>
      <c r="L95" s="85" t="n">
        <v>0</v>
      </c>
      <c r="M95" s="86" t="n">
        <v>0</v>
      </c>
      <c r="N95" s="93" t="n">
        <v>0</v>
      </c>
      <c r="O95" s="85" t="n">
        <f aca="false">K95+H95+E95</f>
        <v>0</v>
      </c>
      <c r="P95" s="87" t="n">
        <f aca="false">O95/(J95+G95+D95+1)</f>
        <v>0</v>
      </c>
      <c r="Q95" s="88"/>
      <c r="R95" s="89" t="str">
        <f aca="false">IF($C$4="High Inventory",IF(AND(O95&gt;=Summary!$C$149,P95&gt;=Summary!$C$150),"X"," "),IF(AND(O95&lt;=-Summary!$C$149,P95&lt;=-Summary!$C$150),"X"," "))</f>
        <v> </v>
      </c>
      <c r="S95" s="90" t="str">
        <f aca="false">IF($C$5="System-Wide"," ",IF($C$4="High Inventory",IF(AND(L95-I95&gt;=Summary!$C$153,N95-K95&gt;Summary!$C$153,N95&gt;0),"X"," "),IF(AND(I95-L95&gt;=Summary!$C$153,K95-N95&gt;Summary!$C$153,N95&lt;0),"X"," ")))</f>
        <v> 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  <c r="W95" s="0"/>
      <c r="X95" s="0"/>
    </row>
    <row r="96" customFormat="false" ht="17" hidden="false" customHeight="false" outlineLevel="0" collapsed="false">
      <c r="A96" s="76" t="n">
        <v>944</v>
      </c>
      <c r="B96" s="96" t="s">
        <v>17</v>
      </c>
      <c r="C96" s="85" t="n">
        <v>2800</v>
      </c>
      <c r="D96" s="86" t="n">
        <v>2753</v>
      </c>
      <c r="E96" s="93" t="n">
        <v>47</v>
      </c>
      <c r="F96" s="85" t="n">
        <v>2600</v>
      </c>
      <c r="G96" s="86" t="n">
        <v>2713</v>
      </c>
      <c r="H96" s="93" t="n">
        <v>-113</v>
      </c>
      <c r="I96" s="85" t="n">
        <v>2600</v>
      </c>
      <c r="J96" s="86" t="n">
        <v>2553</v>
      </c>
      <c r="K96" s="93" t="n">
        <v>47</v>
      </c>
      <c r="L96" s="85" t="n">
        <v>1700</v>
      </c>
      <c r="M96" s="86" t="n">
        <v>2399</v>
      </c>
      <c r="N96" s="93" t="n">
        <v>-699</v>
      </c>
      <c r="O96" s="85" t="n">
        <f aca="false">K96+H96+E96</f>
        <v>-19</v>
      </c>
      <c r="P96" s="87" t="n">
        <f aca="false">O96/(J96+G96+D96+1)</f>
        <v>-0.00236907730673317</v>
      </c>
      <c r="Q96" s="88"/>
      <c r="R96" s="89" t="str">
        <f aca="false">IF($C$4="High Inventory",IF(AND(O96&gt;=Summary!$C$149,P96&gt;=Summary!$C$150),"X"," "),IF(AND(O96&lt;=-Summary!$C$149,P96&lt;=-Summary!$C$150),"X"," "))</f>
        <v> </v>
      </c>
      <c r="S96" s="90" t="str">
        <f aca="false">IF($C$5="System-Wide"," ",IF($C$4="High Inventory",IF(AND(L96-I96&gt;=Summary!$C$153,N96-K96&gt;Summary!$C$153,N96&gt;0),"X"," "),IF(AND(I96-L96&gt;=Summary!$C$153,K96-N96&gt;Summary!$C$153,N96&lt;0),"X"," ")))</f>
        <v> 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  <c r="W96" s="0"/>
      <c r="X96" s="0"/>
    </row>
    <row r="97" customFormat="false" ht="17" hidden="false" customHeight="false" outlineLevel="0" collapsed="false">
      <c r="A97" s="76" t="n">
        <v>949</v>
      </c>
      <c r="B97" s="96" t="s">
        <v>17</v>
      </c>
      <c r="C97" s="85" t="n">
        <v>100</v>
      </c>
      <c r="D97" s="86" t="n">
        <v>54</v>
      </c>
      <c r="E97" s="93" t="n">
        <v>46</v>
      </c>
      <c r="F97" s="85" t="n">
        <v>100</v>
      </c>
      <c r="G97" s="86" t="n">
        <v>56</v>
      </c>
      <c r="H97" s="93" t="n">
        <v>44</v>
      </c>
      <c r="I97" s="85" t="n">
        <v>100</v>
      </c>
      <c r="J97" s="86" t="n">
        <v>55</v>
      </c>
      <c r="K97" s="93" t="n">
        <v>45</v>
      </c>
      <c r="L97" s="85" t="n">
        <v>0</v>
      </c>
      <c r="M97" s="86" t="n">
        <v>54</v>
      </c>
      <c r="N97" s="93" t="n">
        <v>-54</v>
      </c>
      <c r="O97" s="85" t="n">
        <f aca="false">K97+H97+E97</f>
        <v>135</v>
      </c>
      <c r="P97" s="87" t="n">
        <f aca="false">O97/(J97+G97+D97+1)</f>
        <v>0.813253012048193</v>
      </c>
      <c r="Q97" s="88"/>
      <c r="R97" s="89" t="str">
        <f aca="false">IF($C$4="High Inventory",IF(AND(O97&gt;=Summary!$C$149,P97&gt;=Summary!$C$150),"X"," "),IF(AND(O97&lt;=-Summary!$C$149,P97&lt;=-Summary!$C$150),"X"," "))</f>
        <v> </v>
      </c>
      <c r="S97" s="90" t="str">
        <f aca="false">IF($C$5="System-Wide"," ",IF($C$4="High Inventory",IF(AND(L97-I97&gt;=Summary!$C$153,N97-K97&gt;Summary!$C$153,N97&gt;0),"X"," "),IF(AND(I97-L97&gt;=Summary!$C$153,K97-N97&gt;Summary!$C$153,N97&lt;0),"X"," ")))</f>
        <v> 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X</v>
      </c>
      <c r="V97" s="0" t="str">
        <f aca="false">IF(S97="X",L97-I97," ")</f>
        <v> </v>
      </c>
      <c r="W97" s="0"/>
      <c r="X97" s="0"/>
    </row>
    <row r="98" customFormat="false" ht="17" hidden="false" customHeight="false" outlineLevel="0" collapsed="false">
      <c r="A98" s="76" t="n">
        <v>988</v>
      </c>
      <c r="B98" s="96" t="s">
        <v>17</v>
      </c>
      <c r="C98" s="85" t="n">
        <v>0</v>
      </c>
      <c r="D98" s="86" t="n">
        <v>0</v>
      </c>
      <c r="E98" s="93" t="n">
        <v>0</v>
      </c>
      <c r="F98" s="85" t="n">
        <v>0</v>
      </c>
      <c r="G98" s="86" t="n">
        <v>0</v>
      </c>
      <c r="H98" s="93" t="n">
        <v>0</v>
      </c>
      <c r="I98" s="85" t="n">
        <v>0</v>
      </c>
      <c r="J98" s="86" t="n">
        <v>0</v>
      </c>
      <c r="K98" s="93" t="n">
        <v>0</v>
      </c>
      <c r="L98" s="85" t="n">
        <v>0</v>
      </c>
      <c r="M98" s="86" t="n">
        <v>0</v>
      </c>
      <c r="N98" s="93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tr">
        <f aca="false">IF($C$4="High Inventory",IF(AND(O98&gt;=Summary!$C$149,P98&gt;=Summary!$C$150),"X"," "),IF(AND(O98&lt;=-Summary!$C$149,P98&lt;=-Summary!$C$150),"X"," "))</f>
        <v> </v>
      </c>
      <c r="S98" s="90" t="str">
        <f aca="false">IF($C$5="System-Wide"," ",IF($C$4="High Inventory",IF(AND(L98-I98&gt;=Summary!$C$153,N98-K98&gt;Summary!$C$153,N98&gt;0),"X"," "),IF(AND(I98-L98&gt;=Summary!$C$153,K98-N98&gt;Summary!$C$153,N98&lt;0),"X"," ")))</f>
        <v> 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  <c r="W98" s="0"/>
      <c r="X98" s="0"/>
    </row>
    <row r="99" customFormat="false" ht="17" hidden="false" customHeight="false" outlineLevel="0" collapsed="false">
      <c r="A99" s="76" t="n">
        <v>995</v>
      </c>
      <c r="B99" s="96" t="s">
        <v>17</v>
      </c>
      <c r="C99" s="85" t="n">
        <v>1390</v>
      </c>
      <c r="D99" s="86" t="n">
        <v>1270</v>
      </c>
      <c r="E99" s="93" t="n">
        <v>120</v>
      </c>
      <c r="F99" s="85" t="n">
        <v>1100</v>
      </c>
      <c r="G99" s="86" t="n">
        <v>1256</v>
      </c>
      <c r="H99" s="93" t="n">
        <v>-156</v>
      </c>
      <c r="I99" s="85" t="n">
        <v>600</v>
      </c>
      <c r="J99" s="86" t="n">
        <v>1080</v>
      </c>
      <c r="K99" s="93" t="n">
        <v>-480</v>
      </c>
      <c r="L99" s="85" t="n">
        <v>0</v>
      </c>
      <c r="M99" s="86" t="n">
        <v>0</v>
      </c>
      <c r="N99" s="93" t="n">
        <v>0</v>
      </c>
      <c r="O99" s="85" t="n">
        <f aca="false">K99+H99+E99</f>
        <v>-516</v>
      </c>
      <c r="P99" s="87" t="n">
        <f aca="false">O99/(J99+G99+D99+1)</f>
        <v>-0.143055170501802</v>
      </c>
      <c r="Q99" s="88"/>
      <c r="R99" s="89" t="str">
        <f aca="false">IF($C$4="High Inventory",IF(AND(O99&gt;=Summary!$C$149,P99&gt;=Summary!$C$150),"X"," "),IF(AND(O99&lt;=-Summary!$C$149,P99&lt;=-Summary!$C$150),"X"," "))</f>
        <v> </v>
      </c>
      <c r="S99" s="90" t="str">
        <f aca="false">IF($C$5="System-Wide"," ",IF($C$4="High Inventory",IF(AND(L99-I99&gt;=Summary!$C$153,N99-K99&gt;Summary!$C$153,N99&gt;0),"X"," "),IF(AND(I99-L99&gt;=Summary!$C$153,K99-N99&gt;Summary!$C$153,N99&lt;0),"X"," ")))</f>
        <v> 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  <c r="W99" s="0"/>
      <c r="X99" s="0"/>
    </row>
    <row r="100" customFormat="false" ht="17" hidden="false" customHeight="false" outlineLevel="0" collapsed="false">
      <c r="A100" s="76" t="n">
        <v>1011</v>
      </c>
      <c r="B100" s="96" t="s">
        <v>17</v>
      </c>
      <c r="C100" s="85" t="n">
        <v>1000</v>
      </c>
      <c r="D100" s="86" t="n">
        <v>1130</v>
      </c>
      <c r="E100" s="93" t="n">
        <v>-130</v>
      </c>
      <c r="F100" s="85" t="n">
        <v>1000</v>
      </c>
      <c r="G100" s="86" t="n">
        <v>1139</v>
      </c>
      <c r="H100" s="93" t="n">
        <v>-139</v>
      </c>
      <c r="I100" s="85" t="n">
        <v>1000</v>
      </c>
      <c r="J100" s="86" t="n">
        <v>701</v>
      </c>
      <c r="K100" s="93" t="n">
        <v>299</v>
      </c>
      <c r="L100" s="85" t="n">
        <v>0</v>
      </c>
      <c r="M100" s="86" t="n">
        <v>43</v>
      </c>
      <c r="N100" s="93" t="n">
        <v>-43</v>
      </c>
      <c r="O100" s="85" t="n">
        <f aca="false">K100+H100+E100</f>
        <v>30</v>
      </c>
      <c r="P100" s="87" t="n">
        <f aca="false">O100/(J100+G100+D100+1)</f>
        <v>0.010097610232245</v>
      </c>
      <c r="Q100" s="88"/>
      <c r="R100" s="89" t="str">
        <f aca="false">IF($C$4="High Inventory",IF(AND(O100&gt;=Summary!$C$149,P100&gt;=Summary!$C$150),"X"," "),IF(AND(O100&lt;=-Summary!$C$149,P100&lt;=-Summary!$C$150),"X"," "))</f>
        <v> </v>
      </c>
      <c r="S100" s="90" t="str">
        <f aca="false">IF($C$5="System-Wide"," ",IF($C$4="High Inventory",IF(AND(L100-I100&gt;=Summary!$C$153,N100-K100&gt;Summary!$C$153,N100&gt;0),"X"," "),IF(AND(I100-L100&gt;=Summary!$C$153,K100-N100&gt;Summary!$C$153,N100&lt;0),"X"," ")))</f>
        <v> 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  <c r="W100" s="0"/>
      <c r="X100" s="0"/>
    </row>
    <row r="101" customFormat="false" ht="17" hidden="false" customHeight="false" outlineLevel="0" collapsed="false">
      <c r="A101" s="76" t="n">
        <v>1015</v>
      </c>
      <c r="B101" s="96" t="s">
        <v>17</v>
      </c>
      <c r="C101" s="85" t="n">
        <v>0</v>
      </c>
      <c r="D101" s="86" t="n">
        <v>0</v>
      </c>
      <c r="E101" s="93" t="n">
        <v>0</v>
      </c>
      <c r="F101" s="85" t="n">
        <v>0</v>
      </c>
      <c r="G101" s="86" t="n">
        <v>0</v>
      </c>
      <c r="H101" s="93" t="n">
        <v>0</v>
      </c>
      <c r="I101" s="85" t="n">
        <v>0</v>
      </c>
      <c r="J101" s="86" t="n">
        <v>0</v>
      </c>
      <c r="K101" s="93" t="n">
        <v>0</v>
      </c>
      <c r="L101" s="85" t="n">
        <v>0</v>
      </c>
      <c r="M101" s="86" t="n">
        <v>0</v>
      </c>
      <c r="N101" s="93" t="n">
        <v>0</v>
      </c>
      <c r="O101" s="85" t="n">
        <f aca="false">K101+H101+E101</f>
        <v>0</v>
      </c>
      <c r="P101" s="87" t="n">
        <f aca="false">O101/(J101+G101+D101+1)</f>
        <v>0</v>
      </c>
      <c r="Q101" s="88"/>
      <c r="R101" s="89" t="str">
        <f aca="false">IF($C$4="High Inventory",IF(AND(O101&gt;=Summary!$C$149,P101&gt;=Summary!$C$150),"X"," "),IF(AND(O101&lt;=-Summary!$C$149,P101&lt;=-Summary!$C$150),"X"," "))</f>
        <v> </v>
      </c>
      <c r="S101" s="90" t="str">
        <f aca="false">IF($C$5="System-Wide"," ",IF($C$4="High Inventory",IF(AND(L101-I101&gt;=Summary!$C$153,N101-K101&gt;Summary!$C$153,N101&gt;0),"X"," "),IF(AND(I101-L101&gt;=Summary!$C$153,K101-N101&gt;Summary!$C$153,N101&lt;0),"X"," ")))</f>
        <v> 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  <c r="W101" s="0"/>
      <c r="X101" s="0"/>
    </row>
    <row r="102" customFormat="false" ht="17" hidden="false" customHeight="false" outlineLevel="0" collapsed="false">
      <c r="A102" s="76" t="n">
        <v>5328</v>
      </c>
      <c r="B102" s="96" t="s">
        <v>17</v>
      </c>
      <c r="C102" s="85" t="n">
        <v>0</v>
      </c>
      <c r="D102" s="86" t="n">
        <v>164</v>
      </c>
      <c r="E102" s="93" t="n">
        <v>-164</v>
      </c>
      <c r="F102" s="85" t="n">
        <v>0</v>
      </c>
      <c r="G102" s="86" t="n">
        <v>252</v>
      </c>
      <c r="H102" s="93" t="n">
        <v>-252</v>
      </c>
      <c r="I102" s="85" t="n">
        <v>0</v>
      </c>
      <c r="J102" s="86" t="n">
        <v>160</v>
      </c>
      <c r="K102" s="93" t="n">
        <v>-160</v>
      </c>
      <c r="L102" s="85" t="n">
        <v>0</v>
      </c>
      <c r="M102" s="86" t="n">
        <v>0</v>
      </c>
      <c r="N102" s="93" t="n">
        <v>0</v>
      </c>
      <c r="O102" s="85" t="n">
        <f aca="false">K102+H102+E102</f>
        <v>-576</v>
      </c>
      <c r="P102" s="87" t="n">
        <f aca="false">O102/(J102+G102+D102+1)</f>
        <v>-0.998266897746967</v>
      </c>
      <c r="Q102" s="88"/>
      <c r="R102" s="89" t="str">
        <f aca="false">IF($C$4="High Inventory",IF(AND(O102&gt;=Summary!$C$149,P102&gt;=Summary!$C$150),"X"," "),IF(AND(O102&lt;=-Summary!$C$149,P102&lt;=-Summary!$C$150),"X"," "))</f>
        <v> </v>
      </c>
      <c r="S102" s="90" t="str">
        <f aca="false">IF($C$5="System-Wide"," ",IF($C$4="High Inventory",IF(AND(L102-I102&gt;=Summary!$C$153,N102-K102&gt;Summary!$C$153,N102&gt;0),"X"," "),IF(AND(I102-L102&gt;=Summary!$C$153,K102-N102&gt;Summary!$C$153,N102&lt;0),"X"," ")))</f>
        <v> 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  <c r="W102" s="0"/>
      <c r="X102" s="0"/>
    </row>
    <row r="103" customFormat="false" ht="17" hidden="false" customHeight="false" outlineLevel="0" collapsed="false">
      <c r="A103" s="76" t="n">
        <v>5361</v>
      </c>
      <c r="B103" s="96" t="s">
        <v>17</v>
      </c>
      <c r="C103" s="85" t="n">
        <v>9500</v>
      </c>
      <c r="D103" s="86" t="n">
        <v>5978</v>
      </c>
      <c r="E103" s="93" t="n">
        <v>3522</v>
      </c>
      <c r="F103" s="85" t="n">
        <v>1200</v>
      </c>
      <c r="G103" s="86" t="n">
        <v>5497</v>
      </c>
      <c r="H103" s="93" t="n">
        <v>-4297</v>
      </c>
      <c r="I103" s="85" t="n">
        <v>5850</v>
      </c>
      <c r="J103" s="86" t="n">
        <v>5993</v>
      </c>
      <c r="K103" s="93" t="n">
        <v>-143</v>
      </c>
      <c r="L103" s="85" t="n">
        <v>5850</v>
      </c>
      <c r="M103" s="86" t="n">
        <v>5850</v>
      </c>
      <c r="N103" s="93" t="n">
        <v>0</v>
      </c>
      <c r="O103" s="85" t="n">
        <f aca="false">K103+H103+E103</f>
        <v>-918</v>
      </c>
      <c r="P103" s="87" t="n">
        <f aca="false">O103/(J103+G103+D103+1)</f>
        <v>-0.0525502318392581</v>
      </c>
      <c r="Q103" s="88"/>
      <c r="R103" s="89" t="str">
        <f aca="false">IF($C$4="High Inventory",IF(AND(O103&gt;=Summary!$C$149,P103&gt;=Summary!$C$150),"X"," "),IF(AND(O103&lt;=-Summary!$C$149,P103&lt;=-Summary!$C$150),"X"," "))</f>
        <v> </v>
      </c>
      <c r="S103" s="90" t="str">
        <f aca="false">IF($C$5="System-Wide"," ",IF($C$4="High Inventory",IF(AND(L103-I103&gt;=Summary!$C$153,N103-K103&gt;Summary!$C$153,N103&gt;0),"X"," "),IF(AND(I103-L103&gt;=Summary!$C$153,K103-N103&gt;Summary!$C$153,N103&lt;0),"X"," ")))</f>
        <v> 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  <c r="W103" s="0"/>
      <c r="X103" s="0"/>
    </row>
    <row r="104" customFormat="false" ht="17" hidden="false" customHeight="false" outlineLevel="0" collapsed="false">
      <c r="A104" s="76" t="n">
        <v>5973</v>
      </c>
      <c r="B104" s="96" t="s">
        <v>17</v>
      </c>
      <c r="C104" s="85" t="n">
        <v>166</v>
      </c>
      <c r="D104" s="86" t="n">
        <v>183</v>
      </c>
      <c r="E104" s="93" t="n">
        <v>-17</v>
      </c>
      <c r="F104" s="85" t="n">
        <v>166</v>
      </c>
      <c r="G104" s="86" t="n">
        <v>283</v>
      </c>
      <c r="H104" s="93" t="n">
        <v>-117</v>
      </c>
      <c r="I104" s="85" t="n">
        <v>166</v>
      </c>
      <c r="J104" s="86" t="n">
        <v>159</v>
      </c>
      <c r="K104" s="93" t="n">
        <v>7</v>
      </c>
      <c r="L104" s="85" t="n">
        <v>166</v>
      </c>
      <c r="M104" s="86" t="n">
        <v>135</v>
      </c>
      <c r="N104" s="93" t="n">
        <v>31</v>
      </c>
      <c r="O104" s="85" t="n">
        <f aca="false">K104+H104+E104</f>
        <v>-127</v>
      </c>
      <c r="P104" s="87" t="n">
        <f aca="false">O104/(J104+G104+D104+1)</f>
        <v>-0.202875399361022</v>
      </c>
      <c r="Q104" s="88"/>
      <c r="R104" s="89" t="str">
        <f aca="false">IF($C$4="High Inventory",IF(AND(O104&gt;=Summary!$C$149,P104&gt;=Summary!$C$150),"X"," "),IF(AND(O104&lt;=-Summary!$C$149,P104&lt;=-Summary!$C$150),"X"," "))</f>
        <v> </v>
      </c>
      <c r="S104" s="90" t="str">
        <f aca="false">IF($C$5="System-Wide"," ",IF($C$4="High Inventory",IF(AND(L104-I104&gt;=Summary!$C$153,N104-K104&gt;Summary!$C$153,N104&gt;0),"X"," "),IF(AND(I104-L104&gt;=Summary!$C$153,K104-N104&gt;Summary!$C$153,N104&lt;0),"X"," ")))</f>
        <v> 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  <c r="W104" s="0"/>
      <c r="X104" s="0"/>
    </row>
    <row r="105" customFormat="false" ht="17" hidden="false" customHeight="false" outlineLevel="0" collapsed="false">
      <c r="A105" s="76" t="n">
        <v>6063</v>
      </c>
      <c r="B105" s="96" t="s">
        <v>17</v>
      </c>
      <c r="C105" s="85" t="n">
        <v>0</v>
      </c>
      <c r="D105" s="86" t="n">
        <v>0</v>
      </c>
      <c r="E105" s="93" t="n">
        <v>0</v>
      </c>
      <c r="F105" s="85" t="n">
        <v>0</v>
      </c>
      <c r="G105" s="86" t="n">
        <v>0</v>
      </c>
      <c r="H105" s="93" t="n">
        <v>0</v>
      </c>
      <c r="I105" s="85" t="n">
        <v>0</v>
      </c>
      <c r="J105" s="86" t="n">
        <v>0</v>
      </c>
      <c r="K105" s="93" t="n">
        <v>0</v>
      </c>
      <c r="L105" s="85" t="n">
        <v>0</v>
      </c>
      <c r="M105" s="86" t="n">
        <v>0</v>
      </c>
      <c r="N105" s="93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tr">
        <f aca="false">IF($C$4="High Inventory",IF(AND(O105&gt;=Summary!$C$149,P105&gt;=Summary!$C$150),"X"," "),IF(AND(O105&lt;=-Summary!$C$149,P105&lt;=-Summary!$C$150),"X"," "))</f>
        <v> </v>
      </c>
      <c r="S105" s="90" t="str">
        <f aca="false">IF($C$5="System-Wide"," ",IF($C$4="High Inventory",IF(AND(L105-I105&gt;=Summary!$C$153,N105-K105&gt;Summary!$C$153,N105&gt;0),"X"," "),IF(AND(I105-L105&gt;=Summary!$C$153,K105-N105&gt;Summary!$C$153,N105&lt;0),"X"," ")))</f>
        <v> 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  <c r="W105" s="0"/>
      <c r="X105" s="0"/>
    </row>
    <row r="106" customFormat="false" ht="17" hidden="false" customHeight="false" outlineLevel="0" collapsed="false">
      <c r="A106" s="76" t="n">
        <v>6583</v>
      </c>
      <c r="B106" s="96" t="s">
        <v>17</v>
      </c>
      <c r="C106" s="85" t="n">
        <v>0</v>
      </c>
      <c r="D106" s="86" t="n">
        <v>0</v>
      </c>
      <c r="E106" s="93" t="n">
        <v>0</v>
      </c>
      <c r="F106" s="85" t="n">
        <v>0</v>
      </c>
      <c r="G106" s="86" t="n">
        <v>0</v>
      </c>
      <c r="H106" s="93" t="n">
        <v>0</v>
      </c>
      <c r="I106" s="85" t="n">
        <v>0</v>
      </c>
      <c r="J106" s="86" t="n">
        <v>0</v>
      </c>
      <c r="K106" s="93" t="n">
        <v>0</v>
      </c>
      <c r="L106" s="85" t="n">
        <v>0</v>
      </c>
      <c r="M106" s="86" t="n">
        <v>0</v>
      </c>
      <c r="N106" s="93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tr">
        <f aca="false">IF($C$4="High Inventory",IF(AND(O106&gt;=Summary!$C$149,P106&gt;=Summary!$C$150),"X"," "),IF(AND(O106&lt;=-Summary!$C$149,P106&lt;=-Summary!$C$150),"X"," "))</f>
        <v> </v>
      </c>
      <c r="S106" s="90" t="str">
        <f aca="false">IF($C$5="System-Wide"," ",IF($C$4="High Inventory",IF(AND(L106-I106&gt;=Summary!$C$153,N106-K106&gt;Summary!$C$153,N106&gt;0),"X"," "),IF(AND(I106-L106&gt;=Summary!$C$153,K106-N106&gt;Summary!$C$153,N106&lt;0),"X"," ")))</f>
        <v> 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  <c r="W106" s="0"/>
      <c r="X106" s="0"/>
    </row>
    <row r="107" customFormat="false" ht="17" hidden="false" customHeight="false" outlineLevel="0" collapsed="false">
      <c r="A107" s="76" t="n">
        <v>7602</v>
      </c>
      <c r="B107" s="96" t="s">
        <v>17</v>
      </c>
      <c r="C107" s="85" t="n">
        <v>42390</v>
      </c>
      <c r="D107" s="86" t="n">
        <v>44956</v>
      </c>
      <c r="E107" s="93" t="n">
        <v>-2566</v>
      </c>
      <c r="F107" s="85" t="n">
        <v>48916</v>
      </c>
      <c r="G107" s="86" t="n">
        <v>44935</v>
      </c>
      <c r="H107" s="93" t="n">
        <v>3981</v>
      </c>
      <c r="I107" s="85" t="n">
        <v>42138</v>
      </c>
      <c r="J107" s="86" t="n">
        <v>43704</v>
      </c>
      <c r="K107" s="93" t="n">
        <v>-1566</v>
      </c>
      <c r="L107" s="85" t="n">
        <v>40500</v>
      </c>
      <c r="M107" s="86" t="n">
        <v>39092</v>
      </c>
      <c r="N107" s="93" t="n">
        <v>1408</v>
      </c>
      <c r="O107" s="85" t="n">
        <f aca="false">K107+H107+E107</f>
        <v>-151</v>
      </c>
      <c r="P107" s="87" t="n">
        <f aca="false">O107/(J107+G107+D107+1)</f>
        <v>-0.00113027336147789</v>
      </c>
      <c r="Q107" s="88"/>
      <c r="R107" s="89" t="str">
        <f aca="false">IF($C$4="High Inventory",IF(AND(O107&gt;=Summary!$C$149,P107&gt;=Summary!$C$150),"X"," "),IF(AND(O107&lt;=-Summary!$C$149,P107&lt;=-Summary!$C$150),"X"," "))</f>
        <v> </v>
      </c>
      <c r="S107" s="90" t="str">
        <f aca="false">IF($C$5="System-Wide"," ",IF($C$4="High Inventory",IF(AND(L107-I107&gt;=Summary!$C$153,N107-K107&gt;Summary!$C$153,N107&gt;0),"X"," "),IF(AND(I107-L107&gt;=Summary!$C$153,K107-N107&gt;Summary!$C$153,N107&lt;0),"X"," ")))</f>
        <v> 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  <c r="W107" s="0"/>
      <c r="X107" s="0"/>
    </row>
    <row r="108" customFormat="false" ht="17" hidden="false" customHeight="false" outlineLevel="0" collapsed="false">
      <c r="A108" s="76" t="n">
        <v>7604</v>
      </c>
      <c r="B108" s="96" t="s">
        <v>17</v>
      </c>
      <c r="C108" s="85" t="n">
        <v>92388</v>
      </c>
      <c r="D108" s="86" t="n">
        <v>45759</v>
      </c>
      <c r="E108" s="93" t="n">
        <v>46629</v>
      </c>
      <c r="F108" s="85" t="n">
        <v>80560</v>
      </c>
      <c r="G108" s="86" t="n">
        <v>46798</v>
      </c>
      <c r="H108" s="93" t="n">
        <v>33762</v>
      </c>
      <c r="I108" s="85" t="n">
        <v>101749</v>
      </c>
      <c r="J108" s="86" t="n">
        <v>62225</v>
      </c>
      <c r="K108" s="93" t="n">
        <v>39524</v>
      </c>
      <c r="L108" s="85" t="n">
        <v>57858</v>
      </c>
      <c r="M108" s="86" t="n">
        <v>65594</v>
      </c>
      <c r="N108" s="93" t="n">
        <v>-7736</v>
      </c>
      <c r="O108" s="85" t="n">
        <f aca="false">K108+H108+E108</f>
        <v>119915</v>
      </c>
      <c r="P108" s="87" t="n">
        <f aca="false">O108/(J108+G108+D108+1)</f>
        <v>0.774729782986504</v>
      </c>
      <c r="Q108" s="88"/>
      <c r="R108" s="89" t="str">
        <f aca="false">IF($C$4="High Inventory",IF(AND(O108&gt;=Summary!$C$149,P108&gt;=Summary!$C$150),"X"," "),IF(AND(O108&lt;=-Summary!$C$149,P108&lt;=-Summary!$C$150),"X"," "))</f>
        <v>X</v>
      </c>
      <c r="S108" s="90" t="str">
        <f aca="false">IF($C$5="System-Wide"," ",IF($C$4="High Inventory",IF(AND(L108-I108&gt;=Summary!$C$153,N108-K108&gt;Summary!$C$153,N108&gt;0),"X"," "),IF(AND(I108-L108&gt;=Summary!$C$153,K108-N108&gt;Summary!$C$153,N108&lt;0),"X"," ")))</f>
        <v> </v>
      </c>
      <c r="T108" s="115" t="str">
        <f aca="false">IF($C$4="High Inventory",IF(AND($O108&gt;=Summary!$C$149,$P108&gt;=0%),"X"," "),IF(AND($O108&lt;=-Summary!$C$149,$P108&lt;=0%),"X"," "))</f>
        <v>X</v>
      </c>
      <c r="U108" s="116" t="str">
        <f aca="false">IF($C$4="High Inventory",IF(AND($O108&gt;=0,$P108&gt;=Summary!$C$150),"X"," "),IF(AND($O108&lt;=0,$P108&lt;=-Summary!$C$150),"X"," "))</f>
        <v>X</v>
      </c>
      <c r="V108" s="0" t="str">
        <f aca="false">IF(S108="X",L108-I108," ")</f>
        <v> </v>
      </c>
      <c r="W108" s="0"/>
      <c r="X108" s="0"/>
    </row>
    <row r="109" customFormat="false" ht="17" hidden="false" customHeight="false" outlineLevel="0" collapsed="false">
      <c r="A109" s="76" t="n">
        <v>7610</v>
      </c>
      <c r="B109" s="96" t="s">
        <v>17</v>
      </c>
      <c r="C109" s="85" t="n">
        <v>0</v>
      </c>
      <c r="D109" s="86" t="n">
        <v>0</v>
      </c>
      <c r="E109" s="93" t="n">
        <v>0</v>
      </c>
      <c r="F109" s="85" t="n">
        <v>0</v>
      </c>
      <c r="G109" s="86" t="n">
        <v>0</v>
      </c>
      <c r="H109" s="93" t="n">
        <v>0</v>
      </c>
      <c r="I109" s="85" t="n">
        <v>0</v>
      </c>
      <c r="J109" s="86" t="n">
        <v>0</v>
      </c>
      <c r="K109" s="93" t="n">
        <v>0</v>
      </c>
      <c r="L109" s="85" t="n">
        <v>0</v>
      </c>
      <c r="M109" s="86" t="n">
        <v>0</v>
      </c>
      <c r="N109" s="93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tr">
        <f aca="false">IF($C$4="High Inventory",IF(AND(O109&gt;=Summary!$C$149,P109&gt;=Summary!$C$150),"X"," "),IF(AND(O109&lt;=-Summary!$C$149,P109&lt;=-Summary!$C$150),"X"," "))</f>
        <v> </v>
      </c>
      <c r="S109" s="90" t="str">
        <f aca="false">IF($C$5="System-Wide"," ",IF($C$4="High Inventory",IF(AND(L109-I109&gt;=Summary!$C$153,N109-K109&gt;Summary!$C$153,N109&gt;0),"X"," "),IF(AND(I109-L109&gt;=Summary!$C$153,K109-N109&gt;Summary!$C$153,N109&lt;0),"X"," ")))</f>
        <v> 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  <c r="W109" s="0"/>
      <c r="X109" s="0"/>
    </row>
    <row r="110" customFormat="false" ht="17" hidden="false" customHeight="false" outlineLevel="0" collapsed="false">
      <c r="A110" s="76" t="n">
        <v>7614</v>
      </c>
      <c r="B110" s="96" t="s">
        <v>17</v>
      </c>
      <c r="C110" s="85" t="n">
        <v>0</v>
      </c>
      <c r="D110" s="86" t="n">
        <v>0</v>
      </c>
      <c r="E110" s="93" t="n">
        <v>0</v>
      </c>
      <c r="F110" s="85" t="n">
        <v>0</v>
      </c>
      <c r="G110" s="86" t="n">
        <v>0</v>
      </c>
      <c r="H110" s="93" t="n">
        <v>0</v>
      </c>
      <c r="I110" s="85" t="n">
        <v>0</v>
      </c>
      <c r="J110" s="86" t="n">
        <v>0</v>
      </c>
      <c r="K110" s="93" t="n">
        <v>0</v>
      </c>
      <c r="L110" s="85" t="n">
        <v>0</v>
      </c>
      <c r="M110" s="86" t="n">
        <v>0</v>
      </c>
      <c r="N110" s="93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tr">
        <f aca="false">IF($C$4="High Inventory",IF(AND(O110&gt;=Summary!$C$149,P110&gt;=Summary!$C$150),"X"," "),IF(AND(O110&lt;=-Summary!$C$149,P110&lt;=-Summary!$C$150),"X"," "))</f>
        <v> </v>
      </c>
      <c r="S110" s="90" t="str">
        <f aca="false">IF($C$5="System-Wide"," ",IF($C$4="High Inventory",IF(AND(L110-I110&gt;=Summary!$C$153,N110-K110&gt;Summary!$C$153,N110&gt;0),"X"," "),IF(AND(I110-L110&gt;=Summary!$C$153,K110-N110&gt;Summary!$C$153,N110&lt;0),"X"," ")))</f>
        <v> 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  <c r="W110" s="0"/>
      <c r="X110" s="0"/>
    </row>
    <row r="111" customFormat="false" ht="17" hidden="false" customHeight="false" outlineLevel="0" collapsed="false">
      <c r="A111" s="76" t="n">
        <v>8556</v>
      </c>
      <c r="B111" s="96" t="s">
        <v>17</v>
      </c>
      <c r="C111" s="85" t="n">
        <v>110</v>
      </c>
      <c r="D111" s="86" t="n">
        <v>94</v>
      </c>
      <c r="E111" s="93" t="n">
        <v>16</v>
      </c>
      <c r="F111" s="85" t="n">
        <v>0</v>
      </c>
      <c r="G111" s="86" t="n">
        <v>108</v>
      </c>
      <c r="H111" s="93" t="n">
        <v>-108</v>
      </c>
      <c r="I111" s="85" t="n">
        <v>0</v>
      </c>
      <c r="J111" s="86" t="n">
        <v>72</v>
      </c>
      <c r="K111" s="93" t="n">
        <v>-72</v>
      </c>
      <c r="L111" s="85" t="n">
        <v>0</v>
      </c>
      <c r="M111" s="86" t="n">
        <v>0</v>
      </c>
      <c r="N111" s="93" t="n">
        <v>0</v>
      </c>
      <c r="O111" s="85" t="n">
        <f aca="false">K111+H111+E111</f>
        <v>-164</v>
      </c>
      <c r="P111" s="87" t="n">
        <f aca="false">O111/(J111+G111+D111+1)</f>
        <v>-0.596363636363636</v>
      </c>
      <c r="Q111" s="88"/>
      <c r="R111" s="89" t="str">
        <f aca="false">IF($C$4="High Inventory",IF(AND(O111&gt;=Summary!$C$149,P111&gt;=Summary!$C$150),"X"," "),IF(AND(O111&lt;=-Summary!$C$149,P111&lt;=-Summary!$C$150),"X"," "))</f>
        <v> </v>
      </c>
      <c r="S111" s="90" t="str">
        <f aca="false">IF($C$5="System-Wide"," ",IF($C$4="High Inventory",IF(AND(L111-I111&gt;=Summary!$C$153,N111-K111&gt;Summary!$C$153,N111&gt;0),"X"," "),IF(AND(I111-L111&gt;=Summary!$C$153,K111-N111&gt;Summary!$C$153,N111&lt;0),"X"," ")))</f>
        <v> 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  <c r="W111" s="0"/>
      <c r="X111" s="0"/>
    </row>
    <row r="112" customFormat="false" ht="17" hidden="false" customHeight="false" outlineLevel="0" collapsed="false">
      <c r="A112" s="76" t="n">
        <v>8576</v>
      </c>
      <c r="B112" s="96" t="s">
        <v>17</v>
      </c>
      <c r="C112" s="85" t="n">
        <v>0</v>
      </c>
      <c r="D112" s="86" t="n">
        <v>0</v>
      </c>
      <c r="E112" s="93" t="n">
        <v>0</v>
      </c>
      <c r="F112" s="85" t="n">
        <v>0</v>
      </c>
      <c r="G112" s="86" t="n">
        <v>0</v>
      </c>
      <c r="H112" s="93" t="n">
        <v>0</v>
      </c>
      <c r="I112" s="85" t="n">
        <v>0</v>
      </c>
      <c r="J112" s="86" t="n">
        <v>0</v>
      </c>
      <c r="K112" s="93" t="n">
        <v>0</v>
      </c>
      <c r="L112" s="85" t="n">
        <v>0</v>
      </c>
      <c r="M112" s="86" t="n">
        <v>0</v>
      </c>
      <c r="N112" s="93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tr">
        <f aca="false">IF($C$4="High Inventory",IF(AND(O112&gt;=Summary!$C$149,P112&gt;=Summary!$C$150),"X"," "),IF(AND(O112&lt;=-Summary!$C$149,P112&lt;=-Summary!$C$150),"X"," "))</f>
        <v> </v>
      </c>
      <c r="S112" s="90" t="str">
        <f aca="false">IF($C$5="System-Wide"," ",IF($C$4="High Inventory",IF(AND(L112-I112&gt;=Summary!$C$153,N112-K112&gt;Summary!$C$153,N112&gt;0),"X"," "),IF(AND(I112-L112&gt;=Summary!$C$153,K112-N112&gt;Summary!$C$153,N112&lt;0),"X"," ")))</f>
        <v> 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  <c r="W112" s="0"/>
      <c r="X112" s="0"/>
    </row>
    <row r="113" customFormat="false" ht="17" hidden="false" customHeight="false" outlineLevel="0" collapsed="false">
      <c r="A113" s="76" t="n">
        <v>8577</v>
      </c>
      <c r="B113" s="96" t="s">
        <v>17</v>
      </c>
      <c r="C113" s="85" t="n">
        <v>0</v>
      </c>
      <c r="D113" s="86" t="n">
        <v>0</v>
      </c>
      <c r="E113" s="93" t="n">
        <v>0</v>
      </c>
      <c r="F113" s="85" t="n">
        <v>0</v>
      </c>
      <c r="G113" s="86" t="n">
        <v>0</v>
      </c>
      <c r="H113" s="93" t="n">
        <v>0</v>
      </c>
      <c r="I113" s="85" t="n">
        <v>0</v>
      </c>
      <c r="J113" s="86" t="n">
        <v>0</v>
      </c>
      <c r="K113" s="93" t="n">
        <v>0</v>
      </c>
      <c r="L113" s="85" t="n">
        <v>0</v>
      </c>
      <c r="M113" s="86" t="n">
        <v>0</v>
      </c>
      <c r="N113" s="93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tr">
        <f aca="false">IF($C$4="High Inventory",IF(AND(O113&gt;=Summary!$C$149,P113&gt;=Summary!$C$150),"X"," "),IF(AND(O113&lt;=-Summary!$C$149,P113&lt;=-Summary!$C$150),"X"," "))</f>
        <v> </v>
      </c>
      <c r="S113" s="90" t="str">
        <f aca="false">IF($C$5="System-Wide"," ",IF($C$4="High Inventory",IF(AND(L113-I113&gt;=Summary!$C$153,N113-K113&gt;Summary!$C$153,N113&gt;0),"X"," "),IF(AND(I113-L113&gt;=Summary!$C$153,K113-N113&gt;Summary!$C$153,N113&lt;0),"X"," ")))</f>
        <v> 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  <c r="W113" s="0"/>
      <c r="X113" s="0"/>
    </row>
    <row r="114" customFormat="false" ht="17" hidden="false" customHeight="false" outlineLevel="0" collapsed="false">
      <c r="A114" s="76" t="n">
        <v>8578</v>
      </c>
      <c r="B114" s="96" t="s">
        <v>17</v>
      </c>
      <c r="C114" s="85" t="n">
        <v>0</v>
      </c>
      <c r="D114" s="86" t="n">
        <v>0</v>
      </c>
      <c r="E114" s="93" t="n">
        <v>0</v>
      </c>
      <c r="F114" s="85" t="n">
        <v>0</v>
      </c>
      <c r="G114" s="86" t="n">
        <v>0</v>
      </c>
      <c r="H114" s="93" t="n">
        <v>0</v>
      </c>
      <c r="I114" s="85" t="n">
        <v>0</v>
      </c>
      <c r="J114" s="86" t="n">
        <v>0</v>
      </c>
      <c r="K114" s="93" t="n">
        <v>0</v>
      </c>
      <c r="L114" s="85" t="n">
        <v>0</v>
      </c>
      <c r="M114" s="86" t="n">
        <v>0</v>
      </c>
      <c r="N114" s="93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tr">
        <f aca="false">IF($C$4="High Inventory",IF(AND(O114&gt;=Summary!$C$149,P114&gt;=Summary!$C$150),"X"," "),IF(AND(O114&lt;=-Summary!$C$149,P114&lt;=-Summary!$C$150),"X"," "))</f>
        <v> </v>
      </c>
      <c r="S114" s="90" t="str">
        <f aca="false">IF($C$5="System-Wide"," ",IF($C$4="High Inventory",IF(AND(L114-I114&gt;=Summary!$C$153,N114-K114&gt;Summary!$C$153,N114&gt;0),"X"," "),IF(AND(I114-L114&gt;=Summary!$C$153,K114-N114&gt;Summary!$C$153,N114&lt;0),"X"," ")))</f>
        <v> 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  <c r="W114" s="0"/>
      <c r="X114" s="0"/>
    </row>
    <row r="115" customFormat="false" ht="17" hidden="false" customHeight="false" outlineLevel="0" collapsed="false">
      <c r="A115" s="76" t="n">
        <v>8579</v>
      </c>
      <c r="B115" s="96" t="s">
        <v>17</v>
      </c>
      <c r="C115" s="85" t="n">
        <v>0</v>
      </c>
      <c r="D115" s="86" t="n">
        <v>0</v>
      </c>
      <c r="E115" s="93" t="n">
        <v>0</v>
      </c>
      <c r="F115" s="85" t="n">
        <v>0</v>
      </c>
      <c r="G115" s="86" t="n">
        <v>0</v>
      </c>
      <c r="H115" s="93" t="n">
        <v>0</v>
      </c>
      <c r="I115" s="85" t="n">
        <v>0</v>
      </c>
      <c r="J115" s="86" t="n">
        <v>0</v>
      </c>
      <c r="K115" s="93" t="n">
        <v>0</v>
      </c>
      <c r="L115" s="85" t="n">
        <v>0</v>
      </c>
      <c r="M115" s="86" t="n">
        <v>0</v>
      </c>
      <c r="N115" s="93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tr">
        <f aca="false">IF($C$4="High Inventory",IF(AND(O115&gt;=Summary!$C$149,P115&gt;=Summary!$C$150),"X"," "),IF(AND(O115&lt;=-Summary!$C$149,P115&lt;=-Summary!$C$150),"X"," "))</f>
        <v> </v>
      </c>
      <c r="S115" s="90" t="str">
        <f aca="false">IF($C$5="System-Wide"," ",IF($C$4="High Inventory",IF(AND(L115-I115&gt;=Summary!$C$153,N115-K115&gt;Summary!$C$153,N115&gt;0),"X"," "),IF(AND(I115-L115&gt;=Summary!$C$153,K115-N115&gt;Summary!$C$153,N115&lt;0),"X"," ")))</f>
        <v> 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  <c r="W115" s="0"/>
      <c r="X115" s="0"/>
    </row>
    <row r="116" customFormat="false" ht="17" hidden="false" customHeight="false" outlineLevel="0" collapsed="false">
      <c r="A116" s="76" t="n">
        <v>8580</v>
      </c>
      <c r="B116" s="96" t="s">
        <v>17</v>
      </c>
      <c r="C116" s="85" t="n">
        <v>0</v>
      </c>
      <c r="D116" s="86" t="n">
        <v>0</v>
      </c>
      <c r="E116" s="93" t="n">
        <v>0</v>
      </c>
      <c r="F116" s="85" t="n">
        <v>0</v>
      </c>
      <c r="G116" s="86" t="n">
        <v>0</v>
      </c>
      <c r="H116" s="93" t="n">
        <v>0</v>
      </c>
      <c r="I116" s="85" t="n">
        <v>0</v>
      </c>
      <c r="J116" s="86" t="n">
        <v>0</v>
      </c>
      <c r="K116" s="93" t="n">
        <v>0</v>
      </c>
      <c r="L116" s="85" t="n">
        <v>0</v>
      </c>
      <c r="M116" s="86" t="n">
        <v>0</v>
      </c>
      <c r="N116" s="93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tr">
        <f aca="false">IF($C$4="High Inventory",IF(AND(O116&gt;=Summary!$C$149,P116&gt;=Summary!$C$150),"X"," "),IF(AND(O116&lt;=-Summary!$C$149,P116&lt;=-Summary!$C$150),"X"," "))</f>
        <v> </v>
      </c>
      <c r="S116" s="90" t="str">
        <f aca="false">IF($C$5="System-Wide"," ",IF($C$4="High Inventory",IF(AND(L116-I116&gt;=Summary!$C$153,N116-K116&gt;Summary!$C$153,N116&gt;0),"X"," "),IF(AND(I116-L116&gt;=Summary!$C$153,K116-N116&gt;Summary!$C$153,N116&lt;0),"X"," ")))</f>
        <v> 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  <c r="W116" s="0"/>
      <c r="X116" s="0"/>
    </row>
    <row r="117" customFormat="false" ht="17" hidden="false" customHeight="false" outlineLevel="0" collapsed="false">
      <c r="A117" s="76" t="n">
        <v>8916</v>
      </c>
      <c r="B117" s="96" t="s">
        <v>17</v>
      </c>
      <c r="C117" s="85" t="n">
        <v>0</v>
      </c>
      <c r="D117" s="86" t="n">
        <v>54</v>
      </c>
      <c r="E117" s="93" t="n">
        <v>-54</v>
      </c>
      <c r="F117" s="85" t="n">
        <v>0</v>
      </c>
      <c r="G117" s="86" t="n">
        <v>31</v>
      </c>
      <c r="H117" s="93" t="n">
        <v>-31</v>
      </c>
      <c r="I117" s="85" t="n">
        <v>0</v>
      </c>
      <c r="J117" s="86" t="n">
        <v>34</v>
      </c>
      <c r="K117" s="93" t="n">
        <v>-34</v>
      </c>
      <c r="L117" s="85" t="n">
        <v>0</v>
      </c>
      <c r="M117" s="86" t="n">
        <v>47</v>
      </c>
      <c r="N117" s="93" t="n">
        <v>-47</v>
      </c>
      <c r="O117" s="85" t="n">
        <f aca="false">K117+H117+E117</f>
        <v>-119</v>
      </c>
      <c r="P117" s="87" t="n">
        <f aca="false">O117/(J117+G117+D117+1)</f>
        <v>-0.991666666666667</v>
      </c>
      <c r="Q117" s="88"/>
      <c r="R117" s="89" t="str">
        <f aca="false">IF($C$4="High Inventory",IF(AND(O117&gt;=Summary!$C$149,P117&gt;=Summary!$C$150),"X"," "),IF(AND(O117&lt;=-Summary!$C$149,P117&lt;=-Summary!$C$150),"X"," "))</f>
        <v> </v>
      </c>
      <c r="S117" s="90" t="str">
        <f aca="false">IF($C$5="System-Wide"," ",IF($C$4="High Inventory",IF(AND(L117-I117&gt;=Summary!$C$153,N117-K117&gt;Summary!$C$153,N117&gt;0),"X"," "),IF(AND(I117-L117&gt;=Summary!$C$153,K117-N117&gt;Summary!$C$153,N117&lt;0),"X"," ")))</f>
        <v> 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  <c r="W117" s="0"/>
      <c r="X117" s="0"/>
    </row>
    <row r="118" customFormat="false" ht="17" hidden="false" customHeight="false" outlineLevel="0" collapsed="false">
      <c r="A118" s="76" t="n">
        <v>10556</v>
      </c>
      <c r="B118" s="96" t="s">
        <v>17</v>
      </c>
      <c r="C118" s="85" t="n">
        <v>400</v>
      </c>
      <c r="D118" s="86" t="n">
        <v>187</v>
      </c>
      <c r="E118" s="93" t="n">
        <v>213</v>
      </c>
      <c r="F118" s="85" t="n">
        <v>400</v>
      </c>
      <c r="G118" s="86" t="n">
        <v>189</v>
      </c>
      <c r="H118" s="93" t="n">
        <v>211</v>
      </c>
      <c r="I118" s="85" t="n">
        <v>400</v>
      </c>
      <c r="J118" s="86" t="n">
        <v>189</v>
      </c>
      <c r="K118" s="93" t="n">
        <v>211</v>
      </c>
      <c r="L118" s="85" t="n">
        <v>0</v>
      </c>
      <c r="M118" s="86" t="n">
        <v>192</v>
      </c>
      <c r="N118" s="93" t="n">
        <v>-192</v>
      </c>
      <c r="O118" s="85" t="n">
        <f aca="false">K118+H118+E118</f>
        <v>635</v>
      </c>
      <c r="P118" s="87" t="n">
        <f aca="false">O118/(J118+G118+D118+1)</f>
        <v>1.12190812720848</v>
      </c>
      <c r="Q118" s="88"/>
      <c r="R118" s="89" t="str">
        <f aca="false">IF($C$4="High Inventory",IF(AND(O118&gt;=Summary!$C$149,P118&gt;=Summary!$C$150),"X"," "),IF(AND(O118&lt;=-Summary!$C$149,P118&lt;=-Summary!$C$150),"X"," "))</f>
        <v> </v>
      </c>
      <c r="S118" s="90" t="str">
        <f aca="false">IF($C$5="System-Wide"," ",IF($C$4="High Inventory",IF(AND(L118-I118&gt;=Summary!$C$153,N118-K118&gt;Summary!$C$153,N118&gt;0),"X"," "),IF(AND(I118-L118&gt;=Summary!$C$153,K118-N118&gt;Summary!$C$153,N118&lt;0),"X"," ")))</f>
        <v> 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X</v>
      </c>
      <c r="V118" s="0" t="str">
        <f aca="false">IF(S118="X",L118-I118," ")</f>
        <v> </v>
      </c>
      <c r="W118" s="0"/>
      <c r="X118" s="0"/>
    </row>
    <row r="119" customFormat="false" ht="17" hidden="false" customHeight="false" outlineLevel="0" collapsed="false">
      <c r="A119" s="76" t="n">
        <v>13556</v>
      </c>
      <c r="B119" s="96" t="s">
        <v>17</v>
      </c>
      <c r="C119" s="85" t="n">
        <v>70</v>
      </c>
      <c r="D119" s="86" t="n">
        <v>96</v>
      </c>
      <c r="E119" s="93" t="n">
        <v>-26</v>
      </c>
      <c r="F119" s="85" t="n">
        <v>70</v>
      </c>
      <c r="G119" s="86" t="n">
        <v>43</v>
      </c>
      <c r="H119" s="93" t="n">
        <v>27</v>
      </c>
      <c r="I119" s="85" t="n">
        <v>70</v>
      </c>
      <c r="J119" s="86" t="n">
        <v>0</v>
      </c>
      <c r="K119" s="93" t="n">
        <v>70</v>
      </c>
      <c r="L119" s="85" t="n">
        <v>70</v>
      </c>
      <c r="M119" s="86" t="n">
        <v>0</v>
      </c>
      <c r="N119" s="93" t="n">
        <v>70</v>
      </c>
      <c r="O119" s="85" t="n">
        <f aca="false">K119+H119+E119</f>
        <v>71</v>
      </c>
      <c r="P119" s="87" t="n">
        <f aca="false">O119/(J119+G119+D119+1)</f>
        <v>0.507142857142857</v>
      </c>
      <c r="Q119" s="88"/>
      <c r="R119" s="89" t="str">
        <f aca="false">IF($C$4="High Inventory",IF(AND(O119&gt;=Summary!$C$149,P119&gt;=Summary!$C$150),"X"," "),IF(AND(O119&lt;=-Summary!$C$149,P119&lt;=-Summary!$C$150),"X"," "))</f>
        <v> </v>
      </c>
      <c r="S119" s="90" t="str">
        <f aca="false">IF($C$5="System-Wide"," ",IF($C$4="High Inventory",IF(AND(L119-I119&gt;=Summary!$C$153,N119-K119&gt;Summary!$C$153,N119&gt;0),"X"," "),IF(AND(I119-L119&gt;=Summary!$C$153,K119-N119&gt;Summary!$C$153,N119&lt;0),"X"," ")))</f>
        <v> 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X</v>
      </c>
      <c r="V119" s="0" t="str">
        <f aca="false">IF(S119="X",L119-I119," ")</f>
        <v> </v>
      </c>
      <c r="W119" s="0"/>
      <c r="X119" s="0"/>
    </row>
    <row r="120" customFormat="false" ht="17" hidden="false" customHeight="false" outlineLevel="0" collapsed="false">
      <c r="A120" s="76" t="n">
        <v>18287</v>
      </c>
      <c r="B120" s="96" t="s">
        <v>17</v>
      </c>
      <c r="C120" s="85" t="n">
        <v>0</v>
      </c>
      <c r="D120" s="86" t="n">
        <v>10</v>
      </c>
      <c r="E120" s="93" t="n">
        <v>-10</v>
      </c>
      <c r="F120" s="85" t="n">
        <v>0</v>
      </c>
      <c r="G120" s="86" t="n">
        <v>139</v>
      </c>
      <c r="H120" s="93" t="n">
        <v>-139</v>
      </c>
      <c r="I120" s="85" t="n">
        <v>0</v>
      </c>
      <c r="J120" s="86" t="n">
        <v>61</v>
      </c>
      <c r="K120" s="93" t="n">
        <v>-61</v>
      </c>
      <c r="L120" s="85" t="n">
        <v>0</v>
      </c>
      <c r="M120" s="86" t="n">
        <v>0</v>
      </c>
      <c r="N120" s="93" t="n">
        <v>0</v>
      </c>
      <c r="O120" s="85" t="n">
        <f aca="false">K120+H120+E120</f>
        <v>-210</v>
      </c>
      <c r="P120" s="87" t="n">
        <f aca="false">O120/(J120+G120+D120+1)</f>
        <v>-0.995260663507109</v>
      </c>
      <c r="Q120" s="88"/>
      <c r="R120" s="89" t="str">
        <f aca="false">IF($C$4="High Inventory",IF(AND(O120&gt;=Summary!$C$149,P120&gt;=Summary!$C$150),"X"," "),IF(AND(O120&lt;=-Summary!$C$149,P120&lt;=-Summary!$C$150),"X"," "))</f>
        <v> </v>
      </c>
      <c r="S120" s="90" t="str">
        <f aca="false">IF($C$5="System-Wide"," ",IF($C$4="High Inventory",IF(AND(L120-I120&gt;=Summary!$C$153,N120-K120&gt;Summary!$C$153,N120&gt;0),"X"," "),IF(AND(I120-L120&gt;=Summary!$C$153,K120-N120&gt;Summary!$C$153,N120&lt;0),"X"," ")))</f>
        <v> 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  <c r="W120" s="0"/>
      <c r="X120" s="0"/>
    </row>
    <row r="121" customFormat="false" ht="17" hidden="false" customHeight="false" outlineLevel="0" collapsed="false">
      <c r="A121" s="76" t="n">
        <v>18586</v>
      </c>
      <c r="B121" s="96" t="s">
        <v>17</v>
      </c>
      <c r="C121" s="85" t="n">
        <v>0</v>
      </c>
      <c r="D121" s="86" t="n">
        <v>0</v>
      </c>
      <c r="E121" s="93" t="n">
        <v>0</v>
      </c>
      <c r="F121" s="85" t="n">
        <v>0</v>
      </c>
      <c r="G121" s="86" t="n">
        <v>0</v>
      </c>
      <c r="H121" s="93" t="n">
        <v>0</v>
      </c>
      <c r="I121" s="85" t="n">
        <v>0</v>
      </c>
      <c r="J121" s="86" t="n">
        <v>0</v>
      </c>
      <c r="K121" s="93" t="n">
        <v>0</v>
      </c>
      <c r="L121" s="85" t="n">
        <v>0</v>
      </c>
      <c r="M121" s="86" t="n">
        <v>0</v>
      </c>
      <c r="N121" s="93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tr">
        <f aca="false">IF($C$4="High Inventory",IF(AND(O121&gt;=Summary!$C$149,P121&gt;=Summary!$C$150),"X"," "),IF(AND(O121&lt;=-Summary!$C$149,P121&lt;=-Summary!$C$150),"X"," "))</f>
        <v> </v>
      </c>
      <c r="S121" s="90" t="str">
        <f aca="false">IF($C$5="System-Wide"," ",IF($C$4="High Inventory",IF(AND(L121-I121&gt;=Summary!$C$153,N121-K121&gt;Summary!$C$153,N121&gt;0),"X"," "),IF(AND(I121-L121&gt;=Summary!$C$153,K121-N121&gt;Summary!$C$153,N121&lt;0),"X"," ")))</f>
        <v> 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  <c r="W121" s="0"/>
      <c r="X121" s="0"/>
    </row>
    <row r="122" customFormat="false" ht="17" hidden="false" customHeight="false" outlineLevel="0" collapsed="false">
      <c r="A122" s="76" t="n">
        <v>19307</v>
      </c>
      <c r="B122" s="96" t="s">
        <v>17</v>
      </c>
      <c r="C122" s="85" t="n">
        <v>300</v>
      </c>
      <c r="D122" s="86" t="n">
        <v>0</v>
      </c>
      <c r="E122" s="93" t="n">
        <v>300</v>
      </c>
      <c r="F122" s="85" t="n">
        <v>0</v>
      </c>
      <c r="G122" s="86" t="n">
        <v>74</v>
      </c>
      <c r="H122" s="93" t="n">
        <v>-74</v>
      </c>
      <c r="I122" s="85" t="n">
        <v>0</v>
      </c>
      <c r="J122" s="86" t="n">
        <v>34</v>
      </c>
      <c r="K122" s="93" t="n">
        <v>-34</v>
      </c>
      <c r="L122" s="85" t="n">
        <v>0</v>
      </c>
      <c r="M122" s="86" t="n">
        <v>0</v>
      </c>
      <c r="N122" s="93" t="n">
        <v>0</v>
      </c>
      <c r="O122" s="85" t="n">
        <f aca="false">K122+H122+E122</f>
        <v>192</v>
      </c>
      <c r="P122" s="87" t="n">
        <f aca="false">O122/(J122+G122+D122+1)</f>
        <v>1.76146788990826</v>
      </c>
      <c r="Q122" s="88"/>
      <c r="R122" s="89" t="str">
        <f aca="false">IF($C$4="High Inventory",IF(AND(O122&gt;=Summary!$C$149,P122&gt;=Summary!$C$150),"X"," "),IF(AND(O122&lt;=-Summary!$C$149,P122&lt;=-Summary!$C$150),"X"," "))</f>
        <v> </v>
      </c>
      <c r="S122" s="90" t="str">
        <f aca="false">IF($C$5="System-Wide"," ",IF($C$4="High Inventory",IF(AND(L122-I122&gt;=Summary!$C$153,N122-K122&gt;Summary!$C$153,N122&gt;0),"X"," "),IF(AND(I122-L122&gt;=Summary!$C$153,K122-N122&gt;Summary!$C$153,N122&lt;0),"X"," ")))</f>
        <v> 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X</v>
      </c>
      <c r="V122" s="0" t="str">
        <f aca="false">IF(S122="X",L122-I122," ")</f>
        <v> </v>
      </c>
      <c r="W122" s="0"/>
      <c r="X122" s="0"/>
    </row>
    <row r="123" customFormat="false" ht="17" hidden="false" customHeight="false" outlineLevel="0" collapsed="false">
      <c r="A123" s="76" t="n">
        <v>20206</v>
      </c>
      <c r="B123" s="96" t="s">
        <v>17</v>
      </c>
      <c r="C123" s="85" t="n">
        <v>0</v>
      </c>
      <c r="D123" s="86" t="n">
        <v>84</v>
      </c>
      <c r="E123" s="93" t="n">
        <v>-84</v>
      </c>
      <c r="F123" s="85" t="n">
        <v>0</v>
      </c>
      <c r="G123" s="86" t="n">
        <v>81</v>
      </c>
      <c r="H123" s="93" t="n">
        <v>-81</v>
      </c>
      <c r="I123" s="85" t="n">
        <v>0</v>
      </c>
      <c r="J123" s="86" t="n">
        <v>77</v>
      </c>
      <c r="K123" s="93" t="n">
        <v>-77</v>
      </c>
      <c r="L123" s="85" t="n">
        <v>0</v>
      </c>
      <c r="M123" s="86" t="n">
        <v>72</v>
      </c>
      <c r="N123" s="93" t="n">
        <v>-72</v>
      </c>
      <c r="O123" s="85" t="n">
        <f aca="false">K123+H123+E123</f>
        <v>-242</v>
      </c>
      <c r="P123" s="87" t="n">
        <f aca="false">O123/(J123+G123+D123+1)</f>
        <v>-0.995884773662552</v>
      </c>
      <c r="Q123" s="88"/>
      <c r="R123" s="89" t="str">
        <f aca="false">IF($C$4="High Inventory",IF(AND(O123&gt;=Summary!$C$149,P123&gt;=Summary!$C$150),"X"," "),IF(AND(O123&lt;=-Summary!$C$149,P123&lt;=-Summary!$C$150),"X"," "))</f>
        <v> </v>
      </c>
      <c r="S123" s="90" t="str">
        <f aca="false">IF($C$5="System-Wide"," ",IF($C$4="High Inventory",IF(AND(L123-I123&gt;=Summary!$C$153,N123-K123&gt;Summary!$C$153,N123&gt;0),"X"," "),IF(AND(I123-L123&gt;=Summary!$C$153,K123-N123&gt;Summary!$C$153,N123&lt;0),"X"," ")))</f>
        <v> 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  <c r="W123" s="0"/>
      <c r="X123" s="0"/>
    </row>
    <row r="124" customFormat="false" ht="17" hidden="false" customHeight="false" outlineLevel="0" collapsed="false">
      <c r="A124" s="76" t="n">
        <v>26909</v>
      </c>
      <c r="B124" s="96" t="s">
        <v>17</v>
      </c>
      <c r="C124" s="85" t="n">
        <v>200</v>
      </c>
      <c r="D124" s="86" t="n">
        <v>248</v>
      </c>
      <c r="E124" s="93" t="n">
        <v>-48</v>
      </c>
      <c r="F124" s="85" t="n">
        <v>200</v>
      </c>
      <c r="G124" s="86" t="n">
        <v>250</v>
      </c>
      <c r="H124" s="93" t="n">
        <v>-50</v>
      </c>
      <c r="I124" s="85" t="n">
        <v>200</v>
      </c>
      <c r="J124" s="86" t="n">
        <v>241</v>
      </c>
      <c r="K124" s="93" t="n">
        <v>-41</v>
      </c>
      <c r="L124" s="85" t="n">
        <v>200</v>
      </c>
      <c r="M124" s="86" t="n">
        <v>214</v>
      </c>
      <c r="N124" s="93" t="n">
        <v>-14</v>
      </c>
      <c r="O124" s="85" t="n">
        <f aca="false">K124+H124+E124</f>
        <v>-139</v>
      </c>
      <c r="P124" s="87" t="n">
        <f aca="false">O124/(J124+G124+D124+1)</f>
        <v>-0.187837837837838</v>
      </c>
      <c r="Q124" s="88"/>
      <c r="R124" s="89" t="str">
        <f aca="false">IF($C$4="High Inventory",IF(AND(O124&gt;=Summary!$C$149,P124&gt;=Summary!$C$150),"X"," "),IF(AND(O124&lt;=-Summary!$C$149,P124&lt;=-Summary!$C$150),"X"," "))</f>
        <v> </v>
      </c>
      <c r="S124" s="90" t="str">
        <f aca="false">IF($C$5="System-Wide"," ",IF($C$4="High Inventory",IF(AND(L124-I124&gt;=Summary!$C$153,N124-K124&gt;Summary!$C$153,N124&gt;0),"X"," "),IF(AND(I124-L124&gt;=Summary!$C$153,K124-N124&gt;Summary!$C$153,N124&lt;0),"X"," ")))</f>
        <v> 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  <c r="W124" s="0"/>
      <c r="X124" s="0"/>
    </row>
    <row r="125" customFormat="false" ht="17" hidden="false" customHeight="false" outlineLevel="0" collapsed="false">
      <c r="A125" s="76" t="n">
        <v>29329</v>
      </c>
      <c r="B125" s="96" t="s">
        <v>17</v>
      </c>
      <c r="C125" s="85" t="n">
        <v>0</v>
      </c>
      <c r="D125" s="86" t="n">
        <v>0</v>
      </c>
      <c r="E125" s="93" t="n">
        <v>0</v>
      </c>
      <c r="F125" s="85" t="n">
        <v>0</v>
      </c>
      <c r="G125" s="86" t="n">
        <v>0</v>
      </c>
      <c r="H125" s="93" t="n">
        <v>0</v>
      </c>
      <c r="I125" s="85" t="n">
        <v>0</v>
      </c>
      <c r="J125" s="86" t="n">
        <v>0</v>
      </c>
      <c r="K125" s="93" t="n">
        <v>0</v>
      </c>
      <c r="L125" s="85" t="n">
        <v>0</v>
      </c>
      <c r="M125" s="86" t="n">
        <v>0</v>
      </c>
      <c r="N125" s="93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tr">
        <f aca="false">IF($C$4="High Inventory",IF(AND(O125&gt;=Summary!$C$149,P125&gt;=Summary!$C$150),"X"," "),IF(AND(O125&lt;=-Summary!$C$149,P125&lt;=-Summary!$C$150),"X"," "))</f>
        <v> </v>
      </c>
      <c r="S125" s="90" t="str">
        <f aca="false">IF($C$5="System-Wide"," ",IF($C$4="High Inventory",IF(AND(L125-I125&gt;=Summary!$C$153,N125-K125&gt;Summary!$C$153,N125&gt;0),"X"," "),IF(AND(I125-L125&gt;=Summary!$C$153,K125-N125&gt;Summary!$C$153,N125&lt;0),"X"," ")))</f>
        <v> 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  <c r="W125" s="0"/>
      <c r="X125" s="0"/>
    </row>
    <row r="126" customFormat="false" ht="17" hidden="false" customHeight="false" outlineLevel="0" collapsed="false">
      <c r="A126" s="76" t="n">
        <v>30511</v>
      </c>
      <c r="B126" s="96" t="s">
        <v>17</v>
      </c>
      <c r="C126" s="85" t="n">
        <v>96</v>
      </c>
      <c r="D126" s="86" t="n">
        <v>0</v>
      </c>
      <c r="E126" s="93" t="n">
        <v>96</v>
      </c>
      <c r="F126" s="85" t="n">
        <v>96</v>
      </c>
      <c r="G126" s="86" t="n">
        <v>0</v>
      </c>
      <c r="H126" s="93" t="n">
        <v>96</v>
      </c>
      <c r="I126" s="85" t="n">
        <v>96</v>
      </c>
      <c r="J126" s="86" t="n">
        <v>0</v>
      </c>
      <c r="K126" s="93" t="n">
        <v>96</v>
      </c>
      <c r="L126" s="85" t="n">
        <v>0</v>
      </c>
      <c r="M126" s="86" t="n">
        <v>0</v>
      </c>
      <c r="N126" s="93" t="n">
        <v>0</v>
      </c>
      <c r="O126" s="85" t="n">
        <f aca="false">K126+H126+E126</f>
        <v>288</v>
      </c>
      <c r="P126" s="87" t="n">
        <f aca="false">O126/(J126+G126+D126+1)</f>
        <v>288</v>
      </c>
      <c r="Q126" s="88"/>
      <c r="R126" s="89" t="str">
        <f aca="false">IF($C$4="High Inventory",IF(AND(O126&gt;=Summary!$C$149,P126&gt;=Summary!$C$150),"X"," "),IF(AND(O126&lt;=-Summary!$C$149,P126&lt;=-Summary!$C$150),"X"," "))</f>
        <v> </v>
      </c>
      <c r="S126" s="90" t="str">
        <f aca="false">IF($C$5="System-Wide"," ",IF($C$4="High Inventory",IF(AND(L126-I126&gt;=Summary!$C$153,N126-K126&gt;Summary!$C$153,N126&gt;0),"X"," "),IF(AND(I126-L126&gt;=Summary!$C$153,K126-N126&gt;Summary!$C$153,N126&lt;0),"X"," ")))</f>
        <v> 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X</v>
      </c>
      <c r="V126" s="0" t="str">
        <f aca="false">IF(S126="X",L126-I126," ")</f>
        <v> </v>
      </c>
      <c r="W126" s="0"/>
      <c r="X126" s="0"/>
    </row>
    <row r="127" customFormat="false" ht="17" hidden="false" customHeight="false" outlineLevel="0" collapsed="false">
      <c r="A127" s="76" t="n">
        <v>30889</v>
      </c>
      <c r="B127" s="96" t="s">
        <v>17</v>
      </c>
      <c r="C127" s="85" t="n">
        <v>0</v>
      </c>
      <c r="D127" s="86" t="n">
        <v>200</v>
      </c>
      <c r="E127" s="93" t="n">
        <v>-200</v>
      </c>
      <c r="F127" s="85" t="n">
        <v>0</v>
      </c>
      <c r="G127" s="86" t="n">
        <v>200</v>
      </c>
      <c r="H127" s="93" t="n">
        <v>-200</v>
      </c>
      <c r="I127" s="85" t="n">
        <v>0</v>
      </c>
      <c r="J127" s="86" t="n">
        <v>200</v>
      </c>
      <c r="K127" s="93" t="n">
        <v>-200</v>
      </c>
      <c r="L127" s="85" t="n">
        <v>0</v>
      </c>
      <c r="M127" s="86" t="n">
        <v>200</v>
      </c>
      <c r="N127" s="93" t="n">
        <v>-200</v>
      </c>
      <c r="O127" s="85" t="n">
        <f aca="false">K127+H127+E127</f>
        <v>-600</v>
      </c>
      <c r="P127" s="87" t="n">
        <f aca="false">O127/(J127+G127+D127+1)</f>
        <v>-0.998336106489185</v>
      </c>
      <c r="Q127" s="88"/>
      <c r="R127" s="89" t="str">
        <f aca="false">IF($C$4="High Inventory",IF(AND(O127&gt;=Summary!$C$149,P127&gt;=Summary!$C$150),"X"," "),IF(AND(O127&lt;=-Summary!$C$149,P127&lt;=-Summary!$C$150),"X"," "))</f>
        <v> </v>
      </c>
      <c r="S127" s="90" t="str">
        <f aca="false">IF($C$5="System-Wide"," ",IF($C$4="High Inventory",IF(AND(L127-I127&gt;=Summary!$C$153,N127-K127&gt;Summary!$C$153,N127&gt;0),"X"," "),IF(AND(I127-L127&gt;=Summary!$C$153,K127-N127&gt;Summary!$C$153,N127&lt;0),"X"," ")))</f>
        <v> 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  <c r="W127" s="0"/>
      <c r="X127" s="0"/>
    </row>
    <row r="128" customFormat="false" ht="17" hidden="false" customHeight="false" outlineLevel="0" collapsed="false">
      <c r="A128" s="76" t="n">
        <v>32594</v>
      </c>
      <c r="B128" s="96" t="s">
        <v>17</v>
      </c>
      <c r="C128" s="85" t="n">
        <v>0</v>
      </c>
      <c r="D128" s="86" t="n">
        <v>0</v>
      </c>
      <c r="E128" s="93" t="n">
        <v>0</v>
      </c>
      <c r="F128" s="85" t="n">
        <v>0</v>
      </c>
      <c r="G128" s="86" t="n">
        <v>0</v>
      </c>
      <c r="H128" s="93" t="n">
        <v>0</v>
      </c>
      <c r="I128" s="85" t="n">
        <v>0</v>
      </c>
      <c r="J128" s="86" t="n">
        <v>0</v>
      </c>
      <c r="K128" s="93" t="n">
        <v>0</v>
      </c>
      <c r="L128" s="85" t="n">
        <v>0</v>
      </c>
      <c r="M128" s="86" t="n">
        <v>0</v>
      </c>
      <c r="N128" s="93" t="n">
        <v>0</v>
      </c>
      <c r="O128" s="85" t="n">
        <f aca="false">K128+H128+E128</f>
        <v>0</v>
      </c>
      <c r="P128" s="87" t="n">
        <f aca="false">O128/(J128+G128+D128+1)</f>
        <v>0</v>
      </c>
      <c r="Q128" s="88"/>
      <c r="R128" s="89" t="str">
        <f aca="false">IF($C$4="High Inventory",IF(AND(O128&gt;=Summary!$C$149,P128&gt;=Summary!$C$150),"X"," "),IF(AND(O128&lt;=-Summary!$C$149,P128&lt;=-Summary!$C$150),"X"," "))</f>
        <v> </v>
      </c>
      <c r="S128" s="90" t="str">
        <f aca="false">IF($C$5="System-Wide"," ",IF($C$4="High Inventory",IF(AND(L128-I128&gt;=Summary!$C$153,N128-K128&gt;Summary!$C$153,N128&gt;0),"X"," "),IF(AND(I128-L128&gt;=Summary!$C$153,K128-N128&gt;Summary!$C$153,N128&lt;0),"X"," ")))</f>
        <v> 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  <c r="W128" s="0"/>
      <c r="X128" s="0"/>
    </row>
    <row r="129" customFormat="false" ht="17" hidden="false" customHeight="false" outlineLevel="0" collapsed="false">
      <c r="A129" s="76" t="n">
        <v>33353</v>
      </c>
      <c r="B129" s="96" t="s">
        <v>17</v>
      </c>
      <c r="C129" s="85" t="n">
        <v>0</v>
      </c>
      <c r="D129" s="86" t="n">
        <v>0</v>
      </c>
      <c r="E129" s="93" t="n">
        <v>0</v>
      </c>
      <c r="F129" s="85" t="n">
        <v>0</v>
      </c>
      <c r="G129" s="86" t="n">
        <v>0</v>
      </c>
      <c r="H129" s="93" t="n">
        <v>0</v>
      </c>
      <c r="I129" s="85" t="n">
        <v>0</v>
      </c>
      <c r="J129" s="86" t="n">
        <v>0</v>
      </c>
      <c r="K129" s="93" t="n">
        <v>0</v>
      </c>
      <c r="L129" s="85" t="n">
        <v>0</v>
      </c>
      <c r="M129" s="86" t="n">
        <v>0</v>
      </c>
      <c r="N129" s="93" t="n">
        <v>0</v>
      </c>
      <c r="O129" s="85" t="n">
        <f aca="false">K129+H129+E129</f>
        <v>0</v>
      </c>
      <c r="P129" s="87" t="n">
        <f aca="false">O129/(J129+G129+D129+1)</f>
        <v>0</v>
      </c>
      <c r="Q129" s="88"/>
      <c r="R129" s="89" t="str">
        <f aca="false">IF($C$4="High Inventory",IF(AND(O129&gt;=Summary!$C$149,P129&gt;=Summary!$C$150),"X"," "),IF(AND(O129&lt;=-Summary!$C$149,P129&lt;=-Summary!$C$150),"X"," "))</f>
        <v> </v>
      </c>
      <c r="S129" s="90" t="str">
        <f aca="false">IF($C$5="System-Wide"," ",IF($C$4="High Inventory",IF(AND(L129-I129&gt;=Summary!$C$153,N129-K129&gt;Summary!$C$153,N129&gt;0),"X"," "),IF(AND(I129-L129&gt;=Summary!$C$153,K129-N129&gt;Summary!$C$153,N129&lt;0),"X"," ")))</f>
        <v> 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  <c r="W129" s="0"/>
      <c r="X129" s="0"/>
    </row>
    <row r="130" customFormat="false" ht="17" hidden="false" customHeight="false" outlineLevel="0" collapsed="false">
      <c r="A130" s="76" t="n">
        <v>34866</v>
      </c>
      <c r="B130" s="96" t="s">
        <v>17</v>
      </c>
      <c r="C130" s="85" t="n">
        <v>0</v>
      </c>
      <c r="D130" s="86" t="n">
        <v>0</v>
      </c>
      <c r="E130" s="93" t="n">
        <v>0</v>
      </c>
      <c r="F130" s="85" t="n">
        <v>0</v>
      </c>
      <c r="G130" s="86" t="n">
        <v>0</v>
      </c>
      <c r="H130" s="93" t="n">
        <v>0</v>
      </c>
      <c r="I130" s="85" t="n">
        <v>0</v>
      </c>
      <c r="J130" s="86" t="n">
        <v>0</v>
      </c>
      <c r="K130" s="93" t="n">
        <v>0</v>
      </c>
      <c r="L130" s="85" t="n">
        <v>0</v>
      </c>
      <c r="M130" s="86" t="n">
        <v>0</v>
      </c>
      <c r="N130" s="93" t="n">
        <v>0</v>
      </c>
      <c r="O130" s="85" t="n">
        <f aca="false">K130+H130+E130</f>
        <v>0</v>
      </c>
      <c r="P130" s="87" t="n">
        <f aca="false">O130/(J130+G130+D130+1)</f>
        <v>0</v>
      </c>
      <c r="Q130" s="88"/>
      <c r="R130" s="89" t="str">
        <f aca="false">IF($C$4="High Inventory",IF(AND(O130&gt;=Summary!$C$149,P130&gt;=Summary!$C$150),"X"," "),IF(AND(O130&lt;=-Summary!$C$149,P130&lt;=-Summary!$C$150),"X"," "))</f>
        <v> </v>
      </c>
      <c r="S130" s="90" t="str">
        <f aca="false">IF($C$5="System-Wide"," ",IF($C$4="High Inventory",IF(AND(L130-I130&gt;=Summary!$C$153,N130-K130&gt;Summary!$C$153,N130&gt;0),"X"," "),IF(AND(I130-L130&gt;=Summary!$C$153,K130-N130&gt;Summary!$C$153,N130&lt;0),"X"," ")))</f>
        <v> 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  <c r="W130" s="0"/>
      <c r="X130" s="0"/>
    </row>
    <row r="131" customFormat="false" ht="17" hidden="false" customHeight="false" outlineLevel="0" collapsed="false">
      <c r="A131" s="76" t="n">
        <v>35930</v>
      </c>
      <c r="B131" s="96" t="s">
        <v>17</v>
      </c>
      <c r="C131" s="85" t="n">
        <v>200</v>
      </c>
      <c r="D131" s="86" t="n">
        <v>401</v>
      </c>
      <c r="E131" s="93" t="n">
        <v>-201</v>
      </c>
      <c r="F131" s="85" t="n">
        <v>200</v>
      </c>
      <c r="G131" s="86" t="n">
        <v>446</v>
      </c>
      <c r="H131" s="93" t="n">
        <v>-246</v>
      </c>
      <c r="I131" s="85" t="n">
        <v>200</v>
      </c>
      <c r="J131" s="86" t="n">
        <v>128</v>
      </c>
      <c r="K131" s="93" t="n">
        <v>72</v>
      </c>
      <c r="L131" s="85" t="n">
        <v>0</v>
      </c>
      <c r="M131" s="86" t="n">
        <v>12</v>
      </c>
      <c r="N131" s="93" t="n">
        <v>-12</v>
      </c>
      <c r="O131" s="85" t="n">
        <f aca="false">K131+H131+E131</f>
        <v>-375</v>
      </c>
      <c r="P131" s="87" t="n">
        <f aca="false">O131/(J131+G131+D131+1)</f>
        <v>-0.38422131147541</v>
      </c>
      <c r="Q131" s="88"/>
      <c r="R131" s="89" t="str">
        <f aca="false">IF($C$4="High Inventory",IF(AND(O131&gt;=Summary!$C$149,P131&gt;=Summary!$C$150),"X"," "),IF(AND(O131&lt;=-Summary!$C$149,P131&lt;=-Summary!$C$150),"X"," "))</f>
        <v> </v>
      </c>
      <c r="S131" s="90" t="str">
        <f aca="false">IF($C$5="System-Wide"," ",IF($C$4="High Inventory",IF(AND(L131-I131&gt;=Summary!$C$153,N131-K131&gt;Summary!$C$153,N131&gt;0),"X"," "),IF(AND(I131-L131&gt;=Summary!$C$153,K131-N131&gt;Summary!$C$153,N131&lt;0),"X"," ")))</f>
        <v> </v>
      </c>
      <c r="T131" s="115" t="str">
        <f aca="false">IF($C$4="High Inventory",IF(AND($O131&gt;=Summary!$C$149,$P131&gt;=0%),"X"," "),IF(AND($O131&lt;=-Summary!$C$149,$P131&lt;=0%),"X"," "))</f>
        <v> </v>
      </c>
      <c r="U131" s="116" t="str">
        <f aca="false">IF($C$4="High Inventory",IF(AND($O131&gt;=0,$P131&gt;=Summary!$C$150),"X"," "),IF(AND($O131&lt;=0,$P131&lt;=-Summary!$C$150),"X"," "))</f>
        <v> </v>
      </c>
      <c r="V131" s="0" t="str">
        <f aca="false">IF(S131="X",L131-I131," ")</f>
        <v> </v>
      </c>
      <c r="W131" s="0"/>
      <c r="X131" s="0"/>
    </row>
    <row r="132" customFormat="false" ht="17" hidden="false" customHeight="false" outlineLevel="0" collapsed="false">
      <c r="A132" s="76" t="n">
        <v>40016</v>
      </c>
      <c r="B132" s="96" t="s">
        <v>17</v>
      </c>
      <c r="C132" s="85" t="n">
        <v>200</v>
      </c>
      <c r="D132" s="86" t="n">
        <v>276</v>
      </c>
      <c r="E132" s="93" t="n">
        <v>-76</v>
      </c>
      <c r="F132" s="85" t="n">
        <v>200</v>
      </c>
      <c r="G132" s="86" t="n">
        <v>321</v>
      </c>
      <c r="H132" s="93" t="n">
        <v>-121</v>
      </c>
      <c r="I132" s="85" t="n">
        <v>200</v>
      </c>
      <c r="J132" s="86" t="n">
        <v>76</v>
      </c>
      <c r="K132" s="93" t="n">
        <v>124</v>
      </c>
      <c r="L132" s="85" t="n">
        <v>0</v>
      </c>
      <c r="M132" s="86" t="n">
        <v>71</v>
      </c>
      <c r="N132" s="93" t="n">
        <v>-71</v>
      </c>
      <c r="O132" s="85" t="n">
        <f aca="false">K132+H132+E132</f>
        <v>-73</v>
      </c>
      <c r="P132" s="87" t="n">
        <f aca="false">O132/(J132+G132+D132+1)</f>
        <v>-0.108308605341246</v>
      </c>
      <c r="Q132" s="88"/>
      <c r="R132" s="89" t="str">
        <f aca="false">IF($C$4="High Inventory",IF(AND(O132&gt;=Summary!$C$149,P132&gt;=Summary!$C$150),"X"," "),IF(AND(O132&lt;=-Summary!$C$149,P132&lt;=-Summary!$C$150),"X"," "))</f>
        <v> </v>
      </c>
      <c r="S132" s="90" t="str">
        <f aca="false">IF($C$5="System-Wide"," ",IF($C$4="High Inventory",IF(AND(L132-I132&gt;=Summary!$C$153,N132-K132&gt;Summary!$C$153,N132&gt;0),"X"," "),IF(AND(I132-L132&gt;=Summary!$C$153,K132-N132&gt;Summary!$C$153,N132&lt;0),"X"," ")))</f>
        <v> </v>
      </c>
      <c r="T132" s="115" t="str">
        <f aca="false">IF($C$4="High Inventory",IF(AND($O132&gt;=Summary!$C$149,$P132&gt;=0%),"X"," "),IF(AND($O132&lt;=-Summary!$C$149,$P132&lt;=0%),"X"," "))</f>
        <v> </v>
      </c>
      <c r="U132" s="116" t="str">
        <f aca="false">IF($C$4="High Inventory",IF(AND($O132&gt;=0,$P132&gt;=Summary!$C$150),"X"," "),IF(AND($O132&lt;=0,$P132&lt;=-Summary!$C$150),"X"," "))</f>
        <v> </v>
      </c>
      <c r="V132" s="0" t="str">
        <f aca="false">IF(S132="X",L132-I132," ")</f>
        <v> </v>
      </c>
      <c r="W132" s="0"/>
      <c r="X132" s="0"/>
    </row>
    <row r="133" customFormat="false" ht="17" hidden="false" customHeight="false" outlineLevel="0" collapsed="false">
      <c r="A133" s="76" t="n">
        <v>42288</v>
      </c>
      <c r="B133" s="96" t="s">
        <v>17</v>
      </c>
      <c r="C133" s="85" t="n">
        <v>0</v>
      </c>
      <c r="D133" s="86" t="n">
        <v>162</v>
      </c>
      <c r="E133" s="93" t="n">
        <v>-162</v>
      </c>
      <c r="F133" s="85" t="n">
        <v>0</v>
      </c>
      <c r="G133" s="86" t="n">
        <v>325</v>
      </c>
      <c r="H133" s="93" t="n">
        <v>-325</v>
      </c>
      <c r="I133" s="85" t="n">
        <v>0</v>
      </c>
      <c r="J133" s="86" t="n">
        <v>249</v>
      </c>
      <c r="K133" s="93" t="n">
        <v>-249</v>
      </c>
      <c r="L133" s="85" t="n">
        <v>0</v>
      </c>
      <c r="M133" s="86" t="n">
        <v>247</v>
      </c>
      <c r="N133" s="93" t="n">
        <v>-247</v>
      </c>
      <c r="O133" s="85" t="n">
        <f aca="false">K133+H133+E133</f>
        <v>-736</v>
      </c>
      <c r="P133" s="87" t="n">
        <f aca="false">O133/(J133+G133+D133+1)</f>
        <v>-0.998643147896879</v>
      </c>
      <c r="Q133" s="88"/>
      <c r="R133" s="89" t="str">
        <f aca="false">IF($C$4="High Inventory",IF(AND(O133&gt;=Summary!$C$149,P133&gt;=Summary!$C$150),"X"," "),IF(AND(O133&lt;=-Summary!$C$149,P133&lt;=-Summary!$C$150),"X"," "))</f>
        <v> </v>
      </c>
      <c r="S133" s="90" t="str">
        <f aca="false">IF($C$5="System-Wide"," ",IF($C$4="High Inventory",IF(AND(L133-I133&gt;=Summary!$C$153,N133-K133&gt;Summary!$C$153,N133&gt;0),"X"," "),IF(AND(I133-L133&gt;=Summary!$C$153,K133-N133&gt;Summary!$C$153,N133&lt;0),"X"," ")))</f>
        <v> </v>
      </c>
      <c r="T133" s="115" t="str">
        <f aca="false">IF($C$4="High Inventory",IF(AND($O133&gt;=Summary!$C$149,$P133&gt;=0%),"X"," "),IF(AND($O133&lt;=-Summary!$C$149,$P133&lt;=0%),"X"," "))</f>
        <v> </v>
      </c>
      <c r="U133" s="116" t="str">
        <f aca="false">IF($C$4="High Inventory",IF(AND($O133&gt;=0,$P133&gt;=Summary!$C$150),"X"," "),IF(AND($O133&lt;=0,$P133&lt;=-Summary!$C$150),"X"," "))</f>
        <v> </v>
      </c>
      <c r="V133" s="0" t="str">
        <f aca="false">IF(S133="X",L133-I133," ")</f>
        <v> </v>
      </c>
      <c r="W133" s="0"/>
      <c r="X133" s="0"/>
    </row>
    <row r="134" customFormat="false" ht="17" hidden="false" customHeight="false" outlineLevel="0" collapsed="false">
      <c r="A134" s="76" t="n">
        <v>42988</v>
      </c>
      <c r="B134" s="96" t="s">
        <v>17</v>
      </c>
      <c r="C134" s="85" t="n">
        <v>0</v>
      </c>
      <c r="D134" s="86" t="n">
        <v>0</v>
      </c>
      <c r="E134" s="93" t="n">
        <v>0</v>
      </c>
      <c r="F134" s="85" t="n">
        <v>0</v>
      </c>
      <c r="G134" s="86" t="n">
        <v>0</v>
      </c>
      <c r="H134" s="93" t="n">
        <v>0</v>
      </c>
      <c r="I134" s="85" t="n">
        <v>0</v>
      </c>
      <c r="J134" s="86" t="n">
        <v>0</v>
      </c>
      <c r="K134" s="93" t="n">
        <v>0</v>
      </c>
      <c r="L134" s="85" t="n">
        <v>0</v>
      </c>
      <c r="M134" s="86" t="n">
        <v>0</v>
      </c>
      <c r="N134" s="93" t="n">
        <v>0</v>
      </c>
      <c r="O134" s="85" t="n">
        <f aca="false">K134+H134+E134</f>
        <v>0</v>
      </c>
      <c r="P134" s="87" t="n">
        <f aca="false">O134/(J134+G134+D134+1)</f>
        <v>0</v>
      </c>
      <c r="Q134" s="88"/>
      <c r="R134" s="89" t="str">
        <f aca="false">IF($C$4="High Inventory",IF(AND(O134&gt;=Summary!$C$149,P134&gt;=Summary!$C$150),"X"," "),IF(AND(O134&lt;=-Summary!$C$149,P134&lt;=-Summary!$C$150),"X"," "))</f>
        <v> </v>
      </c>
      <c r="S134" s="90" t="str">
        <f aca="false">IF($C$5="System-Wide"," ",IF($C$4="High Inventory",IF(AND(L134-I134&gt;=Summary!$C$153,N134-K134&gt;Summary!$C$153,N134&gt;0),"X"," "),IF(AND(I134-L134&gt;=Summary!$C$153,K134-N134&gt;Summary!$C$153,N134&lt;0),"X"," ")))</f>
        <v> </v>
      </c>
      <c r="T134" s="115" t="str">
        <f aca="false">IF($C$4="High Inventory",IF(AND($O134&gt;=Summary!$C$149,$P134&gt;=0%),"X"," "),IF(AND($O134&lt;=-Summary!$C$149,$P134&lt;=0%),"X"," "))</f>
        <v> </v>
      </c>
      <c r="U134" s="116" t="str">
        <f aca="false">IF($C$4="High Inventory",IF(AND($O134&gt;=0,$P134&gt;=Summary!$C$150),"X"," "),IF(AND($O134&lt;=0,$P134&lt;=-Summary!$C$150),"X"," "))</f>
        <v> </v>
      </c>
      <c r="V134" s="0" t="str">
        <f aca="false">IF(S134="X",L134-I134," ")</f>
        <v> </v>
      </c>
      <c r="W134" s="0"/>
      <c r="X134" s="0"/>
    </row>
    <row r="135" customFormat="false" ht="17" hidden="false" customHeight="false" outlineLevel="0" collapsed="false">
      <c r="A135" s="76" t="n">
        <v>43069</v>
      </c>
      <c r="B135" s="96" t="s">
        <v>17</v>
      </c>
      <c r="C135" s="85" t="n">
        <v>0</v>
      </c>
      <c r="D135" s="86" t="n">
        <v>1323</v>
      </c>
      <c r="E135" s="93" t="n">
        <v>-1323</v>
      </c>
      <c r="F135" s="85" t="n">
        <v>0</v>
      </c>
      <c r="G135" s="86" t="n">
        <v>1317</v>
      </c>
      <c r="H135" s="93" t="n">
        <v>-1317</v>
      </c>
      <c r="I135" s="85" t="n">
        <v>0</v>
      </c>
      <c r="J135" s="86" t="n">
        <v>1312</v>
      </c>
      <c r="K135" s="93" t="n">
        <v>-1312</v>
      </c>
      <c r="L135" s="85" t="n">
        <v>0</v>
      </c>
      <c r="M135" s="86" t="n">
        <v>1353</v>
      </c>
      <c r="N135" s="93" t="n">
        <v>-1353</v>
      </c>
      <c r="O135" s="85" t="n">
        <f aca="false">K135+H135+E135</f>
        <v>-3952</v>
      </c>
      <c r="P135" s="87" t="n">
        <f aca="false">O135/(J135+G135+D135+1)</f>
        <v>-0.999747027573995</v>
      </c>
      <c r="Q135" s="88"/>
      <c r="R135" s="89" t="str">
        <f aca="false">IF($C$4="High Inventory",IF(AND(O135&gt;=Summary!$C$149,P135&gt;=Summary!$C$150),"X"," "),IF(AND(O135&lt;=-Summary!$C$149,P135&lt;=-Summary!$C$150),"X"," "))</f>
        <v> </v>
      </c>
      <c r="S135" s="90" t="str">
        <f aca="false">IF($C$5="System-Wide"," ",IF($C$4="High Inventory",IF(AND(L135-I135&gt;=Summary!$C$153,N135-K135&gt;Summary!$C$153,N135&gt;0),"X"," "),IF(AND(I135-L135&gt;=Summary!$C$153,K135-N135&gt;Summary!$C$153,N135&lt;0),"X"," ")))</f>
        <v> </v>
      </c>
      <c r="T135" s="115" t="str">
        <f aca="false">IF($C$4="High Inventory",IF(AND($O135&gt;=Summary!$C$149,$P135&gt;=0%),"X"," "),IF(AND($O135&lt;=-Summary!$C$149,$P135&lt;=0%),"X"," "))</f>
        <v> </v>
      </c>
      <c r="U135" s="116" t="str">
        <f aca="false">IF($C$4="High Inventory",IF(AND($O135&gt;=0,$P135&gt;=Summary!$C$150),"X"," "),IF(AND($O135&lt;=0,$P135&lt;=-Summary!$C$150),"X"," "))</f>
        <v> </v>
      </c>
      <c r="V135" s="0" t="str">
        <f aca="false">IF(S135="X",L135-I135," ")</f>
        <v> </v>
      </c>
      <c r="W135" s="0"/>
      <c r="X135" s="0"/>
    </row>
    <row r="136" customFormat="false" ht="17" hidden="false" customHeight="false" outlineLevel="0" collapsed="false">
      <c r="A136" s="76" t="n">
        <v>43268</v>
      </c>
      <c r="B136" s="96" t="s">
        <v>17</v>
      </c>
      <c r="C136" s="85" t="n">
        <v>0</v>
      </c>
      <c r="D136" s="86" t="n">
        <v>4</v>
      </c>
      <c r="E136" s="93" t="n">
        <v>-4</v>
      </c>
      <c r="F136" s="85" t="n">
        <v>0</v>
      </c>
      <c r="G136" s="86" t="n">
        <v>0</v>
      </c>
      <c r="H136" s="93" t="n">
        <v>0</v>
      </c>
      <c r="I136" s="85" t="n">
        <v>0</v>
      </c>
      <c r="J136" s="86" t="n">
        <v>14</v>
      </c>
      <c r="K136" s="93" t="n">
        <v>-14</v>
      </c>
      <c r="L136" s="85" t="n">
        <v>0</v>
      </c>
      <c r="M136" s="86" t="n">
        <v>17</v>
      </c>
      <c r="N136" s="93" t="n">
        <v>-17</v>
      </c>
      <c r="O136" s="85" t="n">
        <f aca="false">K136+H136+E136</f>
        <v>-18</v>
      </c>
      <c r="P136" s="87" t="n">
        <f aca="false">O136/(J136+G136+D136+1)</f>
        <v>-0.947368421052632</v>
      </c>
      <c r="Q136" s="88"/>
      <c r="R136" s="89" t="str">
        <f aca="false">IF($C$4="High Inventory",IF(AND(O136&gt;=Summary!$C$149,P136&gt;=Summary!$C$150),"X"," "),IF(AND(O136&lt;=-Summary!$C$149,P136&lt;=-Summary!$C$150),"X"," "))</f>
        <v> </v>
      </c>
      <c r="S136" s="90" t="str">
        <f aca="false">IF($C$5="System-Wide"," ",IF($C$4="High Inventory",IF(AND(L136-I136&gt;=Summary!$C$153,N136-K136&gt;Summary!$C$153,N136&gt;0),"X"," "),IF(AND(I136-L136&gt;=Summary!$C$153,K136-N136&gt;Summary!$C$153,N136&lt;0),"X"," ")))</f>
        <v> </v>
      </c>
      <c r="T136" s="115" t="str">
        <f aca="false">IF($C$4="High Inventory",IF(AND($O136&gt;=Summary!$C$149,$P136&gt;=0%),"X"," "),IF(AND($O136&lt;=-Summary!$C$149,$P136&lt;=0%),"X"," "))</f>
        <v> </v>
      </c>
      <c r="U136" s="116" t="str">
        <f aca="false">IF($C$4="High Inventory",IF(AND($O136&gt;=0,$P136&gt;=Summary!$C$150),"X"," "),IF(AND($O136&lt;=0,$P136&lt;=-Summary!$C$150),"X"," "))</f>
        <v> </v>
      </c>
      <c r="V136" s="0" t="str">
        <f aca="false">IF(S136="X",L136-I136," ")</f>
        <v> </v>
      </c>
      <c r="W136" s="0"/>
      <c r="X136" s="0"/>
    </row>
    <row r="137" customFormat="false" ht="17" hidden="false" customHeight="false" outlineLevel="0" collapsed="false">
      <c r="A137" s="76"/>
      <c r="B137" s="96"/>
      <c r="C137" s="85"/>
      <c r="D137" s="86"/>
      <c r="E137" s="93"/>
      <c r="F137" s="85"/>
      <c r="G137" s="86"/>
      <c r="H137" s="93"/>
      <c r="I137" s="85"/>
      <c r="J137" s="86"/>
      <c r="K137" s="93"/>
      <c r="L137" s="85"/>
      <c r="M137" s="86"/>
      <c r="N137" s="93"/>
      <c r="O137" s="85" t="n">
        <f aca="false">K137+H137+E137</f>
        <v>0</v>
      </c>
      <c r="P137" s="87" t="n">
        <f aca="false">O137/(J137+G137+D137+1)</f>
        <v>0</v>
      </c>
      <c r="Q137" s="88"/>
      <c r="R137" s="89" t="str">
        <f aca="false">IF($C$4="High Inventory",IF(AND(O137&gt;=Summary!$C$149,P137&gt;=Summary!$C$150),"X"," "),IF(AND(O137&lt;=-Summary!$C$149,P137&lt;=-Summary!$C$150),"X"," "))</f>
        <v> </v>
      </c>
      <c r="S137" s="90" t="str">
        <f aca="false">IF($C$5="System-Wide"," ",IF($C$4="High Inventory",IF(AND(L137-I137&gt;=Summary!$C$153,N137-K137&gt;Summary!$C$153,N137&gt;0),"X"," "),IF(AND(I137-L137&gt;=Summary!$C$153,K137-N137&gt;Summary!$C$153,N137&lt;0),"X"," ")))</f>
        <v> </v>
      </c>
      <c r="T137" s="115" t="str">
        <f aca="false">IF($C$4="High Inventory",IF(AND($O137&gt;=Summary!$C$149,$P137&gt;=0%),"X"," "),IF(AND($O137&lt;=-Summary!$C$149,$P137&lt;=0%),"X"," "))</f>
        <v> </v>
      </c>
      <c r="U137" s="116" t="str">
        <f aca="false">IF($C$4="High Inventory",IF(AND($O137&gt;=0,$P137&gt;=Summary!$C$150),"X"," "),IF(AND($O137&lt;=0,$P137&lt;=-Summary!$C$150),"X"," "))</f>
        <v> </v>
      </c>
      <c r="V137" s="0" t="str">
        <f aca="false">IF(S137="X",L137-I137," ")</f>
        <v> </v>
      </c>
      <c r="W137" s="0"/>
      <c r="X137" s="0"/>
    </row>
    <row r="138" customFormat="false" ht="17" hidden="false" customHeight="false" outlineLevel="0" collapsed="false">
      <c r="A138" s="97" t="s">
        <v>18</v>
      </c>
      <c r="B138" s="97"/>
      <c r="C138" s="17"/>
      <c r="D138" s="17"/>
      <c r="E138" s="17" t="n">
        <f aca="false">SUM(E10:E137)</f>
        <v>54737</v>
      </c>
      <c r="F138" s="17"/>
      <c r="G138" s="17"/>
      <c r="H138" s="17" t="n">
        <f aca="false">SUM(H10:H137)</f>
        <v>97679</v>
      </c>
      <c r="I138" s="17"/>
      <c r="J138" s="17"/>
      <c r="K138" s="17" t="n">
        <f aca="false">SUM(K10:K137)</f>
        <v>184538</v>
      </c>
      <c r="L138" s="17"/>
      <c r="M138" s="17" t="n">
        <f aca="false">SUM(M10:M137)</f>
        <v>1800488</v>
      </c>
      <c r="N138" s="17" t="n">
        <f aca="false">SUM(N10:N137)</f>
        <v>85819</v>
      </c>
      <c r="O138" s="17"/>
      <c r="P138" s="98"/>
      <c r="Q138" s="97" t="n">
        <f aca="false">COUNTIF(Q10:Q137,"X")</f>
        <v>0</v>
      </c>
      <c r="R138" s="97" t="n">
        <f aca="false">COUNTIF(R10:R137,"X")</f>
        <v>9</v>
      </c>
      <c r="S138" s="97" t="n">
        <f aca="false">COUNTIF(S10:S137,"X")</f>
        <v>0</v>
      </c>
    </row>
    <row r="139" customFormat="false" ht="14.65" hidden="false" customHeight="false" outlineLevel="0" collapsed="false">
      <c r="N139" s="100" t="n">
        <f aca="false">N138/M138</f>
        <v>0.0476642999009158</v>
      </c>
    </row>
    <row r="144" customFormat="false" ht="14.65" hidden="false" customHeight="false" outlineLevel="0" collapsed="false">
      <c r="H144" s="49"/>
    </row>
    <row r="145" customFormat="false" ht="15.8" hidden="false" customHeight="false" outlineLevel="0" collapsed="false">
      <c r="H145" s="143"/>
    </row>
    <row r="146" customFormat="false" ht="15.8" hidden="false" customHeight="false" outlineLevel="0" collapsed="false">
      <c r="H146" s="143"/>
    </row>
    <row r="147" customFormat="false" ht="17" hidden="false" customHeight="false" outlineLevel="0" collapsed="false">
      <c r="H147" s="143"/>
    </row>
    <row r="148" customFormat="false" ht="17" hidden="false" customHeight="false" outlineLevel="0" collapsed="false">
      <c r="H148" s="143"/>
    </row>
    <row r="149" customFormat="false" ht="17" hidden="false" customHeight="false" outlineLevel="0" collapsed="false">
      <c r="H149" s="143"/>
    </row>
    <row r="150" customFormat="false" ht="17" hidden="false" customHeight="false" outlineLevel="0" collapsed="false">
      <c r="H150" s="143"/>
    </row>
    <row r="151" customFormat="false" ht="17" hidden="false" customHeight="false" outlineLevel="0" collapsed="false">
      <c r="H151" s="143"/>
    </row>
    <row r="152" customFormat="false" ht="17" hidden="false" customHeight="false" outlineLevel="0" collapsed="false">
      <c r="H152" s="143"/>
    </row>
    <row r="153" customFormat="false" ht="17" hidden="false" customHeight="false" outlineLevel="0" collapsed="false">
      <c r="H153" s="143"/>
    </row>
    <row r="154" customFormat="false" ht="15.8" hidden="false" customHeight="false" outlineLevel="0" collapsed="false">
      <c r="H154" s="143"/>
    </row>
    <row r="155" customFormat="false" ht="15.8" hidden="false" customHeight="false" outlineLevel="0" collapsed="false">
      <c r="H155" s="143"/>
    </row>
    <row r="156" customFormat="false" ht="15.8" hidden="false" customHeight="false" outlineLevel="0" collapsed="false">
      <c r="H156" s="143"/>
    </row>
    <row r="157" customFormat="false" ht="15.8" hidden="false" customHeight="false" outlineLevel="0" collapsed="false">
      <c r="H157" s="143"/>
    </row>
    <row r="158" customFormat="false" ht="15.8" hidden="false" customHeight="false" outlineLevel="0" collapsed="false">
      <c r="H158" s="143"/>
    </row>
    <row r="159" customFormat="false" ht="15.8" hidden="false" customHeight="false" outlineLevel="0" collapsed="false">
      <c r="H159" s="143"/>
    </row>
    <row r="160" customFormat="false" ht="15.8" hidden="false" customHeight="false" outlineLevel="0" collapsed="false">
      <c r="H160" s="143"/>
    </row>
    <row r="161" customFormat="false" ht="15.8" hidden="false" customHeight="false" outlineLevel="0" collapsed="false">
      <c r="H161" s="143"/>
    </row>
    <row r="162" customFormat="false" ht="15.8" hidden="false" customHeight="false" outlineLevel="0" collapsed="false">
      <c r="H162" s="143"/>
    </row>
    <row r="163" customFormat="false" ht="15.8" hidden="false" customHeight="false" outlineLevel="0" collapsed="false">
      <c r="H163" s="143"/>
    </row>
    <row r="164" customFormat="false" ht="14.65" hidden="false" customHeight="false" outlineLevel="0" collapsed="false">
      <c r="H164" s="49"/>
    </row>
    <row r="165" customFormat="false" ht="14.65" hidden="false" customHeight="false" outlineLevel="0" collapsed="false">
      <c r="H165" s="144"/>
    </row>
    <row r="166" customFormat="false" ht="14.65" hidden="false" customHeight="false" outlineLevel="0" collapsed="false">
      <c r="H166" s="144"/>
    </row>
    <row r="167" customFormat="false" ht="14.65" hidden="false" customHeight="false" outlineLevel="0" collapsed="false">
      <c r="H167" s="49"/>
    </row>
    <row r="168" customFormat="false" ht="14.65" hidden="false" customHeight="false" outlineLevel="0" collapsed="false">
      <c r="H168" s="49"/>
    </row>
    <row r="169" customFormat="false" ht="14.65" hidden="false" customHeight="false" outlineLevel="0" collapsed="false">
      <c r="H169" s="49"/>
    </row>
    <row r="170" customFormat="false" ht="14.65" hidden="false" customHeight="false" outlineLevel="0" collapsed="false">
      <c r="H170" s="49"/>
    </row>
    <row r="171" customFormat="false" ht="14.65" hidden="false" customHeight="false" outlineLevel="0" collapsed="false">
      <c r="H171" s="49"/>
    </row>
    <row r="172" customFormat="false" ht="14.65" hidden="false" customHeight="false" outlineLevel="0" collapsed="false">
      <c r="H172" s="49"/>
    </row>
    <row r="173" customFormat="false" ht="14.65" hidden="false" customHeight="false" outlineLevel="0" collapsed="false">
      <c r="H173" s="49"/>
    </row>
    <row r="174" customFormat="false" ht="14.65" hidden="false" customHeight="false" outlineLevel="0" collapsed="false">
      <c r="H174" s="49"/>
    </row>
    <row r="175" customFormat="false" ht="14.65" hidden="false" customHeight="false" outlineLevel="0" collapsed="false">
      <c r="H175" s="49"/>
    </row>
    <row r="176" customFormat="false" ht="14.65" hidden="false" customHeight="false" outlineLevel="0" collapsed="false">
      <c r="H176" s="49"/>
    </row>
    <row r="177" customFormat="false" ht="14.65" hidden="false" customHeight="false" outlineLevel="0" collapsed="false">
      <c r="H177" s="49"/>
    </row>
    <row r="178" customFormat="false" ht="14.65" hidden="false" customHeight="false" outlineLevel="0" collapsed="false">
      <c r="H178" s="49"/>
    </row>
    <row r="179" customFormat="false" ht="14.65" hidden="false" customHeight="false" outlineLevel="0" collapsed="false">
      <c r="H179" s="49"/>
    </row>
    <row r="180" customFormat="false" ht="14.65" hidden="false" customHeight="false" outlineLevel="0" collapsed="false">
      <c r="H180" s="49"/>
    </row>
    <row r="181" customFormat="false" ht="14.65" hidden="false" customHeight="false" outlineLevel="0" collapsed="false">
      <c r="H181" s="49"/>
    </row>
    <row r="182" customFormat="false" ht="14.65" hidden="false" customHeight="false" outlineLevel="0" collapsed="false">
      <c r="H182" s="49"/>
    </row>
    <row r="183" customFormat="false" ht="14.65" hidden="false" customHeight="false" outlineLevel="0" collapsed="false">
      <c r="H183" s="49"/>
    </row>
    <row r="184" customFormat="false" ht="14.65" hidden="false" customHeight="false" outlineLevel="0" collapsed="false">
      <c r="H184" s="49"/>
    </row>
    <row r="185" customFormat="false" ht="14.65" hidden="false" customHeight="false" outlineLevel="0" collapsed="false">
      <c r="H185" s="49"/>
    </row>
    <row r="186" customFormat="false" ht="14.65" hidden="false" customHeight="false" outlineLevel="0" collapsed="false">
      <c r="H186" s="49"/>
    </row>
    <row r="187" customFormat="false" ht="14.65" hidden="false" customHeight="false" outlineLevel="0" collapsed="false">
      <c r="H187" s="49"/>
    </row>
    <row r="188" customFormat="false" ht="14.65" hidden="false" customHeight="false" outlineLevel="0" collapsed="false">
      <c r="H188" s="49"/>
    </row>
    <row r="189" customFormat="false" ht="14.65" hidden="false" customHeight="false" outlineLevel="0" collapsed="false">
      <c r="H189" s="49"/>
    </row>
    <row r="190" customFormat="false" ht="14.65" hidden="false" customHeight="false" outlineLevel="0" collapsed="false">
      <c r="H190" s="49"/>
    </row>
    <row r="191" customFormat="false" ht="14.65" hidden="false" customHeight="false" outlineLevel="0" collapsed="false">
      <c r="H191" s="49"/>
    </row>
    <row r="192" customFormat="false" ht="14.65" hidden="false" customHeight="false" outlineLevel="0" collapsed="false">
      <c r="H192" s="49"/>
    </row>
    <row r="193" customFormat="false" ht="14.65" hidden="false" customHeight="false" outlineLevel="0" collapsed="false">
      <c r="H193" s="49"/>
    </row>
    <row r="194" customFormat="false" ht="14.65" hidden="false" customHeight="false" outlineLevel="0" collapsed="false">
      <c r="H194" s="49"/>
    </row>
    <row r="195" customFormat="false" ht="14.65" hidden="false" customHeight="false" outlineLevel="0" collapsed="false">
      <c r="H195" s="49"/>
    </row>
    <row r="196" customFormat="false" ht="14.65" hidden="false" customHeight="false" outlineLevel="0" collapsed="false">
      <c r="H196" s="49"/>
    </row>
    <row r="197" customFormat="false" ht="14.65" hidden="false" customHeight="false" outlineLevel="0" collapsed="false">
      <c r="H197" s="49"/>
    </row>
    <row r="198" customFormat="false" ht="14.65" hidden="false" customHeight="false" outlineLevel="0" collapsed="false">
      <c r="H198" s="49"/>
    </row>
    <row r="199" customFormat="false" ht="14.65" hidden="false" customHeight="false" outlineLevel="0" collapsed="false">
      <c r="H199" s="49"/>
    </row>
    <row r="200" customFormat="false" ht="14.65" hidden="false" customHeight="false" outlineLevel="0" collapsed="false">
      <c r="H200" s="49"/>
    </row>
    <row r="201" customFormat="false" ht="14.65" hidden="false" customHeight="false" outlineLevel="0" collapsed="false">
      <c r="H201" s="49"/>
    </row>
    <row r="202" customFormat="false" ht="14.65" hidden="false" customHeight="false" outlineLevel="0" collapsed="false">
      <c r="H202" s="49"/>
    </row>
    <row r="203" customFormat="false" ht="14.65" hidden="false" customHeight="false" outlineLevel="0" collapsed="false">
      <c r="H203" s="49"/>
    </row>
    <row r="204" customFormat="false" ht="14.65" hidden="false" customHeight="false" outlineLevel="0" collapsed="false">
      <c r="H204" s="49"/>
    </row>
    <row r="205" customFormat="false" ht="14.65" hidden="false" customHeight="false" outlineLevel="0" collapsed="false">
      <c r="H205" s="49"/>
    </row>
    <row r="206" customFormat="false" ht="14.65" hidden="false" customHeight="false" outlineLevel="0" collapsed="false">
      <c r="H206" s="49"/>
    </row>
    <row r="207" customFormat="false" ht="14.65" hidden="false" customHeight="false" outlineLevel="0" collapsed="false">
      <c r="H207" s="49"/>
    </row>
    <row r="208" customFormat="false" ht="14.65" hidden="false" customHeight="false" outlineLevel="0" collapsed="false">
      <c r="H208" s="49"/>
    </row>
    <row r="209" customFormat="false" ht="14.65" hidden="false" customHeight="false" outlineLevel="0" collapsed="false">
      <c r="H209" s="49"/>
    </row>
    <row r="210" customFormat="false" ht="14.65" hidden="false" customHeight="false" outlineLevel="0" collapsed="false">
      <c r="H210" s="49"/>
    </row>
    <row r="211" customFormat="false" ht="14.65" hidden="false" customHeight="false" outlineLevel="0" collapsed="false">
      <c r="H211" s="49"/>
    </row>
    <row r="212" customFormat="false" ht="14.65" hidden="false" customHeight="false" outlineLevel="0" collapsed="false">
      <c r="H212" s="49"/>
    </row>
    <row r="213" customFormat="false" ht="14.65" hidden="false" customHeight="false" outlineLevel="0" collapsed="false">
      <c r="H213" s="49"/>
    </row>
    <row r="214" customFormat="false" ht="14.65" hidden="false" customHeight="false" outlineLevel="0" collapsed="false">
      <c r="H214" s="49"/>
    </row>
    <row r="215" customFormat="false" ht="14.65" hidden="false" customHeight="false" outlineLevel="0" collapsed="false">
      <c r="H215" s="49"/>
    </row>
    <row r="216" customFormat="false" ht="14.65" hidden="false" customHeight="false" outlineLevel="0" collapsed="false">
      <c r="H216" s="49"/>
    </row>
    <row r="217" customFormat="false" ht="14.65" hidden="false" customHeight="false" outlineLevel="0" collapsed="false">
      <c r="H217" s="49"/>
    </row>
    <row r="218" customFormat="false" ht="14.65" hidden="false" customHeight="false" outlineLevel="0" collapsed="false">
      <c r="H218" s="49"/>
    </row>
    <row r="219" customFormat="false" ht="14.65" hidden="false" customHeight="false" outlineLevel="0" collapsed="false">
      <c r="H219" s="49"/>
    </row>
    <row r="220" customFormat="false" ht="14.65" hidden="false" customHeight="false" outlineLevel="0" collapsed="false">
      <c r="H220" s="49"/>
    </row>
    <row r="221" customFormat="false" ht="14.65" hidden="false" customHeight="false" outlineLevel="0" collapsed="false">
      <c r="H221" s="49"/>
    </row>
    <row r="222" customFormat="false" ht="14.65" hidden="false" customHeight="false" outlineLevel="0" collapsed="false">
      <c r="H222" s="49"/>
    </row>
    <row r="223" customFormat="false" ht="14.65" hidden="false" customHeight="false" outlineLevel="0" collapsed="false">
      <c r="H223" s="49"/>
    </row>
    <row r="224" customFormat="false" ht="14.65" hidden="false" customHeight="false" outlineLevel="0" collapsed="false">
      <c r="H224" s="49"/>
    </row>
    <row r="225" customFormat="false" ht="14.65" hidden="false" customHeight="false" outlineLevel="0" collapsed="false">
      <c r="H225" s="49"/>
    </row>
    <row r="226" customFormat="false" ht="14.65" hidden="false" customHeight="false" outlineLevel="0" collapsed="false">
      <c r="H226" s="49"/>
    </row>
    <row r="227" customFormat="false" ht="14.65" hidden="false" customHeight="false" outlineLevel="0" collapsed="false">
      <c r="H227" s="49"/>
    </row>
    <row r="228" customFormat="false" ht="14.65" hidden="false" customHeight="false" outlineLevel="0" collapsed="false">
      <c r="H228" s="49"/>
    </row>
    <row r="229" customFormat="false" ht="14.65" hidden="false" customHeight="false" outlineLevel="0" collapsed="false">
      <c r="H229" s="49"/>
    </row>
    <row r="230" customFormat="false" ht="14.65" hidden="false" customHeight="false" outlineLevel="0" collapsed="false">
      <c r="H230" s="49"/>
    </row>
    <row r="231" customFormat="false" ht="14.65" hidden="false" customHeight="false" outlineLevel="0" collapsed="false">
      <c r="H231" s="49"/>
    </row>
    <row r="232" customFormat="false" ht="14.65" hidden="false" customHeight="false" outlineLevel="0" collapsed="false">
      <c r="H232" s="49"/>
    </row>
    <row r="233" customFormat="false" ht="14.65" hidden="false" customHeight="false" outlineLevel="0" collapsed="false">
      <c r="H233" s="49"/>
    </row>
    <row r="234" customFormat="false" ht="14.65" hidden="false" customHeight="false" outlineLevel="0" collapsed="false">
      <c r="H234" s="49"/>
    </row>
    <row r="235" customFormat="false" ht="14.65" hidden="false" customHeight="false" outlineLevel="0" collapsed="false">
      <c r="H235" s="49"/>
    </row>
    <row r="236" customFormat="false" ht="14.65" hidden="false" customHeight="false" outlineLevel="0" collapsed="false">
      <c r="H236" s="49"/>
    </row>
    <row r="237" customFormat="false" ht="14.65" hidden="false" customHeight="false" outlineLevel="0" collapsed="false">
      <c r="H237" s="49"/>
    </row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630555555555556" header="0.459722222222222" footer="0.240277777777778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5" activeCellId="0" sqref="B5 B5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8" min="23" style="49" width="7.85"/>
    <col collapsed="false" customWidth="true" hidden="false" outlineLevel="0" max="248" min="39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37016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46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33</v>
      </c>
      <c r="E5" s="57"/>
      <c r="G5" s="0" t="n">
        <v>6</v>
      </c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6"/>
      <c r="AK7" s="106"/>
      <c r="AL7" s="106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37013</v>
      </c>
      <c r="D8" s="69"/>
      <c r="E8" s="70" t="str">
        <f aca="false">TEXT(WEEKDAY(C8),"dddd")</f>
        <v>Wednesday</v>
      </c>
      <c r="F8" s="68" t="n">
        <f aca="false">F9</f>
        <v>37014</v>
      </c>
      <c r="G8" s="69"/>
      <c r="H8" s="70" t="str">
        <f aca="false">TEXT(WEEKDAY(F8),"dddd")</f>
        <v>Thursday</v>
      </c>
      <c r="I8" s="68" t="n">
        <f aca="false">I9</f>
        <v>37015</v>
      </c>
      <c r="J8" s="69"/>
      <c r="K8" s="70" t="str">
        <f aca="false">TEXT(WEEKDAY(I8),"dddd")</f>
        <v>Friday</v>
      </c>
      <c r="L8" s="68" t="n">
        <f aca="false">L9</f>
        <v>37016</v>
      </c>
      <c r="M8" s="69"/>
      <c r="N8" s="70" t="str">
        <f aca="false">TEXT(WEEKDAY(L8),"dddd")</f>
        <v>Saturday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0.25" hidden="true" customHeight="false" outlineLevel="0" collapsed="false">
      <c r="A9" s="76"/>
      <c r="B9" s="77"/>
      <c r="C9" s="78" t="n">
        <v>37013</v>
      </c>
      <c r="D9" s="111" t="n">
        <v>37013</v>
      </c>
      <c r="E9" s="111" t="n">
        <v>37013</v>
      </c>
      <c r="F9" s="112" t="n">
        <v>37014</v>
      </c>
      <c r="G9" s="111" t="n">
        <v>37014</v>
      </c>
      <c r="H9" s="111" t="n">
        <v>37014</v>
      </c>
      <c r="I9" s="112" t="n">
        <v>37015</v>
      </c>
      <c r="J9" s="111" t="n">
        <v>37015</v>
      </c>
      <c r="K9" s="111" t="n">
        <v>37015</v>
      </c>
      <c r="L9" s="112" t="n">
        <v>37016</v>
      </c>
      <c r="M9" s="111" t="n">
        <v>37016</v>
      </c>
      <c r="N9" s="111" t="n">
        <v>37016</v>
      </c>
      <c r="O9" s="85" t="n">
        <f aca="false">K9+H9+E9</f>
        <v>111042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350</v>
      </c>
      <c r="D10" s="86" t="n">
        <v>319</v>
      </c>
      <c r="E10" s="86" t="n">
        <v>31</v>
      </c>
      <c r="F10" s="85" t="n">
        <v>341</v>
      </c>
      <c r="G10" s="86" t="n">
        <v>322</v>
      </c>
      <c r="H10" s="86" t="n">
        <v>19</v>
      </c>
      <c r="I10" s="85" t="n">
        <v>350</v>
      </c>
      <c r="J10" s="86" t="n">
        <v>303</v>
      </c>
      <c r="K10" s="86" t="n">
        <v>47</v>
      </c>
      <c r="L10" s="85" t="n">
        <v>0</v>
      </c>
      <c r="M10" s="86" t="n">
        <v>297</v>
      </c>
      <c r="N10" s="86" t="n">
        <v>-297</v>
      </c>
      <c r="O10" s="85" t="n">
        <f aca="false">K10+H10+E10</f>
        <v>97</v>
      </c>
      <c r="P10" s="87" t="n">
        <f aca="false">O10/(J10+G10+D10+1)</f>
        <v>0.102645502645503</v>
      </c>
      <c r="Q10" s="91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X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813</v>
      </c>
      <c r="E11" s="86" t="n">
        <v>-113</v>
      </c>
      <c r="F11" s="85" t="n">
        <v>700</v>
      </c>
      <c r="G11" s="86" t="n">
        <v>816</v>
      </c>
      <c r="H11" s="86" t="n">
        <v>-116</v>
      </c>
      <c r="I11" s="85" t="n">
        <v>700</v>
      </c>
      <c r="J11" s="86" t="n">
        <v>749</v>
      </c>
      <c r="K11" s="86" t="n">
        <v>-49</v>
      </c>
      <c r="L11" s="85" t="n">
        <v>700</v>
      </c>
      <c r="M11" s="86" t="n">
        <v>729</v>
      </c>
      <c r="N11" s="86" t="n">
        <v>-29</v>
      </c>
      <c r="O11" s="85" t="n">
        <f aca="false">K11+H11+E11</f>
        <v>-278</v>
      </c>
      <c r="P11" s="87" t="n">
        <f aca="false">O11/(J11+G11+D11+1)</f>
        <v>-0.116855821773855</v>
      </c>
      <c r="Q11" s="91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122</v>
      </c>
      <c r="E12" s="86" t="n">
        <v>-22</v>
      </c>
      <c r="F12" s="85" t="n">
        <v>100</v>
      </c>
      <c r="G12" s="86" t="n">
        <v>123</v>
      </c>
      <c r="H12" s="86" t="n">
        <v>-23</v>
      </c>
      <c r="I12" s="85" t="n">
        <v>100</v>
      </c>
      <c r="J12" s="86" t="n">
        <v>114</v>
      </c>
      <c r="K12" s="86" t="n">
        <v>-14</v>
      </c>
      <c r="L12" s="85" t="n">
        <v>100</v>
      </c>
      <c r="M12" s="86" t="n">
        <v>117</v>
      </c>
      <c r="N12" s="86" t="n">
        <v>-17</v>
      </c>
      <c r="O12" s="85" t="n">
        <f aca="false">K12+H12+E12</f>
        <v>-59</v>
      </c>
      <c r="P12" s="87" t="n">
        <f aca="false">O12/(J12+G12+D12+1)</f>
        <v>-0.163888888888889</v>
      </c>
      <c r="Q12" s="91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1286</v>
      </c>
      <c r="D13" s="86" t="n">
        <v>1312</v>
      </c>
      <c r="E13" s="86" t="n">
        <v>-26</v>
      </c>
      <c r="F13" s="85" t="n">
        <v>1286</v>
      </c>
      <c r="G13" s="86" t="n">
        <v>1329</v>
      </c>
      <c r="H13" s="86" t="n">
        <v>-43</v>
      </c>
      <c r="I13" s="85" t="n">
        <v>1286</v>
      </c>
      <c r="J13" s="86" t="n">
        <v>1214</v>
      </c>
      <c r="K13" s="86" t="n">
        <v>72</v>
      </c>
      <c r="L13" s="85" t="n">
        <v>1286</v>
      </c>
      <c r="M13" s="86" t="n">
        <v>1186</v>
      </c>
      <c r="N13" s="86" t="n">
        <v>100</v>
      </c>
      <c r="O13" s="85" t="n">
        <f aca="false">K13+H13+E13</f>
        <v>3</v>
      </c>
      <c r="P13" s="87" t="n">
        <f aca="false">O13/(J13+G13+D13+1)</f>
        <v>0.000778008298755187</v>
      </c>
      <c r="Q13" s="91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494</v>
      </c>
      <c r="D14" s="86" t="n">
        <v>514</v>
      </c>
      <c r="E14" s="86" t="n">
        <v>-20</v>
      </c>
      <c r="F14" s="85" t="n">
        <v>494</v>
      </c>
      <c r="G14" s="86" t="n">
        <v>518</v>
      </c>
      <c r="H14" s="86" t="n">
        <v>-24</v>
      </c>
      <c r="I14" s="85" t="n">
        <v>402</v>
      </c>
      <c r="J14" s="86" t="n">
        <v>495</v>
      </c>
      <c r="K14" s="86" t="n">
        <v>-93</v>
      </c>
      <c r="L14" s="85" t="n">
        <v>645</v>
      </c>
      <c r="M14" s="86" t="n">
        <v>482</v>
      </c>
      <c r="N14" s="86" t="n">
        <v>163</v>
      </c>
      <c r="O14" s="85" t="n">
        <f aca="false">K14+H14+E14</f>
        <v>-137</v>
      </c>
      <c r="P14" s="87" t="n">
        <f aca="false">O14/(J14+G14+D14+1)</f>
        <v>-0.0896596858638744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3662</v>
      </c>
      <c r="D15" s="86" t="n">
        <v>3266</v>
      </c>
      <c r="E15" s="86" t="n">
        <v>396</v>
      </c>
      <c r="F15" s="85" t="n">
        <v>3662</v>
      </c>
      <c r="G15" s="86" t="n">
        <v>3291</v>
      </c>
      <c r="H15" s="86" t="n">
        <v>371</v>
      </c>
      <c r="I15" s="85" t="n">
        <v>3662</v>
      </c>
      <c r="J15" s="86" t="n">
        <v>3121</v>
      </c>
      <c r="K15" s="86" t="n">
        <v>541</v>
      </c>
      <c r="L15" s="85" t="n">
        <v>3662</v>
      </c>
      <c r="M15" s="86" t="n">
        <v>3049</v>
      </c>
      <c r="N15" s="86" t="n">
        <v>613</v>
      </c>
      <c r="O15" s="85" t="n">
        <f aca="false">K15+H15+E15</f>
        <v>1308</v>
      </c>
      <c r="P15" s="87" t="n">
        <f aca="false">O15/(J15+G15+D15+1)</f>
        <v>0.135137927471846</v>
      </c>
      <c r="Q15" s="91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3155</v>
      </c>
      <c r="D16" s="86" t="n">
        <v>6337</v>
      </c>
      <c r="E16" s="86" t="n">
        <v>-3182</v>
      </c>
      <c r="F16" s="85" t="n">
        <v>6000</v>
      </c>
      <c r="G16" s="86" t="n">
        <v>6375</v>
      </c>
      <c r="H16" s="86" t="n">
        <v>-375</v>
      </c>
      <c r="I16" s="85" t="n">
        <v>6000</v>
      </c>
      <c r="J16" s="86" t="n">
        <v>6071</v>
      </c>
      <c r="K16" s="86" t="n">
        <v>-71</v>
      </c>
      <c r="L16" s="85" t="n">
        <v>6000</v>
      </c>
      <c r="M16" s="86" t="n">
        <v>5963</v>
      </c>
      <c r="N16" s="86" t="n">
        <v>37</v>
      </c>
      <c r="O16" s="85" t="n">
        <f aca="false">K16+H16+E16</f>
        <v>-3628</v>
      </c>
      <c r="P16" s="87" t="n">
        <f aca="false">O16/(J16+G16+D16+1)</f>
        <v>-0.193143100511073</v>
      </c>
      <c r="Q16" s="117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800</v>
      </c>
      <c r="D17" s="86" t="n">
        <v>344</v>
      </c>
      <c r="E17" s="86" t="n">
        <v>456</v>
      </c>
      <c r="F17" s="85" t="n">
        <v>1000</v>
      </c>
      <c r="G17" s="86" t="n">
        <v>347</v>
      </c>
      <c r="H17" s="86" t="n">
        <v>653</v>
      </c>
      <c r="I17" s="85" t="n">
        <v>1000</v>
      </c>
      <c r="J17" s="86" t="n">
        <v>331</v>
      </c>
      <c r="K17" s="86" t="n">
        <v>669</v>
      </c>
      <c r="L17" s="85" t="n">
        <v>226</v>
      </c>
      <c r="M17" s="86" t="n">
        <v>321</v>
      </c>
      <c r="N17" s="86" t="n">
        <v>-95</v>
      </c>
      <c r="O17" s="85" t="n">
        <f aca="false">K17+H17+E17</f>
        <v>1778</v>
      </c>
      <c r="P17" s="87" t="n">
        <f aca="false">O17/(J17+G17+D17+1)</f>
        <v>1.73802541544477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X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4317</v>
      </c>
      <c r="D18" s="86" t="n">
        <v>4185</v>
      </c>
      <c r="E18" s="86" t="n">
        <v>132</v>
      </c>
      <c r="F18" s="85" t="n">
        <v>2698</v>
      </c>
      <c r="G18" s="86" t="n">
        <v>4210</v>
      </c>
      <c r="H18" s="86" t="n">
        <v>-1512</v>
      </c>
      <c r="I18" s="85" t="n">
        <v>4318</v>
      </c>
      <c r="J18" s="86" t="n">
        <v>4039</v>
      </c>
      <c r="K18" s="86" t="n">
        <v>279</v>
      </c>
      <c r="L18" s="85" t="n">
        <v>4518</v>
      </c>
      <c r="M18" s="86" t="n">
        <v>3973</v>
      </c>
      <c r="N18" s="86" t="n">
        <v>545</v>
      </c>
      <c r="O18" s="85" t="n">
        <f aca="false">K18+H18+E18</f>
        <v>-1101</v>
      </c>
      <c r="P18" s="87" t="n">
        <f aca="false">O18/(J18+G18+D18+1)</f>
        <v>-0.08854041013269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5163</v>
      </c>
      <c r="D19" s="86" t="n">
        <v>4960</v>
      </c>
      <c r="E19" s="86" t="n">
        <v>203</v>
      </c>
      <c r="F19" s="85" t="n">
        <v>5163</v>
      </c>
      <c r="G19" s="86" t="n">
        <v>5035</v>
      </c>
      <c r="H19" s="86" t="n">
        <v>128</v>
      </c>
      <c r="I19" s="85" t="n">
        <v>5163</v>
      </c>
      <c r="J19" s="86" t="n">
        <v>4490</v>
      </c>
      <c r="K19" s="86" t="n">
        <v>673</v>
      </c>
      <c r="L19" s="85" t="n">
        <v>5163</v>
      </c>
      <c r="M19" s="86" t="n">
        <v>4317</v>
      </c>
      <c r="N19" s="86" t="n">
        <v>846</v>
      </c>
      <c r="O19" s="85" t="n">
        <f aca="false">K19+H19+E19</f>
        <v>1004</v>
      </c>
      <c r="P19" s="87" t="n">
        <f aca="false">O19/(J19+G19+D19+1)</f>
        <v>0.0693082976667127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529676</v>
      </c>
      <c r="D20" s="86" t="n">
        <v>506354</v>
      </c>
      <c r="E20" s="86" t="n">
        <v>23322</v>
      </c>
      <c r="F20" s="85" t="n">
        <v>518219</v>
      </c>
      <c r="G20" s="86" t="n">
        <v>516046</v>
      </c>
      <c r="H20" s="86" t="n">
        <v>2173</v>
      </c>
      <c r="I20" s="85" t="n">
        <v>468625</v>
      </c>
      <c r="J20" s="86" t="n">
        <v>449049</v>
      </c>
      <c r="K20" s="86" t="n">
        <v>19576</v>
      </c>
      <c r="L20" s="85" t="n">
        <v>458268</v>
      </c>
      <c r="M20" s="86" t="n">
        <v>424694</v>
      </c>
      <c r="N20" s="86" t="n">
        <v>33574</v>
      </c>
      <c r="O20" s="85" t="n">
        <f aca="false">K20+H20+E20</f>
        <v>45071</v>
      </c>
      <c r="P20" s="87" t="n">
        <f aca="false">O20/(J20+G20+D20+1)</f>
        <v>0.030630330626253</v>
      </c>
      <c r="Q20" s="88" t="s">
        <v>44</v>
      </c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1510</v>
      </c>
      <c r="E21" s="86" t="n">
        <v>176</v>
      </c>
      <c r="F21" s="85" t="n">
        <v>1686</v>
      </c>
      <c r="G21" s="86" t="n">
        <v>1529</v>
      </c>
      <c r="H21" s="86" t="n">
        <v>157</v>
      </c>
      <c r="I21" s="85" t="n">
        <v>1686</v>
      </c>
      <c r="J21" s="86" t="n">
        <v>1403</v>
      </c>
      <c r="K21" s="86" t="n">
        <v>283</v>
      </c>
      <c r="L21" s="85" t="n">
        <v>1686</v>
      </c>
      <c r="M21" s="86" t="n">
        <v>1334</v>
      </c>
      <c r="N21" s="86" t="n">
        <v>352</v>
      </c>
      <c r="O21" s="85" t="n">
        <f aca="false">K21+H21+E21</f>
        <v>616</v>
      </c>
      <c r="P21" s="87" t="n">
        <f aca="false">O21/(J21+G21+D21+1)</f>
        <v>0.138645059644384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X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1157</v>
      </c>
      <c r="D22" s="86" t="n">
        <v>586</v>
      </c>
      <c r="E22" s="86" t="n">
        <v>571</v>
      </c>
      <c r="F22" s="85" t="n">
        <v>657</v>
      </c>
      <c r="G22" s="86" t="n">
        <v>600</v>
      </c>
      <c r="H22" s="86" t="n">
        <v>57</v>
      </c>
      <c r="I22" s="85" t="n">
        <v>1149</v>
      </c>
      <c r="J22" s="86" t="n">
        <v>501</v>
      </c>
      <c r="K22" s="86" t="n">
        <v>648</v>
      </c>
      <c r="L22" s="85" t="n">
        <v>556</v>
      </c>
      <c r="M22" s="86" t="n">
        <v>467</v>
      </c>
      <c r="N22" s="86" t="n">
        <v>89</v>
      </c>
      <c r="O22" s="85" t="n">
        <f aca="false">K22+H22+E22</f>
        <v>1276</v>
      </c>
      <c r="P22" s="87" t="n">
        <f aca="false">O22/(J22+G22+D22+1)</f>
        <v>0.755924170616114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400</v>
      </c>
      <c r="D23" s="86" t="n">
        <v>385</v>
      </c>
      <c r="E23" s="86" t="n">
        <v>15</v>
      </c>
      <c r="F23" s="85" t="n">
        <v>400</v>
      </c>
      <c r="G23" s="86" t="n">
        <v>391</v>
      </c>
      <c r="H23" s="86" t="n">
        <v>9</v>
      </c>
      <c r="I23" s="85" t="n">
        <v>400</v>
      </c>
      <c r="J23" s="86" t="n">
        <v>348</v>
      </c>
      <c r="K23" s="86" t="n">
        <v>52</v>
      </c>
      <c r="L23" s="85" t="n">
        <v>400</v>
      </c>
      <c r="M23" s="86" t="n">
        <v>333</v>
      </c>
      <c r="N23" s="86" t="n">
        <v>67</v>
      </c>
      <c r="O23" s="85" t="n">
        <f aca="false">K23+H23+E23</f>
        <v>76</v>
      </c>
      <c r="P23" s="87" t="n">
        <f aca="false">O23/(J23+G23+D23+1)</f>
        <v>0.0675555555555556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40492</v>
      </c>
      <c r="D24" s="86" t="n">
        <v>38114</v>
      </c>
      <c r="E24" s="86" t="n">
        <v>2378</v>
      </c>
      <c r="F24" s="85" t="n">
        <v>9276</v>
      </c>
      <c r="G24" s="86" t="n">
        <v>40883</v>
      </c>
      <c r="H24" s="86" t="n">
        <v>-31607</v>
      </c>
      <c r="I24" s="85" t="n">
        <v>53813</v>
      </c>
      <c r="J24" s="86" t="n">
        <v>34945</v>
      </c>
      <c r="K24" s="86" t="n">
        <v>18868</v>
      </c>
      <c r="L24" s="85" t="n">
        <v>27825</v>
      </c>
      <c r="M24" s="86" t="n">
        <v>34596</v>
      </c>
      <c r="N24" s="86" t="n">
        <v>-6771</v>
      </c>
      <c r="O24" s="85" t="n">
        <f aca="false">K24+H24+E24</f>
        <v>-10361</v>
      </c>
      <c r="P24" s="87" t="n">
        <f aca="false">O24/(J24+G24+D24+1)</f>
        <v>-0.0909314306275945</v>
      </c>
      <c r="Q24" s="88" t="s">
        <v>44</v>
      </c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30000</v>
      </c>
      <c r="D25" s="86" t="n">
        <v>29119</v>
      </c>
      <c r="E25" s="86" t="n">
        <v>881</v>
      </c>
      <c r="F25" s="85" t="n">
        <v>22236</v>
      </c>
      <c r="G25" s="86" t="n">
        <v>27930</v>
      </c>
      <c r="H25" s="86" t="n">
        <v>-5694</v>
      </c>
      <c r="I25" s="85" t="n">
        <v>29752</v>
      </c>
      <c r="J25" s="86" t="n">
        <v>27920</v>
      </c>
      <c r="K25" s="86" t="n">
        <v>1832</v>
      </c>
      <c r="L25" s="85" t="n">
        <v>29952</v>
      </c>
      <c r="M25" s="86" t="n">
        <v>25810</v>
      </c>
      <c r="N25" s="86" t="n">
        <v>4142</v>
      </c>
      <c r="O25" s="85" t="n">
        <f aca="false">K25+H25+E25</f>
        <v>-2981</v>
      </c>
      <c r="P25" s="87" t="n">
        <f aca="false">O25/(J25+G25+D25+1)</f>
        <v>-0.0350829704601624</v>
      </c>
      <c r="Q25" s="8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205715</v>
      </c>
      <c r="D26" s="86" t="n">
        <v>125587</v>
      </c>
      <c r="E26" s="86" t="n">
        <v>80128</v>
      </c>
      <c r="F26" s="85" t="n">
        <v>154644</v>
      </c>
      <c r="G26" s="86" t="n">
        <v>128387</v>
      </c>
      <c r="H26" s="86" t="n">
        <v>26257</v>
      </c>
      <c r="I26" s="85" t="n">
        <v>134158</v>
      </c>
      <c r="J26" s="86" t="n">
        <v>123416</v>
      </c>
      <c r="K26" s="86" t="n">
        <v>10742</v>
      </c>
      <c r="L26" s="85" t="n">
        <v>125473</v>
      </c>
      <c r="M26" s="86" t="n">
        <v>118055</v>
      </c>
      <c r="N26" s="86" t="n">
        <v>7418</v>
      </c>
      <c r="O26" s="85" t="n">
        <f aca="false">K26+H26+E26</f>
        <v>117127</v>
      </c>
      <c r="P26" s="87" t="n">
        <f aca="false">O26/(J26+G26+D26+1)</f>
        <v>0.310359812502153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14595</v>
      </c>
      <c r="D27" s="86" t="n">
        <v>15063</v>
      </c>
      <c r="E27" s="86" t="n">
        <v>-468</v>
      </c>
      <c r="F27" s="85" t="n">
        <v>14324</v>
      </c>
      <c r="G27" s="86" t="n">
        <v>15771</v>
      </c>
      <c r="H27" s="86" t="n">
        <v>-1447</v>
      </c>
      <c r="I27" s="85" t="n">
        <v>13572</v>
      </c>
      <c r="J27" s="86" t="n">
        <v>16742</v>
      </c>
      <c r="K27" s="86" t="n">
        <v>-3170</v>
      </c>
      <c r="L27" s="85" t="n">
        <v>7533</v>
      </c>
      <c r="M27" s="86" t="n">
        <v>11166</v>
      </c>
      <c r="N27" s="86" t="n">
        <v>-3633</v>
      </c>
      <c r="O27" s="85" t="n">
        <f aca="false">K27+H27+E27</f>
        <v>-5085</v>
      </c>
      <c r="P27" s="87" t="n">
        <f aca="false">O27/(J27+G27+D27+1)</f>
        <v>-0.106879374487673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88666</v>
      </c>
      <c r="D28" s="86" t="n">
        <v>91275</v>
      </c>
      <c r="E28" s="86" t="n">
        <v>-2609</v>
      </c>
      <c r="F28" s="85" t="n">
        <v>118300</v>
      </c>
      <c r="G28" s="86" t="n">
        <v>88998</v>
      </c>
      <c r="H28" s="86" t="n">
        <v>29302</v>
      </c>
      <c r="I28" s="85" t="n">
        <v>107292</v>
      </c>
      <c r="J28" s="86" t="n">
        <v>87783</v>
      </c>
      <c r="K28" s="86" t="n">
        <v>19509</v>
      </c>
      <c r="L28" s="85" t="n">
        <v>65592</v>
      </c>
      <c r="M28" s="86" t="n">
        <v>85333</v>
      </c>
      <c r="N28" s="86" t="n">
        <v>-19741</v>
      </c>
      <c r="O28" s="85" t="n">
        <f aca="false">K28+H28+E28</f>
        <v>46202</v>
      </c>
      <c r="P28" s="87" t="n">
        <f aca="false">O28/(J28+G28+D28+1)</f>
        <v>0.172358863972961</v>
      </c>
      <c r="Q28" s="88" t="s">
        <v>44</v>
      </c>
      <c r="R28" s="89" t="s">
        <v>44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X</v>
      </c>
      <c r="U28" s="116" t="str">
        <f aca="false">IF($C$4="High Inventory",IF(AND($O28&gt;=0,$P28&gt;=Summary!$C$150),"X"," "),IF(AND($O28&lt;=0,$P28&lt;=-Summary!$C$150),"X"," "))</f>
        <v>X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15000</v>
      </c>
      <c r="D29" s="86" t="n">
        <v>14049</v>
      </c>
      <c r="E29" s="86" t="n">
        <v>951</v>
      </c>
      <c r="F29" s="85" t="n">
        <v>18638</v>
      </c>
      <c r="G29" s="86" t="n">
        <v>14049</v>
      </c>
      <c r="H29" s="86" t="n">
        <v>4589</v>
      </c>
      <c r="I29" s="85" t="n">
        <v>10000</v>
      </c>
      <c r="J29" s="86" t="n">
        <v>24401</v>
      </c>
      <c r="K29" s="86" t="n">
        <v>-14401</v>
      </c>
      <c r="L29" s="85" t="n">
        <v>10000</v>
      </c>
      <c r="M29" s="86" t="n">
        <v>14049</v>
      </c>
      <c r="N29" s="86" t="n">
        <v>-4049</v>
      </c>
      <c r="O29" s="85" t="n">
        <f aca="false">K29+H29+E29</f>
        <v>-8861</v>
      </c>
      <c r="P29" s="87" t="n">
        <f aca="false">O29/(J29+G29+D29+1)</f>
        <v>-0.168780952380952</v>
      </c>
      <c r="Q29" s="88"/>
      <c r="R29" s="89" t="s">
        <v>15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 </v>
      </c>
      <c r="U29" s="116" t="str">
        <f aca="false">IF($C$4="High Inventory",IF(AND($O29&gt;=0,$P29&gt;=Summary!$C$150),"X"," "),IF(AND($O29&lt;=0,$P29&lt;=-Summary!$C$150),"X"," "))</f>
        <v> 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426440</v>
      </c>
      <c r="D30" s="86" t="n">
        <v>413643</v>
      </c>
      <c r="E30" s="86" t="n">
        <v>12797</v>
      </c>
      <c r="F30" s="85" t="n">
        <v>370411</v>
      </c>
      <c r="G30" s="86" t="n">
        <v>403731</v>
      </c>
      <c r="H30" s="86" t="n">
        <v>-33320</v>
      </c>
      <c r="I30" s="85" t="n">
        <v>486994</v>
      </c>
      <c r="J30" s="86" t="n">
        <v>411760</v>
      </c>
      <c r="K30" s="86" t="n">
        <v>75234</v>
      </c>
      <c r="L30" s="85" t="n">
        <v>356036</v>
      </c>
      <c r="M30" s="86" t="n">
        <v>422530</v>
      </c>
      <c r="N30" s="86" t="n">
        <v>-66494</v>
      </c>
      <c r="O30" s="85" t="n">
        <f aca="false">K30+H30+E30</f>
        <v>54711</v>
      </c>
      <c r="P30" s="87" t="n">
        <f aca="false">O30/(J30+G30+D30+1)</f>
        <v>0.0445117908122379</v>
      </c>
      <c r="Q30" s="88" t="s">
        <v>44</v>
      </c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23502</v>
      </c>
      <c r="D31" s="86" t="n">
        <v>23607</v>
      </c>
      <c r="E31" s="86" t="n">
        <v>-105</v>
      </c>
      <c r="F31" s="85" t="n">
        <v>32505</v>
      </c>
      <c r="G31" s="86" t="n">
        <v>22213</v>
      </c>
      <c r="H31" s="86" t="n">
        <v>10292</v>
      </c>
      <c r="I31" s="85" t="n">
        <v>13602</v>
      </c>
      <c r="J31" s="86" t="n">
        <v>23870</v>
      </c>
      <c r="K31" s="86" t="n">
        <v>-10268</v>
      </c>
      <c r="L31" s="85" t="n">
        <v>38232</v>
      </c>
      <c r="M31" s="86" t="n">
        <v>23669</v>
      </c>
      <c r="N31" s="86" t="n">
        <v>14563</v>
      </c>
      <c r="O31" s="85" t="n">
        <f aca="false">K31+H31+E31</f>
        <v>-81</v>
      </c>
      <c r="P31" s="87" t="n">
        <f aca="false">O31/(J31+G31+D31+1)</f>
        <v>-0.00116227346429238</v>
      </c>
      <c r="Q31" s="88"/>
      <c r="R31" s="89" t="s">
        <v>15</v>
      </c>
      <c r="S31" s="90" t="s">
        <v>44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n">
        <f aca="false">IF(S31="X",L31-I31," ")</f>
        <v>24630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16555</v>
      </c>
      <c r="D32" s="86" t="n">
        <v>17099</v>
      </c>
      <c r="E32" s="86" t="n">
        <v>-544</v>
      </c>
      <c r="F32" s="85" t="n">
        <v>22837</v>
      </c>
      <c r="G32" s="86" t="n">
        <v>16690</v>
      </c>
      <c r="H32" s="86" t="n">
        <v>6147</v>
      </c>
      <c r="I32" s="85" t="n">
        <v>17000</v>
      </c>
      <c r="J32" s="86" t="n">
        <v>16452</v>
      </c>
      <c r="K32" s="86" t="n">
        <v>548</v>
      </c>
      <c r="L32" s="85" t="n">
        <v>18000</v>
      </c>
      <c r="M32" s="86" t="n">
        <v>16377</v>
      </c>
      <c r="N32" s="86" t="n">
        <v>1623</v>
      </c>
      <c r="O32" s="85" t="n">
        <f aca="false">K32+H32+E32</f>
        <v>6151</v>
      </c>
      <c r="P32" s="87" t="n">
        <f aca="false">O32/(J32+G32+D32+1)</f>
        <v>0.122427451136499</v>
      </c>
      <c r="Q32" s="91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76" t="n">
        <v>2280</v>
      </c>
      <c r="B33" s="77" t="s">
        <v>16</v>
      </c>
      <c r="C33" s="85" t="n">
        <v>11728</v>
      </c>
      <c r="D33" s="86" t="n">
        <v>11679</v>
      </c>
      <c r="E33" s="86" t="n">
        <v>49</v>
      </c>
      <c r="F33" s="85" t="n">
        <v>11728</v>
      </c>
      <c r="G33" s="86" t="n">
        <v>11661</v>
      </c>
      <c r="H33" s="86" t="n">
        <v>67</v>
      </c>
      <c r="I33" s="85" t="n">
        <v>11720</v>
      </c>
      <c r="J33" s="86" t="n">
        <v>11620</v>
      </c>
      <c r="K33" s="86" t="n">
        <v>100</v>
      </c>
      <c r="L33" s="85" t="n">
        <v>11727</v>
      </c>
      <c r="M33" s="86" t="n">
        <v>6316</v>
      </c>
      <c r="N33" s="86" t="n">
        <v>5411</v>
      </c>
      <c r="O33" s="85" t="n">
        <f aca="false">K33+H33+E33</f>
        <v>216</v>
      </c>
      <c r="P33" s="87" t="n">
        <f aca="false">O33/(J33+G33+D33+1)</f>
        <v>0.00617831297731758</v>
      </c>
      <c r="Q33" s="11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60212</v>
      </c>
      <c r="D34" s="86" t="n">
        <v>52235</v>
      </c>
      <c r="E34" s="86" t="n">
        <v>7977</v>
      </c>
      <c r="F34" s="85" t="n">
        <v>55091</v>
      </c>
      <c r="G34" s="86" t="n">
        <v>50305</v>
      </c>
      <c r="H34" s="86" t="n">
        <v>4786</v>
      </c>
      <c r="I34" s="85" t="n">
        <v>54543</v>
      </c>
      <c r="J34" s="86" t="n">
        <v>50158</v>
      </c>
      <c r="K34" s="86" t="n">
        <v>4385</v>
      </c>
      <c r="L34" s="85" t="n">
        <v>47204</v>
      </c>
      <c r="M34" s="86" t="n">
        <v>41527</v>
      </c>
      <c r="N34" s="86" t="n">
        <v>5677</v>
      </c>
      <c r="O34" s="85" t="n">
        <f aca="false">K34+H34+E34</f>
        <v>17148</v>
      </c>
      <c r="P34" s="87" t="n">
        <f aca="false">O34/(J34+G34+D34+1)</f>
        <v>0.112299360179176</v>
      </c>
      <c r="Q34" s="91"/>
      <c r="R34" s="89" t="s">
        <v>44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X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16970</v>
      </c>
      <c r="D35" s="86" t="n">
        <v>34531</v>
      </c>
      <c r="E35" s="86" t="n">
        <v>-17561</v>
      </c>
      <c r="F35" s="85" t="n">
        <v>47612</v>
      </c>
      <c r="G35" s="86" t="n">
        <v>34135</v>
      </c>
      <c r="H35" s="86" t="n">
        <v>13477</v>
      </c>
      <c r="I35" s="85" t="n">
        <v>79655</v>
      </c>
      <c r="J35" s="86" t="n">
        <v>31545</v>
      </c>
      <c r="K35" s="86" t="n">
        <v>48110</v>
      </c>
      <c r="L35" s="85" t="n">
        <v>37936</v>
      </c>
      <c r="M35" s="86" t="n">
        <v>22882</v>
      </c>
      <c r="N35" s="86" t="n">
        <v>15054</v>
      </c>
      <c r="O35" s="85" t="n">
        <f aca="false">K35+H35+E35</f>
        <v>44026</v>
      </c>
      <c r="P35" s="87" t="n">
        <f aca="false">O35/(J35+G35+D35+1)</f>
        <v>0.439328623318565</v>
      </c>
      <c r="Q35" s="88" t="s">
        <v>44</v>
      </c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4983</v>
      </c>
      <c r="D36" s="86" t="n">
        <v>8633</v>
      </c>
      <c r="E36" s="86" t="n">
        <v>-3650</v>
      </c>
      <c r="F36" s="85" t="n">
        <v>4000</v>
      </c>
      <c r="G36" s="86" t="n">
        <v>7688</v>
      </c>
      <c r="H36" s="86" t="n">
        <v>-3688</v>
      </c>
      <c r="I36" s="85" t="n">
        <v>4009</v>
      </c>
      <c r="J36" s="86" t="n">
        <v>8264</v>
      </c>
      <c r="K36" s="86" t="n">
        <v>-4255</v>
      </c>
      <c r="L36" s="85" t="n">
        <v>0</v>
      </c>
      <c r="M36" s="86" t="n">
        <v>6785</v>
      </c>
      <c r="N36" s="86" t="n">
        <v>-6785</v>
      </c>
      <c r="O36" s="85" t="n">
        <f aca="false">K36+H36+E36</f>
        <v>-11593</v>
      </c>
      <c r="P36" s="87" t="n">
        <f aca="false">O36/(J36+G36+D36+1)</f>
        <v>-0.471528512161393</v>
      </c>
      <c r="Q36" s="11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341</v>
      </c>
      <c r="D37" s="86" t="n">
        <v>431</v>
      </c>
      <c r="E37" s="86" t="n">
        <v>-90</v>
      </c>
      <c r="F37" s="85" t="n">
        <v>214</v>
      </c>
      <c r="G37" s="86" t="n">
        <v>405</v>
      </c>
      <c r="H37" s="86" t="n">
        <v>-191</v>
      </c>
      <c r="I37" s="85" t="n">
        <v>340</v>
      </c>
      <c r="J37" s="86" t="n">
        <v>454</v>
      </c>
      <c r="K37" s="86" t="n">
        <v>-114</v>
      </c>
      <c r="L37" s="85" t="n">
        <v>357</v>
      </c>
      <c r="M37" s="86" t="n">
        <v>316</v>
      </c>
      <c r="N37" s="86" t="n">
        <v>41</v>
      </c>
      <c r="O37" s="85" t="n">
        <f aca="false">K37+H37+E37</f>
        <v>-395</v>
      </c>
      <c r="P37" s="87" t="n">
        <f aca="false">O37/(J37+G37+D37+1)</f>
        <v>-0.305964368706429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24379</v>
      </c>
      <c r="D38" s="86" t="n">
        <v>17971</v>
      </c>
      <c r="E38" s="86" t="n">
        <v>6408</v>
      </c>
      <c r="F38" s="85" t="n">
        <v>16944</v>
      </c>
      <c r="G38" s="86" t="n">
        <v>17768</v>
      </c>
      <c r="H38" s="86" t="n">
        <v>-824</v>
      </c>
      <c r="I38" s="85" t="n">
        <v>16360</v>
      </c>
      <c r="J38" s="86" t="n">
        <v>17319</v>
      </c>
      <c r="K38" s="86" t="n">
        <v>-959</v>
      </c>
      <c r="L38" s="85" t="n">
        <v>20704</v>
      </c>
      <c r="M38" s="86" t="n">
        <v>10862</v>
      </c>
      <c r="N38" s="86" t="n">
        <v>9842</v>
      </c>
      <c r="O38" s="85" t="n">
        <f aca="false">K38+H38+E38</f>
        <v>4625</v>
      </c>
      <c r="P38" s="87" t="n">
        <f aca="false">O38/(J38+G38+D38+1)</f>
        <v>0.0871671158521646</v>
      </c>
      <c r="Q38" s="118"/>
      <c r="R38" s="89" t="s">
        <v>15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9249</v>
      </c>
      <c r="D39" s="86" t="n">
        <v>8880</v>
      </c>
      <c r="E39" s="86" t="n">
        <v>369</v>
      </c>
      <c r="F39" s="85" t="n">
        <v>16098</v>
      </c>
      <c r="G39" s="86" t="n">
        <v>13119</v>
      </c>
      <c r="H39" s="86" t="n">
        <v>2979</v>
      </c>
      <c r="I39" s="85" t="n">
        <v>16108</v>
      </c>
      <c r="J39" s="86" t="n">
        <v>16467</v>
      </c>
      <c r="K39" s="86" t="n">
        <v>-359</v>
      </c>
      <c r="L39" s="85" t="n">
        <v>12328</v>
      </c>
      <c r="M39" s="86" t="n">
        <v>15891</v>
      </c>
      <c r="N39" s="86" t="n">
        <v>-3563</v>
      </c>
      <c r="O39" s="85" t="n">
        <f aca="false">K39+H39+E39</f>
        <v>2989</v>
      </c>
      <c r="P39" s="87" t="n">
        <f aca="false">O39/(J39+G39+D39+1)</f>
        <v>0.0777029661788026</v>
      </c>
      <c r="Q39" s="91"/>
      <c r="R39" s="89" t="s">
        <v>15</v>
      </c>
      <c r="S39" s="90" t="s">
        <v>15</v>
      </c>
      <c r="T39" s="115"/>
      <c r="U39" s="116"/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6700</v>
      </c>
      <c r="D40" s="86" t="n">
        <v>5935</v>
      </c>
      <c r="E40" s="86" t="n">
        <v>765</v>
      </c>
      <c r="F40" s="85" t="n">
        <v>6700</v>
      </c>
      <c r="G40" s="86" t="n">
        <v>6341</v>
      </c>
      <c r="H40" s="86" t="n">
        <v>359</v>
      </c>
      <c r="I40" s="85" t="n">
        <v>6700</v>
      </c>
      <c r="J40" s="86" t="n">
        <v>6237</v>
      </c>
      <c r="K40" s="86" t="n">
        <v>463</v>
      </c>
      <c r="L40" s="85" t="n">
        <v>6700</v>
      </c>
      <c r="M40" s="86" t="n">
        <v>6005</v>
      </c>
      <c r="N40" s="86" t="n">
        <v>695</v>
      </c>
      <c r="O40" s="85" t="n">
        <f aca="false">K40+H40+E40</f>
        <v>1587</v>
      </c>
      <c r="P40" s="87" t="n">
        <f aca="false">O40/(J40+G40+D40+1)</f>
        <v>0.0857189154153614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519073</v>
      </c>
      <c r="D41" s="86" t="n">
        <v>500185</v>
      </c>
      <c r="E41" s="86" t="n">
        <v>18888</v>
      </c>
      <c r="F41" s="85" t="n">
        <v>546250</v>
      </c>
      <c r="G41" s="86" t="n">
        <v>496450</v>
      </c>
      <c r="H41" s="86" t="n">
        <v>49800</v>
      </c>
      <c r="I41" s="85" t="n">
        <v>490877</v>
      </c>
      <c r="J41" s="86" t="n">
        <v>489505</v>
      </c>
      <c r="K41" s="86" t="n">
        <v>1372</v>
      </c>
      <c r="L41" s="85" t="n">
        <v>451735</v>
      </c>
      <c r="M41" s="86" t="n">
        <v>396786</v>
      </c>
      <c r="N41" s="86" t="n">
        <v>54949</v>
      </c>
      <c r="O41" s="85" t="n">
        <f aca="false">K41+H41+E41</f>
        <v>70060</v>
      </c>
      <c r="P41" s="87" t="n">
        <f aca="false">O41/(J41+G41+D41+1)</f>
        <v>0.0471422294385257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474</v>
      </c>
      <c r="E42" s="86" t="n">
        <v>-24</v>
      </c>
      <c r="F42" s="85" t="n">
        <v>450</v>
      </c>
      <c r="G42" s="86" t="n">
        <v>497</v>
      </c>
      <c r="H42" s="86" t="n">
        <v>-47</v>
      </c>
      <c r="I42" s="85" t="n">
        <v>450</v>
      </c>
      <c r="J42" s="86" t="n">
        <v>472</v>
      </c>
      <c r="K42" s="86" t="n">
        <v>-22</v>
      </c>
      <c r="L42" s="85" t="n">
        <v>450</v>
      </c>
      <c r="M42" s="86" t="n">
        <v>432</v>
      </c>
      <c r="N42" s="86" t="n">
        <v>18</v>
      </c>
      <c r="O42" s="85" t="n">
        <f aca="false">K42+H42+E42</f>
        <v>-93</v>
      </c>
      <c r="P42" s="87" t="n">
        <f aca="false">O42/(J42+G42+D42+1)</f>
        <v>-0.064404432132964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11010</v>
      </c>
      <c r="E43" s="86" t="n">
        <v>-10</v>
      </c>
      <c r="F43" s="85" t="n">
        <v>11000</v>
      </c>
      <c r="G43" s="86" t="n">
        <v>10695</v>
      </c>
      <c r="H43" s="86" t="n">
        <v>305</v>
      </c>
      <c r="I43" s="85" t="n">
        <v>11000</v>
      </c>
      <c r="J43" s="86" t="n">
        <v>10903</v>
      </c>
      <c r="K43" s="86" t="n">
        <v>97</v>
      </c>
      <c r="L43" s="85" t="n">
        <v>10712</v>
      </c>
      <c r="M43" s="86" t="n">
        <v>11198</v>
      </c>
      <c r="N43" s="86" t="n">
        <v>-486</v>
      </c>
      <c r="O43" s="85" t="n">
        <f aca="false">K43+H43+E43</f>
        <v>392</v>
      </c>
      <c r="P43" s="87" t="n">
        <f aca="false">O43/(J43+G43+D43+1)</f>
        <v>0.0120212211352694</v>
      </c>
      <c r="Q43" s="11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5454</v>
      </c>
      <c r="D44" s="86" t="n">
        <v>5469</v>
      </c>
      <c r="E44" s="86" t="n">
        <v>-15</v>
      </c>
      <c r="F44" s="85" t="n">
        <v>5462</v>
      </c>
      <c r="G44" s="86" t="n">
        <v>5313</v>
      </c>
      <c r="H44" s="86" t="n">
        <v>149</v>
      </c>
      <c r="I44" s="85" t="n">
        <v>5336</v>
      </c>
      <c r="J44" s="86" t="n">
        <v>5050</v>
      </c>
      <c r="K44" s="86" t="n">
        <v>286</v>
      </c>
      <c r="L44" s="85" t="n">
        <v>5428</v>
      </c>
      <c r="M44" s="86" t="n">
        <v>3814</v>
      </c>
      <c r="N44" s="86" t="n">
        <v>1614</v>
      </c>
      <c r="O44" s="85" t="n">
        <f aca="false">K44+H44+E44</f>
        <v>420</v>
      </c>
      <c r="P44" s="87" t="n">
        <f aca="false">O44/(J44+G44+D44+1)</f>
        <v>0.0265268742499842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 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3402</v>
      </c>
      <c r="D45" s="86" t="n">
        <v>51695</v>
      </c>
      <c r="E45" s="86" t="n">
        <v>-48293</v>
      </c>
      <c r="F45" s="85" t="n">
        <v>58963</v>
      </c>
      <c r="G45" s="86" t="n">
        <v>62116</v>
      </c>
      <c r="H45" s="86" t="n">
        <v>-3153</v>
      </c>
      <c r="I45" s="85" t="n">
        <v>106909</v>
      </c>
      <c r="J45" s="86" t="n">
        <v>73330</v>
      </c>
      <c r="K45" s="86" t="n">
        <v>33579</v>
      </c>
      <c r="L45" s="85" t="n">
        <v>77865</v>
      </c>
      <c r="M45" s="86" t="n">
        <v>70699</v>
      </c>
      <c r="N45" s="86" t="n">
        <v>7166</v>
      </c>
      <c r="O45" s="85" t="n">
        <f aca="false">K45+H45+E45</f>
        <v>-17867</v>
      </c>
      <c r="P45" s="87" t="n">
        <f aca="false">O45/(J45+G45+D45+1)</f>
        <v>-0.0954729563646856</v>
      </c>
      <c r="Q45" s="88" t="s">
        <v>44</v>
      </c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 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0</v>
      </c>
      <c r="D46" s="86" t="n">
        <v>290</v>
      </c>
      <c r="E46" s="86" t="n">
        <v>-290</v>
      </c>
      <c r="F46" s="85" t="n">
        <v>0</v>
      </c>
      <c r="G46" s="86" t="n">
        <v>297</v>
      </c>
      <c r="H46" s="86" t="n">
        <v>-297</v>
      </c>
      <c r="I46" s="85" t="n">
        <v>0</v>
      </c>
      <c r="J46" s="86" t="n">
        <v>263</v>
      </c>
      <c r="K46" s="86" t="n">
        <v>-263</v>
      </c>
      <c r="L46" s="85" t="n">
        <v>563</v>
      </c>
      <c r="M46" s="86" t="n">
        <v>243</v>
      </c>
      <c r="N46" s="86" t="n">
        <v>320</v>
      </c>
      <c r="O46" s="85" t="n">
        <f aca="false">K46+H46+E46</f>
        <v>-850</v>
      </c>
      <c r="P46" s="87" t="n">
        <f aca="false">O46/(J46+G46+D46+1)</f>
        <v>-0.99882491186839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3478</v>
      </c>
      <c r="D47" s="86" t="n">
        <v>6758</v>
      </c>
      <c r="E47" s="86" t="n">
        <v>-3280</v>
      </c>
      <c r="F47" s="85" t="n">
        <v>3377</v>
      </c>
      <c r="G47" s="86" t="n">
        <v>6684</v>
      </c>
      <c r="H47" s="86" t="n">
        <v>-3307</v>
      </c>
      <c r="I47" s="85" t="n">
        <v>6518</v>
      </c>
      <c r="J47" s="86" t="n">
        <v>6816</v>
      </c>
      <c r="K47" s="86" t="n">
        <v>-298</v>
      </c>
      <c r="L47" s="85" t="n">
        <v>5960</v>
      </c>
      <c r="M47" s="86" t="n">
        <v>274</v>
      </c>
      <c r="N47" s="86" t="n">
        <v>5686</v>
      </c>
      <c r="O47" s="85" t="n">
        <f aca="false">K47+H47+E47</f>
        <v>-6885</v>
      </c>
      <c r="P47" s="87" t="n">
        <f aca="false">O47/(J47+G47+D47+1)</f>
        <v>-0.339848956019547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11</v>
      </c>
      <c r="E53" s="86" t="n">
        <v>-11</v>
      </c>
      <c r="F53" s="85" t="n">
        <v>0</v>
      </c>
      <c r="G53" s="86" t="n">
        <v>11</v>
      </c>
      <c r="H53" s="86" t="n">
        <v>-11</v>
      </c>
      <c r="I53" s="85" t="n">
        <v>0</v>
      </c>
      <c r="J53" s="86" t="n">
        <v>10</v>
      </c>
      <c r="K53" s="86" t="n">
        <v>-10</v>
      </c>
      <c r="L53" s="85" t="n">
        <v>0</v>
      </c>
      <c r="M53" s="86" t="n">
        <v>10</v>
      </c>
      <c r="N53" s="86" t="n">
        <v>-10</v>
      </c>
      <c r="O53" s="85" t="n">
        <f aca="false">K53+H53+E53</f>
        <v>-32</v>
      </c>
      <c r="P53" s="87" t="n">
        <f aca="false">O53/(J53+G53+D53+1)</f>
        <v>-0.96969696969697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6</v>
      </c>
      <c r="E55" s="86" t="n">
        <v>-6</v>
      </c>
      <c r="F55" s="85" t="n">
        <v>0</v>
      </c>
      <c r="G55" s="86" t="n">
        <v>7</v>
      </c>
      <c r="H55" s="86" t="n">
        <v>-7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6</v>
      </c>
      <c r="N55" s="86" t="n">
        <v>-6</v>
      </c>
      <c r="O55" s="85" t="n">
        <f aca="false">K55+H55+E55</f>
        <v>-19</v>
      </c>
      <c r="P55" s="87" t="n">
        <f aca="false">O55/(J55+G55+D55+1)</f>
        <v>-0.95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2</v>
      </c>
      <c r="E56" s="86" t="n">
        <v>-2</v>
      </c>
      <c r="F56" s="85" t="n">
        <v>0</v>
      </c>
      <c r="G56" s="86" t="n">
        <v>2</v>
      </c>
      <c r="H56" s="86" t="n">
        <v>-2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-5</v>
      </c>
      <c r="P56" s="87" t="n">
        <f aca="false">O56/(J56+G56+D56+1)</f>
        <v>-0.833333333333333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247</v>
      </c>
      <c r="E58" s="86" t="n">
        <v>-247</v>
      </c>
      <c r="F58" s="85" t="n">
        <v>0</v>
      </c>
      <c r="G58" s="86" t="n">
        <v>234</v>
      </c>
      <c r="H58" s="86" t="n">
        <v>-234</v>
      </c>
      <c r="I58" s="85" t="n">
        <v>0</v>
      </c>
      <c r="J58" s="86" t="n">
        <v>195</v>
      </c>
      <c r="K58" s="86" t="n">
        <v>-195</v>
      </c>
      <c r="L58" s="85" t="n">
        <v>0</v>
      </c>
      <c r="M58" s="86" t="n">
        <v>36</v>
      </c>
      <c r="N58" s="86" t="n">
        <v>-36</v>
      </c>
      <c r="O58" s="85" t="n">
        <f aca="false">K58+H58+E58</f>
        <v>-676</v>
      </c>
      <c r="P58" s="87" t="n">
        <f aca="false">O58/(J58+G58+D58+1)</f>
        <v>-0.998522895125554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199</v>
      </c>
      <c r="E61" s="86" t="n">
        <v>-199</v>
      </c>
      <c r="F61" s="85" t="n">
        <v>0</v>
      </c>
      <c r="G61" s="86" t="n">
        <v>224</v>
      </c>
      <c r="H61" s="86" t="n">
        <v>-224</v>
      </c>
      <c r="I61" s="85" t="n">
        <v>0</v>
      </c>
      <c r="J61" s="86" t="n">
        <v>193</v>
      </c>
      <c r="K61" s="86" t="n">
        <v>-193</v>
      </c>
      <c r="L61" s="85" t="n">
        <v>0</v>
      </c>
      <c r="M61" s="86" t="n">
        <v>7</v>
      </c>
      <c r="N61" s="86" t="n">
        <v>-7</v>
      </c>
      <c r="O61" s="85" t="n">
        <f aca="false">K61+H61+E61</f>
        <v>-616</v>
      </c>
      <c r="P61" s="87" t="n">
        <f aca="false">O61/(J61+G61+D61+1)</f>
        <v>-0.99837925445705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11</v>
      </c>
      <c r="E64" s="86" t="n">
        <v>-11</v>
      </c>
      <c r="F64" s="85" t="n">
        <v>0</v>
      </c>
      <c r="G64" s="86" t="n">
        <v>21</v>
      </c>
      <c r="H64" s="86" t="n">
        <v>-21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-32</v>
      </c>
      <c r="P64" s="87" t="n">
        <f aca="false">O64/(J64+G64+D64+1)</f>
        <v>-0.96969696969697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0</v>
      </c>
      <c r="N65" s="86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12064</v>
      </c>
      <c r="D66" s="86" t="n">
        <v>11331</v>
      </c>
      <c r="E66" s="86" t="n">
        <v>733</v>
      </c>
      <c r="F66" s="85" t="n">
        <v>12434</v>
      </c>
      <c r="G66" s="86" t="n">
        <v>12982</v>
      </c>
      <c r="H66" s="86" t="n">
        <v>-548</v>
      </c>
      <c r="I66" s="85" t="n">
        <v>12348</v>
      </c>
      <c r="J66" s="86" t="n">
        <v>12065</v>
      </c>
      <c r="K66" s="86" t="n">
        <v>283</v>
      </c>
      <c r="L66" s="85" t="n">
        <v>12316</v>
      </c>
      <c r="M66" s="86" t="n">
        <v>10074</v>
      </c>
      <c r="N66" s="86" t="n">
        <v>2242</v>
      </c>
      <c r="O66" s="85" t="n">
        <f aca="false">K66+H66+E66</f>
        <v>468</v>
      </c>
      <c r="P66" s="87" t="n">
        <f aca="false">O66/(J66+G66+D66+1)</f>
        <v>0.0128645647214052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0</v>
      </c>
      <c r="N71" s="86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700</v>
      </c>
      <c r="D72" s="86" t="n">
        <v>302</v>
      </c>
      <c r="E72" s="86" t="n">
        <v>398</v>
      </c>
      <c r="F72" s="85" t="n">
        <v>500</v>
      </c>
      <c r="G72" s="86" t="n">
        <v>931</v>
      </c>
      <c r="H72" s="86" t="n">
        <v>-431</v>
      </c>
      <c r="I72" s="85" t="n">
        <v>0</v>
      </c>
      <c r="J72" s="86" t="n">
        <v>856</v>
      </c>
      <c r="K72" s="86" t="n">
        <v>-856</v>
      </c>
      <c r="L72" s="85" t="n">
        <v>0</v>
      </c>
      <c r="M72" s="86" t="n">
        <v>0</v>
      </c>
      <c r="N72" s="86" t="n">
        <v>0</v>
      </c>
      <c r="O72" s="85" t="n">
        <f aca="false">K72+H72+E72</f>
        <v>-889</v>
      </c>
      <c r="P72" s="87" t="n">
        <f aca="false">O72/(J72+G72+D72+1)</f>
        <v>-0.425358851674641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0</v>
      </c>
      <c r="D74" s="86" t="n">
        <v>151</v>
      </c>
      <c r="E74" s="86" t="n">
        <v>-151</v>
      </c>
      <c r="F74" s="85" t="n">
        <v>100</v>
      </c>
      <c r="G74" s="86" t="n">
        <v>157</v>
      </c>
      <c r="H74" s="86" t="n">
        <v>-57</v>
      </c>
      <c r="I74" s="85" t="n">
        <v>100</v>
      </c>
      <c r="J74" s="86" t="n">
        <v>144</v>
      </c>
      <c r="K74" s="86" t="n">
        <v>-44</v>
      </c>
      <c r="L74" s="85" t="n">
        <v>100</v>
      </c>
      <c r="M74" s="86" t="n">
        <v>147</v>
      </c>
      <c r="N74" s="86" t="n">
        <v>-47</v>
      </c>
      <c r="O74" s="85" t="n">
        <f aca="false">K74+H74+E74</f>
        <v>-252</v>
      </c>
      <c r="P74" s="87" t="n">
        <f aca="false">O74/(J74+G74+D74+1)</f>
        <v>-0.556291390728477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100</v>
      </c>
      <c r="D75" s="86" t="n">
        <v>0</v>
      </c>
      <c r="E75" s="86" t="n">
        <v>100</v>
      </c>
      <c r="F75" s="85" t="n">
        <v>100</v>
      </c>
      <c r="G75" s="86" t="n">
        <v>0</v>
      </c>
      <c r="H75" s="86" t="n">
        <v>100</v>
      </c>
      <c r="I75" s="85" t="n">
        <v>100</v>
      </c>
      <c r="J75" s="86" t="n">
        <v>0</v>
      </c>
      <c r="K75" s="86" t="n">
        <v>100</v>
      </c>
      <c r="L75" s="85" t="n">
        <v>80</v>
      </c>
      <c r="M75" s="86" t="n">
        <v>0</v>
      </c>
      <c r="N75" s="86" t="n">
        <v>80</v>
      </c>
      <c r="O75" s="85" t="n">
        <f aca="false">K75+H75+E75</f>
        <v>300</v>
      </c>
      <c r="P75" s="87" t="n">
        <f aca="false">O75/(J75+G75+D75+1)</f>
        <v>300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43</v>
      </c>
      <c r="E76" s="86" t="n">
        <v>-43</v>
      </c>
      <c r="F76" s="85" t="n">
        <v>0</v>
      </c>
      <c r="G76" s="86" t="n">
        <v>41</v>
      </c>
      <c r="H76" s="86" t="n">
        <v>-41</v>
      </c>
      <c r="I76" s="85" t="n">
        <v>0</v>
      </c>
      <c r="J76" s="86" t="n">
        <v>82</v>
      </c>
      <c r="K76" s="86" t="n">
        <v>-82</v>
      </c>
      <c r="L76" s="85" t="n">
        <v>0</v>
      </c>
      <c r="M76" s="86" t="n">
        <v>71</v>
      </c>
      <c r="N76" s="86" t="n">
        <v>-71</v>
      </c>
      <c r="O76" s="85" t="n">
        <f aca="false">K76+H76+E76</f>
        <v>-166</v>
      </c>
      <c r="P76" s="87" t="n">
        <f aca="false">O76/(J76+G76+D76+1)</f>
        <v>-0.994011976047904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0</v>
      </c>
      <c r="D77" s="86" t="n">
        <v>0</v>
      </c>
      <c r="E77" s="86" t="n">
        <v>0</v>
      </c>
      <c r="F77" s="85" t="n">
        <v>143</v>
      </c>
      <c r="G77" s="86" t="n">
        <v>0</v>
      </c>
      <c r="H77" s="86" t="n">
        <v>143</v>
      </c>
      <c r="I77" s="85" t="n">
        <v>200</v>
      </c>
      <c r="J77" s="86" t="n">
        <v>0</v>
      </c>
      <c r="K77" s="86" t="n">
        <v>200</v>
      </c>
      <c r="L77" s="85" t="n">
        <v>200</v>
      </c>
      <c r="M77" s="86" t="n">
        <v>0</v>
      </c>
      <c r="N77" s="86" t="n">
        <v>200</v>
      </c>
      <c r="O77" s="85" t="n">
        <f aca="false">K77+H77+E77</f>
        <v>343</v>
      </c>
      <c r="P77" s="87" t="n">
        <f aca="false">O77/(J77+G77+D77+1)</f>
        <v>343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512</v>
      </c>
      <c r="B78" s="77" t="s">
        <v>17</v>
      </c>
      <c r="C78" s="85" t="n">
        <v>0</v>
      </c>
      <c r="D78" s="86" t="n">
        <v>1165</v>
      </c>
      <c r="E78" s="86" t="n">
        <v>-1165</v>
      </c>
      <c r="F78" s="85" t="n">
        <v>0</v>
      </c>
      <c r="G78" s="86" t="n">
        <v>3162</v>
      </c>
      <c r="H78" s="86" t="n">
        <v>-3162</v>
      </c>
      <c r="I78" s="85"/>
      <c r="J78" s="86"/>
      <c r="K78" s="86"/>
      <c r="L78" s="85"/>
      <c r="M78" s="86"/>
      <c r="N78" s="86"/>
      <c r="O78" s="85" t="n">
        <f aca="false">K78+H78+E78</f>
        <v>-4327</v>
      </c>
      <c r="P78" s="87" t="n">
        <f aca="false">O78/(J78+G78+D78+1)</f>
        <v>-0.999768946395564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535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536</v>
      </c>
      <c r="B80" s="77" t="s">
        <v>17</v>
      </c>
      <c r="C80" s="85" t="n">
        <v>0</v>
      </c>
      <c r="D80" s="86" t="n">
        <v>0</v>
      </c>
      <c r="E80" s="86" t="n">
        <v>0</v>
      </c>
      <c r="F80" s="85" t="n">
        <v>0</v>
      </c>
      <c r="G80" s="86" t="n">
        <v>0</v>
      </c>
      <c r="H80" s="86" t="n">
        <v>0</v>
      </c>
      <c r="I80" s="85" t="n">
        <v>0</v>
      </c>
      <c r="J80" s="86" t="n">
        <v>0</v>
      </c>
      <c r="K80" s="86" t="n">
        <v>0</v>
      </c>
      <c r="L80" s="85" t="n">
        <v>0</v>
      </c>
      <c r="M80" s="86" t="n">
        <v>0</v>
      </c>
      <c r="N80" s="86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543</v>
      </c>
      <c r="B81" s="77" t="s">
        <v>17</v>
      </c>
      <c r="C81" s="85" t="n">
        <v>0</v>
      </c>
      <c r="D81" s="86" t="n">
        <v>538</v>
      </c>
      <c r="E81" s="86" t="n">
        <v>-538</v>
      </c>
      <c r="F81" s="85" t="n">
        <v>0</v>
      </c>
      <c r="G81" s="86" t="n">
        <v>528</v>
      </c>
      <c r="H81" s="86" t="n">
        <v>-528</v>
      </c>
      <c r="I81" s="85" t="n">
        <v>800</v>
      </c>
      <c r="J81" s="86" t="n">
        <v>484</v>
      </c>
      <c r="K81" s="86" t="n">
        <v>316</v>
      </c>
      <c r="L81" s="85" t="n">
        <v>0</v>
      </c>
      <c r="M81" s="86" t="n">
        <v>133</v>
      </c>
      <c r="N81" s="86" t="n">
        <v>-133</v>
      </c>
      <c r="O81" s="85" t="n">
        <f aca="false">K81+H81+E81</f>
        <v>-750</v>
      </c>
      <c r="P81" s="87" t="n">
        <f aca="false">O81/(J81+G81+D81+1)</f>
        <v>-0.483558994197292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544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545</v>
      </c>
      <c r="B83" s="77" t="s">
        <v>17</v>
      </c>
      <c r="C83" s="85" t="n">
        <v>0</v>
      </c>
      <c r="D83" s="86" t="n">
        <v>0</v>
      </c>
      <c r="E83" s="86" t="n">
        <v>0</v>
      </c>
      <c r="F83" s="85" t="n">
        <v>0</v>
      </c>
      <c r="G83" s="86" t="n">
        <v>0</v>
      </c>
      <c r="H83" s="86" t="n">
        <v>0</v>
      </c>
      <c r="I83" s="85" t="n">
        <v>0</v>
      </c>
      <c r="J83" s="86" t="n">
        <v>0</v>
      </c>
      <c r="K83" s="86" t="n">
        <v>0</v>
      </c>
      <c r="L83" s="85" t="n">
        <v>0</v>
      </c>
      <c r="M83" s="86" t="n">
        <v>0</v>
      </c>
      <c r="N83" s="86" t="n">
        <v>0</v>
      </c>
      <c r="O83" s="85" t="n">
        <f aca="false">K83+H83+E83</f>
        <v>0</v>
      </c>
      <c r="P83" s="87" t="n">
        <f aca="false">O83/(J83+G83+D83+1)</f>
        <v>0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572</v>
      </c>
      <c r="B84" s="77" t="s">
        <v>17</v>
      </c>
      <c r="C84" s="85" t="n">
        <v>0</v>
      </c>
      <c r="D84" s="86" t="n">
        <v>75</v>
      </c>
      <c r="E84" s="86" t="n">
        <v>-75</v>
      </c>
      <c r="F84" s="85" t="n">
        <v>0</v>
      </c>
      <c r="G84" s="86" t="n">
        <v>75</v>
      </c>
      <c r="H84" s="86" t="n">
        <v>-75</v>
      </c>
      <c r="I84" s="85" t="n">
        <v>0</v>
      </c>
      <c r="J84" s="86" t="n">
        <v>75</v>
      </c>
      <c r="K84" s="86" t="n">
        <v>-75</v>
      </c>
      <c r="L84" s="85" t="n">
        <v>0</v>
      </c>
      <c r="M84" s="86" t="n">
        <v>75</v>
      </c>
      <c r="N84" s="86" t="n">
        <v>-75</v>
      </c>
      <c r="O84" s="85" t="n">
        <f aca="false">K84+H84+E84</f>
        <v>-225</v>
      </c>
      <c r="P84" s="87" t="n">
        <f aca="false">O84/(J84+G84+D84+1)</f>
        <v>-0.995575221238938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635</v>
      </c>
      <c r="B85" s="77" t="s">
        <v>17</v>
      </c>
      <c r="C85" s="85" t="n">
        <v>900</v>
      </c>
      <c r="D85" s="86" t="n">
        <v>832</v>
      </c>
      <c r="E85" s="86" t="n">
        <v>68</v>
      </c>
      <c r="F85" s="85" t="n">
        <v>255</v>
      </c>
      <c r="G85" s="86" t="n">
        <v>791</v>
      </c>
      <c r="H85" s="86" t="n">
        <v>-536</v>
      </c>
      <c r="I85" s="85" t="n">
        <v>1000</v>
      </c>
      <c r="J85" s="86" t="n">
        <v>805</v>
      </c>
      <c r="K85" s="86" t="n">
        <v>195</v>
      </c>
      <c r="L85" s="85" t="n">
        <v>900</v>
      </c>
      <c r="M85" s="86" t="n">
        <v>871</v>
      </c>
      <c r="N85" s="86" t="n">
        <v>29</v>
      </c>
      <c r="O85" s="85" t="n">
        <f aca="false">K85+H85+E85</f>
        <v>-273</v>
      </c>
      <c r="P85" s="87" t="n">
        <f aca="false">O85/(J85+G85+D85+1)</f>
        <v>-0.112391930835735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650</v>
      </c>
      <c r="B86" s="77" t="s">
        <v>17</v>
      </c>
      <c r="C86" s="85" t="n">
        <v>0</v>
      </c>
      <c r="D86" s="86" t="n">
        <v>0</v>
      </c>
      <c r="E86" s="86" t="n">
        <v>0</v>
      </c>
      <c r="F86" s="85" t="n">
        <v>0</v>
      </c>
      <c r="G86" s="86" t="n">
        <v>0</v>
      </c>
      <c r="H86" s="86" t="n">
        <v>0</v>
      </c>
      <c r="I86" s="85" t="n">
        <v>0</v>
      </c>
      <c r="J86" s="86" t="n">
        <v>0</v>
      </c>
      <c r="K86" s="86" t="n">
        <v>0</v>
      </c>
      <c r="L86" s="85" t="n">
        <v>0</v>
      </c>
      <c r="M86" s="86" t="n">
        <v>0</v>
      </c>
      <c r="N86" s="86" t="n">
        <v>0</v>
      </c>
      <c r="O86" s="85" t="n">
        <f aca="false">K86+H86+E86</f>
        <v>0</v>
      </c>
      <c r="P86" s="87" t="n">
        <f aca="false">O86/(J86+G86+D86+1)</f>
        <v>0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654</v>
      </c>
      <c r="B87" s="77" t="s">
        <v>17</v>
      </c>
      <c r="C87" s="85" t="n">
        <v>2004</v>
      </c>
      <c r="D87" s="86" t="n">
        <v>618</v>
      </c>
      <c r="E87" s="86" t="n">
        <v>1386</v>
      </c>
      <c r="F87" s="85" t="n">
        <v>200</v>
      </c>
      <c r="G87" s="86" t="n">
        <v>379</v>
      </c>
      <c r="H87" s="86" t="n">
        <v>-179</v>
      </c>
      <c r="I87" s="85" t="n">
        <v>255</v>
      </c>
      <c r="J87" s="86" t="n">
        <v>358</v>
      </c>
      <c r="K87" s="86" t="n">
        <v>-103</v>
      </c>
      <c r="L87" s="85" t="n">
        <v>430</v>
      </c>
      <c r="M87" s="86" t="n">
        <v>463</v>
      </c>
      <c r="N87" s="86" t="n">
        <v>-33</v>
      </c>
      <c r="O87" s="85" t="n">
        <f aca="false">K87+H87+E87</f>
        <v>1104</v>
      </c>
      <c r="P87" s="87" t="n">
        <f aca="false">O87/(J87+G87+D87+1)</f>
        <v>0.814159292035398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X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713</v>
      </c>
      <c r="B88" s="77" t="s">
        <v>17</v>
      </c>
      <c r="C88" s="85" t="n">
        <v>0</v>
      </c>
      <c r="D88" s="86" t="n">
        <v>15</v>
      </c>
      <c r="E88" s="86" t="n">
        <v>-15</v>
      </c>
      <c r="F88" s="85" t="n">
        <v>0</v>
      </c>
      <c r="G88" s="86" t="n">
        <v>15</v>
      </c>
      <c r="H88" s="86" t="n">
        <v>-15</v>
      </c>
      <c r="I88" s="85" t="n">
        <v>0</v>
      </c>
      <c r="J88" s="86" t="n">
        <v>15</v>
      </c>
      <c r="K88" s="86" t="n">
        <v>-15</v>
      </c>
      <c r="L88" s="85" t="n">
        <v>0</v>
      </c>
      <c r="M88" s="86" t="n">
        <v>15</v>
      </c>
      <c r="N88" s="86" t="n">
        <v>-15</v>
      </c>
      <c r="O88" s="85" t="n">
        <f aca="false">K88+H88+E88</f>
        <v>-45</v>
      </c>
      <c r="P88" s="87" t="n">
        <f aca="false">O88/(J88+G88+D88+1)</f>
        <v>-0.978260869565217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755</v>
      </c>
      <c r="B89" s="77" t="s">
        <v>17</v>
      </c>
      <c r="C89" s="85" t="n">
        <v>70</v>
      </c>
      <c r="D89" s="86" t="n">
        <v>79</v>
      </c>
      <c r="E89" s="86" t="n">
        <v>-9</v>
      </c>
      <c r="F89" s="85" t="n">
        <v>70</v>
      </c>
      <c r="G89" s="86" t="n">
        <v>79</v>
      </c>
      <c r="H89" s="86" t="n">
        <v>-9</v>
      </c>
      <c r="I89" s="85" t="n">
        <v>70</v>
      </c>
      <c r="J89" s="86" t="n">
        <v>79</v>
      </c>
      <c r="K89" s="86" t="n">
        <v>-9</v>
      </c>
      <c r="L89" s="85" t="n">
        <v>70</v>
      </c>
      <c r="M89" s="86" t="n">
        <v>79</v>
      </c>
      <c r="N89" s="86" t="n">
        <v>-9</v>
      </c>
      <c r="O89" s="85" t="n">
        <f aca="false">K89+H89+E89</f>
        <v>-27</v>
      </c>
      <c r="P89" s="87" t="n">
        <f aca="false">O89/(J89+G89+D89+1)</f>
        <v>-0.113445378151261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779</v>
      </c>
      <c r="B90" s="77" t="s">
        <v>17</v>
      </c>
      <c r="C90" s="85" t="n">
        <v>800</v>
      </c>
      <c r="D90" s="86" t="n">
        <v>1157</v>
      </c>
      <c r="E90" s="86" t="n">
        <v>-357</v>
      </c>
      <c r="F90" s="85" t="n">
        <v>800</v>
      </c>
      <c r="G90" s="86" t="n">
        <v>1074</v>
      </c>
      <c r="H90" s="86" t="n">
        <v>-274</v>
      </c>
      <c r="I90" s="85" t="n">
        <v>792</v>
      </c>
      <c r="J90" s="86" t="n">
        <v>321</v>
      </c>
      <c r="K90" s="86" t="n">
        <v>471</v>
      </c>
      <c r="L90" s="85" t="n">
        <v>798</v>
      </c>
      <c r="M90" s="86" t="n">
        <v>0</v>
      </c>
      <c r="N90" s="86" t="n">
        <v>798</v>
      </c>
      <c r="O90" s="85" t="n">
        <f aca="false">K90+H90+E90</f>
        <v>-160</v>
      </c>
      <c r="P90" s="87" t="n">
        <f aca="false">O90/(J90+G90+D90+1)</f>
        <v>-0.0626713670191931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858</v>
      </c>
      <c r="B91" s="77" t="s">
        <v>17</v>
      </c>
      <c r="C91" s="85" t="n">
        <v>382</v>
      </c>
      <c r="D91" s="86" t="n">
        <v>1138</v>
      </c>
      <c r="E91" s="86" t="n">
        <v>-756</v>
      </c>
      <c r="F91" s="85" t="n">
        <v>1070</v>
      </c>
      <c r="G91" s="86" t="n">
        <v>1114</v>
      </c>
      <c r="H91" s="86" t="n">
        <v>-44</v>
      </c>
      <c r="I91" s="85" t="n">
        <v>1100</v>
      </c>
      <c r="J91" s="86" t="n">
        <v>1072</v>
      </c>
      <c r="K91" s="86" t="n">
        <v>28</v>
      </c>
      <c r="L91" s="85" t="n">
        <v>0</v>
      </c>
      <c r="M91" s="86" t="n">
        <v>7</v>
      </c>
      <c r="N91" s="86" t="n">
        <v>-7</v>
      </c>
      <c r="O91" s="85" t="n">
        <f aca="false">K91+H91+E91</f>
        <v>-772</v>
      </c>
      <c r="P91" s="87" t="n">
        <f aca="false">O91/(J91+G91+D91+1)</f>
        <v>-0.23218045112782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877</v>
      </c>
      <c r="B92" s="77" t="s">
        <v>17</v>
      </c>
      <c r="C92" s="85" t="n">
        <v>0</v>
      </c>
      <c r="D92" s="86" t="n">
        <v>137</v>
      </c>
      <c r="E92" s="86" t="n">
        <v>-137</v>
      </c>
      <c r="F92" s="85" t="n">
        <v>0</v>
      </c>
      <c r="G92" s="86" t="n">
        <v>145</v>
      </c>
      <c r="H92" s="86" t="n">
        <v>-145</v>
      </c>
      <c r="I92" s="85" t="n">
        <v>0</v>
      </c>
      <c r="J92" s="86" t="n">
        <v>145</v>
      </c>
      <c r="K92" s="86" t="n">
        <v>-145</v>
      </c>
      <c r="L92" s="85" t="n">
        <v>0</v>
      </c>
      <c r="M92" s="86" t="n">
        <v>25</v>
      </c>
      <c r="N92" s="86" t="n">
        <v>-25</v>
      </c>
      <c r="O92" s="85" t="n">
        <f aca="false">K92+H92+E92</f>
        <v>-427</v>
      </c>
      <c r="P92" s="87" t="n">
        <f aca="false">O92/(J92+G92+D92+1)</f>
        <v>-0.997663551401869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886</v>
      </c>
      <c r="B93" s="77" t="s">
        <v>17</v>
      </c>
      <c r="C93" s="85" t="n">
        <v>175</v>
      </c>
      <c r="D93" s="86" t="n">
        <v>325</v>
      </c>
      <c r="E93" s="86" t="n">
        <v>-150</v>
      </c>
      <c r="F93" s="85" t="n">
        <v>175</v>
      </c>
      <c r="G93" s="86" t="n">
        <v>429</v>
      </c>
      <c r="H93" s="86" t="n">
        <v>-254</v>
      </c>
      <c r="I93" s="85" t="n">
        <v>175</v>
      </c>
      <c r="J93" s="86" t="n">
        <v>646</v>
      </c>
      <c r="K93" s="86" t="n">
        <v>-471</v>
      </c>
      <c r="L93" s="85" t="n">
        <v>170</v>
      </c>
      <c r="M93" s="86" t="n">
        <v>228</v>
      </c>
      <c r="N93" s="86" t="n">
        <v>-58</v>
      </c>
      <c r="O93" s="85" t="n">
        <f aca="false">K93+H93+E93</f>
        <v>-875</v>
      </c>
      <c r="P93" s="87" t="n">
        <f aca="false">O93/(J93+G93+D93+1)</f>
        <v>-0.624553890078515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915</v>
      </c>
      <c r="B94" s="77" t="s">
        <v>17</v>
      </c>
      <c r="C94" s="85" t="n">
        <v>0</v>
      </c>
      <c r="D94" s="86" t="n">
        <v>0</v>
      </c>
      <c r="E94" s="86" t="n">
        <v>0</v>
      </c>
      <c r="F94" s="85" t="n">
        <v>0</v>
      </c>
      <c r="G94" s="86" t="n">
        <v>0</v>
      </c>
      <c r="H94" s="86" t="n">
        <v>0</v>
      </c>
      <c r="I94" s="85" t="n">
        <v>0</v>
      </c>
      <c r="J94" s="86" t="n">
        <v>0</v>
      </c>
      <c r="K94" s="86" t="n">
        <v>0</v>
      </c>
      <c r="L94" s="85" t="n">
        <v>0</v>
      </c>
      <c r="M94" s="86" t="n">
        <v>0</v>
      </c>
      <c r="N94" s="86" t="n">
        <v>0</v>
      </c>
      <c r="O94" s="85" t="n">
        <f aca="false">K94+H94+E94</f>
        <v>0</v>
      </c>
      <c r="P94" s="87" t="n">
        <f aca="false">O94/(J94+G94+D94+1)</f>
        <v>0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944</v>
      </c>
      <c r="B95" s="77" t="s">
        <v>17</v>
      </c>
      <c r="C95" s="85" t="n">
        <v>200</v>
      </c>
      <c r="D95" s="86" t="n">
        <v>227</v>
      </c>
      <c r="E95" s="86" t="n">
        <v>-27</v>
      </c>
      <c r="F95" s="85" t="n">
        <v>200</v>
      </c>
      <c r="G95" s="86" t="n">
        <v>229</v>
      </c>
      <c r="H95" s="86" t="n">
        <v>-29</v>
      </c>
      <c r="I95" s="85" t="n">
        <v>200</v>
      </c>
      <c r="J95" s="86" t="n">
        <v>223</v>
      </c>
      <c r="K95" s="86" t="n">
        <v>-23</v>
      </c>
      <c r="L95" s="85" t="n">
        <v>250</v>
      </c>
      <c r="M95" s="86" t="n">
        <v>61</v>
      </c>
      <c r="N95" s="86" t="n">
        <v>189</v>
      </c>
      <c r="O95" s="85" t="n">
        <f aca="false">K95+H95+E95</f>
        <v>-79</v>
      </c>
      <c r="P95" s="87" t="n">
        <f aca="false">O95/(J95+G95+D95+1)</f>
        <v>-0.116176470588235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949</v>
      </c>
      <c r="B96" s="77" t="s">
        <v>17</v>
      </c>
      <c r="C96" s="85" t="n">
        <v>100</v>
      </c>
      <c r="D96" s="86" t="n">
        <v>54</v>
      </c>
      <c r="E96" s="86" t="n">
        <v>46</v>
      </c>
      <c r="F96" s="85" t="n">
        <v>100</v>
      </c>
      <c r="G96" s="86" t="n">
        <v>74</v>
      </c>
      <c r="H96" s="86" t="n">
        <v>26</v>
      </c>
      <c r="I96" s="85" t="n">
        <v>100</v>
      </c>
      <c r="J96" s="86" t="n">
        <v>0</v>
      </c>
      <c r="K96" s="86" t="n">
        <v>100</v>
      </c>
      <c r="L96" s="85" t="n">
        <v>0</v>
      </c>
      <c r="M96" s="86" t="n">
        <v>29</v>
      </c>
      <c r="N96" s="86" t="n">
        <v>-29</v>
      </c>
      <c r="O96" s="85" t="n">
        <f aca="false">K96+H96+E96</f>
        <v>172</v>
      </c>
      <c r="P96" s="87" t="n">
        <f aca="false">O96/(J96+G96+D96+1)</f>
        <v>1.33333333333333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X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995</v>
      </c>
      <c r="B97" s="77" t="s">
        <v>17</v>
      </c>
      <c r="C97" s="85" t="n">
        <v>1100</v>
      </c>
      <c r="D97" s="86" t="n">
        <v>1358</v>
      </c>
      <c r="E97" s="86" t="n">
        <v>-258</v>
      </c>
      <c r="F97" s="85" t="n">
        <v>900</v>
      </c>
      <c r="G97" s="86" t="n">
        <v>1384</v>
      </c>
      <c r="H97" s="86" t="n">
        <v>-484</v>
      </c>
      <c r="I97" s="85" t="n">
        <v>1000</v>
      </c>
      <c r="J97" s="86" t="n">
        <v>803</v>
      </c>
      <c r="K97" s="86" t="n">
        <v>197</v>
      </c>
      <c r="L97" s="85" t="n">
        <v>0</v>
      </c>
      <c r="M97" s="86" t="n">
        <v>0</v>
      </c>
      <c r="N97" s="86" t="n">
        <v>0</v>
      </c>
      <c r="O97" s="85" t="n">
        <f aca="false">K97+H97+E97</f>
        <v>-545</v>
      </c>
      <c r="P97" s="87" t="n">
        <f aca="false">O97/(J97+G97+D97+1)</f>
        <v>-0.153694303440496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1011</v>
      </c>
      <c r="B98" s="77" t="s">
        <v>17</v>
      </c>
      <c r="C98" s="85" t="n">
        <v>1000</v>
      </c>
      <c r="D98" s="86" t="n">
        <v>1008</v>
      </c>
      <c r="E98" s="86" t="n">
        <v>-8</v>
      </c>
      <c r="F98" s="85" t="n">
        <v>1000</v>
      </c>
      <c r="G98" s="86" t="n">
        <v>1211</v>
      </c>
      <c r="H98" s="86" t="n">
        <v>-211</v>
      </c>
      <c r="I98" s="85" t="n">
        <v>800</v>
      </c>
      <c r="J98" s="86" t="n">
        <v>590</v>
      </c>
      <c r="K98" s="86" t="n">
        <v>210</v>
      </c>
      <c r="L98" s="85" t="n">
        <v>0</v>
      </c>
      <c r="M98" s="86" t="n">
        <v>355</v>
      </c>
      <c r="N98" s="86" t="n">
        <v>-355</v>
      </c>
      <c r="O98" s="85" t="n">
        <f aca="false">K98+H98+E98</f>
        <v>-9</v>
      </c>
      <c r="P98" s="87" t="n">
        <f aca="false">O98/(J98+G98+D98+1)</f>
        <v>-0.00320284697508897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1015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5328</v>
      </c>
      <c r="B100" s="77" t="s">
        <v>17</v>
      </c>
      <c r="C100" s="85" t="n">
        <v>0</v>
      </c>
      <c r="D100" s="86" t="n">
        <v>0</v>
      </c>
      <c r="E100" s="86" t="n">
        <v>0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5361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6050</v>
      </c>
      <c r="K101" s="86" t="n">
        <v>-6050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-6050</v>
      </c>
      <c r="P101" s="87" t="n">
        <f aca="false">O101/(J101+G101+D101+1)</f>
        <v>-0.999834738059825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6063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6583</v>
      </c>
      <c r="B103" s="77" t="s">
        <v>17</v>
      </c>
      <c r="C103" s="85" t="n">
        <v>0</v>
      </c>
      <c r="D103" s="86" t="n">
        <v>0</v>
      </c>
      <c r="E103" s="86" t="n">
        <v>0</v>
      </c>
      <c r="F103" s="85" t="n">
        <v>0</v>
      </c>
      <c r="G103" s="86" t="n">
        <v>0</v>
      </c>
      <c r="H103" s="86" t="n">
        <v>0</v>
      </c>
      <c r="I103" s="85" t="n">
        <v>0</v>
      </c>
      <c r="J103" s="86" t="n">
        <v>0</v>
      </c>
      <c r="K103" s="86" t="n">
        <v>0</v>
      </c>
      <c r="L103" s="85" t="n">
        <v>0</v>
      </c>
      <c r="M103" s="86" t="n">
        <v>0</v>
      </c>
      <c r="N103" s="86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7602</v>
      </c>
      <c r="B104" s="77" t="s">
        <v>17</v>
      </c>
      <c r="C104" s="85" t="n">
        <v>39079</v>
      </c>
      <c r="D104" s="86" t="n">
        <v>45861</v>
      </c>
      <c r="E104" s="86" t="n">
        <v>-6782</v>
      </c>
      <c r="F104" s="85" t="n">
        <v>48511</v>
      </c>
      <c r="G104" s="86" t="n">
        <v>46016</v>
      </c>
      <c r="H104" s="86" t="n">
        <v>2495</v>
      </c>
      <c r="I104" s="85" t="n">
        <v>48070</v>
      </c>
      <c r="J104" s="86" t="n">
        <v>44336</v>
      </c>
      <c r="K104" s="86" t="n">
        <v>3734</v>
      </c>
      <c r="L104" s="85" t="n">
        <v>39921</v>
      </c>
      <c r="M104" s="86" t="n">
        <v>6795</v>
      </c>
      <c r="N104" s="86" t="n">
        <v>33126</v>
      </c>
      <c r="O104" s="85" t="n">
        <f aca="false">K104+H104+E104</f>
        <v>-553</v>
      </c>
      <c r="P104" s="87" t="n">
        <f aca="false">O104/(J104+G104+D104+1)</f>
        <v>-0.00405978827433303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7604</v>
      </c>
      <c r="B105" s="77" t="s">
        <v>17</v>
      </c>
      <c r="C105" s="85" t="n">
        <v>35230</v>
      </c>
      <c r="D105" s="86" t="n">
        <v>44513</v>
      </c>
      <c r="E105" s="86" t="n">
        <v>-9283</v>
      </c>
      <c r="F105" s="85" t="n">
        <v>41001</v>
      </c>
      <c r="G105" s="86" t="n">
        <v>45358</v>
      </c>
      <c r="H105" s="86" t="n">
        <v>-4357</v>
      </c>
      <c r="I105" s="85" t="n">
        <v>19303</v>
      </c>
      <c r="J105" s="86" t="n">
        <v>43375</v>
      </c>
      <c r="K105" s="86" t="n">
        <v>-24072</v>
      </c>
      <c r="L105" s="85" t="n">
        <v>50808</v>
      </c>
      <c r="M105" s="86" t="n">
        <v>47184</v>
      </c>
      <c r="N105" s="86" t="n">
        <v>3624</v>
      </c>
      <c r="O105" s="85" t="n">
        <f aca="false">K105+H105+E105</f>
        <v>-37712</v>
      </c>
      <c r="P105" s="87" t="n">
        <f aca="false">O105/(J105+G105+D105+1)</f>
        <v>-0.28302325755927</v>
      </c>
      <c r="Q105" s="88"/>
      <c r="R105" s="89" t="s">
        <v>15</v>
      </c>
      <c r="S105" s="90" t="s">
        <v>44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n">
        <f aca="false">IF(S105="X",L105-I105," ")</f>
        <v>31505</v>
      </c>
    </row>
    <row r="106" customFormat="false" ht="17" hidden="false" customHeight="false" outlineLevel="0" collapsed="false">
      <c r="A106" s="76" t="n">
        <v>7610</v>
      </c>
      <c r="B106" s="77" t="s">
        <v>17</v>
      </c>
      <c r="C106" s="85" t="n">
        <v>0</v>
      </c>
      <c r="D106" s="86" t="n">
        <v>0</v>
      </c>
      <c r="E106" s="86" t="n">
        <v>0</v>
      </c>
      <c r="F106" s="85" t="n">
        <v>0</v>
      </c>
      <c r="G106" s="86" t="n">
        <v>0</v>
      </c>
      <c r="H106" s="86" t="n">
        <v>0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8217</v>
      </c>
      <c r="B107" s="77" t="s">
        <v>17</v>
      </c>
      <c r="C107" s="85" t="n">
        <v>0</v>
      </c>
      <c r="D107" s="86" t="n">
        <v>69</v>
      </c>
      <c r="E107" s="86" t="n">
        <v>-69</v>
      </c>
      <c r="F107" s="85" t="n">
        <v>0</v>
      </c>
      <c r="G107" s="86" t="n">
        <v>81</v>
      </c>
      <c r="H107" s="86" t="n">
        <v>-81</v>
      </c>
      <c r="I107" s="85" t="n">
        <v>0</v>
      </c>
      <c r="J107" s="86" t="n">
        <v>94</v>
      </c>
      <c r="K107" s="86" t="n">
        <v>-94</v>
      </c>
      <c r="L107" s="85" t="n">
        <v>0</v>
      </c>
      <c r="M107" s="86" t="n">
        <v>108</v>
      </c>
      <c r="N107" s="86" t="n">
        <v>-108</v>
      </c>
      <c r="O107" s="85" t="n">
        <f aca="false">K107+H107+E107</f>
        <v>-244</v>
      </c>
      <c r="P107" s="87" t="n">
        <f aca="false">O107/(J107+G107+D107+1)</f>
        <v>-0.995918367346939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8556</v>
      </c>
      <c r="B108" s="77" t="s">
        <v>17</v>
      </c>
      <c r="C108" s="85" t="n">
        <v>0</v>
      </c>
      <c r="D108" s="86" t="n">
        <v>8</v>
      </c>
      <c r="E108" s="86" t="n">
        <v>-8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-8</v>
      </c>
      <c r="P108" s="87" t="n">
        <f aca="false">O108/(J108+G108+D108+1)</f>
        <v>-0.888888888888889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8576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8577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8578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8579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8580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8916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1</v>
      </c>
      <c r="N114" s="86" t="n">
        <v>-1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10556</v>
      </c>
      <c r="B115" s="77" t="s">
        <v>17</v>
      </c>
      <c r="C115" s="85" t="n">
        <v>0</v>
      </c>
      <c r="D115" s="86" t="n">
        <v>0</v>
      </c>
      <c r="E115" s="86" t="n">
        <v>0</v>
      </c>
      <c r="F115" s="85" t="n">
        <v>0</v>
      </c>
      <c r="G115" s="86" t="n">
        <v>0</v>
      </c>
      <c r="H115" s="86" t="n">
        <v>0</v>
      </c>
      <c r="I115" s="85" t="n">
        <v>0</v>
      </c>
      <c r="J115" s="86" t="n">
        <v>0</v>
      </c>
      <c r="K115" s="86" t="n">
        <v>0</v>
      </c>
      <c r="L115" s="85" t="n">
        <v>0</v>
      </c>
      <c r="M115" s="86" t="n">
        <v>0</v>
      </c>
      <c r="N115" s="86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13556</v>
      </c>
      <c r="B116" s="77" t="s">
        <v>17</v>
      </c>
      <c r="C116" s="85" t="n">
        <v>50</v>
      </c>
      <c r="D116" s="86" t="n">
        <v>0</v>
      </c>
      <c r="E116" s="86" t="n">
        <v>50</v>
      </c>
      <c r="F116" s="85" t="n">
        <v>50</v>
      </c>
      <c r="G116" s="86" t="n">
        <v>0</v>
      </c>
      <c r="H116" s="86" t="n">
        <v>50</v>
      </c>
      <c r="I116" s="85" t="n">
        <v>50</v>
      </c>
      <c r="J116" s="86" t="n">
        <v>0</v>
      </c>
      <c r="K116" s="86" t="n">
        <v>50</v>
      </c>
      <c r="L116" s="85" t="n">
        <v>50</v>
      </c>
      <c r="M116" s="86" t="n">
        <v>0</v>
      </c>
      <c r="N116" s="86" t="n">
        <v>50</v>
      </c>
      <c r="O116" s="85" t="n">
        <f aca="false">K116+H116+E116</f>
        <v>150</v>
      </c>
      <c r="P116" s="87" t="n">
        <f aca="false">O116/(J116+G116+D116+1)</f>
        <v>150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X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18287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18586</v>
      </c>
      <c r="B118" s="77" t="s">
        <v>17</v>
      </c>
      <c r="C118" s="85" t="n">
        <v>0</v>
      </c>
      <c r="D118" s="86" t="n">
        <v>0</v>
      </c>
      <c r="E118" s="86" t="n">
        <v>0</v>
      </c>
      <c r="F118" s="85" t="n">
        <v>0</v>
      </c>
      <c r="G118" s="86" t="n">
        <v>0</v>
      </c>
      <c r="H118" s="86" t="n">
        <v>0</v>
      </c>
      <c r="I118" s="85" t="n">
        <v>0</v>
      </c>
      <c r="J118" s="86" t="n">
        <v>0</v>
      </c>
      <c r="K118" s="86" t="n">
        <v>0</v>
      </c>
      <c r="L118" s="85" t="n">
        <v>0</v>
      </c>
      <c r="M118" s="86" t="n">
        <v>0</v>
      </c>
      <c r="N118" s="86" t="n">
        <v>0</v>
      </c>
      <c r="O118" s="85" t="n">
        <f aca="false">K118+H118+E118</f>
        <v>0</v>
      </c>
      <c r="P118" s="87" t="n">
        <f aca="false">O118/(J118+G118+D118+1)</f>
        <v>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19307</v>
      </c>
      <c r="B119" s="77" t="s">
        <v>17</v>
      </c>
      <c r="C119" s="85" t="n">
        <v>100</v>
      </c>
      <c r="D119" s="86" t="n">
        <v>251</v>
      </c>
      <c r="E119" s="86" t="n">
        <v>-151</v>
      </c>
      <c r="F119" s="85" t="n">
        <v>100</v>
      </c>
      <c r="G119" s="86" t="n">
        <v>445</v>
      </c>
      <c r="H119" s="86" t="n">
        <v>-345</v>
      </c>
      <c r="I119" s="85" t="n">
        <v>100</v>
      </c>
      <c r="J119" s="86" t="n">
        <v>220</v>
      </c>
      <c r="K119" s="86" t="n">
        <v>-120</v>
      </c>
      <c r="L119" s="85" t="n">
        <v>0</v>
      </c>
      <c r="M119" s="86" t="n">
        <v>0</v>
      </c>
      <c r="N119" s="86" t="n">
        <v>0</v>
      </c>
      <c r="O119" s="85" t="n">
        <f aca="false">K119+H119+E119</f>
        <v>-616</v>
      </c>
      <c r="P119" s="87" t="n">
        <f aca="false">O119/(J119+G119+D119+1)</f>
        <v>-0.67175572519084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26669</v>
      </c>
      <c r="B120" s="77" t="s">
        <v>17</v>
      </c>
      <c r="C120" s="85" t="n">
        <v>0</v>
      </c>
      <c r="D120" s="86" t="n">
        <v>45</v>
      </c>
      <c r="E120" s="86" t="n">
        <v>-45</v>
      </c>
      <c r="F120" s="85" t="n">
        <v>0</v>
      </c>
      <c r="G120" s="86" t="n">
        <v>46</v>
      </c>
      <c r="H120" s="86" t="n">
        <v>-46</v>
      </c>
      <c r="I120" s="85" t="n">
        <v>0</v>
      </c>
      <c r="J120" s="86" t="n">
        <v>41</v>
      </c>
      <c r="K120" s="86" t="n">
        <v>-41</v>
      </c>
      <c r="L120" s="85" t="n">
        <v>0</v>
      </c>
      <c r="M120" s="86" t="n">
        <v>27</v>
      </c>
      <c r="N120" s="86" t="n">
        <v>-27</v>
      </c>
      <c r="O120" s="85" t="n">
        <f aca="false">K120+H120+E120</f>
        <v>-132</v>
      </c>
      <c r="P120" s="87" t="n">
        <f aca="false">O120/(J120+G120+D120+1)</f>
        <v>-0.992481203007519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26909</v>
      </c>
      <c r="B121" s="77" t="s">
        <v>17</v>
      </c>
      <c r="C121" s="85" t="n">
        <v>0</v>
      </c>
      <c r="D121" s="86" t="n">
        <v>0</v>
      </c>
      <c r="E121" s="86" t="n">
        <v>0</v>
      </c>
      <c r="F121" s="85" t="n">
        <v>0</v>
      </c>
      <c r="G121" s="86" t="n">
        <v>0</v>
      </c>
      <c r="H121" s="86" t="n">
        <v>0</v>
      </c>
      <c r="I121" s="85" t="n">
        <v>0</v>
      </c>
      <c r="J121" s="86" t="n">
        <v>0</v>
      </c>
      <c r="K121" s="86" t="n">
        <v>0</v>
      </c>
      <c r="L121" s="85" t="n">
        <v>0</v>
      </c>
      <c r="M121" s="86" t="n">
        <v>0</v>
      </c>
      <c r="N121" s="86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28030</v>
      </c>
      <c r="B122" s="77" t="s">
        <v>17</v>
      </c>
      <c r="C122" s="85" t="n">
        <v>0</v>
      </c>
      <c r="D122" s="86" t="n">
        <v>48</v>
      </c>
      <c r="E122" s="86" t="n">
        <v>-48</v>
      </c>
      <c r="F122" s="85" t="n">
        <v>0</v>
      </c>
      <c r="G122" s="86" t="n">
        <v>54</v>
      </c>
      <c r="H122" s="86" t="n">
        <v>-54</v>
      </c>
      <c r="I122" s="85" t="n">
        <v>0</v>
      </c>
      <c r="J122" s="86" t="n">
        <v>55</v>
      </c>
      <c r="K122" s="86" t="n">
        <v>-55</v>
      </c>
      <c r="L122" s="85" t="n">
        <v>0</v>
      </c>
      <c r="M122" s="86" t="n">
        <v>41</v>
      </c>
      <c r="N122" s="86" t="n">
        <v>-41</v>
      </c>
      <c r="O122" s="85" t="n">
        <f aca="false">K122+H122+E122</f>
        <v>-157</v>
      </c>
      <c r="P122" s="87" t="n">
        <f aca="false">O122/(J122+G122+D122+1)</f>
        <v>-0.993670886075949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30511</v>
      </c>
      <c r="B123" s="77" t="s">
        <v>17</v>
      </c>
      <c r="C123" s="85" t="n">
        <v>320</v>
      </c>
      <c r="D123" s="86" t="n">
        <v>388</v>
      </c>
      <c r="E123" s="86" t="n">
        <v>-68</v>
      </c>
      <c r="F123" s="85" t="n">
        <v>320</v>
      </c>
      <c r="G123" s="86" t="n">
        <v>504</v>
      </c>
      <c r="H123" s="86" t="n">
        <v>-184</v>
      </c>
      <c r="I123" s="85" t="n">
        <v>390</v>
      </c>
      <c r="J123" s="86" t="n">
        <v>384</v>
      </c>
      <c r="K123" s="86" t="n">
        <v>6</v>
      </c>
      <c r="L123" s="85" t="n">
        <v>0</v>
      </c>
      <c r="M123" s="86" t="n">
        <v>363</v>
      </c>
      <c r="N123" s="86" t="n">
        <v>-363</v>
      </c>
      <c r="O123" s="85" t="n">
        <f aca="false">K123+H123+E123</f>
        <v>-246</v>
      </c>
      <c r="P123" s="87" t="n">
        <f aca="false">O123/(J123+G123+D123+1)</f>
        <v>-0.192638997650744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30889</v>
      </c>
      <c r="B124" s="77" t="s">
        <v>17</v>
      </c>
      <c r="C124" s="85" t="n">
        <v>0</v>
      </c>
      <c r="D124" s="86" t="n">
        <v>64</v>
      </c>
      <c r="E124" s="86" t="n">
        <v>-64</v>
      </c>
      <c r="F124" s="85" t="n">
        <v>0</v>
      </c>
      <c r="G124" s="86" t="n">
        <v>64</v>
      </c>
      <c r="H124" s="86" t="n">
        <v>-64</v>
      </c>
      <c r="I124" s="85" t="n">
        <v>0</v>
      </c>
      <c r="J124" s="86" t="n">
        <v>64</v>
      </c>
      <c r="K124" s="86" t="n">
        <v>-64</v>
      </c>
      <c r="L124" s="85" t="n">
        <v>0</v>
      </c>
      <c r="M124" s="86" t="n">
        <v>64</v>
      </c>
      <c r="N124" s="86" t="n">
        <v>-64</v>
      </c>
      <c r="O124" s="85" t="n">
        <f aca="false">K124+H124+E124</f>
        <v>-192</v>
      </c>
      <c r="P124" s="87" t="n">
        <f aca="false">O124/(J124+G124+D124+1)</f>
        <v>-0.994818652849741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32594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33353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34866</v>
      </c>
      <c r="B127" s="77" t="s">
        <v>17</v>
      </c>
      <c r="C127" s="85" t="n">
        <v>0</v>
      </c>
      <c r="D127" s="86" t="n">
        <v>0</v>
      </c>
      <c r="E127" s="86" t="n">
        <v>0</v>
      </c>
      <c r="F127" s="85" t="n">
        <v>0</v>
      </c>
      <c r="G127" s="86" t="n">
        <v>0</v>
      </c>
      <c r="H127" s="86" t="n">
        <v>0</v>
      </c>
      <c r="I127" s="85" t="n">
        <v>0</v>
      </c>
      <c r="J127" s="86" t="n">
        <v>0</v>
      </c>
      <c r="K127" s="86" t="n">
        <v>0</v>
      </c>
      <c r="L127" s="85" t="n">
        <v>0</v>
      </c>
      <c r="M127" s="86" t="n">
        <v>0</v>
      </c>
      <c r="N127" s="86" t="n">
        <v>0</v>
      </c>
      <c r="O127" s="85" t="n">
        <f aca="false">K127+H127+E127</f>
        <v>0</v>
      </c>
      <c r="P127" s="87" t="n">
        <f aca="false">O127/(J127+G127+D127+1)</f>
        <v>0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35930</v>
      </c>
      <c r="B128" s="77" t="s">
        <v>17</v>
      </c>
      <c r="C128" s="85" t="n">
        <v>200</v>
      </c>
      <c r="D128" s="86" t="n">
        <v>409</v>
      </c>
      <c r="E128" s="86" t="n">
        <v>-209</v>
      </c>
      <c r="F128" s="85" t="n">
        <v>200</v>
      </c>
      <c r="G128" s="86" t="n">
        <v>376</v>
      </c>
      <c r="H128" s="86" t="n">
        <v>-176</v>
      </c>
      <c r="I128" s="85" t="n">
        <v>200</v>
      </c>
      <c r="J128" s="86" t="n">
        <v>9</v>
      </c>
      <c r="K128" s="86" t="n">
        <v>191</v>
      </c>
      <c r="L128" s="85" t="n">
        <v>0</v>
      </c>
      <c r="M128" s="86" t="n">
        <v>25</v>
      </c>
      <c r="N128" s="86" t="n">
        <v>-25</v>
      </c>
      <c r="O128" s="85" t="n">
        <f aca="false">K128+H128+E128</f>
        <v>-194</v>
      </c>
      <c r="P128" s="87" t="n">
        <f aca="false">O128/(J128+G128+D128+1)</f>
        <v>-0.244025157232704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40016</v>
      </c>
      <c r="B129" s="77" t="s">
        <v>17</v>
      </c>
      <c r="C129" s="85" t="n">
        <v>351</v>
      </c>
      <c r="D129" s="86" t="n">
        <v>92</v>
      </c>
      <c r="E129" s="86" t="n">
        <v>259</v>
      </c>
      <c r="F129" s="85" t="n">
        <v>200</v>
      </c>
      <c r="G129" s="86" t="n">
        <v>113</v>
      </c>
      <c r="H129" s="86" t="n">
        <v>87</v>
      </c>
      <c r="I129" s="85" t="n">
        <v>200</v>
      </c>
      <c r="J129" s="86" t="n">
        <v>18</v>
      </c>
      <c r="K129" s="86" t="n">
        <v>182</v>
      </c>
      <c r="L129" s="85" t="n">
        <v>100</v>
      </c>
      <c r="M129" s="86" t="n">
        <v>8</v>
      </c>
      <c r="N129" s="86" t="n">
        <v>92</v>
      </c>
      <c r="O129" s="85" t="n">
        <f aca="false">K129+H129+E129</f>
        <v>528</v>
      </c>
      <c r="P129" s="87" t="n">
        <f aca="false">O129/(J129+G129+D129+1)</f>
        <v>2.35714285714286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X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76" t="n">
        <v>40018</v>
      </c>
      <c r="B130" s="77" t="s">
        <v>17</v>
      </c>
      <c r="C130" s="85" t="n">
        <v>0</v>
      </c>
      <c r="D130" s="86" t="n">
        <v>0</v>
      </c>
      <c r="E130" s="86" t="n">
        <v>0</v>
      </c>
      <c r="F130" s="85" t="n">
        <v>0</v>
      </c>
      <c r="G130" s="86" t="n">
        <v>0</v>
      </c>
      <c r="H130" s="86" t="n">
        <v>0</v>
      </c>
      <c r="I130" s="85" t="n">
        <v>0</v>
      </c>
      <c r="J130" s="86" t="n">
        <v>1</v>
      </c>
      <c r="K130" s="86" t="n">
        <v>-1</v>
      </c>
      <c r="L130" s="85" t="n">
        <v>0</v>
      </c>
      <c r="M130" s="86" t="n">
        <v>0</v>
      </c>
      <c r="N130" s="86" t="n">
        <v>0</v>
      </c>
      <c r="O130" s="85" t="n">
        <f aca="false">K130+H130+E130</f>
        <v>-1</v>
      </c>
      <c r="P130" s="87" t="n">
        <f aca="false">O130/(J130+G130+D130+1)</f>
        <v>-0.5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/>
    <row r="132" customFormat="false" ht="17" hidden="false" customHeight="false" outlineLevel="0" collapsed="false">
      <c r="A132" s="97" t="s">
        <v>18</v>
      </c>
      <c r="B132" s="97"/>
      <c r="C132" s="17"/>
      <c r="D132" s="17"/>
      <c r="E132" s="17" t="n">
        <f aca="false">SUM(E10:E131)</f>
        <v>58714</v>
      </c>
      <c r="F132" s="17"/>
      <c r="G132" s="17"/>
      <c r="H132" s="17" t="n">
        <f aca="false">SUM(H10:H131)</f>
        <v>56456</v>
      </c>
      <c r="I132" s="17"/>
      <c r="J132" s="17"/>
      <c r="K132" s="17" t="n">
        <f aca="false">SUM(K10:K131)</f>
        <v>177142</v>
      </c>
      <c r="L132" s="17"/>
      <c r="M132" s="17" t="n">
        <f aca="false">SUM(M10:M131)</f>
        <v>1860211</v>
      </c>
      <c r="N132" s="17" t="n">
        <f aca="false">SUM(N10:N131)</f>
        <v>97504</v>
      </c>
      <c r="O132" s="17"/>
      <c r="P132" s="98"/>
      <c r="Q132" s="97" t="n">
        <f aca="false">COUNTIF(Q10:Q131,"X")</f>
        <v>6</v>
      </c>
      <c r="R132" s="97" t="n">
        <f aca="false">COUNTIF(R10:R131,"X")</f>
        <v>5</v>
      </c>
      <c r="S132" s="97" t="n">
        <f aca="false">COUNTIF(S10:S131,"X")</f>
        <v>2</v>
      </c>
    </row>
    <row r="133" customFormat="false" ht="17" hidden="false" customHeight="false" outlineLevel="0" collapsed="false">
      <c r="N133" s="100" t="n">
        <f aca="false">N132/M132</f>
        <v>0.0524155593102073</v>
      </c>
    </row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7" header="0.459722222222222" footer="0.309722222222222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A5" activeCellId="0" sqref="A5 A5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9" min="23" style="49" width="7.85"/>
    <col collapsed="false" customWidth="true" hidden="false" outlineLevel="0" max="249" min="40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37017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48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119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6"/>
      <c r="AL7" s="106"/>
      <c r="AM7" s="106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120" t="n">
        <f aca="false">C9</f>
        <v>37014</v>
      </c>
      <c r="D8" s="69"/>
      <c r="E8" s="70" t="str">
        <f aca="false">TEXT(WEEKDAY(C8),"dddd")</f>
        <v>Thursday</v>
      </c>
      <c r="F8" s="121" t="n">
        <f aca="false">F9</f>
        <v>37015</v>
      </c>
      <c r="G8" s="69"/>
      <c r="H8" s="70" t="str">
        <f aca="false">TEXT(WEEKDAY(F8),"dddd")</f>
        <v>Friday</v>
      </c>
      <c r="I8" s="68" t="n">
        <f aca="false">I9</f>
        <v>37016</v>
      </c>
      <c r="J8" s="69"/>
      <c r="K8" s="70" t="str">
        <f aca="false">TEXT(WEEKDAY(I8),"dddd")</f>
        <v>Saturday</v>
      </c>
      <c r="L8" s="68" t="n">
        <f aca="false">L9</f>
        <v>37017</v>
      </c>
      <c r="M8" s="69"/>
      <c r="N8" s="70" t="str">
        <f aca="false">TEXT(WEEKDAY(L8),"dddd")</f>
        <v>Sunday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0.25" hidden="true" customHeight="false" outlineLevel="0" collapsed="false">
      <c r="A9" s="76"/>
      <c r="B9" s="77"/>
      <c r="C9" s="78" t="n">
        <v>37014</v>
      </c>
      <c r="D9" s="111" t="n">
        <v>37014</v>
      </c>
      <c r="E9" s="111" t="n">
        <v>37014</v>
      </c>
      <c r="F9" s="112" t="n">
        <v>37015</v>
      </c>
      <c r="G9" s="111" t="n">
        <v>37015</v>
      </c>
      <c r="H9" s="111" t="n">
        <v>37015</v>
      </c>
      <c r="I9" s="112" t="n">
        <v>37016</v>
      </c>
      <c r="J9" s="111" t="n">
        <v>37016</v>
      </c>
      <c r="K9" s="111" t="n">
        <v>37016</v>
      </c>
      <c r="L9" s="112" t="n">
        <v>37017</v>
      </c>
      <c r="M9" s="111" t="n">
        <v>37017</v>
      </c>
      <c r="N9" s="111" t="n">
        <v>37017</v>
      </c>
      <c r="O9" s="85" t="n">
        <f aca="false">K9+H9+E9</f>
        <v>111045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341</v>
      </c>
      <c r="D10" s="86" t="n">
        <v>322</v>
      </c>
      <c r="E10" s="86" t="n">
        <v>19</v>
      </c>
      <c r="F10" s="85" t="n">
        <v>350</v>
      </c>
      <c r="G10" s="86" t="n">
        <v>303</v>
      </c>
      <c r="H10" s="86" t="n">
        <v>47</v>
      </c>
      <c r="I10" s="85" t="n">
        <v>0</v>
      </c>
      <c r="J10" s="86" t="n">
        <v>297</v>
      </c>
      <c r="K10" s="86" t="n">
        <v>-297</v>
      </c>
      <c r="L10" s="85" t="n">
        <v>0</v>
      </c>
      <c r="M10" s="86" t="n">
        <v>298</v>
      </c>
      <c r="N10" s="86" t="n">
        <v>-298</v>
      </c>
      <c r="O10" s="85" t="n">
        <f aca="false">K10+H10+E10</f>
        <v>-231</v>
      </c>
      <c r="P10" s="87" t="n">
        <f aca="false">O10/(J10+G10+D10+1)</f>
        <v>-0.250270855904659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816</v>
      </c>
      <c r="E11" s="86" t="n">
        <v>-116</v>
      </c>
      <c r="F11" s="85" t="n">
        <v>700</v>
      </c>
      <c r="G11" s="86" t="n">
        <v>749</v>
      </c>
      <c r="H11" s="86" t="n">
        <v>-49</v>
      </c>
      <c r="I11" s="85" t="n">
        <v>700</v>
      </c>
      <c r="J11" s="86" t="n">
        <v>729</v>
      </c>
      <c r="K11" s="86" t="n">
        <v>-29</v>
      </c>
      <c r="L11" s="85" t="n">
        <v>700</v>
      </c>
      <c r="M11" s="86" t="n">
        <v>730</v>
      </c>
      <c r="N11" s="86" t="n">
        <v>-30</v>
      </c>
      <c r="O11" s="85" t="n">
        <f aca="false">K11+H11+E11</f>
        <v>-194</v>
      </c>
      <c r="P11" s="87" t="n">
        <f aca="false">O11/(J11+G11+D11+1)</f>
        <v>-0.0845315904139434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123</v>
      </c>
      <c r="E12" s="86" t="n">
        <v>-23</v>
      </c>
      <c r="F12" s="85" t="n">
        <v>100</v>
      </c>
      <c r="G12" s="86" t="n">
        <v>114</v>
      </c>
      <c r="H12" s="86" t="n">
        <v>-14</v>
      </c>
      <c r="I12" s="85" t="n">
        <v>100</v>
      </c>
      <c r="J12" s="86" t="n">
        <v>117</v>
      </c>
      <c r="K12" s="86" t="n">
        <v>-17</v>
      </c>
      <c r="L12" s="85" t="n">
        <v>100</v>
      </c>
      <c r="M12" s="86" t="n">
        <v>112</v>
      </c>
      <c r="N12" s="86" t="n">
        <v>-12</v>
      </c>
      <c r="O12" s="85" t="n">
        <f aca="false">K12+H12+E12</f>
        <v>-54</v>
      </c>
      <c r="P12" s="87" t="n">
        <f aca="false">O12/(J12+G12+D12+1)</f>
        <v>-0.152112676056338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1286</v>
      </c>
      <c r="D13" s="86" t="n">
        <v>1329</v>
      </c>
      <c r="E13" s="86" t="n">
        <v>-43</v>
      </c>
      <c r="F13" s="85" t="n">
        <v>1286</v>
      </c>
      <c r="G13" s="86" t="n">
        <v>1214</v>
      </c>
      <c r="H13" s="86" t="n">
        <v>72</v>
      </c>
      <c r="I13" s="85" t="n">
        <v>1286</v>
      </c>
      <c r="J13" s="86" t="n">
        <v>1186</v>
      </c>
      <c r="K13" s="86" t="n">
        <v>100</v>
      </c>
      <c r="L13" s="85" t="n">
        <v>1200</v>
      </c>
      <c r="M13" s="86" t="n">
        <v>1183</v>
      </c>
      <c r="N13" s="86" t="n">
        <v>17</v>
      </c>
      <c r="O13" s="85" t="n">
        <f aca="false">K13+H13+E13</f>
        <v>129</v>
      </c>
      <c r="P13" s="87" t="n">
        <f aca="false">O13/(J13+G13+D13+1)</f>
        <v>0.0345844504021448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494</v>
      </c>
      <c r="D14" s="86" t="n">
        <v>518</v>
      </c>
      <c r="E14" s="86" t="n">
        <v>-24</v>
      </c>
      <c r="F14" s="85" t="n">
        <v>402</v>
      </c>
      <c r="G14" s="86" t="n">
        <v>495</v>
      </c>
      <c r="H14" s="86" t="n">
        <v>-93</v>
      </c>
      <c r="I14" s="85" t="n">
        <v>645</v>
      </c>
      <c r="J14" s="86" t="n">
        <v>482</v>
      </c>
      <c r="K14" s="86" t="n">
        <v>163</v>
      </c>
      <c r="L14" s="85" t="n">
        <v>419</v>
      </c>
      <c r="M14" s="86" t="n">
        <v>489</v>
      </c>
      <c r="N14" s="86" t="n">
        <v>-70</v>
      </c>
      <c r="O14" s="85" t="n">
        <f aca="false">K14+H14+E14</f>
        <v>46</v>
      </c>
      <c r="P14" s="87" t="n">
        <f aca="false">O14/(J14+G14+D14+1)</f>
        <v>0.0307486631016043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3662</v>
      </c>
      <c r="D15" s="86" t="n">
        <v>3291</v>
      </c>
      <c r="E15" s="86" t="n">
        <v>371</v>
      </c>
      <c r="F15" s="85" t="n">
        <v>3662</v>
      </c>
      <c r="G15" s="86" t="n">
        <v>3121</v>
      </c>
      <c r="H15" s="86" t="n">
        <v>541</v>
      </c>
      <c r="I15" s="85" t="n">
        <v>3662</v>
      </c>
      <c r="J15" s="86" t="n">
        <v>3049</v>
      </c>
      <c r="K15" s="86" t="n">
        <v>613</v>
      </c>
      <c r="L15" s="85" t="n">
        <v>3130</v>
      </c>
      <c r="M15" s="86" t="n">
        <v>3075</v>
      </c>
      <c r="N15" s="86" t="n">
        <v>55</v>
      </c>
      <c r="O15" s="85" t="n">
        <f aca="false">K15+H15+E15</f>
        <v>1525</v>
      </c>
      <c r="P15" s="87" t="n">
        <f aca="false">O15/(J15+G15+D15+1)</f>
        <v>0.161170999788628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6375</v>
      </c>
      <c r="E16" s="86" t="n">
        <v>-375</v>
      </c>
      <c r="F16" s="85" t="n">
        <v>6000</v>
      </c>
      <c r="G16" s="86" t="n">
        <v>6071</v>
      </c>
      <c r="H16" s="86" t="n">
        <v>-71</v>
      </c>
      <c r="I16" s="85" t="n">
        <v>6000</v>
      </c>
      <c r="J16" s="86" t="n">
        <v>5963</v>
      </c>
      <c r="K16" s="86" t="n">
        <v>37</v>
      </c>
      <c r="L16" s="85" t="n">
        <v>0</v>
      </c>
      <c r="M16" s="86" t="n">
        <v>5990</v>
      </c>
      <c r="N16" s="86" t="n">
        <v>-5990</v>
      </c>
      <c r="O16" s="85" t="n">
        <f aca="false">K16+H16+E16</f>
        <v>-409</v>
      </c>
      <c r="P16" s="87" t="n">
        <f aca="false">O16/(J16+G16+D16+1)</f>
        <v>-0.0222161868549701</v>
      </c>
      <c r="Q16" s="117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1000</v>
      </c>
      <c r="D17" s="86" t="n">
        <v>347</v>
      </c>
      <c r="E17" s="86" t="n">
        <v>653</v>
      </c>
      <c r="F17" s="85" t="n">
        <v>1000</v>
      </c>
      <c r="G17" s="86" t="n">
        <v>331</v>
      </c>
      <c r="H17" s="86" t="n">
        <v>669</v>
      </c>
      <c r="I17" s="85" t="n">
        <v>226</v>
      </c>
      <c r="J17" s="86" t="n">
        <v>321</v>
      </c>
      <c r="K17" s="86" t="n">
        <v>-95</v>
      </c>
      <c r="L17" s="85" t="n">
        <v>260</v>
      </c>
      <c r="M17" s="86" t="n">
        <v>326</v>
      </c>
      <c r="N17" s="86" t="n">
        <v>-66</v>
      </c>
      <c r="O17" s="85" t="n">
        <f aca="false">K17+H17+E17</f>
        <v>1227</v>
      </c>
      <c r="P17" s="87" t="n">
        <f aca="false">O17/(J17+G17+D17+1)</f>
        <v>1.227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X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2698</v>
      </c>
      <c r="D18" s="86" t="n">
        <v>4210</v>
      </c>
      <c r="E18" s="86" t="n">
        <v>-1512</v>
      </c>
      <c r="F18" s="85" t="n">
        <v>4318</v>
      </c>
      <c r="G18" s="86" t="n">
        <v>4039</v>
      </c>
      <c r="H18" s="86" t="n">
        <v>279</v>
      </c>
      <c r="I18" s="85" t="n">
        <v>4518</v>
      </c>
      <c r="J18" s="86" t="n">
        <v>3973</v>
      </c>
      <c r="K18" s="86" t="n">
        <v>545</v>
      </c>
      <c r="L18" s="85" t="n">
        <v>3996</v>
      </c>
      <c r="M18" s="86" t="n">
        <v>3993</v>
      </c>
      <c r="N18" s="86" t="n">
        <v>3</v>
      </c>
      <c r="O18" s="85" t="n">
        <f aca="false">K18+H18+E18</f>
        <v>-688</v>
      </c>
      <c r="P18" s="87" t="n">
        <f aca="false">O18/(J18+G18+D18+1)</f>
        <v>-0.0562873271700892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5163</v>
      </c>
      <c r="D19" s="86" t="n">
        <v>5035</v>
      </c>
      <c r="E19" s="86" t="n">
        <v>128</v>
      </c>
      <c r="F19" s="85" t="n">
        <v>5163</v>
      </c>
      <c r="G19" s="86" t="n">
        <v>4490</v>
      </c>
      <c r="H19" s="86" t="n">
        <v>673</v>
      </c>
      <c r="I19" s="85" t="n">
        <v>5163</v>
      </c>
      <c r="J19" s="86" t="n">
        <v>4317</v>
      </c>
      <c r="K19" s="86" t="n">
        <v>846</v>
      </c>
      <c r="L19" s="85" t="n">
        <v>4400</v>
      </c>
      <c r="M19" s="86" t="n">
        <v>4346</v>
      </c>
      <c r="N19" s="86" t="n">
        <v>54</v>
      </c>
      <c r="O19" s="85" t="n">
        <f aca="false">K19+H19+E19</f>
        <v>1647</v>
      </c>
      <c r="P19" s="87" t="n">
        <f aca="false">O19/(J19+G19+D19+1)</f>
        <v>0.118977100339522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518219</v>
      </c>
      <c r="D20" s="86" t="n">
        <v>516046</v>
      </c>
      <c r="E20" s="86" t="n">
        <v>2173</v>
      </c>
      <c r="F20" s="85" t="n">
        <v>468625</v>
      </c>
      <c r="G20" s="86" t="n">
        <v>449049</v>
      </c>
      <c r="H20" s="86" t="n">
        <v>19576</v>
      </c>
      <c r="I20" s="85" t="n">
        <v>458268</v>
      </c>
      <c r="J20" s="86" t="n">
        <v>424694</v>
      </c>
      <c r="K20" s="86" t="n">
        <v>33574</v>
      </c>
      <c r="L20" s="85" t="n">
        <v>437022</v>
      </c>
      <c r="M20" s="86" t="n">
        <v>431367</v>
      </c>
      <c r="N20" s="86" t="n">
        <v>5655</v>
      </c>
      <c r="O20" s="85" t="n">
        <f aca="false">K20+H20+E20</f>
        <v>55323</v>
      </c>
      <c r="P20" s="87" t="n">
        <f aca="false">O20/(J20+G20+D20+1)</f>
        <v>0.0398067333913757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1529</v>
      </c>
      <c r="E21" s="86" t="n">
        <v>157</v>
      </c>
      <c r="F21" s="85" t="n">
        <v>1686</v>
      </c>
      <c r="G21" s="86" t="n">
        <v>1403</v>
      </c>
      <c r="H21" s="86" t="n">
        <v>283</v>
      </c>
      <c r="I21" s="85" t="n">
        <v>1686</v>
      </c>
      <c r="J21" s="86" t="n">
        <v>1334</v>
      </c>
      <c r="K21" s="86" t="n">
        <v>352</v>
      </c>
      <c r="L21" s="85" t="n">
        <v>1391</v>
      </c>
      <c r="M21" s="86" t="n">
        <v>1369</v>
      </c>
      <c r="N21" s="86" t="n">
        <v>22</v>
      </c>
      <c r="O21" s="85" t="n">
        <f aca="false">K21+H21+E21</f>
        <v>792</v>
      </c>
      <c r="P21" s="87" t="n">
        <f aca="false">O21/(J21+G21+D21+1)</f>
        <v>0.185610499179752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X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657</v>
      </c>
      <c r="D22" s="86" t="n">
        <v>600</v>
      </c>
      <c r="E22" s="86" t="n">
        <v>57</v>
      </c>
      <c r="F22" s="85" t="n">
        <v>1149</v>
      </c>
      <c r="G22" s="86" t="n">
        <v>501</v>
      </c>
      <c r="H22" s="86" t="n">
        <v>648</v>
      </c>
      <c r="I22" s="85" t="n">
        <v>556</v>
      </c>
      <c r="J22" s="86" t="n">
        <v>467</v>
      </c>
      <c r="K22" s="86" t="n">
        <v>89</v>
      </c>
      <c r="L22" s="85" t="n">
        <v>457</v>
      </c>
      <c r="M22" s="86" t="n">
        <v>475</v>
      </c>
      <c r="N22" s="86" t="n">
        <v>-18</v>
      </c>
      <c r="O22" s="85" t="n">
        <f aca="false">K22+H22+E22</f>
        <v>794</v>
      </c>
      <c r="P22" s="87" t="n">
        <f aca="false">O22/(J22+G22+D22+1)</f>
        <v>0.506054811982154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400</v>
      </c>
      <c r="D23" s="86" t="n">
        <v>391</v>
      </c>
      <c r="E23" s="86" t="n">
        <v>9</v>
      </c>
      <c r="F23" s="85" t="n">
        <v>400</v>
      </c>
      <c r="G23" s="86" t="n">
        <v>348</v>
      </c>
      <c r="H23" s="86" t="n">
        <v>52</v>
      </c>
      <c r="I23" s="85" t="n">
        <v>400</v>
      </c>
      <c r="J23" s="86" t="n">
        <v>333</v>
      </c>
      <c r="K23" s="86" t="n">
        <v>67</v>
      </c>
      <c r="L23" s="85" t="n">
        <v>340</v>
      </c>
      <c r="M23" s="86" t="n">
        <v>337</v>
      </c>
      <c r="N23" s="86" t="n">
        <v>3</v>
      </c>
      <c r="O23" s="85" t="n">
        <f aca="false">K23+H23+E23</f>
        <v>128</v>
      </c>
      <c r="P23" s="87" t="n">
        <f aca="false">O23/(J23+G23+D23+1)</f>
        <v>0.119291705498602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X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9276</v>
      </c>
      <c r="D24" s="86" t="n">
        <v>40883</v>
      </c>
      <c r="E24" s="86" t="n">
        <v>-31607</v>
      </c>
      <c r="F24" s="85" t="n">
        <v>53813</v>
      </c>
      <c r="G24" s="86" t="n">
        <v>34945</v>
      </c>
      <c r="H24" s="86" t="n">
        <v>18868</v>
      </c>
      <c r="I24" s="85" t="n">
        <v>27825</v>
      </c>
      <c r="J24" s="86" t="n">
        <v>34596</v>
      </c>
      <c r="K24" s="86" t="n">
        <v>-6771</v>
      </c>
      <c r="L24" s="85" t="n">
        <v>27451</v>
      </c>
      <c r="M24" s="86" t="n">
        <v>32020</v>
      </c>
      <c r="N24" s="86" t="n">
        <v>-4569</v>
      </c>
      <c r="O24" s="85" t="n">
        <f aca="false">K24+H24+E24</f>
        <v>-19510</v>
      </c>
      <c r="P24" s="87" t="n">
        <f aca="false">O24/(J24+G24+D24+1)</f>
        <v>-0.176681005207154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 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22236</v>
      </c>
      <c r="D25" s="86" t="n">
        <v>27930</v>
      </c>
      <c r="E25" s="86" t="n">
        <v>-5694</v>
      </c>
      <c r="F25" s="85" t="n">
        <v>29752</v>
      </c>
      <c r="G25" s="86" t="n">
        <v>27920</v>
      </c>
      <c r="H25" s="86" t="n">
        <v>1832</v>
      </c>
      <c r="I25" s="85" t="n">
        <v>29952</v>
      </c>
      <c r="J25" s="86" t="n">
        <v>25810</v>
      </c>
      <c r="K25" s="86" t="n">
        <v>4142</v>
      </c>
      <c r="L25" s="85" t="n">
        <v>26918</v>
      </c>
      <c r="M25" s="86" t="n">
        <v>25008</v>
      </c>
      <c r="N25" s="86" t="n">
        <v>1910</v>
      </c>
      <c r="O25" s="85" t="n">
        <f aca="false">K25+H25+E25</f>
        <v>280</v>
      </c>
      <c r="P25" s="87" t="n">
        <f aca="false">O25/(J25+G25+D25+1)</f>
        <v>0.00342880934595462</v>
      </c>
      <c r="Q25" s="8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154644</v>
      </c>
      <c r="D26" s="86" t="n">
        <v>128387</v>
      </c>
      <c r="E26" s="86" t="n">
        <v>26257</v>
      </c>
      <c r="F26" s="85" t="n">
        <v>134158</v>
      </c>
      <c r="G26" s="86" t="n">
        <v>123416</v>
      </c>
      <c r="H26" s="86" t="n">
        <v>10742</v>
      </c>
      <c r="I26" s="85" t="n">
        <v>125473</v>
      </c>
      <c r="J26" s="86" t="n">
        <v>118055</v>
      </c>
      <c r="K26" s="86" t="n">
        <v>7418</v>
      </c>
      <c r="L26" s="85" t="n">
        <v>115021</v>
      </c>
      <c r="M26" s="86" t="n">
        <v>115698</v>
      </c>
      <c r="N26" s="86" t="n">
        <v>-677</v>
      </c>
      <c r="O26" s="85" t="n">
        <f aca="false">K26+H26+E26</f>
        <v>44417</v>
      </c>
      <c r="P26" s="87" t="n">
        <f aca="false">O26/(J26+G26+D26+1)</f>
        <v>0.12009171062486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14324</v>
      </c>
      <c r="D27" s="86" t="n">
        <v>15771</v>
      </c>
      <c r="E27" s="86" t="n">
        <v>-1447</v>
      </c>
      <c r="F27" s="85" t="n">
        <v>13572</v>
      </c>
      <c r="G27" s="86" t="n">
        <v>16742</v>
      </c>
      <c r="H27" s="86" t="n">
        <v>-3170</v>
      </c>
      <c r="I27" s="85" t="n">
        <v>7533</v>
      </c>
      <c r="J27" s="86" t="n">
        <v>11166</v>
      </c>
      <c r="K27" s="86" t="n">
        <v>-3633</v>
      </c>
      <c r="L27" s="85" t="n">
        <v>10678</v>
      </c>
      <c r="M27" s="86" t="n">
        <v>9096</v>
      </c>
      <c r="N27" s="86" t="n">
        <v>1582</v>
      </c>
      <c r="O27" s="85" t="n">
        <f aca="false">K27+H27+E27</f>
        <v>-8250</v>
      </c>
      <c r="P27" s="87" t="n">
        <f aca="false">O27/(J27+G27+D27+1)</f>
        <v>-0.188873626373626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118300</v>
      </c>
      <c r="D28" s="86" t="n">
        <v>88998</v>
      </c>
      <c r="E28" s="86" t="n">
        <v>29302</v>
      </c>
      <c r="F28" s="85" t="n">
        <v>107292</v>
      </c>
      <c r="G28" s="86" t="n">
        <v>87783</v>
      </c>
      <c r="H28" s="86" t="n">
        <v>19509</v>
      </c>
      <c r="I28" s="85" t="n">
        <v>65592</v>
      </c>
      <c r="J28" s="86" t="n">
        <v>85333</v>
      </c>
      <c r="K28" s="86" t="n">
        <v>-19741</v>
      </c>
      <c r="L28" s="85" t="n">
        <v>70450</v>
      </c>
      <c r="M28" s="86" t="n">
        <v>91006</v>
      </c>
      <c r="N28" s="86" t="n">
        <v>-20556</v>
      </c>
      <c r="O28" s="85" t="n">
        <f aca="false">K28+H28+E28</f>
        <v>29070</v>
      </c>
      <c r="P28" s="87" t="n">
        <f aca="false">O28/(J28+G28+D28+1)</f>
        <v>0.110905518570093</v>
      </c>
      <c r="Q28" s="88"/>
      <c r="R28" s="89" t="s">
        <v>44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X</v>
      </c>
      <c r="U28" s="116" t="str">
        <f aca="false">IF($C$4="High Inventory",IF(AND($O28&gt;=0,$P28&gt;=Summary!$C$150),"X"," "),IF(AND($O28&lt;=0,$P28&lt;=-Summary!$C$150),"X"," "))</f>
        <v>X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18638</v>
      </c>
      <c r="D29" s="86" t="n">
        <v>14049</v>
      </c>
      <c r="E29" s="86" t="n">
        <v>4589</v>
      </c>
      <c r="F29" s="85" t="n">
        <v>10000</v>
      </c>
      <c r="G29" s="86" t="n">
        <v>24401</v>
      </c>
      <c r="H29" s="86" t="n">
        <v>-14401</v>
      </c>
      <c r="I29" s="85" t="n">
        <v>10000</v>
      </c>
      <c r="J29" s="86" t="n">
        <v>14049</v>
      </c>
      <c r="K29" s="86" t="n">
        <v>-4049</v>
      </c>
      <c r="L29" s="85" t="n">
        <v>10000</v>
      </c>
      <c r="M29" s="86" t="n">
        <v>14049</v>
      </c>
      <c r="N29" s="86" t="n">
        <v>-4049</v>
      </c>
      <c r="O29" s="85" t="n">
        <f aca="false">K29+H29+E29</f>
        <v>-13861</v>
      </c>
      <c r="P29" s="87" t="n">
        <f aca="false">O29/(J29+G29+D29+1)</f>
        <v>-0.264019047619048</v>
      </c>
      <c r="Q29" s="88"/>
      <c r="R29" s="89" t="s">
        <v>15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 </v>
      </c>
      <c r="U29" s="116" t="str">
        <f aca="false">IF($C$4="High Inventory",IF(AND($O29&gt;=0,$P29&gt;=Summary!$C$150),"X"," "),IF(AND($O29&lt;=0,$P29&lt;=-Summary!$C$150),"X"," "))</f>
        <v> 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370411</v>
      </c>
      <c r="D30" s="86" t="n">
        <v>403731</v>
      </c>
      <c r="E30" s="86" t="n">
        <v>-33320</v>
      </c>
      <c r="F30" s="85" t="n">
        <v>486994</v>
      </c>
      <c r="G30" s="86" t="n">
        <v>411760</v>
      </c>
      <c r="H30" s="86" t="n">
        <v>75234</v>
      </c>
      <c r="I30" s="85" t="n">
        <v>356036</v>
      </c>
      <c r="J30" s="86" t="n">
        <v>422530</v>
      </c>
      <c r="K30" s="86" t="n">
        <v>-66494</v>
      </c>
      <c r="L30" s="85" t="n">
        <v>406164</v>
      </c>
      <c r="M30" s="86" t="n">
        <v>416525</v>
      </c>
      <c r="N30" s="86" t="n">
        <v>-10361</v>
      </c>
      <c r="O30" s="85" t="n">
        <f aca="false">K30+H30+E30</f>
        <v>-24580</v>
      </c>
      <c r="P30" s="87" t="n">
        <f aca="false">O30/(J30+G30+D30+1)</f>
        <v>-0.0198542513784085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32505</v>
      </c>
      <c r="D31" s="86" t="n">
        <v>22213</v>
      </c>
      <c r="E31" s="86" t="n">
        <v>10292</v>
      </c>
      <c r="F31" s="85" t="n">
        <v>13602</v>
      </c>
      <c r="G31" s="86" t="n">
        <v>23870</v>
      </c>
      <c r="H31" s="86" t="n">
        <v>-10268</v>
      </c>
      <c r="I31" s="85" t="n">
        <v>38232</v>
      </c>
      <c r="J31" s="86" t="n">
        <v>23669</v>
      </c>
      <c r="K31" s="86" t="n">
        <v>14563</v>
      </c>
      <c r="L31" s="85" t="n">
        <v>11427</v>
      </c>
      <c r="M31" s="86" t="n">
        <v>23116</v>
      </c>
      <c r="N31" s="86" t="n">
        <v>-11689</v>
      </c>
      <c r="O31" s="85" t="n">
        <f aca="false">K31+H31+E31</f>
        <v>14587</v>
      </c>
      <c r="P31" s="87" t="n">
        <f aca="false">O31/(J31+G31+D31+1)</f>
        <v>0.209123621923071</v>
      </c>
      <c r="Q31" s="88"/>
      <c r="R31" s="89" t="s">
        <v>44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X</v>
      </c>
      <c r="U31" s="116" t="str">
        <f aca="false">IF($C$4="High Inventory",IF(AND($O31&gt;=0,$P31&gt;=Summary!$C$150),"X"," "),IF(AND($O31&lt;=0,$P31&lt;=-Summary!$C$150),"X"," "))</f>
        <v>X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122" t="n">
        <v>22837</v>
      </c>
      <c r="D32" s="123" t="n">
        <v>16690</v>
      </c>
      <c r="E32" s="123" t="n">
        <v>6147</v>
      </c>
      <c r="F32" s="122" t="n">
        <v>17000</v>
      </c>
      <c r="G32" s="123" t="n">
        <v>16452</v>
      </c>
      <c r="H32" s="123" t="n">
        <v>548</v>
      </c>
      <c r="I32" s="122" t="n">
        <v>18000</v>
      </c>
      <c r="J32" s="123" t="n">
        <v>16377</v>
      </c>
      <c r="K32" s="123" t="n">
        <v>1623</v>
      </c>
      <c r="L32" s="122" t="n">
        <v>16250</v>
      </c>
      <c r="M32" s="123" t="n">
        <v>16179</v>
      </c>
      <c r="N32" s="123" t="n">
        <v>71</v>
      </c>
      <c r="O32" s="122" t="n">
        <f aca="false">K32+H32+E32</f>
        <v>8318</v>
      </c>
      <c r="P32" s="87" t="n">
        <f aca="false">O32/(J32+G32+D32+1)</f>
        <v>0.16797253634895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76" t="n">
        <v>2280</v>
      </c>
      <c r="B33" s="77" t="s">
        <v>16</v>
      </c>
      <c r="C33" s="85" t="n">
        <v>11728</v>
      </c>
      <c r="D33" s="86" t="n">
        <v>11661</v>
      </c>
      <c r="E33" s="86" t="n">
        <v>67</v>
      </c>
      <c r="F33" s="85" t="n">
        <v>11720</v>
      </c>
      <c r="G33" s="86" t="n">
        <v>11620</v>
      </c>
      <c r="H33" s="86" t="n">
        <v>100</v>
      </c>
      <c r="I33" s="85" t="n">
        <v>11727</v>
      </c>
      <c r="J33" s="86" t="n">
        <v>6316</v>
      </c>
      <c r="K33" s="86" t="n">
        <v>5411</v>
      </c>
      <c r="L33" s="85" t="n">
        <v>8728</v>
      </c>
      <c r="M33" s="86" t="n">
        <v>4806</v>
      </c>
      <c r="N33" s="86" t="n">
        <v>3922</v>
      </c>
      <c r="O33" s="85" t="n">
        <f aca="false">K33+H33+E33</f>
        <v>5578</v>
      </c>
      <c r="P33" s="87" t="n">
        <f aca="false">O33/(J33+G33+D33+1)</f>
        <v>0.188458679640516</v>
      </c>
      <c r="Q33" s="88"/>
      <c r="R33" s="89" t="s">
        <v>44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X</v>
      </c>
      <c r="U33" s="116" t="str">
        <f aca="false">IF($C$4="High Inventory",IF(AND($O33&gt;=0,$P33&gt;=Summary!$C$150),"X"," "),IF(AND($O33&lt;=0,$P33&lt;=-Summary!$C$150),"X"," "))</f>
        <v>X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55091</v>
      </c>
      <c r="D34" s="86" t="n">
        <v>50305</v>
      </c>
      <c r="E34" s="86" t="n">
        <v>4786</v>
      </c>
      <c r="F34" s="85" t="n">
        <v>54543</v>
      </c>
      <c r="G34" s="86" t="n">
        <v>50158</v>
      </c>
      <c r="H34" s="86" t="n">
        <v>4385</v>
      </c>
      <c r="I34" s="85" t="n">
        <v>47204</v>
      </c>
      <c r="J34" s="86" t="n">
        <v>41527</v>
      </c>
      <c r="K34" s="86" t="n">
        <v>5677</v>
      </c>
      <c r="L34" s="85" t="n">
        <v>48398</v>
      </c>
      <c r="M34" s="86" t="n">
        <v>39701</v>
      </c>
      <c r="N34" s="86" t="n">
        <v>8697</v>
      </c>
      <c r="O34" s="85" t="n">
        <f aca="false">K34+H34+E34</f>
        <v>14848</v>
      </c>
      <c r="P34" s="87" t="n">
        <f aca="false">O34/(J34+G34+D34+1)</f>
        <v>0.104570007958251</v>
      </c>
      <c r="Q34" s="88"/>
      <c r="R34" s="89" t="s">
        <v>44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X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47612</v>
      </c>
      <c r="D35" s="86" t="n">
        <v>34135</v>
      </c>
      <c r="E35" s="86" t="n">
        <v>13477</v>
      </c>
      <c r="F35" s="85" t="n">
        <v>79655</v>
      </c>
      <c r="G35" s="86" t="n">
        <v>31545</v>
      </c>
      <c r="H35" s="86" t="n">
        <v>48110</v>
      </c>
      <c r="I35" s="85" t="n">
        <v>37936</v>
      </c>
      <c r="J35" s="86" t="n">
        <v>22882</v>
      </c>
      <c r="K35" s="86" t="n">
        <v>15054</v>
      </c>
      <c r="L35" s="85" t="n">
        <v>18587</v>
      </c>
      <c r="M35" s="86" t="n">
        <v>20348</v>
      </c>
      <c r="N35" s="86" t="n">
        <v>-1761</v>
      </c>
      <c r="O35" s="85" t="n">
        <f aca="false">K35+H35+E35</f>
        <v>76641</v>
      </c>
      <c r="P35" s="87" t="n">
        <f aca="false">O35/(J35+G35+D35+1)</f>
        <v>0.865383963957861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4000</v>
      </c>
      <c r="D36" s="86" t="n">
        <v>7688</v>
      </c>
      <c r="E36" s="86" t="n">
        <v>-3688</v>
      </c>
      <c r="F36" s="85" t="n">
        <v>4009</v>
      </c>
      <c r="G36" s="86" t="n">
        <v>8264</v>
      </c>
      <c r="H36" s="86" t="n">
        <v>-4255</v>
      </c>
      <c r="I36" s="85" t="n">
        <v>0</v>
      </c>
      <c r="J36" s="86" t="n">
        <v>6785</v>
      </c>
      <c r="K36" s="86" t="n">
        <v>-6785</v>
      </c>
      <c r="L36" s="85" t="n">
        <v>0</v>
      </c>
      <c r="M36" s="86" t="n">
        <v>7088</v>
      </c>
      <c r="N36" s="86" t="n">
        <v>-7088</v>
      </c>
      <c r="O36" s="85" t="n">
        <f aca="false">K36+H36+E36</f>
        <v>-14728</v>
      </c>
      <c r="P36" s="87" t="n">
        <f aca="false">O36/(J36+G36+D36+1)</f>
        <v>-0.64772627319905</v>
      </c>
      <c r="Q36" s="11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214</v>
      </c>
      <c r="D37" s="86" t="n">
        <v>405</v>
      </c>
      <c r="E37" s="86" t="n">
        <v>-191</v>
      </c>
      <c r="F37" s="85" t="n">
        <v>340</v>
      </c>
      <c r="G37" s="86" t="n">
        <v>454</v>
      </c>
      <c r="H37" s="86" t="n">
        <v>-114</v>
      </c>
      <c r="I37" s="85" t="n">
        <v>357</v>
      </c>
      <c r="J37" s="86" t="n">
        <v>316</v>
      </c>
      <c r="K37" s="86" t="n">
        <v>41</v>
      </c>
      <c r="L37" s="85" t="n">
        <v>197</v>
      </c>
      <c r="M37" s="86" t="n">
        <v>216</v>
      </c>
      <c r="N37" s="86" t="n">
        <v>-19</v>
      </c>
      <c r="O37" s="85" t="n">
        <f aca="false">K37+H37+E37</f>
        <v>-264</v>
      </c>
      <c r="P37" s="87" t="n">
        <f aca="false">O37/(J37+G37+D37+1)</f>
        <v>-0.224489795918367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16944</v>
      </c>
      <c r="D38" s="86" t="n">
        <v>17768</v>
      </c>
      <c r="E38" s="86" t="n">
        <v>-824</v>
      </c>
      <c r="F38" s="85" t="n">
        <v>16360</v>
      </c>
      <c r="G38" s="86" t="n">
        <v>17319</v>
      </c>
      <c r="H38" s="86" t="n">
        <v>-959</v>
      </c>
      <c r="I38" s="85" t="n">
        <v>20704</v>
      </c>
      <c r="J38" s="86" t="n">
        <v>10862</v>
      </c>
      <c r="K38" s="86" t="n">
        <v>9842</v>
      </c>
      <c r="L38" s="85" t="n">
        <v>16901</v>
      </c>
      <c r="M38" s="86" t="n">
        <v>10529</v>
      </c>
      <c r="N38" s="86" t="n">
        <v>6372</v>
      </c>
      <c r="O38" s="85" t="n">
        <f aca="false">K38+H38+E38</f>
        <v>8059</v>
      </c>
      <c r="P38" s="87" t="n">
        <f aca="false">O38/(J38+G38+D38+1)</f>
        <v>0.175386289445049</v>
      </c>
      <c r="Q38" s="8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16098</v>
      </c>
      <c r="D39" s="86" t="n">
        <v>13119</v>
      </c>
      <c r="E39" s="86" t="n">
        <v>2979</v>
      </c>
      <c r="F39" s="85" t="n">
        <v>16108</v>
      </c>
      <c r="G39" s="86" t="n">
        <v>16467</v>
      </c>
      <c r="H39" s="86" t="n">
        <v>-359</v>
      </c>
      <c r="I39" s="85" t="n">
        <v>12328</v>
      </c>
      <c r="J39" s="86" t="n">
        <v>15891</v>
      </c>
      <c r="K39" s="86" t="n">
        <v>-3563</v>
      </c>
      <c r="L39" s="85" t="n">
        <v>22616</v>
      </c>
      <c r="M39" s="86" t="n">
        <v>22839</v>
      </c>
      <c r="N39" s="86" t="n">
        <v>-223</v>
      </c>
      <c r="O39" s="85" t="n">
        <f aca="false">K39+H39+E39</f>
        <v>-943</v>
      </c>
      <c r="P39" s="87" t="n">
        <f aca="false">O39/(J39+G39+D39+1)</f>
        <v>-0.0207353005848982</v>
      </c>
      <c r="Q39" s="88"/>
      <c r="R39" s="89" t="s">
        <v>15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 </v>
      </c>
      <c r="U39" s="116" t="str">
        <f aca="false">IF($C$4="High Inventory",IF(AND($O39&gt;=0,$P39&gt;=Summary!$C$150),"X"," "),IF(AND($O39&lt;=0,$P39&lt;=-Summary!$C$150),"X"," "))</f>
        <v> 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6700</v>
      </c>
      <c r="D40" s="86" t="n">
        <v>6341</v>
      </c>
      <c r="E40" s="86" t="n">
        <v>359</v>
      </c>
      <c r="F40" s="85" t="n">
        <v>6700</v>
      </c>
      <c r="G40" s="86" t="n">
        <v>6237</v>
      </c>
      <c r="H40" s="86" t="n">
        <v>463</v>
      </c>
      <c r="I40" s="85" t="n">
        <v>6700</v>
      </c>
      <c r="J40" s="86" t="n">
        <v>6005</v>
      </c>
      <c r="K40" s="86" t="n">
        <v>695</v>
      </c>
      <c r="L40" s="85" t="n">
        <v>0</v>
      </c>
      <c r="M40" s="86" t="n">
        <v>6068</v>
      </c>
      <c r="N40" s="86" t="n">
        <v>-6068</v>
      </c>
      <c r="O40" s="85" t="n">
        <f aca="false">K40+H40+E40</f>
        <v>1517</v>
      </c>
      <c r="P40" s="87" t="n">
        <f aca="false">O40/(J40+G40+D40+1)</f>
        <v>0.0816293585880327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546250</v>
      </c>
      <c r="D41" s="86" t="n">
        <v>496450</v>
      </c>
      <c r="E41" s="86" t="n">
        <v>49800</v>
      </c>
      <c r="F41" s="85" t="n">
        <v>490877</v>
      </c>
      <c r="G41" s="86" t="n">
        <v>489505</v>
      </c>
      <c r="H41" s="86" t="n">
        <v>1372</v>
      </c>
      <c r="I41" s="85" t="n">
        <v>451735</v>
      </c>
      <c r="J41" s="86" t="n">
        <v>396786</v>
      </c>
      <c r="K41" s="86" t="n">
        <v>54949</v>
      </c>
      <c r="L41" s="85" t="n">
        <v>404457</v>
      </c>
      <c r="M41" s="86" t="n">
        <v>420899</v>
      </c>
      <c r="N41" s="86" t="n">
        <v>-16442</v>
      </c>
      <c r="O41" s="85" t="n">
        <f aca="false">K41+H41+E41</f>
        <v>106121</v>
      </c>
      <c r="P41" s="87" t="n">
        <f aca="false">O41/(J41+G41+D41+1)</f>
        <v>0.0767467828416292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497</v>
      </c>
      <c r="E42" s="86" t="n">
        <v>-47</v>
      </c>
      <c r="F42" s="85" t="n">
        <v>450</v>
      </c>
      <c r="G42" s="86" t="n">
        <v>472</v>
      </c>
      <c r="H42" s="86" t="n">
        <v>-22</v>
      </c>
      <c r="I42" s="85" t="n">
        <v>450</v>
      </c>
      <c r="J42" s="86" t="n">
        <v>432</v>
      </c>
      <c r="K42" s="86" t="n">
        <v>18</v>
      </c>
      <c r="L42" s="85" t="n">
        <v>450</v>
      </c>
      <c r="M42" s="86" t="n">
        <v>394</v>
      </c>
      <c r="N42" s="86" t="n">
        <v>56</v>
      </c>
      <c r="O42" s="85" t="n">
        <f aca="false">K42+H42+E42</f>
        <v>-51</v>
      </c>
      <c r="P42" s="87" t="n">
        <f aca="false">O42/(J42+G42+D42+1)</f>
        <v>-0.036376604850214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10695</v>
      </c>
      <c r="E43" s="86" t="n">
        <v>305</v>
      </c>
      <c r="F43" s="85" t="n">
        <v>11000</v>
      </c>
      <c r="G43" s="86" t="n">
        <v>10903</v>
      </c>
      <c r="H43" s="86" t="n">
        <v>97</v>
      </c>
      <c r="I43" s="85" t="n">
        <v>10712</v>
      </c>
      <c r="J43" s="86" t="n">
        <v>11198</v>
      </c>
      <c r="K43" s="86" t="n">
        <v>-486</v>
      </c>
      <c r="L43" s="85" t="n">
        <v>11000</v>
      </c>
      <c r="M43" s="86" t="n">
        <v>13324</v>
      </c>
      <c r="N43" s="86" t="n">
        <v>-2324</v>
      </c>
      <c r="O43" s="85" t="n">
        <f aca="false">K43+H43+E43</f>
        <v>-84</v>
      </c>
      <c r="P43" s="87" t="n">
        <f aca="false">O43/(J43+G43+D43+1)</f>
        <v>-0.00256120986675611</v>
      </c>
      <c r="Q43" s="11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5462</v>
      </c>
      <c r="D44" s="86" t="n">
        <v>5313</v>
      </c>
      <c r="E44" s="86" t="n">
        <v>149</v>
      </c>
      <c r="F44" s="85" t="n">
        <v>5336</v>
      </c>
      <c r="G44" s="86" t="n">
        <v>5050</v>
      </c>
      <c r="H44" s="86" t="n">
        <v>286</v>
      </c>
      <c r="I44" s="85" t="n">
        <v>5428</v>
      </c>
      <c r="J44" s="86" t="n">
        <v>3814</v>
      </c>
      <c r="K44" s="86" t="n">
        <v>1614</v>
      </c>
      <c r="L44" s="85" t="n">
        <v>5466</v>
      </c>
      <c r="M44" s="86" t="n">
        <v>3658</v>
      </c>
      <c r="N44" s="86" t="n">
        <v>1808</v>
      </c>
      <c r="O44" s="85" t="n">
        <f aca="false">K44+H44+E44</f>
        <v>2049</v>
      </c>
      <c r="P44" s="87" t="n">
        <f aca="false">O44/(J44+G44+D44+1)</f>
        <v>0.144519678374947</v>
      </c>
      <c r="Q44" s="11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58963</v>
      </c>
      <c r="D45" s="86" t="n">
        <v>62116</v>
      </c>
      <c r="E45" s="86" t="n">
        <v>-3153</v>
      </c>
      <c r="F45" s="85" t="n">
        <v>106909</v>
      </c>
      <c r="G45" s="86" t="n">
        <v>73330</v>
      </c>
      <c r="H45" s="86" t="n">
        <v>33579</v>
      </c>
      <c r="I45" s="85" t="n">
        <v>77865</v>
      </c>
      <c r="J45" s="86" t="n">
        <v>70699</v>
      </c>
      <c r="K45" s="86" t="n">
        <v>7166</v>
      </c>
      <c r="L45" s="85" t="n">
        <v>77868</v>
      </c>
      <c r="M45" s="86" t="n">
        <v>74730</v>
      </c>
      <c r="N45" s="86" t="n">
        <v>3138</v>
      </c>
      <c r="O45" s="85" t="n">
        <f aca="false">K45+H45+E45</f>
        <v>37592</v>
      </c>
      <c r="P45" s="87" t="n">
        <f aca="false">O45/(J45+G45+D45+1)</f>
        <v>0.182356194153658</v>
      </c>
      <c r="Q45" s="88"/>
      <c r="R45" s="89" t="s">
        <v>44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0</v>
      </c>
      <c r="D46" s="86" t="n">
        <v>297</v>
      </c>
      <c r="E46" s="86" t="n">
        <v>-297</v>
      </c>
      <c r="F46" s="85" t="n">
        <v>0</v>
      </c>
      <c r="G46" s="86" t="n">
        <v>263</v>
      </c>
      <c r="H46" s="86" t="n">
        <v>-263</v>
      </c>
      <c r="I46" s="85" t="n">
        <v>563</v>
      </c>
      <c r="J46" s="86" t="n">
        <v>243</v>
      </c>
      <c r="K46" s="86" t="n">
        <v>320</v>
      </c>
      <c r="L46" s="85" t="n">
        <v>1258</v>
      </c>
      <c r="M46" s="86" t="n">
        <v>285</v>
      </c>
      <c r="N46" s="86" t="n">
        <v>973</v>
      </c>
      <c r="O46" s="85" t="n">
        <f aca="false">K46+H46+E46</f>
        <v>-240</v>
      </c>
      <c r="P46" s="87" t="n">
        <f aca="false">O46/(J46+G46+D46+1)</f>
        <v>-0.298507462686567</v>
      </c>
      <c r="Q46" s="11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3377</v>
      </c>
      <c r="D47" s="86" t="n">
        <v>6684</v>
      </c>
      <c r="E47" s="86" t="n">
        <v>-3307</v>
      </c>
      <c r="F47" s="85" t="n">
        <v>6518</v>
      </c>
      <c r="G47" s="86" t="n">
        <v>6816</v>
      </c>
      <c r="H47" s="86" t="n">
        <v>-298</v>
      </c>
      <c r="I47" s="85" t="n">
        <v>5960</v>
      </c>
      <c r="J47" s="86" t="n">
        <v>274</v>
      </c>
      <c r="K47" s="86" t="n">
        <v>5686</v>
      </c>
      <c r="L47" s="85" t="n">
        <v>6154</v>
      </c>
      <c r="M47" s="86" t="n">
        <v>0</v>
      </c>
      <c r="N47" s="86" t="n">
        <v>6154</v>
      </c>
      <c r="O47" s="85" t="n">
        <f aca="false">K47+H47+E47</f>
        <v>2081</v>
      </c>
      <c r="P47" s="87" t="n">
        <f aca="false">O47/(J47+G47+D47+1)</f>
        <v>0.151070780399274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X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11</v>
      </c>
      <c r="E53" s="86" t="n">
        <v>-11</v>
      </c>
      <c r="F53" s="85" t="n">
        <v>0</v>
      </c>
      <c r="G53" s="86" t="n">
        <v>10</v>
      </c>
      <c r="H53" s="86" t="n">
        <v>-10</v>
      </c>
      <c r="I53" s="85" t="n">
        <v>0</v>
      </c>
      <c r="J53" s="86" t="n">
        <v>10</v>
      </c>
      <c r="K53" s="86" t="n">
        <v>-10</v>
      </c>
      <c r="L53" s="85" t="n">
        <v>0</v>
      </c>
      <c r="M53" s="86" t="n">
        <v>11</v>
      </c>
      <c r="N53" s="86" t="n">
        <v>-11</v>
      </c>
      <c r="O53" s="85" t="n">
        <f aca="false">K53+H53+E53</f>
        <v>-31</v>
      </c>
      <c r="P53" s="87" t="n">
        <f aca="false">O53/(J53+G53+D53+1)</f>
        <v>-0.96875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7</v>
      </c>
      <c r="E55" s="86" t="n">
        <v>-7</v>
      </c>
      <c r="F55" s="85" t="n">
        <v>0</v>
      </c>
      <c r="G55" s="86" t="n">
        <v>6</v>
      </c>
      <c r="H55" s="86" t="n">
        <v>-6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6</v>
      </c>
      <c r="N55" s="86" t="n">
        <v>-6</v>
      </c>
      <c r="O55" s="85" t="n">
        <f aca="false">K55+H55+E55</f>
        <v>-19</v>
      </c>
      <c r="P55" s="87" t="n">
        <f aca="false">O55/(J55+G55+D55+1)</f>
        <v>-0.95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2</v>
      </c>
      <c r="E56" s="86" t="n">
        <v>-2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-4</v>
      </c>
      <c r="P56" s="87" t="n">
        <f aca="false">O56/(J56+G56+D56+1)</f>
        <v>-0.8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234</v>
      </c>
      <c r="E58" s="86" t="n">
        <v>-234</v>
      </c>
      <c r="F58" s="85" t="n">
        <v>0</v>
      </c>
      <c r="G58" s="86" t="n">
        <v>195</v>
      </c>
      <c r="H58" s="86" t="n">
        <v>-195</v>
      </c>
      <c r="I58" s="85" t="n">
        <v>0</v>
      </c>
      <c r="J58" s="86" t="n">
        <v>36</v>
      </c>
      <c r="K58" s="86" t="n">
        <v>-36</v>
      </c>
      <c r="L58" s="85" t="n">
        <v>0</v>
      </c>
      <c r="M58" s="86" t="n">
        <v>0</v>
      </c>
      <c r="N58" s="86" t="n">
        <v>0</v>
      </c>
      <c r="O58" s="85" t="n">
        <f aca="false">K58+H58+E58</f>
        <v>-465</v>
      </c>
      <c r="P58" s="87" t="n">
        <f aca="false">O58/(J58+G58+D58+1)</f>
        <v>-0.997854077253219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224</v>
      </c>
      <c r="E61" s="86" t="n">
        <v>-224</v>
      </c>
      <c r="F61" s="85" t="n">
        <v>0</v>
      </c>
      <c r="G61" s="86" t="n">
        <v>193</v>
      </c>
      <c r="H61" s="86" t="n">
        <v>-193</v>
      </c>
      <c r="I61" s="85" t="n">
        <v>0</v>
      </c>
      <c r="J61" s="86" t="n">
        <v>7</v>
      </c>
      <c r="K61" s="86" t="n">
        <v>-7</v>
      </c>
      <c r="L61" s="85" t="n">
        <v>0</v>
      </c>
      <c r="M61" s="86" t="n">
        <v>0</v>
      </c>
      <c r="N61" s="86" t="n">
        <v>0</v>
      </c>
      <c r="O61" s="85" t="n">
        <f aca="false">K61+H61+E61</f>
        <v>-424</v>
      </c>
      <c r="P61" s="87" t="n">
        <f aca="false">O61/(J61+G61+D61+1)</f>
        <v>-0.997647058823529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21</v>
      </c>
      <c r="E64" s="86" t="n">
        <v>-21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-21</v>
      </c>
      <c r="P64" s="87" t="n">
        <f aca="false">O64/(J64+G64+D64+1)</f>
        <v>-0.954545454545455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0</v>
      </c>
      <c r="N65" s="86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12434</v>
      </c>
      <c r="D66" s="86" t="n">
        <v>12982</v>
      </c>
      <c r="E66" s="86" t="n">
        <v>-548</v>
      </c>
      <c r="F66" s="85" t="n">
        <v>12348</v>
      </c>
      <c r="G66" s="86" t="n">
        <v>12065</v>
      </c>
      <c r="H66" s="86" t="n">
        <v>283</v>
      </c>
      <c r="I66" s="85" t="n">
        <v>12316</v>
      </c>
      <c r="J66" s="86" t="n">
        <v>10074</v>
      </c>
      <c r="K66" s="86" t="n">
        <v>2242</v>
      </c>
      <c r="L66" s="85" t="n">
        <v>12434</v>
      </c>
      <c r="M66" s="86" t="n">
        <v>11059</v>
      </c>
      <c r="N66" s="86" t="n">
        <v>1375</v>
      </c>
      <c r="O66" s="85" t="n">
        <f aca="false">K66+H66+E66</f>
        <v>1977</v>
      </c>
      <c r="P66" s="87" t="n">
        <f aca="false">O66/(J66+G66+D66+1)</f>
        <v>0.0562895051534651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0</v>
      </c>
      <c r="N71" s="86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500</v>
      </c>
      <c r="D72" s="86" t="n">
        <v>931</v>
      </c>
      <c r="E72" s="86" t="n">
        <v>-431</v>
      </c>
      <c r="F72" s="85" t="n">
        <v>0</v>
      </c>
      <c r="G72" s="86" t="n">
        <v>856</v>
      </c>
      <c r="H72" s="86" t="n">
        <v>-856</v>
      </c>
      <c r="I72" s="85" t="n">
        <v>0</v>
      </c>
      <c r="J72" s="86" t="n">
        <v>0</v>
      </c>
      <c r="K72" s="86" t="n">
        <v>0</v>
      </c>
      <c r="L72" s="85" t="n">
        <v>0</v>
      </c>
      <c r="M72" s="86" t="n">
        <v>0</v>
      </c>
      <c r="N72" s="86" t="n">
        <v>0</v>
      </c>
      <c r="O72" s="85" t="n">
        <f aca="false">K72+H72+E72</f>
        <v>-1287</v>
      </c>
      <c r="P72" s="87" t="n">
        <f aca="false">O72/(J72+G72+D72+1)</f>
        <v>-0.719798657718121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100</v>
      </c>
      <c r="D74" s="86" t="n">
        <v>157</v>
      </c>
      <c r="E74" s="86" t="n">
        <v>-57</v>
      </c>
      <c r="F74" s="85" t="n">
        <v>100</v>
      </c>
      <c r="G74" s="86" t="n">
        <v>144</v>
      </c>
      <c r="H74" s="86" t="n">
        <v>-44</v>
      </c>
      <c r="I74" s="85" t="n">
        <v>100</v>
      </c>
      <c r="J74" s="86" t="n">
        <v>147</v>
      </c>
      <c r="K74" s="86" t="n">
        <v>-47</v>
      </c>
      <c r="L74" s="85" t="n">
        <v>0</v>
      </c>
      <c r="M74" s="86" t="n">
        <v>166</v>
      </c>
      <c r="N74" s="86" t="n">
        <v>-166</v>
      </c>
      <c r="O74" s="85" t="n">
        <f aca="false">K74+H74+E74</f>
        <v>-148</v>
      </c>
      <c r="P74" s="87" t="n">
        <f aca="false">O74/(J74+G74+D74+1)</f>
        <v>-0.329621380846325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100</v>
      </c>
      <c r="D75" s="86" t="n">
        <v>0</v>
      </c>
      <c r="E75" s="86" t="n">
        <v>100</v>
      </c>
      <c r="F75" s="85" t="n">
        <v>100</v>
      </c>
      <c r="G75" s="86" t="n">
        <v>0</v>
      </c>
      <c r="H75" s="86" t="n">
        <v>100</v>
      </c>
      <c r="I75" s="85" t="n">
        <v>80</v>
      </c>
      <c r="J75" s="86" t="n">
        <v>0</v>
      </c>
      <c r="K75" s="86" t="n">
        <v>80</v>
      </c>
      <c r="L75" s="85" t="n">
        <v>40</v>
      </c>
      <c r="M75" s="86" t="n">
        <v>0</v>
      </c>
      <c r="N75" s="86" t="n">
        <v>40</v>
      </c>
      <c r="O75" s="85" t="n">
        <f aca="false">K75+H75+E75</f>
        <v>280</v>
      </c>
      <c r="P75" s="87" t="n">
        <f aca="false">O75/(J75+G75+D75+1)</f>
        <v>280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41</v>
      </c>
      <c r="E76" s="86" t="n">
        <v>-41</v>
      </c>
      <c r="F76" s="85" t="n">
        <v>0</v>
      </c>
      <c r="G76" s="86" t="n">
        <v>82</v>
      </c>
      <c r="H76" s="86" t="n">
        <v>-82</v>
      </c>
      <c r="I76" s="85" t="n">
        <v>0</v>
      </c>
      <c r="J76" s="86" t="n">
        <v>71</v>
      </c>
      <c r="K76" s="86" t="n">
        <v>-71</v>
      </c>
      <c r="L76" s="85" t="n">
        <v>0</v>
      </c>
      <c r="M76" s="86" t="n">
        <v>38</v>
      </c>
      <c r="N76" s="86" t="n">
        <v>-38</v>
      </c>
      <c r="O76" s="85" t="n">
        <f aca="false">K76+H76+E76</f>
        <v>-194</v>
      </c>
      <c r="P76" s="87" t="n">
        <f aca="false">O76/(J76+G76+D76+1)</f>
        <v>-0.994871794871795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143</v>
      </c>
      <c r="D77" s="86" t="n">
        <v>0</v>
      </c>
      <c r="E77" s="86" t="n">
        <v>143</v>
      </c>
      <c r="F77" s="85" t="n">
        <v>200</v>
      </c>
      <c r="G77" s="86" t="n">
        <v>0</v>
      </c>
      <c r="H77" s="86" t="n">
        <v>200</v>
      </c>
      <c r="I77" s="85" t="n">
        <v>200</v>
      </c>
      <c r="J77" s="86" t="n">
        <v>0</v>
      </c>
      <c r="K77" s="86" t="n">
        <v>200</v>
      </c>
      <c r="L77" s="85" t="n">
        <v>200</v>
      </c>
      <c r="M77" s="86" t="n">
        <v>0</v>
      </c>
      <c r="N77" s="86" t="n">
        <v>200</v>
      </c>
      <c r="O77" s="85" t="n">
        <f aca="false">K77+H77+E77</f>
        <v>543</v>
      </c>
      <c r="P77" s="87" t="n">
        <f aca="false">O77/(J77+G77+D77+1)</f>
        <v>543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512</v>
      </c>
      <c r="B78" s="77" t="s">
        <v>17</v>
      </c>
      <c r="C78" s="85" t="n">
        <v>0</v>
      </c>
      <c r="D78" s="86" t="n">
        <v>3162</v>
      </c>
      <c r="E78" s="86" t="n">
        <v>-3162</v>
      </c>
      <c r="F78" s="85"/>
      <c r="G78" s="86"/>
      <c r="H78" s="86"/>
      <c r="I78" s="85"/>
      <c r="J78" s="86"/>
      <c r="K78" s="86"/>
      <c r="L78" s="85"/>
      <c r="M78" s="86"/>
      <c r="N78" s="86"/>
      <c r="O78" s="85" t="n">
        <f aca="false">K78+H78+E78</f>
        <v>-3162</v>
      </c>
      <c r="P78" s="87" t="n">
        <f aca="false">O78/(J78+G78+D78+1)</f>
        <v>-0.99968384445147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535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536</v>
      </c>
      <c r="B80" s="77" t="s">
        <v>17</v>
      </c>
      <c r="C80" s="85" t="n">
        <v>0</v>
      </c>
      <c r="D80" s="86" t="n">
        <v>0</v>
      </c>
      <c r="E80" s="86" t="n">
        <v>0</v>
      </c>
      <c r="F80" s="85" t="n">
        <v>0</v>
      </c>
      <c r="G80" s="86" t="n">
        <v>0</v>
      </c>
      <c r="H80" s="86" t="n">
        <v>0</v>
      </c>
      <c r="I80" s="85" t="n">
        <v>0</v>
      </c>
      <c r="J80" s="86" t="n">
        <v>0</v>
      </c>
      <c r="K80" s="86" t="n">
        <v>0</v>
      </c>
      <c r="L80" s="85" t="n">
        <v>0</v>
      </c>
      <c r="M80" s="86" t="n">
        <v>0</v>
      </c>
      <c r="N80" s="86" t="n">
        <v>0</v>
      </c>
      <c r="O80" s="85" t="n">
        <f aca="false">K80+H80+E80</f>
        <v>0</v>
      </c>
      <c r="P80" s="87" t="n">
        <f aca="false">O80/(J80+G80+D80+1)</f>
        <v>0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543</v>
      </c>
      <c r="B81" s="77" t="s">
        <v>17</v>
      </c>
      <c r="C81" s="85" t="n">
        <v>0</v>
      </c>
      <c r="D81" s="86" t="n">
        <v>528</v>
      </c>
      <c r="E81" s="86" t="n">
        <v>-528</v>
      </c>
      <c r="F81" s="85" t="n">
        <v>800</v>
      </c>
      <c r="G81" s="86" t="n">
        <v>484</v>
      </c>
      <c r="H81" s="86" t="n">
        <v>316</v>
      </c>
      <c r="I81" s="85" t="n">
        <v>0</v>
      </c>
      <c r="J81" s="86" t="n">
        <v>133</v>
      </c>
      <c r="K81" s="86" t="n">
        <v>-133</v>
      </c>
      <c r="L81" s="85" t="n">
        <v>0</v>
      </c>
      <c r="M81" s="86" t="n">
        <v>59</v>
      </c>
      <c r="N81" s="86" t="n">
        <v>-59</v>
      </c>
      <c r="O81" s="85" t="n">
        <f aca="false">K81+H81+E81</f>
        <v>-345</v>
      </c>
      <c r="P81" s="87" t="n">
        <f aca="false">O81/(J81+G81+D81+1)</f>
        <v>-0.301047120418848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544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545</v>
      </c>
      <c r="B83" s="77" t="s">
        <v>17</v>
      </c>
      <c r="C83" s="85" t="n">
        <v>0</v>
      </c>
      <c r="D83" s="86" t="n">
        <v>0</v>
      </c>
      <c r="E83" s="86" t="n">
        <v>0</v>
      </c>
      <c r="F83" s="85" t="n">
        <v>0</v>
      </c>
      <c r="G83" s="86" t="n">
        <v>0</v>
      </c>
      <c r="H83" s="86" t="n">
        <v>0</v>
      </c>
      <c r="I83" s="85" t="n">
        <v>0</v>
      </c>
      <c r="J83" s="86" t="n">
        <v>0</v>
      </c>
      <c r="K83" s="86" t="n">
        <v>0</v>
      </c>
      <c r="L83" s="85" t="n">
        <v>0</v>
      </c>
      <c r="M83" s="86" t="n">
        <v>0</v>
      </c>
      <c r="N83" s="86" t="n">
        <v>0</v>
      </c>
      <c r="O83" s="85" t="n">
        <f aca="false">K83+H83+E83</f>
        <v>0</v>
      </c>
      <c r="P83" s="87" t="n">
        <f aca="false">O83/(J83+G83+D83+1)</f>
        <v>0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572</v>
      </c>
      <c r="B84" s="77" t="s">
        <v>17</v>
      </c>
      <c r="C84" s="85" t="n">
        <v>0</v>
      </c>
      <c r="D84" s="86" t="n">
        <v>75</v>
      </c>
      <c r="E84" s="86" t="n">
        <v>-75</v>
      </c>
      <c r="F84" s="85" t="n">
        <v>0</v>
      </c>
      <c r="G84" s="86" t="n">
        <v>75</v>
      </c>
      <c r="H84" s="86" t="n">
        <v>-75</v>
      </c>
      <c r="I84" s="85" t="n">
        <v>0</v>
      </c>
      <c r="J84" s="86" t="n">
        <v>75</v>
      </c>
      <c r="K84" s="86" t="n">
        <v>-75</v>
      </c>
      <c r="L84" s="85" t="n">
        <v>0</v>
      </c>
      <c r="M84" s="86" t="n">
        <v>75</v>
      </c>
      <c r="N84" s="86" t="n">
        <v>-75</v>
      </c>
      <c r="O84" s="85" t="n">
        <f aca="false">K84+H84+E84</f>
        <v>-225</v>
      </c>
      <c r="P84" s="87" t="n">
        <f aca="false">O84/(J84+G84+D84+1)</f>
        <v>-0.995575221238938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635</v>
      </c>
      <c r="B85" s="77" t="s">
        <v>17</v>
      </c>
      <c r="C85" s="85" t="n">
        <v>255</v>
      </c>
      <c r="D85" s="86" t="n">
        <v>791</v>
      </c>
      <c r="E85" s="86" t="n">
        <v>-536</v>
      </c>
      <c r="F85" s="85" t="n">
        <v>1000</v>
      </c>
      <c r="G85" s="86" t="n">
        <v>805</v>
      </c>
      <c r="H85" s="86" t="n">
        <v>195</v>
      </c>
      <c r="I85" s="85" t="n">
        <v>900</v>
      </c>
      <c r="J85" s="86" t="n">
        <v>871</v>
      </c>
      <c r="K85" s="86" t="n">
        <v>29</v>
      </c>
      <c r="L85" s="85" t="n">
        <v>800</v>
      </c>
      <c r="M85" s="86" t="n">
        <v>714</v>
      </c>
      <c r="N85" s="86" t="n">
        <v>86</v>
      </c>
      <c r="O85" s="85" t="n">
        <f aca="false">K85+H85+E85</f>
        <v>-312</v>
      </c>
      <c r="P85" s="87" t="n">
        <f aca="false">O85/(J85+G85+D85+1)</f>
        <v>-0.126418152350081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650</v>
      </c>
      <c r="B86" s="77" t="s">
        <v>17</v>
      </c>
      <c r="C86" s="85" t="n">
        <v>0</v>
      </c>
      <c r="D86" s="86" t="n">
        <v>0</v>
      </c>
      <c r="E86" s="86" t="n">
        <v>0</v>
      </c>
      <c r="F86" s="85" t="n">
        <v>0</v>
      </c>
      <c r="G86" s="86" t="n">
        <v>0</v>
      </c>
      <c r="H86" s="86" t="n">
        <v>0</v>
      </c>
      <c r="I86" s="85" t="n">
        <v>0</v>
      </c>
      <c r="J86" s="86" t="n">
        <v>0</v>
      </c>
      <c r="K86" s="86" t="n">
        <v>0</v>
      </c>
      <c r="L86" s="85" t="n">
        <v>0</v>
      </c>
      <c r="M86" s="86" t="n">
        <v>0</v>
      </c>
      <c r="N86" s="86" t="n">
        <v>0</v>
      </c>
      <c r="O86" s="85" t="n">
        <f aca="false">K86+H86+E86</f>
        <v>0</v>
      </c>
      <c r="P86" s="87" t="n">
        <f aca="false">O86/(J86+G86+D86+1)</f>
        <v>0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654</v>
      </c>
      <c r="B87" s="77" t="s">
        <v>17</v>
      </c>
      <c r="C87" s="85" t="n">
        <v>200</v>
      </c>
      <c r="D87" s="86" t="n">
        <v>379</v>
      </c>
      <c r="E87" s="86" t="n">
        <v>-179</v>
      </c>
      <c r="F87" s="85" t="n">
        <v>255</v>
      </c>
      <c r="G87" s="86" t="n">
        <v>358</v>
      </c>
      <c r="H87" s="86" t="n">
        <v>-103</v>
      </c>
      <c r="I87" s="85" t="n">
        <v>430</v>
      </c>
      <c r="J87" s="86" t="n">
        <v>463</v>
      </c>
      <c r="K87" s="86" t="n">
        <v>-33</v>
      </c>
      <c r="L87" s="85" t="n">
        <v>524</v>
      </c>
      <c r="M87" s="86" t="n">
        <v>587</v>
      </c>
      <c r="N87" s="86" t="n">
        <v>-63</v>
      </c>
      <c r="O87" s="85" t="n">
        <f aca="false">K87+H87+E87</f>
        <v>-315</v>
      </c>
      <c r="P87" s="87" t="n">
        <f aca="false">O87/(J87+G87+D87+1)</f>
        <v>-0.262281432139883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713</v>
      </c>
      <c r="B88" s="77" t="s">
        <v>17</v>
      </c>
      <c r="C88" s="85" t="n">
        <v>0</v>
      </c>
      <c r="D88" s="86" t="n">
        <v>15</v>
      </c>
      <c r="E88" s="86" t="n">
        <v>-15</v>
      </c>
      <c r="F88" s="85" t="n">
        <v>0</v>
      </c>
      <c r="G88" s="86" t="n">
        <v>15</v>
      </c>
      <c r="H88" s="86" t="n">
        <v>-15</v>
      </c>
      <c r="I88" s="85" t="n">
        <v>0</v>
      </c>
      <c r="J88" s="86" t="n">
        <v>15</v>
      </c>
      <c r="K88" s="86" t="n">
        <v>-15</v>
      </c>
      <c r="L88" s="85" t="n">
        <v>0</v>
      </c>
      <c r="M88" s="86" t="n">
        <v>15</v>
      </c>
      <c r="N88" s="86" t="n">
        <v>-15</v>
      </c>
      <c r="O88" s="85" t="n">
        <f aca="false">K88+H88+E88</f>
        <v>-45</v>
      </c>
      <c r="P88" s="87" t="n">
        <f aca="false">O88/(J88+G88+D88+1)</f>
        <v>-0.978260869565217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755</v>
      </c>
      <c r="B89" s="77" t="s">
        <v>17</v>
      </c>
      <c r="C89" s="85" t="n">
        <v>70</v>
      </c>
      <c r="D89" s="86" t="n">
        <v>79</v>
      </c>
      <c r="E89" s="86" t="n">
        <v>-9</v>
      </c>
      <c r="F89" s="85" t="n">
        <v>70</v>
      </c>
      <c r="G89" s="86" t="n">
        <v>79</v>
      </c>
      <c r="H89" s="86" t="n">
        <v>-9</v>
      </c>
      <c r="I89" s="85" t="n">
        <v>70</v>
      </c>
      <c r="J89" s="86" t="n">
        <v>79</v>
      </c>
      <c r="K89" s="86" t="n">
        <v>-9</v>
      </c>
      <c r="L89" s="85" t="n">
        <v>66</v>
      </c>
      <c r="M89" s="86" t="n">
        <v>79</v>
      </c>
      <c r="N89" s="86" t="n">
        <v>-13</v>
      </c>
      <c r="O89" s="85" t="n">
        <f aca="false">K89+H89+E89</f>
        <v>-27</v>
      </c>
      <c r="P89" s="87" t="n">
        <f aca="false">O89/(J89+G89+D89+1)</f>
        <v>-0.113445378151261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779</v>
      </c>
      <c r="B90" s="77" t="s">
        <v>17</v>
      </c>
      <c r="C90" s="85" t="n">
        <v>800</v>
      </c>
      <c r="D90" s="86" t="n">
        <v>1074</v>
      </c>
      <c r="E90" s="86" t="n">
        <v>-274</v>
      </c>
      <c r="F90" s="85" t="n">
        <v>792</v>
      </c>
      <c r="G90" s="86" t="n">
        <v>321</v>
      </c>
      <c r="H90" s="86" t="n">
        <v>471</v>
      </c>
      <c r="I90" s="85" t="n">
        <v>798</v>
      </c>
      <c r="J90" s="86" t="n">
        <v>0</v>
      </c>
      <c r="K90" s="86" t="n">
        <v>798</v>
      </c>
      <c r="L90" s="85" t="n">
        <v>800</v>
      </c>
      <c r="M90" s="86" t="n">
        <v>0</v>
      </c>
      <c r="N90" s="86" t="n">
        <v>800</v>
      </c>
      <c r="O90" s="85" t="n">
        <f aca="false">K90+H90+E90</f>
        <v>995</v>
      </c>
      <c r="P90" s="87" t="n">
        <f aca="false">O90/(J90+G90+D90+1)</f>
        <v>0.712750716332378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X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858</v>
      </c>
      <c r="B91" s="77" t="s">
        <v>17</v>
      </c>
      <c r="C91" s="85" t="n">
        <v>1070</v>
      </c>
      <c r="D91" s="86" t="n">
        <v>1114</v>
      </c>
      <c r="E91" s="86" t="n">
        <v>-44</v>
      </c>
      <c r="F91" s="85" t="n">
        <v>1100</v>
      </c>
      <c r="G91" s="86" t="n">
        <v>1072</v>
      </c>
      <c r="H91" s="86" t="n">
        <v>28</v>
      </c>
      <c r="I91" s="85" t="n">
        <v>0</v>
      </c>
      <c r="J91" s="86" t="n">
        <v>7</v>
      </c>
      <c r="K91" s="86" t="n">
        <v>-7</v>
      </c>
      <c r="L91" s="85" t="n">
        <v>0</v>
      </c>
      <c r="M91" s="86" t="n">
        <v>0</v>
      </c>
      <c r="N91" s="86" t="n">
        <v>0</v>
      </c>
      <c r="O91" s="85" t="n">
        <f aca="false">K91+H91+E91</f>
        <v>-23</v>
      </c>
      <c r="P91" s="87" t="n">
        <f aca="false">O91/(J91+G91+D91+1)</f>
        <v>-0.0104831358249772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877</v>
      </c>
      <c r="B92" s="77" t="s">
        <v>17</v>
      </c>
      <c r="C92" s="85" t="n">
        <v>0</v>
      </c>
      <c r="D92" s="86" t="n">
        <v>145</v>
      </c>
      <c r="E92" s="86" t="n">
        <v>-145</v>
      </c>
      <c r="F92" s="85" t="n">
        <v>0</v>
      </c>
      <c r="G92" s="86" t="n">
        <v>145</v>
      </c>
      <c r="H92" s="86" t="n">
        <v>-145</v>
      </c>
      <c r="I92" s="85" t="n">
        <v>0</v>
      </c>
      <c r="J92" s="86" t="n">
        <v>25</v>
      </c>
      <c r="K92" s="86" t="n">
        <v>-25</v>
      </c>
      <c r="L92" s="85" t="n">
        <v>0</v>
      </c>
      <c r="M92" s="86" t="n">
        <v>7</v>
      </c>
      <c r="N92" s="86" t="n">
        <v>-7</v>
      </c>
      <c r="O92" s="85" t="n">
        <f aca="false">K92+H92+E92</f>
        <v>-315</v>
      </c>
      <c r="P92" s="87" t="n">
        <f aca="false">O92/(J92+G92+D92+1)</f>
        <v>-0.996835443037975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886</v>
      </c>
      <c r="B93" s="77" t="s">
        <v>17</v>
      </c>
      <c r="C93" s="85" t="n">
        <v>175</v>
      </c>
      <c r="D93" s="86" t="n">
        <v>429</v>
      </c>
      <c r="E93" s="86" t="n">
        <v>-254</v>
      </c>
      <c r="F93" s="85" t="n">
        <v>175</v>
      </c>
      <c r="G93" s="86" t="n">
        <v>646</v>
      </c>
      <c r="H93" s="86" t="n">
        <v>-471</v>
      </c>
      <c r="I93" s="85" t="n">
        <v>170</v>
      </c>
      <c r="J93" s="86" t="n">
        <v>228</v>
      </c>
      <c r="K93" s="86" t="n">
        <v>-58</v>
      </c>
      <c r="L93" s="85" t="n">
        <v>200</v>
      </c>
      <c r="M93" s="86" t="n">
        <v>0</v>
      </c>
      <c r="N93" s="86" t="n">
        <v>200</v>
      </c>
      <c r="O93" s="85" t="n">
        <f aca="false">K93+H93+E93</f>
        <v>-783</v>
      </c>
      <c r="P93" s="87" t="n">
        <f aca="false">O93/(J93+G93+D93+1)</f>
        <v>-0.600460122699387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915</v>
      </c>
      <c r="B94" s="77" t="s">
        <v>17</v>
      </c>
      <c r="C94" s="85" t="n">
        <v>0</v>
      </c>
      <c r="D94" s="86" t="n">
        <v>0</v>
      </c>
      <c r="E94" s="86" t="n">
        <v>0</v>
      </c>
      <c r="F94" s="85" t="n">
        <v>0</v>
      </c>
      <c r="G94" s="86" t="n">
        <v>0</v>
      </c>
      <c r="H94" s="86" t="n">
        <v>0</v>
      </c>
      <c r="I94" s="85" t="n">
        <v>0</v>
      </c>
      <c r="J94" s="86" t="n">
        <v>0</v>
      </c>
      <c r="K94" s="86" t="n">
        <v>0</v>
      </c>
      <c r="L94" s="85" t="n">
        <v>0</v>
      </c>
      <c r="M94" s="86" t="n">
        <v>0</v>
      </c>
      <c r="N94" s="86" t="n">
        <v>0</v>
      </c>
      <c r="O94" s="85" t="n">
        <f aca="false">K94+H94+E94</f>
        <v>0</v>
      </c>
      <c r="P94" s="87" t="n">
        <f aca="false">O94/(J94+G94+D94+1)</f>
        <v>0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944</v>
      </c>
      <c r="B95" s="77" t="s">
        <v>17</v>
      </c>
      <c r="C95" s="85" t="n">
        <v>200</v>
      </c>
      <c r="D95" s="86" t="n">
        <v>229</v>
      </c>
      <c r="E95" s="86" t="n">
        <v>-29</v>
      </c>
      <c r="F95" s="85" t="n">
        <v>200</v>
      </c>
      <c r="G95" s="86" t="n">
        <v>223</v>
      </c>
      <c r="H95" s="86" t="n">
        <v>-23</v>
      </c>
      <c r="I95" s="85" t="n">
        <v>250</v>
      </c>
      <c r="J95" s="86" t="n">
        <v>61</v>
      </c>
      <c r="K95" s="86" t="n">
        <v>189</v>
      </c>
      <c r="L95" s="85" t="n">
        <v>200</v>
      </c>
      <c r="M95" s="86" t="n">
        <v>42</v>
      </c>
      <c r="N95" s="86" t="n">
        <v>158</v>
      </c>
      <c r="O95" s="85" t="n">
        <f aca="false">K95+H95+E95</f>
        <v>137</v>
      </c>
      <c r="P95" s="87" t="n">
        <f aca="false">O95/(J95+G95+D95+1)</f>
        <v>0.266536964980545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X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949</v>
      </c>
      <c r="B96" s="77" t="s">
        <v>17</v>
      </c>
      <c r="C96" s="85" t="n">
        <v>100</v>
      </c>
      <c r="D96" s="86" t="n">
        <v>74</v>
      </c>
      <c r="E96" s="86" t="n">
        <v>26</v>
      </c>
      <c r="F96" s="85" t="n">
        <v>100</v>
      </c>
      <c r="G96" s="86" t="n">
        <v>0</v>
      </c>
      <c r="H96" s="86" t="n">
        <v>100</v>
      </c>
      <c r="I96" s="85" t="n">
        <v>0</v>
      </c>
      <c r="J96" s="86" t="n">
        <v>29</v>
      </c>
      <c r="K96" s="86" t="n">
        <v>-29</v>
      </c>
      <c r="L96" s="85" t="n">
        <v>0</v>
      </c>
      <c r="M96" s="86" t="n">
        <v>0</v>
      </c>
      <c r="N96" s="86" t="n">
        <v>0</v>
      </c>
      <c r="O96" s="85" t="n">
        <f aca="false">K96+H96+E96</f>
        <v>97</v>
      </c>
      <c r="P96" s="87" t="n">
        <f aca="false">O96/(J96+G96+D96+1)</f>
        <v>0.932692307692308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X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995</v>
      </c>
      <c r="B97" s="77" t="s">
        <v>17</v>
      </c>
      <c r="C97" s="85" t="n">
        <v>900</v>
      </c>
      <c r="D97" s="86" t="n">
        <v>1384</v>
      </c>
      <c r="E97" s="86" t="n">
        <v>-484</v>
      </c>
      <c r="F97" s="85" t="n">
        <v>1000</v>
      </c>
      <c r="G97" s="86" t="n">
        <v>803</v>
      </c>
      <c r="H97" s="86" t="n">
        <v>197</v>
      </c>
      <c r="I97" s="85" t="n">
        <v>0</v>
      </c>
      <c r="J97" s="86" t="n">
        <v>0</v>
      </c>
      <c r="K97" s="86" t="n">
        <v>0</v>
      </c>
      <c r="L97" s="85" t="n">
        <v>0</v>
      </c>
      <c r="M97" s="86" t="n">
        <v>31</v>
      </c>
      <c r="N97" s="86" t="n">
        <v>-31</v>
      </c>
      <c r="O97" s="85" t="n">
        <f aca="false">K97+H97+E97</f>
        <v>-287</v>
      </c>
      <c r="P97" s="87" t="n">
        <f aca="false">O97/(J97+G97+D97+1)</f>
        <v>-0.131170018281536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1011</v>
      </c>
      <c r="B98" s="77" t="s">
        <v>17</v>
      </c>
      <c r="C98" s="85" t="n">
        <v>1000</v>
      </c>
      <c r="D98" s="86" t="n">
        <v>1211</v>
      </c>
      <c r="E98" s="86" t="n">
        <v>-211</v>
      </c>
      <c r="F98" s="85" t="n">
        <v>800</v>
      </c>
      <c r="G98" s="86" t="n">
        <v>590</v>
      </c>
      <c r="H98" s="86" t="n">
        <v>210</v>
      </c>
      <c r="I98" s="85" t="n">
        <v>0</v>
      </c>
      <c r="J98" s="86" t="n">
        <v>355</v>
      </c>
      <c r="K98" s="86" t="n">
        <v>-355</v>
      </c>
      <c r="L98" s="85" t="n">
        <v>0</v>
      </c>
      <c r="M98" s="86" t="n">
        <v>45</v>
      </c>
      <c r="N98" s="86" t="n">
        <v>-45</v>
      </c>
      <c r="O98" s="85" t="n">
        <f aca="false">K98+H98+E98</f>
        <v>-356</v>
      </c>
      <c r="P98" s="87" t="n">
        <f aca="false">O98/(J98+G98+D98+1)</f>
        <v>-0.165044042651831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1015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5328</v>
      </c>
      <c r="B100" s="77" t="s">
        <v>17</v>
      </c>
      <c r="C100" s="85" t="n">
        <v>0</v>
      </c>
      <c r="D100" s="86" t="n">
        <v>0</v>
      </c>
      <c r="E100" s="86" t="n">
        <v>0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0</v>
      </c>
      <c r="P100" s="87" t="n">
        <f aca="false">O100/(J100+G100+D100+1)</f>
        <v>0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5361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6050</v>
      </c>
      <c r="H101" s="86" t="n">
        <v>-6050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-6050</v>
      </c>
      <c r="P101" s="87" t="n">
        <f aca="false">O101/(J101+G101+D101+1)</f>
        <v>-0.999834738059825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6063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6583</v>
      </c>
      <c r="B103" s="77" t="s">
        <v>17</v>
      </c>
      <c r="C103" s="85" t="n">
        <v>0</v>
      </c>
      <c r="D103" s="86" t="n">
        <v>0</v>
      </c>
      <c r="E103" s="86" t="n">
        <v>0</v>
      </c>
      <c r="F103" s="85" t="n">
        <v>0</v>
      </c>
      <c r="G103" s="86" t="n">
        <v>0</v>
      </c>
      <c r="H103" s="86" t="n">
        <v>0</v>
      </c>
      <c r="I103" s="85" t="n">
        <v>0</v>
      </c>
      <c r="J103" s="86" t="n">
        <v>0</v>
      </c>
      <c r="K103" s="86" t="n">
        <v>0</v>
      </c>
      <c r="L103" s="85" t="n">
        <v>0</v>
      </c>
      <c r="M103" s="86" t="n">
        <v>0</v>
      </c>
      <c r="N103" s="86" t="n">
        <v>0</v>
      </c>
      <c r="O103" s="85" t="n">
        <f aca="false">K103+H103+E103</f>
        <v>0</v>
      </c>
      <c r="P103" s="87" t="n">
        <f aca="false">O103/(J103+G103+D103+1)</f>
        <v>0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7602</v>
      </c>
      <c r="B104" s="77" t="s">
        <v>17</v>
      </c>
      <c r="C104" s="85" t="n">
        <v>48511</v>
      </c>
      <c r="D104" s="86" t="n">
        <v>46016</v>
      </c>
      <c r="E104" s="86" t="n">
        <v>2495</v>
      </c>
      <c r="F104" s="85" t="n">
        <v>48070</v>
      </c>
      <c r="G104" s="86" t="n">
        <v>44336</v>
      </c>
      <c r="H104" s="86" t="n">
        <v>3734</v>
      </c>
      <c r="I104" s="85" t="n">
        <v>39921</v>
      </c>
      <c r="J104" s="86" t="n">
        <v>6795</v>
      </c>
      <c r="K104" s="86" t="n">
        <v>33126</v>
      </c>
      <c r="L104" s="85" t="n">
        <v>37000</v>
      </c>
      <c r="M104" s="86" t="n">
        <v>40654</v>
      </c>
      <c r="N104" s="86" t="n">
        <v>-3654</v>
      </c>
      <c r="O104" s="85" t="n">
        <f aca="false">K104+H104+E104</f>
        <v>39355</v>
      </c>
      <c r="P104" s="87" t="n">
        <f aca="false">O104/(J104+G104+D104+1)</f>
        <v>0.405103553341294</v>
      </c>
      <c r="Q104" s="88"/>
      <c r="R104" s="89" t="s">
        <v>44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X</v>
      </c>
      <c r="U104" s="116" t="str">
        <f aca="false">IF($C$4="High Inventory",IF(AND($O104&gt;=0,$P104&gt;=Summary!$C$150),"X"," "),IF(AND($O104&lt;=0,$P104&lt;=-Summary!$C$150),"X"," "))</f>
        <v>X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7604</v>
      </c>
      <c r="B105" s="77" t="s">
        <v>17</v>
      </c>
      <c r="C105" s="85" t="n">
        <v>41001</v>
      </c>
      <c r="D105" s="86" t="n">
        <v>45358</v>
      </c>
      <c r="E105" s="86" t="n">
        <v>-4357</v>
      </c>
      <c r="F105" s="85" t="n">
        <v>19303</v>
      </c>
      <c r="G105" s="86" t="n">
        <v>43375</v>
      </c>
      <c r="H105" s="86" t="n">
        <v>-24072</v>
      </c>
      <c r="I105" s="85" t="n">
        <v>50808</v>
      </c>
      <c r="J105" s="86" t="n">
        <v>47184</v>
      </c>
      <c r="K105" s="86" t="n">
        <v>3624</v>
      </c>
      <c r="L105" s="85" t="n">
        <v>56583</v>
      </c>
      <c r="M105" s="86" t="n">
        <v>48244</v>
      </c>
      <c r="N105" s="86" t="n">
        <v>8339</v>
      </c>
      <c r="O105" s="85" t="n">
        <f aca="false">K105+H105+E105</f>
        <v>-24805</v>
      </c>
      <c r="P105" s="87" t="n">
        <f aca="false">O105/(J105+G105+D105+1)</f>
        <v>-0.182499742491797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7610</v>
      </c>
      <c r="B106" s="77" t="s">
        <v>17</v>
      </c>
      <c r="C106" s="85" t="n">
        <v>0</v>
      </c>
      <c r="D106" s="86" t="n">
        <v>0</v>
      </c>
      <c r="E106" s="86" t="n">
        <v>0</v>
      </c>
      <c r="F106" s="85" t="n">
        <v>0</v>
      </c>
      <c r="G106" s="86" t="n">
        <v>0</v>
      </c>
      <c r="H106" s="86" t="n">
        <v>0</v>
      </c>
      <c r="I106" s="85" t="n">
        <v>0</v>
      </c>
      <c r="J106" s="86" t="n">
        <v>0</v>
      </c>
      <c r="K106" s="86" t="n">
        <v>0</v>
      </c>
      <c r="L106" s="85" t="n">
        <v>0</v>
      </c>
      <c r="M106" s="86" t="n">
        <v>0</v>
      </c>
      <c r="N106" s="86" t="n">
        <v>0</v>
      </c>
      <c r="O106" s="85" t="n">
        <f aca="false">K106+H106+E106</f>
        <v>0</v>
      </c>
      <c r="P106" s="87" t="n">
        <f aca="false">O106/(J106+G106+D106+1)</f>
        <v>0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8217</v>
      </c>
      <c r="B107" s="77" t="s">
        <v>17</v>
      </c>
      <c r="C107" s="85" t="n">
        <v>0</v>
      </c>
      <c r="D107" s="86" t="n">
        <v>81</v>
      </c>
      <c r="E107" s="86" t="n">
        <v>-81</v>
      </c>
      <c r="F107" s="85" t="n">
        <v>0</v>
      </c>
      <c r="G107" s="86" t="n">
        <v>94</v>
      </c>
      <c r="H107" s="86" t="n">
        <v>-94</v>
      </c>
      <c r="I107" s="85" t="n">
        <v>0</v>
      </c>
      <c r="J107" s="86" t="n">
        <v>108</v>
      </c>
      <c r="K107" s="86" t="n">
        <v>-108</v>
      </c>
      <c r="L107" s="85" t="n">
        <v>0</v>
      </c>
      <c r="M107" s="86" t="n">
        <v>101</v>
      </c>
      <c r="N107" s="86" t="n">
        <v>-101</v>
      </c>
      <c r="O107" s="85" t="n">
        <f aca="false">K107+H107+E107</f>
        <v>-283</v>
      </c>
      <c r="P107" s="87" t="n">
        <f aca="false">O107/(J107+G107+D107+1)</f>
        <v>-0.996478873239437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8556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8576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8577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8578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8579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8580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8916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1</v>
      </c>
      <c r="K114" s="86" t="n">
        <v>-1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-1</v>
      </c>
      <c r="P114" s="87" t="n">
        <f aca="false">O114/(J114+G114+D114+1)</f>
        <v>-0.5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10556</v>
      </c>
      <c r="B115" s="77" t="s">
        <v>17</v>
      </c>
      <c r="C115" s="85" t="n">
        <v>0</v>
      </c>
      <c r="D115" s="86" t="n">
        <v>0</v>
      </c>
      <c r="E115" s="86" t="n">
        <v>0</v>
      </c>
      <c r="F115" s="85" t="n">
        <v>0</v>
      </c>
      <c r="G115" s="86" t="n">
        <v>0</v>
      </c>
      <c r="H115" s="86" t="n">
        <v>0</v>
      </c>
      <c r="I115" s="85" t="n">
        <v>0</v>
      </c>
      <c r="J115" s="86" t="n">
        <v>0</v>
      </c>
      <c r="K115" s="86" t="n">
        <v>0</v>
      </c>
      <c r="L115" s="85" t="n">
        <v>0</v>
      </c>
      <c r="M115" s="86" t="n">
        <v>0</v>
      </c>
      <c r="N115" s="86" t="n">
        <v>0</v>
      </c>
      <c r="O115" s="85" t="n">
        <f aca="false">K115+H115+E115</f>
        <v>0</v>
      </c>
      <c r="P115" s="87" t="n">
        <f aca="false">O115/(J115+G115+D115+1)</f>
        <v>0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13556</v>
      </c>
      <c r="B116" s="77" t="s">
        <v>17</v>
      </c>
      <c r="C116" s="85" t="n">
        <v>50</v>
      </c>
      <c r="D116" s="86" t="n">
        <v>0</v>
      </c>
      <c r="E116" s="86" t="n">
        <v>50</v>
      </c>
      <c r="F116" s="85" t="n">
        <v>50</v>
      </c>
      <c r="G116" s="86" t="n">
        <v>0</v>
      </c>
      <c r="H116" s="86" t="n">
        <v>50</v>
      </c>
      <c r="I116" s="85" t="n">
        <v>50</v>
      </c>
      <c r="J116" s="86" t="n">
        <v>0</v>
      </c>
      <c r="K116" s="86" t="n">
        <v>50</v>
      </c>
      <c r="L116" s="85" t="n">
        <v>50</v>
      </c>
      <c r="M116" s="86" t="n">
        <v>10</v>
      </c>
      <c r="N116" s="86" t="n">
        <v>40</v>
      </c>
      <c r="O116" s="85" t="n">
        <f aca="false">K116+H116+E116</f>
        <v>150</v>
      </c>
      <c r="P116" s="87" t="n">
        <f aca="false">O116/(J116+G116+D116+1)</f>
        <v>150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X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18287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18586</v>
      </c>
      <c r="B118" s="77" t="s">
        <v>17</v>
      </c>
      <c r="C118" s="85" t="n">
        <v>0</v>
      </c>
      <c r="D118" s="86" t="n">
        <v>0</v>
      </c>
      <c r="E118" s="86" t="n">
        <v>0</v>
      </c>
      <c r="F118" s="85" t="n">
        <v>0</v>
      </c>
      <c r="G118" s="86" t="n">
        <v>0</v>
      </c>
      <c r="H118" s="86" t="n">
        <v>0</v>
      </c>
      <c r="I118" s="85" t="n">
        <v>0</v>
      </c>
      <c r="J118" s="86" t="n">
        <v>0</v>
      </c>
      <c r="K118" s="86" t="n">
        <v>0</v>
      </c>
      <c r="L118" s="85" t="n">
        <v>0</v>
      </c>
      <c r="M118" s="86" t="n">
        <v>0</v>
      </c>
      <c r="N118" s="86" t="n">
        <v>0</v>
      </c>
      <c r="O118" s="85" t="n">
        <f aca="false">K118+H118+E118</f>
        <v>0</v>
      </c>
      <c r="P118" s="87" t="n">
        <f aca="false">O118/(J118+G118+D118+1)</f>
        <v>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19307</v>
      </c>
      <c r="B119" s="77" t="s">
        <v>17</v>
      </c>
      <c r="C119" s="85" t="n">
        <v>100</v>
      </c>
      <c r="D119" s="86" t="n">
        <v>445</v>
      </c>
      <c r="E119" s="86" t="n">
        <v>-345</v>
      </c>
      <c r="F119" s="85" t="n">
        <v>100</v>
      </c>
      <c r="G119" s="86" t="n">
        <v>220</v>
      </c>
      <c r="H119" s="86" t="n">
        <v>-120</v>
      </c>
      <c r="I119" s="85" t="n">
        <v>0</v>
      </c>
      <c r="J119" s="86" t="n">
        <v>0</v>
      </c>
      <c r="K119" s="86" t="n">
        <v>0</v>
      </c>
      <c r="L119" s="85" t="n">
        <v>0</v>
      </c>
      <c r="M119" s="86" t="n">
        <v>0</v>
      </c>
      <c r="N119" s="86" t="n">
        <v>0</v>
      </c>
      <c r="O119" s="85" t="n">
        <f aca="false">K119+H119+E119</f>
        <v>-465</v>
      </c>
      <c r="P119" s="87" t="n">
        <f aca="false">O119/(J119+G119+D119+1)</f>
        <v>-0.698198198198198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26669</v>
      </c>
      <c r="B120" s="77" t="s">
        <v>17</v>
      </c>
      <c r="C120" s="85" t="n">
        <v>0</v>
      </c>
      <c r="D120" s="86" t="n">
        <v>46</v>
      </c>
      <c r="E120" s="86" t="n">
        <v>-46</v>
      </c>
      <c r="F120" s="85" t="n">
        <v>0</v>
      </c>
      <c r="G120" s="86" t="n">
        <v>41</v>
      </c>
      <c r="H120" s="86" t="n">
        <v>-41</v>
      </c>
      <c r="I120" s="85" t="n">
        <v>0</v>
      </c>
      <c r="J120" s="86" t="n">
        <v>27</v>
      </c>
      <c r="K120" s="86" t="n">
        <v>-27</v>
      </c>
      <c r="L120" s="85" t="n">
        <v>0</v>
      </c>
      <c r="M120" s="86" t="n">
        <v>37</v>
      </c>
      <c r="N120" s="86" t="n">
        <v>-37</v>
      </c>
      <c r="O120" s="85" t="n">
        <f aca="false">K120+H120+E120</f>
        <v>-114</v>
      </c>
      <c r="P120" s="87" t="n">
        <f aca="false">O120/(J120+G120+D120+1)</f>
        <v>-0.991304347826087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26909</v>
      </c>
      <c r="B121" s="77" t="s">
        <v>17</v>
      </c>
      <c r="C121" s="85" t="n">
        <v>0</v>
      </c>
      <c r="D121" s="86" t="n">
        <v>0</v>
      </c>
      <c r="E121" s="86" t="n">
        <v>0</v>
      </c>
      <c r="F121" s="85" t="n">
        <v>0</v>
      </c>
      <c r="G121" s="86" t="n">
        <v>0</v>
      </c>
      <c r="H121" s="86" t="n">
        <v>0</v>
      </c>
      <c r="I121" s="85" t="n">
        <v>0</v>
      </c>
      <c r="J121" s="86" t="n">
        <v>0</v>
      </c>
      <c r="K121" s="86" t="n">
        <v>0</v>
      </c>
      <c r="L121" s="85" t="n">
        <v>0</v>
      </c>
      <c r="M121" s="86" t="n">
        <v>0</v>
      </c>
      <c r="N121" s="86" t="n">
        <v>0</v>
      </c>
      <c r="O121" s="85" t="n">
        <f aca="false">K121+H121+E121</f>
        <v>0</v>
      </c>
      <c r="P121" s="87" t="n">
        <f aca="false">O121/(J121+G121+D121+1)</f>
        <v>0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28030</v>
      </c>
      <c r="B122" s="77" t="s">
        <v>17</v>
      </c>
      <c r="C122" s="85" t="n">
        <v>0</v>
      </c>
      <c r="D122" s="86" t="n">
        <v>54</v>
      </c>
      <c r="E122" s="86" t="n">
        <v>-54</v>
      </c>
      <c r="F122" s="85" t="n">
        <v>0</v>
      </c>
      <c r="G122" s="86" t="n">
        <v>55</v>
      </c>
      <c r="H122" s="86" t="n">
        <v>-55</v>
      </c>
      <c r="I122" s="85" t="n">
        <v>0</v>
      </c>
      <c r="J122" s="86" t="n">
        <v>41</v>
      </c>
      <c r="K122" s="86" t="n">
        <v>-41</v>
      </c>
      <c r="L122" s="85" t="n">
        <v>0</v>
      </c>
      <c r="M122" s="86" t="n">
        <v>35</v>
      </c>
      <c r="N122" s="86" t="n">
        <v>-35</v>
      </c>
      <c r="O122" s="85" t="n">
        <f aca="false">K122+H122+E122</f>
        <v>-150</v>
      </c>
      <c r="P122" s="87" t="n">
        <f aca="false">O122/(J122+G122+D122+1)</f>
        <v>-0.993377483443709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30511</v>
      </c>
      <c r="B123" s="77" t="s">
        <v>17</v>
      </c>
      <c r="C123" s="85" t="n">
        <v>320</v>
      </c>
      <c r="D123" s="86" t="n">
        <v>504</v>
      </c>
      <c r="E123" s="86" t="n">
        <v>-184</v>
      </c>
      <c r="F123" s="85" t="n">
        <v>390</v>
      </c>
      <c r="G123" s="86" t="n">
        <v>384</v>
      </c>
      <c r="H123" s="86" t="n">
        <v>6</v>
      </c>
      <c r="I123" s="85" t="n">
        <v>0</v>
      </c>
      <c r="J123" s="86" t="n">
        <v>363</v>
      </c>
      <c r="K123" s="86" t="n">
        <v>-363</v>
      </c>
      <c r="L123" s="85" t="n">
        <v>0</v>
      </c>
      <c r="M123" s="86" t="n">
        <v>85</v>
      </c>
      <c r="N123" s="86" t="n">
        <v>-85</v>
      </c>
      <c r="O123" s="85" t="n">
        <f aca="false">K123+H123+E123</f>
        <v>-541</v>
      </c>
      <c r="P123" s="87" t="n">
        <f aca="false">O123/(J123+G123+D123+1)</f>
        <v>-0.432108626198083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30889</v>
      </c>
      <c r="B124" s="77" t="s">
        <v>17</v>
      </c>
      <c r="C124" s="85" t="n">
        <v>0</v>
      </c>
      <c r="D124" s="86" t="n">
        <v>64</v>
      </c>
      <c r="E124" s="86" t="n">
        <v>-64</v>
      </c>
      <c r="F124" s="85" t="n">
        <v>0</v>
      </c>
      <c r="G124" s="86" t="n">
        <v>64</v>
      </c>
      <c r="H124" s="86" t="n">
        <v>-64</v>
      </c>
      <c r="I124" s="85" t="n">
        <v>0</v>
      </c>
      <c r="J124" s="86" t="n">
        <v>64</v>
      </c>
      <c r="K124" s="86" t="n">
        <v>-64</v>
      </c>
      <c r="L124" s="85" t="n">
        <v>0</v>
      </c>
      <c r="M124" s="86" t="n">
        <v>64</v>
      </c>
      <c r="N124" s="86" t="n">
        <v>-64</v>
      </c>
      <c r="O124" s="85" t="n">
        <f aca="false">K124+H124+E124</f>
        <v>-192</v>
      </c>
      <c r="P124" s="87" t="n">
        <f aca="false">O124/(J124+G124+D124+1)</f>
        <v>-0.994818652849741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32594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33353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34866</v>
      </c>
      <c r="B127" s="77" t="s">
        <v>17</v>
      </c>
      <c r="C127" s="85" t="n">
        <v>0</v>
      </c>
      <c r="D127" s="86" t="n">
        <v>0</v>
      </c>
      <c r="E127" s="86" t="n">
        <v>0</v>
      </c>
      <c r="F127" s="85" t="n">
        <v>0</v>
      </c>
      <c r="G127" s="86" t="n">
        <v>0</v>
      </c>
      <c r="H127" s="86" t="n">
        <v>0</v>
      </c>
      <c r="I127" s="85" t="n">
        <v>0</v>
      </c>
      <c r="J127" s="86" t="n">
        <v>0</v>
      </c>
      <c r="K127" s="86" t="n">
        <v>0</v>
      </c>
      <c r="L127" s="85" t="n">
        <v>0</v>
      </c>
      <c r="M127" s="86" t="n">
        <v>0</v>
      </c>
      <c r="N127" s="86" t="n">
        <v>0</v>
      </c>
      <c r="O127" s="85" t="n">
        <f aca="false">K127+H127+E127</f>
        <v>0</v>
      </c>
      <c r="P127" s="87" t="n">
        <f aca="false">O127/(J127+G127+D127+1)</f>
        <v>0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35930</v>
      </c>
      <c r="B128" s="77" t="s">
        <v>17</v>
      </c>
      <c r="C128" s="85" t="n">
        <v>200</v>
      </c>
      <c r="D128" s="86" t="n">
        <v>376</v>
      </c>
      <c r="E128" s="86" t="n">
        <v>-176</v>
      </c>
      <c r="F128" s="85" t="n">
        <v>200</v>
      </c>
      <c r="G128" s="86" t="n">
        <v>9</v>
      </c>
      <c r="H128" s="86" t="n">
        <v>191</v>
      </c>
      <c r="I128" s="85" t="n">
        <v>0</v>
      </c>
      <c r="J128" s="86" t="n">
        <v>25</v>
      </c>
      <c r="K128" s="86" t="n">
        <v>-25</v>
      </c>
      <c r="L128" s="85" t="n">
        <v>170</v>
      </c>
      <c r="M128" s="86" t="n">
        <v>23</v>
      </c>
      <c r="N128" s="86" t="n">
        <v>147</v>
      </c>
      <c r="O128" s="85" t="n">
        <f aca="false">K128+H128+E128</f>
        <v>-10</v>
      </c>
      <c r="P128" s="87" t="n">
        <f aca="false">O128/(J128+G128+D128+1)</f>
        <v>-0.024330900243309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 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40016</v>
      </c>
      <c r="B129" s="77" t="s">
        <v>17</v>
      </c>
      <c r="C129" s="85" t="n">
        <v>200</v>
      </c>
      <c r="D129" s="86" t="n">
        <v>113</v>
      </c>
      <c r="E129" s="86" t="n">
        <v>87</v>
      </c>
      <c r="F129" s="85" t="n">
        <v>200</v>
      </c>
      <c r="G129" s="86" t="n">
        <v>18</v>
      </c>
      <c r="H129" s="86" t="n">
        <v>182</v>
      </c>
      <c r="I129" s="85" t="n">
        <v>100</v>
      </c>
      <c r="J129" s="86" t="n">
        <v>8</v>
      </c>
      <c r="K129" s="86" t="n">
        <v>92</v>
      </c>
      <c r="L129" s="85" t="n">
        <v>0</v>
      </c>
      <c r="M129" s="86" t="n">
        <v>74</v>
      </c>
      <c r="N129" s="86" t="n">
        <v>-74</v>
      </c>
      <c r="O129" s="85" t="n">
        <f aca="false">K129+H129+E129</f>
        <v>361</v>
      </c>
      <c r="P129" s="87" t="n">
        <f aca="false">O129/(J129+G129+D129+1)</f>
        <v>2.57857142857143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X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76" t="n">
        <v>40018</v>
      </c>
      <c r="B130" s="77" t="s">
        <v>17</v>
      </c>
      <c r="C130" s="85" t="n">
        <v>0</v>
      </c>
      <c r="D130" s="86" t="n">
        <v>0</v>
      </c>
      <c r="E130" s="86" t="n">
        <v>0</v>
      </c>
      <c r="F130" s="85" t="n">
        <v>0</v>
      </c>
      <c r="G130" s="86" t="n">
        <v>1</v>
      </c>
      <c r="H130" s="86" t="n">
        <v>-1</v>
      </c>
      <c r="I130" s="85" t="n">
        <v>0</v>
      </c>
      <c r="J130" s="86" t="n">
        <v>0</v>
      </c>
      <c r="K130" s="86" t="n">
        <v>0</v>
      </c>
      <c r="L130" s="85" t="n">
        <v>0</v>
      </c>
      <c r="M130" s="86" t="n">
        <v>0</v>
      </c>
      <c r="N130" s="86" t="n">
        <v>0</v>
      </c>
      <c r="O130" s="85" t="n">
        <f aca="false">K130+H130+E130</f>
        <v>-1</v>
      </c>
      <c r="P130" s="87" t="n">
        <f aca="false">O130/(J130+G130+D130+1)</f>
        <v>-0.5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>
      <c r="A131" s="47"/>
      <c r="B131" s="47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124"/>
      <c r="Q131" s="125"/>
      <c r="R131" s="126"/>
      <c r="S131" s="126"/>
      <c r="T131" s="126"/>
      <c r="U131" s="126"/>
    </row>
    <row r="132" customFormat="false" ht="17" hidden="false" customHeight="false" outlineLevel="0" collapsed="false">
      <c r="A132" s="97" t="s">
        <v>18</v>
      </c>
      <c r="B132" s="97"/>
      <c r="C132" s="17"/>
      <c r="D132" s="17"/>
      <c r="E132" s="17" t="n">
        <f aca="false">SUM(E10:E131)</f>
        <v>56456</v>
      </c>
      <c r="F132" s="17"/>
      <c r="G132" s="17"/>
      <c r="H132" s="17" t="n">
        <f aca="false">SUM(H10:H131)</f>
        <v>177142</v>
      </c>
      <c r="I132" s="17"/>
      <c r="J132" s="17"/>
      <c r="K132" s="17" t="n">
        <f aca="false">SUM(K10:K131)</f>
        <v>97504</v>
      </c>
      <c r="L132" s="17"/>
      <c r="M132" s="17" t="n">
        <f aca="false">SUM(M10:M131)</f>
        <v>1923959</v>
      </c>
      <c r="N132" s="17" t="n">
        <f aca="false">SUM(N10:N131)</f>
        <v>-45038</v>
      </c>
      <c r="O132" s="17"/>
      <c r="P132" s="98"/>
      <c r="Q132" s="97" t="n">
        <f aca="false">COUNTIF(Q10:Q131,"X")</f>
        <v>0</v>
      </c>
      <c r="R132" s="97" t="n">
        <f aca="false">COUNTIF(R10:R131,"X")</f>
        <v>10</v>
      </c>
      <c r="S132" s="97" t="n">
        <f aca="false">COUNTIF(S10:S131,"X")</f>
        <v>0</v>
      </c>
      <c r="T132" s="97" t="n">
        <f aca="false">COUNTIF(T10:T66,"X")</f>
        <v>11</v>
      </c>
      <c r="U132" s="97" t="n">
        <f aca="false">COUNTIF(U10:U66,"X")</f>
        <v>17</v>
      </c>
      <c r="V132" s="0" t="n">
        <f aca="false">SUM(V$41:V$57)+SUM(V$24:V$37)+SUM(V$10:V$23)</f>
        <v>0</v>
      </c>
      <c r="W132" s="127"/>
      <c r="X132" s="127"/>
      <c r="Y132" s="127"/>
      <c r="Z132" s="127"/>
      <c r="AA132" s="127"/>
      <c r="AB132" s="127"/>
      <c r="AC132" s="127"/>
      <c r="AD132" s="127"/>
      <c r="AE132" s="127"/>
      <c r="AF132" s="127"/>
      <c r="AG132" s="127"/>
      <c r="AH132" s="127"/>
      <c r="AI132" s="127"/>
      <c r="AJ132" s="127"/>
      <c r="AK132" s="127"/>
      <c r="AL132" s="127"/>
      <c r="AM132" s="12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  <c r="BY132" s="17"/>
      <c r="BZ132" s="17"/>
      <c r="CA132" s="17"/>
      <c r="CB132" s="17"/>
      <c r="CC132" s="17"/>
      <c r="CD132" s="17"/>
      <c r="CE132" s="17"/>
      <c r="CF132" s="17"/>
      <c r="CG132" s="17"/>
      <c r="CH132" s="17"/>
      <c r="CI132" s="17"/>
      <c r="CJ132" s="17"/>
      <c r="CK132" s="17"/>
      <c r="CL132" s="17"/>
      <c r="CM132" s="17"/>
      <c r="CN132" s="17"/>
      <c r="CO132" s="17"/>
      <c r="CP132" s="17"/>
      <c r="CQ132" s="17"/>
      <c r="CR132" s="17"/>
      <c r="CS132" s="17"/>
      <c r="CT132" s="17"/>
      <c r="CU132" s="17"/>
      <c r="CV132" s="17"/>
      <c r="CW132" s="17"/>
      <c r="CX132" s="17"/>
      <c r="CY132" s="17"/>
      <c r="CZ132" s="17"/>
      <c r="DA132" s="17"/>
      <c r="DB132" s="17"/>
      <c r="DC132" s="17"/>
      <c r="DD132" s="17"/>
      <c r="DE132" s="17"/>
      <c r="DF132" s="17"/>
      <c r="DG132" s="17"/>
      <c r="DH132" s="17"/>
      <c r="DI132" s="17"/>
      <c r="DJ132" s="17"/>
      <c r="DK132" s="17"/>
      <c r="DL132" s="17"/>
      <c r="DM132" s="17"/>
      <c r="DN132" s="17"/>
      <c r="DO132" s="17"/>
      <c r="DP132" s="17"/>
      <c r="DQ132" s="17"/>
      <c r="DR132" s="17"/>
      <c r="DS132" s="17"/>
      <c r="DT132" s="17"/>
      <c r="DU132" s="17"/>
      <c r="DV132" s="17"/>
      <c r="DW132" s="17"/>
      <c r="DX132" s="17"/>
      <c r="DY132" s="17"/>
      <c r="DZ132" s="17"/>
      <c r="EA132" s="17"/>
      <c r="EB132" s="17"/>
      <c r="EC132" s="17"/>
      <c r="ED132" s="17"/>
      <c r="EE132" s="17"/>
      <c r="EF132" s="17"/>
      <c r="EG132" s="17"/>
      <c r="EH132" s="17"/>
      <c r="EI132" s="17"/>
      <c r="EJ132" s="17"/>
      <c r="EK132" s="17"/>
      <c r="EL132" s="17"/>
      <c r="EM132" s="17"/>
      <c r="EN132" s="17"/>
      <c r="EO132" s="17"/>
      <c r="EP132" s="17"/>
      <c r="EQ132" s="17"/>
      <c r="ER132" s="17"/>
      <c r="ES132" s="17"/>
      <c r="ET132" s="17"/>
      <c r="EU132" s="17"/>
      <c r="EV132" s="17"/>
      <c r="EW132" s="17"/>
      <c r="EX132" s="17"/>
      <c r="EY132" s="17"/>
      <c r="EZ132" s="17"/>
      <c r="FA132" s="17"/>
      <c r="FB132" s="17"/>
      <c r="FC132" s="17"/>
      <c r="FD132" s="17"/>
      <c r="FE132" s="17"/>
      <c r="FF132" s="17"/>
      <c r="FG132" s="17"/>
      <c r="FH132" s="17"/>
      <c r="FI132" s="17"/>
      <c r="FJ132" s="17"/>
      <c r="FK132" s="17"/>
      <c r="FL132" s="17"/>
      <c r="FM132" s="17"/>
      <c r="FN132" s="17"/>
      <c r="FO132" s="17"/>
      <c r="FP132" s="17"/>
      <c r="FQ132" s="17"/>
      <c r="FR132" s="17"/>
      <c r="FS132" s="17"/>
      <c r="FT132" s="17"/>
      <c r="FU132" s="17"/>
      <c r="FV132" s="17"/>
      <c r="FW132" s="17"/>
      <c r="FX132" s="17"/>
      <c r="FY132" s="17"/>
      <c r="FZ132" s="17"/>
      <c r="GA132" s="17"/>
      <c r="GB132" s="17"/>
      <c r="GC132" s="17"/>
      <c r="GD132" s="17"/>
      <c r="GE132" s="17"/>
      <c r="GF132" s="17"/>
      <c r="GG132" s="17"/>
      <c r="GH132" s="17"/>
      <c r="GI132" s="17"/>
      <c r="GJ132" s="17"/>
      <c r="GK132" s="17"/>
      <c r="GL132" s="17"/>
      <c r="GM132" s="17"/>
      <c r="GN132" s="17"/>
      <c r="GO132" s="17"/>
      <c r="GP132" s="17"/>
      <c r="GQ132" s="17"/>
      <c r="GR132" s="17"/>
      <c r="GS132" s="17"/>
      <c r="GT132" s="17"/>
      <c r="GU132" s="17"/>
      <c r="GV132" s="17"/>
      <c r="GW132" s="17"/>
      <c r="GX132" s="17"/>
      <c r="GY132" s="17"/>
      <c r="GZ132" s="17"/>
      <c r="HA132" s="17"/>
      <c r="HB132" s="17"/>
      <c r="HC132" s="17"/>
      <c r="HD132" s="17"/>
      <c r="HE132" s="17"/>
      <c r="HF132" s="17"/>
      <c r="HG132" s="17"/>
      <c r="HH132" s="17"/>
      <c r="HI132" s="17"/>
      <c r="HJ132" s="17"/>
      <c r="HK132" s="17"/>
      <c r="HL132" s="17"/>
      <c r="HM132" s="17"/>
      <c r="HN132" s="17"/>
      <c r="HO132" s="17"/>
      <c r="HP132" s="17"/>
      <c r="HQ132" s="17"/>
      <c r="HR132" s="17"/>
      <c r="HS132" s="17"/>
      <c r="HT132" s="17"/>
      <c r="HU132" s="17"/>
      <c r="HV132" s="17"/>
      <c r="HW132" s="17"/>
      <c r="HX132" s="17"/>
      <c r="HY132" s="17"/>
      <c r="HZ132" s="17"/>
      <c r="IA132" s="17"/>
      <c r="IB132" s="17"/>
      <c r="IC132" s="17"/>
      <c r="ID132" s="17"/>
      <c r="IE132" s="17"/>
      <c r="IF132" s="17"/>
      <c r="IG132" s="17"/>
      <c r="IH132" s="17"/>
      <c r="II132" s="17"/>
      <c r="IJ132" s="17"/>
      <c r="IK132" s="17"/>
      <c r="IL132" s="17"/>
      <c r="IM132" s="17"/>
      <c r="IN132" s="17"/>
      <c r="IO132" s="17"/>
      <c r="IP132" s="17"/>
      <c r="IQ132" s="17"/>
      <c r="IR132" s="17"/>
      <c r="IS132" s="17"/>
      <c r="IT132" s="17"/>
      <c r="IU132" s="17"/>
      <c r="IV132" s="17"/>
      <c r="IW132" s="17"/>
    </row>
    <row r="133" customFormat="false" ht="17" hidden="false" customHeight="false" outlineLevel="0" collapsed="false">
      <c r="M133" s="99" t="s">
        <v>45</v>
      </c>
      <c r="N133" s="100" t="n">
        <f aca="false">N132/M132</f>
        <v>-0.0234090227494453</v>
      </c>
      <c r="P133" s="101"/>
      <c r="R133" s="97" t="str">
        <f aca="false">IF(AND(O133&gt;=5000,P133&gt;=10%),"X"," ")</f>
        <v> </v>
      </c>
      <c r="S133" s="97" t="str">
        <f aca="false">IF(AND(L133-I133&gt;=5000,N133-K133&gt;5000,N133&gt;0),"X"," ")</f>
        <v> </v>
      </c>
    </row>
    <row r="134" customFormat="false" ht="17" hidden="false" customHeight="false" outlineLevel="0" collapsed="false">
      <c r="P134" s="101"/>
      <c r="R134" s="97" t="str">
        <f aca="false">IF(AND(O134&gt;=5000,P134&gt;=10%),"X"," ")</f>
        <v> </v>
      </c>
      <c r="S134" s="97" t="str">
        <f aca="false">IF(AND(L134-I134&gt;=5000,N134-K134&gt;5000,N134&gt;0),"X"," ")</f>
        <v> </v>
      </c>
    </row>
    <row r="135" customFormat="false" ht="17" hidden="false" customHeight="false" outlineLevel="0" collapsed="false">
      <c r="Q135" s="128"/>
    </row>
    <row r="136" customFormat="false" ht="17" hidden="false" customHeight="false" outlineLevel="0" collapsed="false">
      <c r="Q136" s="128"/>
    </row>
    <row r="137" customFormat="false" ht="17" hidden="false" customHeight="false" outlineLevel="0" collapsed="false">
      <c r="Q137" s="128"/>
    </row>
    <row r="138" customFormat="false" ht="17" hidden="false" customHeight="false" outlineLevel="0" collapsed="false">
      <c r="Q138" s="128"/>
    </row>
    <row r="139" customFormat="false" ht="14.65" hidden="false" customHeight="false" outlineLevel="0" collapsed="false">
      <c r="Q139" s="128"/>
    </row>
    <row r="140" customFormat="false" ht="14.65" hidden="false" customHeight="false" outlineLevel="0" collapsed="false">
      <c r="Q140" s="128"/>
    </row>
    <row r="141" customFormat="false" ht="14.65" hidden="false" customHeight="false" outlineLevel="0" collapsed="false">
      <c r="Q141" s="128"/>
    </row>
    <row r="142" customFormat="false" ht="14.65" hidden="false" customHeight="false" outlineLevel="0" collapsed="false">
      <c r="Q142" s="128"/>
    </row>
    <row r="143" customFormat="false" ht="14.65" hidden="false" customHeight="false" outlineLevel="0" collapsed="false">
      <c r="Q143" s="128"/>
    </row>
    <row r="144" customFormat="false" ht="14.65" hidden="false" customHeight="false" outlineLevel="0" collapsed="false">
      <c r="Q144" s="128"/>
    </row>
    <row r="145" customFormat="false" ht="14.65" hidden="false" customHeight="false" outlineLevel="0" collapsed="false">
      <c r="Q145" s="128"/>
    </row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984027777777778" header="0.459722222222222" footer="0.5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3" activeCellId="0" sqref="B3 B3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9" min="23" style="49" width="7.85"/>
    <col collapsed="false" customWidth="true" hidden="false" outlineLevel="0" max="249" min="40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37018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48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6"/>
      <c r="AL7" s="106"/>
      <c r="AM7" s="106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37015</v>
      </c>
      <c r="D8" s="69"/>
      <c r="E8" s="70" t="str">
        <f aca="false">TEXT(WEEKDAY(C8),"dddd")</f>
        <v>Friday</v>
      </c>
      <c r="F8" s="68" t="n">
        <f aca="false">F9</f>
        <v>37016</v>
      </c>
      <c r="G8" s="69"/>
      <c r="H8" s="70" t="str">
        <f aca="false">TEXT(WEEKDAY(F8),"dddd")</f>
        <v>Saturday</v>
      </c>
      <c r="I8" s="68" t="n">
        <f aca="false">I9</f>
        <v>37017</v>
      </c>
      <c r="J8" s="69"/>
      <c r="K8" s="70" t="str">
        <f aca="false">TEXT(WEEKDAY(I8),"dddd")</f>
        <v>Sunday</v>
      </c>
      <c r="L8" s="68" t="n">
        <f aca="false">L9</f>
        <v>37018</v>
      </c>
      <c r="M8" s="69"/>
      <c r="N8" s="70" t="str">
        <f aca="false">TEXT(WEEKDAY(L8),"dddd")</f>
        <v>Monday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0.25" hidden="true" customHeight="false" outlineLevel="0" collapsed="false">
      <c r="A9" s="76"/>
      <c r="B9" s="77"/>
      <c r="C9" s="78" t="n">
        <v>37015</v>
      </c>
      <c r="D9" s="111" t="n">
        <v>37015</v>
      </c>
      <c r="E9" s="111" t="n">
        <v>37015</v>
      </c>
      <c r="F9" s="112" t="n">
        <v>37016</v>
      </c>
      <c r="G9" s="111" t="n">
        <v>37016</v>
      </c>
      <c r="H9" s="111" t="n">
        <v>37016</v>
      </c>
      <c r="I9" s="112" t="n">
        <v>37017</v>
      </c>
      <c r="J9" s="111" t="n">
        <v>37017</v>
      </c>
      <c r="K9" s="111" t="n">
        <v>37017</v>
      </c>
      <c r="L9" s="112" t="n">
        <v>37018</v>
      </c>
      <c r="M9" s="111" t="n">
        <v>37018</v>
      </c>
      <c r="N9" s="111" t="n">
        <v>37018</v>
      </c>
      <c r="O9" s="85" t="n">
        <f aca="false">K9+H9+E9</f>
        <v>111048</v>
      </c>
      <c r="P9" s="87" t="n">
        <f aca="false">O9/(J9+G9+D9+1)</f>
        <v>0.999990994966186</v>
      </c>
      <c r="Q9" s="91"/>
      <c r="R9" s="89" t="str">
        <f aca="false">IF($C$4="High Inventory",IF(AND(O9&gt;=Summary!$C$149,P9&gt;=Summary!$C$150),"X"," "),IF(AND(O9&lt;=-Summary!$C$149,P9&lt;=-Summary!$C$150),"X"," "))</f>
        <v>X</v>
      </c>
      <c r="S9" s="90" t="str">
        <f aca="false">IF($C$4="High Inventory",IF(AND(L9-I9&gt;=Summary!$C$153,N9-K9&gt;Summary!$C$153,N9&gt;0),"X"," "),IF(AND(I9-L9&gt;=Summary!$C$153,K9-N9&gt;Summary!$C$153,N9&lt;0),"X"," "))</f>
        <v> </v>
      </c>
      <c r="T9" s="115" t="str">
        <f aca="false">IF($C$4="High Inventory",IF(AND($O9&gt;=Summary!$C$149,$P9&gt;=0%),"X"," "),IF(AND($O9&lt;=-Summary!$C$149,$P9&lt;=0%),"X"," "))</f>
        <v>X</v>
      </c>
      <c r="U9" s="116" t="str">
        <f aca="false">IF($C$4="High Inventory",IF(AND($O9&gt;=0,$P9&gt;=Summary!$C$150),"X"," "),IF(AND($O9&lt;=0,$P9&lt;=-Summary!$C$150),"X"," "))</f>
        <v>X</v>
      </c>
      <c r="V9" s="0" t="str">
        <f aca="false">IF(S9="X",L9-I9," ")</f>
        <v> </v>
      </c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350</v>
      </c>
      <c r="D10" s="86" t="n">
        <v>303</v>
      </c>
      <c r="E10" s="86" t="n">
        <v>47</v>
      </c>
      <c r="F10" s="85" t="n">
        <v>0</v>
      </c>
      <c r="G10" s="86" t="n">
        <v>297</v>
      </c>
      <c r="H10" s="86" t="n">
        <v>-297</v>
      </c>
      <c r="I10" s="85" t="n">
        <v>0</v>
      </c>
      <c r="J10" s="86" t="n">
        <v>298</v>
      </c>
      <c r="K10" s="86" t="n">
        <v>-298</v>
      </c>
      <c r="L10" s="85" t="n">
        <v>0</v>
      </c>
      <c r="M10" s="86" t="n">
        <v>299</v>
      </c>
      <c r="N10" s="86" t="n">
        <v>-299</v>
      </c>
      <c r="O10" s="85" t="n">
        <f aca="false">K10+H10+E10</f>
        <v>-548</v>
      </c>
      <c r="P10" s="87" t="n">
        <f aca="false">O10/(J10+G10+D10+1)</f>
        <v>-0.609566184649611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749</v>
      </c>
      <c r="E11" s="86" t="n">
        <v>-49</v>
      </c>
      <c r="F11" s="85" t="n">
        <v>700</v>
      </c>
      <c r="G11" s="86" t="n">
        <v>729</v>
      </c>
      <c r="H11" s="86" t="n">
        <v>-29</v>
      </c>
      <c r="I11" s="85" t="n">
        <v>700</v>
      </c>
      <c r="J11" s="86" t="n">
        <v>730</v>
      </c>
      <c r="K11" s="86" t="n">
        <v>-30</v>
      </c>
      <c r="L11" s="85" t="n">
        <v>600</v>
      </c>
      <c r="M11" s="86" t="n">
        <v>711</v>
      </c>
      <c r="N11" s="86" t="n">
        <v>-111</v>
      </c>
      <c r="O11" s="85" t="n">
        <f aca="false">K11+H11+E11</f>
        <v>-108</v>
      </c>
      <c r="P11" s="87" t="n">
        <f aca="false">O11/(J11+G11+D11+1)</f>
        <v>-0.0488909008601177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114</v>
      </c>
      <c r="E12" s="86" t="n">
        <v>-14</v>
      </c>
      <c r="F12" s="85" t="n">
        <v>100</v>
      </c>
      <c r="G12" s="86" t="n">
        <v>117</v>
      </c>
      <c r="H12" s="86" t="n">
        <v>-17</v>
      </c>
      <c r="I12" s="85" t="n">
        <v>100</v>
      </c>
      <c r="J12" s="86" t="n">
        <v>112</v>
      </c>
      <c r="K12" s="86" t="n">
        <v>-12</v>
      </c>
      <c r="L12" s="85" t="n">
        <v>100</v>
      </c>
      <c r="M12" s="86" t="n">
        <v>112</v>
      </c>
      <c r="N12" s="86" t="n">
        <v>-12</v>
      </c>
      <c r="O12" s="85" t="n">
        <f aca="false">K12+H12+E12</f>
        <v>-43</v>
      </c>
      <c r="P12" s="87" t="n">
        <f aca="false">O12/(J12+G12+D12+1)</f>
        <v>-0.125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1286</v>
      </c>
      <c r="D13" s="86" t="n">
        <v>1214</v>
      </c>
      <c r="E13" s="86" t="n">
        <v>72</v>
      </c>
      <c r="F13" s="85" t="n">
        <v>1286</v>
      </c>
      <c r="G13" s="86" t="n">
        <v>1186</v>
      </c>
      <c r="H13" s="86" t="n">
        <v>100</v>
      </c>
      <c r="I13" s="85" t="n">
        <v>1200</v>
      </c>
      <c r="J13" s="86" t="n">
        <v>1183</v>
      </c>
      <c r="K13" s="86" t="n">
        <v>17</v>
      </c>
      <c r="L13" s="85" t="n">
        <v>1170</v>
      </c>
      <c r="M13" s="86" t="n">
        <v>1190</v>
      </c>
      <c r="N13" s="86" t="n">
        <v>-20</v>
      </c>
      <c r="O13" s="85" t="n">
        <f aca="false">K13+H13+E13</f>
        <v>189</v>
      </c>
      <c r="P13" s="87" t="n">
        <f aca="false">O13/(J13+G13+D13+1)</f>
        <v>0.052734375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402</v>
      </c>
      <c r="D14" s="86" t="n">
        <v>495</v>
      </c>
      <c r="E14" s="86" t="n">
        <v>-93</v>
      </c>
      <c r="F14" s="85" t="n">
        <v>645</v>
      </c>
      <c r="G14" s="86" t="n">
        <v>482</v>
      </c>
      <c r="H14" s="86" t="n">
        <v>163</v>
      </c>
      <c r="I14" s="85" t="n">
        <v>419</v>
      </c>
      <c r="J14" s="86" t="n">
        <v>489</v>
      </c>
      <c r="K14" s="86" t="n">
        <v>-70</v>
      </c>
      <c r="L14" s="85" t="n">
        <v>491</v>
      </c>
      <c r="M14" s="86" t="n">
        <v>490</v>
      </c>
      <c r="N14" s="86" t="n">
        <v>1</v>
      </c>
      <c r="O14" s="85" t="n">
        <f aca="false">K14+H14+E14</f>
        <v>0</v>
      </c>
      <c r="P14" s="87" t="n">
        <f aca="false">O14/(J14+G14+D14+1)</f>
        <v>0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3662</v>
      </c>
      <c r="D15" s="86" t="n">
        <v>3121</v>
      </c>
      <c r="E15" s="86" t="n">
        <v>541</v>
      </c>
      <c r="F15" s="85" t="n">
        <v>3662</v>
      </c>
      <c r="G15" s="86" t="n">
        <v>3049</v>
      </c>
      <c r="H15" s="86" t="n">
        <v>613</v>
      </c>
      <c r="I15" s="85" t="n">
        <v>3130</v>
      </c>
      <c r="J15" s="86" t="n">
        <v>3075</v>
      </c>
      <c r="K15" s="86" t="n">
        <v>55</v>
      </c>
      <c r="L15" s="85" t="n">
        <v>3044</v>
      </c>
      <c r="M15" s="86" t="n">
        <v>3084</v>
      </c>
      <c r="N15" s="86" t="n">
        <v>-40</v>
      </c>
      <c r="O15" s="85" t="n">
        <f aca="false">K15+H15+E15</f>
        <v>1209</v>
      </c>
      <c r="P15" s="87" t="n">
        <f aca="false">O15/(J15+G15+D15+1)</f>
        <v>0.130759247242051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6071</v>
      </c>
      <c r="E16" s="86" t="n">
        <v>-71</v>
      </c>
      <c r="F16" s="85" t="n">
        <v>6000</v>
      </c>
      <c r="G16" s="86" t="n">
        <v>5963</v>
      </c>
      <c r="H16" s="86" t="n">
        <v>37</v>
      </c>
      <c r="I16" s="85" t="n">
        <v>0</v>
      </c>
      <c r="J16" s="86" t="n">
        <v>5990</v>
      </c>
      <c r="K16" s="86" t="n">
        <v>-5990</v>
      </c>
      <c r="L16" s="85" t="n">
        <v>0</v>
      </c>
      <c r="M16" s="86" t="n">
        <v>5984</v>
      </c>
      <c r="N16" s="86" t="n">
        <v>-5984</v>
      </c>
      <c r="O16" s="85" t="n">
        <f aca="false">K16+H16+E16</f>
        <v>-6024</v>
      </c>
      <c r="P16" s="87" t="n">
        <f aca="false">O16/(J16+G16+D16+1)</f>
        <v>-0.334202496532594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1000</v>
      </c>
      <c r="D17" s="86" t="n">
        <v>331</v>
      </c>
      <c r="E17" s="86" t="n">
        <v>669</v>
      </c>
      <c r="F17" s="85" t="n">
        <v>226</v>
      </c>
      <c r="G17" s="86" t="n">
        <v>321</v>
      </c>
      <c r="H17" s="86" t="n">
        <v>-95</v>
      </c>
      <c r="I17" s="85" t="n">
        <v>260</v>
      </c>
      <c r="J17" s="86" t="n">
        <v>326</v>
      </c>
      <c r="K17" s="86" t="n">
        <v>-66</v>
      </c>
      <c r="L17" s="85" t="n">
        <v>260</v>
      </c>
      <c r="M17" s="86" t="n">
        <v>327</v>
      </c>
      <c r="N17" s="86" t="n">
        <v>-67</v>
      </c>
      <c r="O17" s="85" t="n">
        <f aca="false">K17+H17+E17</f>
        <v>508</v>
      </c>
      <c r="P17" s="87" t="n">
        <f aca="false">O17/(J17+G17+D17+1)</f>
        <v>0.518896833503575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X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4318</v>
      </c>
      <c r="D18" s="86" t="n">
        <v>4039</v>
      </c>
      <c r="E18" s="86" t="n">
        <v>279</v>
      </c>
      <c r="F18" s="85" t="n">
        <v>4518</v>
      </c>
      <c r="G18" s="86" t="n">
        <v>3973</v>
      </c>
      <c r="H18" s="86" t="n">
        <v>545</v>
      </c>
      <c r="I18" s="85" t="n">
        <v>3996</v>
      </c>
      <c r="J18" s="86" t="n">
        <v>3993</v>
      </c>
      <c r="K18" s="86" t="n">
        <v>3</v>
      </c>
      <c r="L18" s="85" t="n">
        <v>3963</v>
      </c>
      <c r="M18" s="86" t="n">
        <v>4003</v>
      </c>
      <c r="N18" s="86" t="n">
        <v>-40</v>
      </c>
      <c r="O18" s="85" t="n">
        <f aca="false">K18+H18+E18</f>
        <v>827</v>
      </c>
      <c r="P18" s="87" t="n">
        <f aca="false">O18/(J18+G18+D18+1)</f>
        <v>0.0688822255538897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5163</v>
      </c>
      <c r="D19" s="86" t="n">
        <v>4490</v>
      </c>
      <c r="E19" s="86" t="n">
        <v>673</v>
      </c>
      <c r="F19" s="85" t="n">
        <v>5163</v>
      </c>
      <c r="G19" s="86" t="n">
        <v>4317</v>
      </c>
      <c r="H19" s="86" t="n">
        <v>846</v>
      </c>
      <c r="I19" s="85" t="n">
        <v>4400</v>
      </c>
      <c r="J19" s="86" t="n">
        <v>4346</v>
      </c>
      <c r="K19" s="86" t="n">
        <v>54</v>
      </c>
      <c r="L19" s="85" t="n">
        <v>4300</v>
      </c>
      <c r="M19" s="86" t="n">
        <v>4359</v>
      </c>
      <c r="N19" s="86" t="n">
        <v>-59</v>
      </c>
      <c r="O19" s="85" t="n">
        <f aca="false">K19+H19+E19</f>
        <v>1573</v>
      </c>
      <c r="P19" s="87" t="n">
        <f aca="false">O19/(J19+G19+D19+1)</f>
        <v>0.119583396685419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468625</v>
      </c>
      <c r="D20" s="86" t="n">
        <v>449049</v>
      </c>
      <c r="E20" s="86" t="n">
        <v>19576</v>
      </c>
      <c r="F20" s="85" t="n">
        <v>458268</v>
      </c>
      <c r="G20" s="86" t="n">
        <v>424694</v>
      </c>
      <c r="H20" s="86" t="n">
        <v>33574</v>
      </c>
      <c r="I20" s="85" t="n">
        <v>437022</v>
      </c>
      <c r="J20" s="86" t="n">
        <v>431367</v>
      </c>
      <c r="K20" s="86" t="n">
        <v>5655</v>
      </c>
      <c r="L20" s="85" t="n">
        <v>440389</v>
      </c>
      <c r="M20" s="86" t="n">
        <v>434452</v>
      </c>
      <c r="N20" s="86" t="n">
        <v>5937</v>
      </c>
      <c r="O20" s="85" t="n">
        <f aca="false">K20+H20+E20</f>
        <v>58805</v>
      </c>
      <c r="P20" s="87" t="n">
        <f aca="false">O20/(J20+G20+D20+1)</f>
        <v>0.0450574702075149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1403</v>
      </c>
      <c r="E21" s="86" t="n">
        <v>283</v>
      </c>
      <c r="F21" s="85" t="n">
        <v>1686</v>
      </c>
      <c r="G21" s="86" t="n">
        <v>1334</v>
      </c>
      <c r="H21" s="86" t="n">
        <v>352</v>
      </c>
      <c r="I21" s="85" t="n">
        <v>1391</v>
      </c>
      <c r="J21" s="86" t="n">
        <v>1369</v>
      </c>
      <c r="K21" s="86" t="n">
        <v>22</v>
      </c>
      <c r="L21" s="85" t="n">
        <v>1399</v>
      </c>
      <c r="M21" s="86" t="n">
        <v>1377</v>
      </c>
      <c r="N21" s="86" t="n">
        <v>22</v>
      </c>
      <c r="O21" s="85" t="n">
        <f aca="false">K21+H21+E21</f>
        <v>657</v>
      </c>
      <c r="P21" s="87" t="n">
        <f aca="false">O21/(J21+G21+D21+1)</f>
        <v>0.159970781592403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X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1149</v>
      </c>
      <c r="D22" s="86" t="n">
        <v>501</v>
      </c>
      <c r="E22" s="86" t="n">
        <v>648</v>
      </c>
      <c r="F22" s="85" t="n">
        <v>556</v>
      </c>
      <c r="G22" s="86" t="n">
        <v>467</v>
      </c>
      <c r="H22" s="86" t="n">
        <v>89</v>
      </c>
      <c r="I22" s="85" t="n">
        <v>457</v>
      </c>
      <c r="J22" s="86" t="n">
        <v>475</v>
      </c>
      <c r="K22" s="86" t="n">
        <v>-18</v>
      </c>
      <c r="L22" s="85" t="n">
        <v>457</v>
      </c>
      <c r="M22" s="86" t="n">
        <v>479</v>
      </c>
      <c r="N22" s="86" t="n">
        <v>-22</v>
      </c>
      <c r="O22" s="85" t="n">
        <f aca="false">K22+H22+E22</f>
        <v>719</v>
      </c>
      <c r="P22" s="87" t="n">
        <f aca="false">O22/(J22+G22+D22+1)</f>
        <v>0.49792243767313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400</v>
      </c>
      <c r="D23" s="86" t="n">
        <v>348</v>
      </c>
      <c r="E23" s="86" t="n">
        <v>52</v>
      </c>
      <c r="F23" s="85" t="n">
        <v>400</v>
      </c>
      <c r="G23" s="86" t="n">
        <v>333</v>
      </c>
      <c r="H23" s="86" t="n">
        <v>67</v>
      </c>
      <c r="I23" s="85" t="n">
        <v>340</v>
      </c>
      <c r="J23" s="86" t="n">
        <v>337</v>
      </c>
      <c r="K23" s="86" t="n">
        <v>3</v>
      </c>
      <c r="L23" s="85" t="n">
        <v>334</v>
      </c>
      <c r="M23" s="86" t="n">
        <v>339</v>
      </c>
      <c r="N23" s="86" t="n">
        <v>-5</v>
      </c>
      <c r="O23" s="85" t="n">
        <f aca="false">K23+H23+E23</f>
        <v>122</v>
      </c>
      <c r="P23" s="87" t="n">
        <f aca="false">O23/(J23+G23+D23+1)</f>
        <v>0.119725220804711</v>
      </c>
      <c r="Q23" s="91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X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53813</v>
      </c>
      <c r="D24" s="86" t="n">
        <v>34945</v>
      </c>
      <c r="E24" s="86" t="n">
        <v>18868</v>
      </c>
      <c r="F24" s="85" t="n">
        <v>27825</v>
      </c>
      <c r="G24" s="86" t="n">
        <v>34596</v>
      </c>
      <c r="H24" s="86" t="n">
        <v>-6771</v>
      </c>
      <c r="I24" s="85" t="n">
        <v>27451</v>
      </c>
      <c r="J24" s="86" t="n">
        <v>32020</v>
      </c>
      <c r="K24" s="86" t="n">
        <v>-4569</v>
      </c>
      <c r="L24" s="85" t="n">
        <v>29256</v>
      </c>
      <c r="M24" s="86" t="n">
        <v>42247</v>
      </c>
      <c r="N24" s="86" t="n">
        <v>-12991</v>
      </c>
      <c r="O24" s="85" t="n">
        <f aca="false">K24+H24+E24</f>
        <v>7528</v>
      </c>
      <c r="P24" s="87" t="n">
        <f aca="false">O24/(J24+G24+D24+1)</f>
        <v>0.0741222110631929</v>
      </c>
      <c r="Q24" s="88"/>
      <c r="R24" s="89" t="s">
        <v>15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 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29752</v>
      </c>
      <c r="D25" s="86" t="n">
        <v>27920</v>
      </c>
      <c r="E25" s="86" t="n">
        <v>1832</v>
      </c>
      <c r="F25" s="85" t="n">
        <v>29952</v>
      </c>
      <c r="G25" s="86" t="n">
        <v>25810</v>
      </c>
      <c r="H25" s="86" t="n">
        <v>4142</v>
      </c>
      <c r="I25" s="85" t="n">
        <v>26918</v>
      </c>
      <c r="J25" s="86" t="n">
        <v>25008</v>
      </c>
      <c r="K25" s="86" t="n">
        <v>1910</v>
      </c>
      <c r="L25" s="85" t="n">
        <v>24916</v>
      </c>
      <c r="M25" s="86" t="n">
        <v>25911</v>
      </c>
      <c r="N25" s="86" t="n">
        <v>-995</v>
      </c>
      <c r="O25" s="85" t="n">
        <f aca="false">K25+H25+E25</f>
        <v>7884</v>
      </c>
      <c r="P25" s="87" t="n">
        <f aca="false">O25/(J25+G25+D25+1)</f>
        <v>0.100128271885597</v>
      </c>
      <c r="Q25" s="88"/>
      <c r="R25" s="89" t="s">
        <v>44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X</v>
      </c>
      <c r="U25" s="116" t="str">
        <f aca="false">IF($C$4="High Inventory",IF(AND($O25&gt;=0,$P25&gt;=Summary!$C$150),"X"," "),IF(AND($O25&lt;=0,$P25&lt;=-Summary!$C$150),"X"," "))</f>
        <v>X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134158</v>
      </c>
      <c r="D26" s="86" t="n">
        <v>123416</v>
      </c>
      <c r="E26" s="86" t="n">
        <v>10742</v>
      </c>
      <c r="F26" s="85" t="n">
        <v>125473</v>
      </c>
      <c r="G26" s="86" t="n">
        <v>118055</v>
      </c>
      <c r="H26" s="86" t="n">
        <v>7418</v>
      </c>
      <c r="I26" s="85" t="n">
        <v>115021</v>
      </c>
      <c r="J26" s="86" t="n">
        <v>115698</v>
      </c>
      <c r="K26" s="86" t="n">
        <v>-677</v>
      </c>
      <c r="L26" s="85" t="n">
        <v>127421</v>
      </c>
      <c r="M26" s="86" t="n">
        <v>141958</v>
      </c>
      <c r="N26" s="86" t="n">
        <v>-14537</v>
      </c>
      <c r="O26" s="85" t="n">
        <f aca="false">K26+H26+E26</f>
        <v>17483</v>
      </c>
      <c r="P26" s="87" t="n">
        <f aca="false">O26/(J26+G26+D26+1)</f>
        <v>0.0489486799003276</v>
      </c>
      <c r="Q26" s="88"/>
      <c r="R26" s="89" t="s">
        <v>15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 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13572</v>
      </c>
      <c r="D27" s="86" t="n">
        <v>16742</v>
      </c>
      <c r="E27" s="86" t="n">
        <v>-3170</v>
      </c>
      <c r="F27" s="85" t="n">
        <v>7533</v>
      </c>
      <c r="G27" s="86" t="n">
        <v>11166</v>
      </c>
      <c r="H27" s="86" t="n">
        <v>-3633</v>
      </c>
      <c r="I27" s="85" t="n">
        <v>10678</v>
      </c>
      <c r="J27" s="86" t="n">
        <v>9096</v>
      </c>
      <c r="K27" s="86" t="n">
        <v>1582</v>
      </c>
      <c r="L27" s="85" t="n">
        <v>12776</v>
      </c>
      <c r="M27" s="86" t="n">
        <v>13146</v>
      </c>
      <c r="N27" s="86" t="n">
        <v>-370</v>
      </c>
      <c r="O27" s="85" t="n">
        <f aca="false">K27+H27+E27</f>
        <v>-5221</v>
      </c>
      <c r="P27" s="87" t="n">
        <f aca="false">O27/(J27+G27+D27+1)</f>
        <v>-0.141089042021348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107292</v>
      </c>
      <c r="D28" s="86" t="n">
        <v>87783</v>
      </c>
      <c r="E28" s="86" t="n">
        <v>19509</v>
      </c>
      <c r="F28" s="85" t="n">
        <v>65592</v>
      </c>
      <c r="G28" s="86" t="n">
        <v>85333</v>
      </c>
      <c r="H28" s="86" t="n">
        <v>-19741</v>
      </c>
      <c r="I28" s="85" t="n">
        <v>70450</v>
      </c>
      <c r="J28" s="86" t="n">
        <v>91006</v>
      </c>
      <c r="K28" s="86" t="n">
        <v>-20556</v>
      </c>
      <c r="L28" s="85" t="n">
        <v>86431</v>
      </c>
      <c r="M28" s="86" t="n">
        <v>91440</v>
      </c>
      <c r="N28" s="86" t="n">
        <v>-5009</v>
      </c>
      <c r="O28" s="85" t="n">
        <f aca="false">K28+H28+E28</f>
        <v>-20788</v>
      </c>
      <c r="P28" s="87" t="n">
        <f aca="false">O28/(J28+G28+D28+1)</f>
        <v>-0.0787057545158884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10000</v>
      </c>
      <c r="D29" s="86" t="n">
        <v>24401</v>
      </c>
      <c r="E29" s="86" t="n">
        <v>-14401</v>
      </c>
      <c r="F29" s="85" t="n">
        <v>10000</v>
      </c>
      <c r="G29" s="86" t="n">
        <v>14049</v>
      </c>
      <c r="H29" s="86" t="n">
        <v>-4049</v>
      </c>
      <c r="I29" s="85" t="n">
        <v>10000</v>
      </c>
      <c r="J29" s="86" t="n">
        <v>14049</v>
      </c>
      <c r="K29" s="86" t="n">
        <v>-4049</v>
      </c>
      <c r="L29" s="85" t="n">
        <v>20000</v>
      </c>
      <c r="M29" s="86" t="n">
        <v>25212</v>
      </c>
      <c r="N29" s="86" t="n">
        <v>-5212</v>
      </c>
      <c r="O29" s="85" t="n">
        <f aca="false">K29+H29+E29</f>
        <v>-22499</v>
      </c>
      <c r="P29" s="87" t="n">
        <f aca="false">O29/(J29+G29+D29+1)</f>
        <v>-0.428552380952381</v>
      </c>
      <c r="Q29" s="88"/>
      <c r="R29" s="89" t="s">
        <v>15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 </v>
      </c>
      <c r="U29" s="116" t="str">
        <f aca="false">IF($C$4="High Inventory",IF(AND($O29&gt;=0,$P29&gt;=Summary!$C$150),"X"," "),IF(AND($O29&lt;=0,$P29&lt;=-Summary!$C$150),"X"," "))</f>
        <v> 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486994</v>
      </c>
      <c r="D30" s="86" t="n">
        <v>411760</v>
      </c>
      <c r="E30" s="86" t="n">
        <v>75234</v>
      </c>
      <c r="F30" s="85" t="n">
        <v>356036</v>
      </c>
      <c r="G30" s="86" t="n">
        <v>422530</v>
      </c>
      <c r="H30" s="86" t="n">
        <v>-66494</v>
      </c>
      <c r="I30" s="85" t="n">
        <v>406164</v>
      </c>
      <c r="J30" s="86" t="n">
        <v>416525</v>
      </c>
      <c r="K30" s="86" t="n">
        <v>-10361</v>
      </c>
      <c r="L30" s="85" t="n">
        <v>445073</v>
      </c>
      <c r="M30" s="86" t="n">
        <v>423527</v>
      </c>
      <c r="N30" s="86" t="n">
        <v>21546</v>
      </c>
      <c r="O30" s="85" t="n">
        <f aca="false">K30+H30+E30</f>
        <v>-1621</v>
      </c>
      <c r="P30" s="87" t="n">
        <f aca="false">O30/(J30+G30+D30+1)</f>
        <v>-0.001295954001228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13602</v>
      </c>
      <c r="D31" s="86" t="n">
        <v>23870</v>
      </c>
      <c r="E31" s="86" t="n">
        <v>-10268</v>
      </c>
      <c r="F31" s="85" t="n">
        <v>38232</v>
      </c>
      <c r="G31" s="86" t="n">
        <v>23669</v>
      </c>
      <c r="H31" s="86" t="n">
        <v>14563</v>
      </c>
      <c r="I31" s="85" t="n">
        <v>11427</v>
      </c>
      <c r="J31" s="86" t="n">
        <v>23116</v>
      </c>
      <c r="K31" s="86" t="n">
        <v>-11689</v>
      </c>
      <c r="L31" s="85" t="n">
        <v>11427</v>
      </c>
      <c r="M31" s="86" t="n">
        <v>27523</v>
      </c>
      <c r="N31" s="86" t="n">
        <v>-16096</v>
      </c>
      <c r="O31" s="85" t="n">
        <f aca="false">K31+H31+E31</f>
        <v>-7394</v>
      </c>
      <c r="P31" s="87" t="n">
        <f aca="false">O31/(J31+G31+D31+1)</f>
        <v>-0.104647871376812</v>
      </c>
      <c r="Q31" s="8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17000</v>
      </c>
      <c r="D32" s="86" t="n">
        <v>16452</v>
      </c>
      <c r="E32" s="86" t="n">
        <v>548</v>
      </c>
      <c r="F32" s="85" t="n">
        <v>18000</v>
      </c>
      <c r="G32" s="86" t="n">
        <v>16377</v>
      </c>
      <c r="H32" s="86" t="n">
        <v>1623</v>
      </c>
      <c r="I32" s="85" t="n">
        <v>16250</v>
      </c>
      <c r="J32" s="86" t="n">
        <v>16179</v>
      </c>
      <c r="K32" s="86" t="n">
        <v>71</v>
      </c>
      <c r="L32" s="85" t="n">
        <v>15500</v>
      </c>
      <c r="M32" s="86" t="n">
        <v>16278</v>
      </c>
      <c r="N32" s="86" t="n">
        <v>-778</v>
      </c>
      <c r="O32" s="85" t="n">
        <f aca="false">K32+H32+E32</f>
        <v>2242</v>
      </c>
      <c r="P32" s="87" t="n">
        <f aca="false">O32/(J32+G32+D32+1)</f>
        <v>0.0457466995857904</v>
      </c>
      <c r="Q32" s="91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76" t="n">
        <v>2280</v>
      </c>
      <c r="B33" s="77" t="s">
        <v>16</v>
      </c>
      <c r="C33" s="85" t="n">
        <v>11720</v>
      </c>
      <c r="D33" s="86" t="n">
        <v>11620</v>
      </c>
      <c r="E33" s="86" t="n">
        <v>100</v>
      </c>
      <c r="F33" s="85" t="n">
        <v>11727</v>
      </c>
      <c r="G33" s="86" t="n">
        <v>6316</v>
      </c>
      <c r="H33" s="86" t="n">
        <v>5411</v>
      </c>
      <c r="I33" s="85" t="n">
        <v>8728</v>
      </c>
      <c r="J33" s="86" t="n">
        <v>4806</v>
      </c>
      <c r="K33" s="86" t="n">
        <v>3922</v>
      </c>
      <c r="L33" s="85" t="n">
        <v>11728</v>
      </c>
      <c r="M33" s="86" t="n">
        <v>9479</v>
      </c>
      <c r="N33" s="86" t="n">
        <v>2249</v>
      </c>
      <c r="O33" s="85" t="n">
        <f aca="false">K33+H33+E33</f>
        <v>9433</v>
      </c>
      <c r="P33" s="87" t="n">
        <f aca="false">O33/(J33+G33+D33+1)</f>
        <v>0.414764982632019</v>
      </c>
      <c r="Q33" s="118"/>
      <c r="R33" s="89" t="s">
        <v>44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X</v>
      </c>
      <c r="U33" s="116" t="str">
        <f aca="false">IF($C$4="High Inventory",IF(AND($O33&gt;=0,$P33&gt;=Summary!$C$150),"X"," "),IF(AND($O33&lt;=0,$P33&lt;=-Summary!$C$150),"X"," "))</f>
        <v>X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54543</v>
      </c>
      <c r="D34" s="86" t="n">
        <v>50158</v>
      </c>
      <c r="E34" s="86" t="n">
        <v>4385</v>
      </c>
      <c r="F34" s="85" t="n">
        <v>47204</v>
      </c>
      <c r="G34" s="86" t="n">
        <v>41527</v>
      </c>
      <c r="H34" s="86" t="n">
        <v>5677</v>
      </c>
      <c r="I34" s="85" t="n">
        <v>48398</v>
      </c>
      <c r="J34" s="86" t="n">
        <v>39701</v>
      </c>
      <c r="K34" s="86" t="n">
        <v>8697</v>
      </c>
      <c r="L34" s="85" t="n">
        <v>48800</v>
      </c>
      <c r="M34" s="86" t="n">
        <v>46515</v>
      </c>
      <c r="N34" s="86" t="n">
        <v>2285</v>
      </c>
      <c r="O34" s="85" t="n">
        <f aca="false">K34+H34+E34</f>
        <v>18759</v>
      </c>
      <c r="P34" s="87" t="n">
        <f aca="false">O34/(J34+G34+D34+1)</f>
        <v>0.142776682624613</v>
      </c>
      <c r="Q34" s="91"/>
      <c r="R34" s="89" t="s">
        <v>44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X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79655</v>
      </c>
      <c r="D35" s="86" t="n">
        <v>31545</v>
      </c>
      <c r="E35" s="86" t="n">
        <v>48110</v>
      </c>
      <c r="F35" s="85" t="n">
        <v>37936</v>
      </c>
      <c r="G35" s="86" t="n">
        <v>22882</v>
      </c>
      <c r="H35" s="86" t="n">
        <v>15054</v>
      </c>
      <c r="I35" s="85" t="n">
        <v>18587</v>
      </c>
      <c r="J35" s="86" t="n">
        <v>20348</v>
      </c>
      <c r="K35" s="86" t="n">
        <v>-1761</v>
      </c>
      <c r="L35" s="85" t="n">
        <v>3067</v>
      </c>
      <c r="M35" s="86" t="n">
        <v>30138</v>
      </c>
      <c r="N35" s="86" t="n">
        <v>-27071</v>
      </c>
      <c r="O35" s="85" t="n">
        <f aca="false">K35+H35+E35</f>
        <v>61403</v>
      </c>
      <c r="P35" s="87" t="n">
        <f aca="false">O35/(J35+G35+D35+1)</f>
        <v>0.821159195463785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4009</v>
      </c>
      <c r="D36" s="86" t="n">
        <v>8264</v>
      </c>
      <c r="E36" s="86" t="n">
        <v>-4255</v>
      </c>
      <c r="F36" s="85" t="n">
        <v>0</v>
      </c>
      <c r="G36" s="86" t="n">
        <v>6785</v>
      </c>
      <c r="H36" s="86" t="n">
        <v>-6785</v>
      </c>
      <c r="I36" s="85" t="n">
        <v>0</v>
      </c>
      <c r="J36" s="86" t="n">
        <v>7088</v>
      </c>
      <c r="K36" s="86" t="n">
        <v>-7088</v>
      </c>
      <c r="L36" s="85" t="n">
        <v>0</v>
      </c>
      <c r="M36" s="86" t="n">
        <v>7934</v>
      </c>
      <c r="N36" s="86" t="n">
        <v>-7934</v>
      </c>
      <c r="O36" s="85" t="n">
        <f aca="false">K36+H36+E36</f>
        <v>-18128</v>
      </c>
      <c r="P36" s="87" t="n">
        <f aca="false">O36/(J36+G36+D36+1)</f>
        <v>-0.818863492637095</v>
      </c>
      <c r="Q36" s="11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340</v>
      </c>
      <c r="D37" s="86" t="n">
        <v>454</v>
      </c>
      <c r="E37" s="86" t="n">
        <v>-114</v>
      </c>
      <c r="F37" s="85" t="n">
        <v>357</v>
      </c>
      <c r="G37" s="86" t="n">
        <v>316</v>
      </c>
      <c r="H37" s="86" t="n">
        <v>41</v>
      </c>
      <c r="I37" s="85" t="n">
        <v>197</v>
      </c>
      <c r="J37" s="86" t="n">
        <v>216</v>
      </c>
      <c r="K37" s="86" t="n">
        <v>-19</v>
      </c>
      <c r="L37" s="85" t="n">
        <v>389</v>
      </c>
      <c r="M37" s="86" t="n">
        <v>370</v>
      </c>
      <c r="N37" s="86" t="n">
        <v>19</v>
      </c>
      <c r="O37" s="85" t="n">
        <f aca="false">K37+H37+E37</f>
        <v>-92</v>
      </c>
      <c r="P37" s="87" t="n">
        <f aca="false">O37/(J37+G37+D37+1)</f>
        <v>-0.0932117527862209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16360</v>
      </c>
      <c r="D38" s="86" t="n">
        <v>17319</v>
      </c>
      <c r="E38" s="86" t="n">
        <v>-959</v>
      </c>
      <c r="F38" s="85" t="n">
        <v>20704</v>
      </c>
      <c r="G38" s="86" t="n">
        <v>10862</v>
      </c>
      <c r="H38" s="86" t="n">
        <v>9842</v>
      </c>
      <c r="I38" s="85" t="n">
        <v>16901</v>
      </c>
      <c r="J38" s="86" t="n">
        <v>10529</v>
      </c>
      <c r="K38" s="86" t="n">
        <v>6372</v>
      </c>
      <c r="L38" s="85" t="n">
        <v>16875</v>
      </c>
      <c r="M38" s="86" t="n">
        <v>16846</v>
      </c>
      <c r="N38" s="86" t="n">
        <v>29</v>
      </c>
      <c r="O38" s="85" t="n">
        <f aca="false">K38+H38+E38</f>
        <v>15255</v>
      </c>
      <c r="P38" s="87" t="n">
        <f aca="false">O38/(J38+G38+D38+1)</f>
        <v>0.394074035803777</v>
      </c>
      <c r="Q38" s="118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16108</v>
      </c>
      <c r="D39" s="86" t="n">
        <v>16467</v>
      </c>
      <c r="E39" s="86" t="n">
        <v>-359</v>
      </c>
      <c r="F39" s="85" t="n">
        <v>12328</v>
      </c>
      <c r="G39" s="86" t="n">
        <v>15891</v>
      </c>
      <c r="H39" s="86" t="n">
        <v>-3563</v>
      </c>
      <c r="I39" s="85" t="n">
        <v>22616</v>
      </c>
      <c r="J39" s="86" t="n">
        <v>22839</v>
      </c>
      <c r="K39" s="86" t="n">
        <v>-223</v>
      </c>
      <c r="L39" s="85" t="n">
        <v>11797</v>
      </c>
      <c r="M39" s="86" t="n">
        <v>25980</v>
      </c>
      <c r="N39" s="86" t="n">
        <v>-14183</v>
      </c>
      <c r="O39" s="85" t="n">
        <f aca="false">K39+H39+E39</f>
        <v>-4145</v>
      </c>
      <c r="P39" s="87" t="n">
        <f aca="false">O39/(J39+G39+D39+1)</f>
        <v>-0.0750933004819015</v>
      </c>
      <c r="Q39" s="91"/>
      <c r="R39" s="89" t="s">
        <v>15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 </v>
      </c>
      <c r="U39" s="116" t="str">
        <f aca="false">IF($C$4="High Inventory",IF(AND($O39&gt;=0,$P39&gt;=Summary!$C$150),"X"," "),IF(AND($O39&lt;=0,$P39&lt;=-Summary!$C$150),"X"," "))</f>
        <v> 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6700</v>
      </c>
      <c r="D40" s="86" t="n">
        <v>6237</v>
      </c>
      <c r="E40" s="86" t="n">
        <v>463</v>
      </c>
      <c r="F40" s="85" t="n">
        <v>6700</v>
      </c>
      <c r="G40" s="86" t="n">
        <v>6005</v>
      </c>
      <c r="H40" s="86" t="n">
        <v>695</v>
      </c>
      <c r="I40" s="85" t="n">
        <v>0</v>
      </c>
      <c r="J40" s="86" t="n">
        <v>6068</v>
      </c>
      <c r="K40" s="86" t="n">
        <v>-6068</v>
      </c>
      <c r="L40" s="85" t="n">
        <v>0</v>
      </c>
      <c r="M40" s="86" t="n">
        <v>6096</v>
      </c>
      <c r="N40" s="86" t="n">
        <v>-6096</v>
      </c>
      <c r="O40" s="85" t="n">
        <f aca="false">K40+H40+E40</f>
        <v>-4910</v>
      </c>
      <c r="P40" s="87" t="n">
        <f aca="false">O40/(J40+G40+D40+1)</f>
        <v>-0.268144830975916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490877</v>
      </c>
      <c r="D41" s="86" t="n">
        <v>489505</v>
      </c>
      <c r="E41" s="86" t="n">
        <v>1372</v>
      </c>
      <c r="F41" s="85" t="n">
        <v>451735</v>
      </c>
      <c r="G41" s="86" t="n">
        <v>396786</v>
      </c>
      <c r="H41" s="86" t="n">
        <v>54949</v>
      </c>
      <c r="I41" s="85" t="n">
        <v>404457</v>
      </c>
      <c r="J41" s="86" t="n">
        <v>420899</v>
      </c>
      <c r="K41" s="86" t="n">
        <v>-16442</v>
      </c>
      <c r="L41" s="85" t="n">
        <v>435009</v>
      </c>
      <c r="M41" s="86" t="n">
        <v>430136</v>
      </c>
      <c r="N41" s="86" t="n">
        <v>4873</v>
      </c>
      <c r="O41" s="85" t="n">
        <f aca="false">K41+H41+E41</f>
        <v>39879</v>
      </c>
      <c r="P41" s="87" t="n">
        <f aca="false">O41/(J41+G41+D41+1)</f>
        <v>0.0305074009842479</v>
      </c>
      <c r="Q41" s="88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472</v>
      </c>
      <c r="E42" s="86" t="n">
        <v>-22</v>
      </c>
      <c r="F42" s="85" t="n">
        <v>450</v>
      </c>
      <c r="G42" s="86" t="n">
        <v>432</v>
      </c>
      <c r="H42" s="86" t="n">
        <v>18</v>
      </c>
      <c r="I42" s="85" t="n">
        <v>450</v>
      </c>
      <c r="J42" s="86" t="n">
        <v>394</v>
      </c>
      <c r="K42" s="86" t="n">
        <v>56</v>
      </c>
      <c r="L42" s="85" t="n">
        <v>450</v>
      </c>
      <c r="M42" s="86" t="n">
        <v>407</v>
      </c>
      <c r="N42" s="86" t="n">
        <v>43</v>
      </c>
      <c r="O42" s="85" t="n">
        <f aca="false">K42+H42+E42</f>
        <v>52</v>
      </c>
      <c r="P42" s="87" t="n">
        <f aca="false">O42/(J42+G42+D42+1)</f>
        <v>0.040030792917629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10903</v>
      </c>
      <c r="E43" s="86" t="n">
        <v>97</v>
      </c>
      <c r="F43" s="85" t="n">
        <v>10712</v>
      </c>
      <c r="G43" s="86" t="n">
        <v>11198</v>
      </c>
      <c r="H43" s="86" t="n">
        <v>-486</v>
      </c>
      <c r="I43" s="85" t="n">
        <v>11000</v>
      </c>
      <c r="J43" s="86" t="n">
        <v>13324</v>
      </c>
      <c r="K43" s="86" t="n">
        <v>-2324</v>
      </c>
      <c r="L43" s="85" t="n">
        <v>11000</v>
      </c>
      <c r="M43" s="86" t="n">
        <v>12519</v>
      </c>
      <c r="N43" s="86" t="n">
        <v>-1519</v>
      </c>
      <c r="O43" s="85" t="n">
        <f aca="false">K43+H43+E43</f>
        <v>-2713</v>
      </c>
      <c r="P43" s="87" t="n">
        <f aca="false">O43/(J43+G43+D43+1)</f>
        <v>-0.0765821712866256</v>
      </c>
      <c r="Q43" s="11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5336</v>
      </c>
      <c r="D44" s="86" t="n">
        <v>5050</v>
      </c>
      <c r="E44" s="86" t="n">
        <v>286</v>
      </c>
      <c r="F44" s="85" t="n">
        <v>5428</v>
      </c>
      <c r="G44" s="86" t="n">
        <v>3814</v>
      </c>
      <c r="H44" s="86" t="n">
        <v>1614</v>
      </c>
      <c r="I44" s="85" t="n">
        <v>5466</v>
      </c>
      <c r="J44" s="86" t="n">
        <v>3658</v>
      </c>
      <c r="K44" s="86" t="n">
        <v>1808</v>
      </c>
      <c r="L44" s="85" t="n">
        <v>5731</v>
      </c>
      <c r="M44" s="86" t="n">
        <v>4685</v>
      </c>
      <c r="N44" s="86" t="n">
        <v>1046</v>
      </c>
      <c r="O44" s="85" t="n">
        <f aca="false">K44+H44+E44</f>
        <v>3708</v>
      </c>
      <c r="P44" s="87" t="n">
        <f aca="false">O44/(J44+G44+D44+1)</f>
        <v>0.296095184859858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106909</v>
      </c>
      <c r="D45" s="86" t="n">
        <v>73330</v>
      </c>
      <c r="E45" s="86" t="n">
        <v>33579</v>
      </c>
      <c r="F45" s="85" t="n">
        <v>77865</v>
      </c>
      <c r="G45" s="86" t="n">
        <v>70699</v>
      </c>
      <c r="H45" s="86" t="n">
        <v>7166</v>
      </c>
      <c r="I45" s="85" t="n">
        <v>77868</v>
      </c>
      <c r="J45" s="86" t="n">
        <v>74730</v>
      </c>
      <c r="K45" s="86" t="n">
        <v>3138</v>
      </c>
      <c r="L45" s="85" t="n">
        <v>74868</v>
      </c>
      <c r="M45" s="86" t="n">
        <v>75580</v>
      </c>
      <c r="N45" s="86" t="n">
        <v>-712</v>
      </c>
      <c r="O45" s="85" t="n">
        <f aca="false">K45+H45+E45</f>
        <v>43883</v>
      </c>
      <c r="P45" s="87" t="n">
        <f aca="false">O45/(J45+G45+D45+1)</f>
        <v>0.200598829767782</v>
      </c>
      <c r="Q45" s="88"/>
      <c r="R45" s="89" t="s">
        <v>44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X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0</v>
      </c>
      <c r="D46" s="86" t="n">
        <v>263</v>
      </c>
      <c r="E46" s="86" t="n">
        <v>-263</v>
      </c>
      <c r="F46" s="85" t="n">
        <v>563</v>
      </c>
      <c r="G46" s="86" t="n">
        <v>243</v>
      </c>
      <c r="H46" s="86" t="n">
        <v>320</v>
      </c>
      <c r="I46" s="85" t="n">
        <v>1258</v>
      </c>
      <c r="J46" s="86" t="n">
        <v>285</v>
      </c>
      <c r="K46" s="86" t="n">
        <v>973</v>
      </c>
      <c r="L46" s="85" t="n">
        <v>1104</v>
      </c>
      <c r="M46" s="86" t="n">
        <v>319</v>
      </c>
      <c r="N46" s="86" t="n">
        <v>785</v>
      </c>
      <c r="O46" s="85" t="n">
        <f aca="false">K46+H46+E46</f>
        <v>1030</v>
      </c>
      <c r="P46" s="87" t="n">
        <f aca="false">O46/(J46+G46+D46+1)</f>
        <v>1.30050505050505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X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6518</v>
      </c>
      <c r="D47" s="86" t="n">
        <v>6816</v>
      </c>
      <c r="E47" s="86" t="n">
        <v>-298</v>
      </c>
      <c r="F47" s="85" t="n">
        <v>5960</v>
      </c>
      <c r="G47" s="86" t="n">
        <v>274</v>
      </c>
      <c r="H47" s="86" t="n">
        <v>5686</v>
      </c>
      <c r="I47" s="85" t="n">
        <v>6154</v>
      </c>
      <c r="J47" s="86" t="n">
        <v>0</v>
      </c>
      <c r="K47" s="86" t="n">
        <v>6154</v>
      </c>
      <c r="L47" s="85" t="n">
        <v>8318</v>
      </c>
      <c r="M47" s="86" t="n">
        <v>6122</v>
      </c>
      <c r="N47" s="86" t="n">
        <v>2196</v>
      </c>
      <c r="O47" s="85" t="n">
        <f aca="false">K47+H47+E47</f>
        <v>11542</v>
      </c>
      <c r="P47" s="87" t="n">
        <f aca="false">O47/(J47+G47+D47+1)</f>
        <v>1.62769708080666</v>
      </c>
      <c r="Q47" s="88"/>
      <c r="R47" s="89" t="s">
        <v>44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X</v>
      </c>
      <c r="U47" s="116" t="str">
        <f aca="false">IF($C$4="High Inventory",IF(AND($O47&gt;=0,$P47&gt;=Summary!$C$150),"X"," "),IF(AND($O47&lt;=0,$P47&lt;=-Summary!$C$150),"X"," "))</f>
        <v>X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10</v>
      </c>
      <c r="E53" s="86" t="n">
        <v>-10</v>
      </c>
      <c r="F53" s="85" t="n">
        <v>0</v>
      </c>
      <c r="G53" s="86" t="n">
        <v>10</v>
      </c>
      <c r="H53" s="86" t="n">
        <v>-10</v>
      </c>
      <c r="I53" s="85" t="n">
        <v>0</v>
      </c>
      <c r="J53" s="86" t="n">
        <v>11</v>
      </c>
      <c r="K53" s="86" t="n">
        <v>-11</v>
      </c>
      <c r="L53" s="85" t="n">
        <v>0</v>
      </c>
      <c r="M53" s="86" t="n">
        <v>10</v>
      </c>
      <c r="N53" s="86" t="n">
        <v>-10</v>
      </c>
      <c r="O53" s="85" t="n">
        <f aca="false">K53+H53+E53</f>
        <v>-31</v>
      </c>
      <c r="P53" s="87" t="n">
        <f aca="false">O53/(J53+G53+D53+1)</f>
        <v>-0.96875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6</v>
      </c>
      <c r="E55" s="86" t="n">
        <v>-6</v>
      </c>
      <c r="F55" s="85" t="n">
        <v>0</v>
      </c>
      <c r="G55" s="86" t="n">
        <v>6</v>
      </c>
      <c r="H55" s="86" t="n">
        <v>-6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6</v>
      </c>
      <c r="N55" s="86" t="n">
        <v>-6</v>
      </c>
      <c r="O55" s="85" t="n">
        <f aca="false">K55+H55+E55</f>
        <v>-18</v>
      </c>
      <c r="P55" s="87" t="n">
        <f aca="false">O55/(J55+G55+D55+1)</f>
        <v>-0.947368421052632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1</v>
      </c>
      <c r="E56" s="86" t="n">
        <v>-1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-3</v>
      </c>
      <c r="P56" s="87" t="n">
        <f aca="false">O56/(J56+G56+D56+1)</f>
        <v>-0.75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195</v>
      </c>
      <c r="E58" s="86" t="n">
        <v>-195</v>
      </c>
      <c r="F58" s="85" t="n">
        <v>0</v>
      </c>
      <c r="G58" s="86" t="n">
        <v>36</v>
      </c>
      <c r="H58" s="86" t="n">
        <v>-36</v>
      </c>
      <c r="I58" s="85" t="n">
        <v>0</v>
      </c>
      <c r="J58" s="86" t="n">
        <v>0</v>
      </c>
      <c r="K58" s="86" t="n">
        <v>0</v>
      </c>
      <c r="L58" s="85" t="n">
        <v>0</v>
      </c>
      <c r="M58" s="86" t="n">
        <v>152</v>
      </c>
      <c r="N58" s="86" t="n">
        <v>-152</v>
      </c>
      <c r="O58" s="85" t="n">
        <f aca="false">K58+H58+E58</f>
        <v>-231</v>
      </c>
      <c r="P58" s="87" t="n">
        <f aca="false">O58/(J58+G58+D58+1)</f>
        <v>-0.995689655172414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193</v>
      </c>
      <c r="E61" s="86" t="n">
        <v>-193</v>
      </c>
      <c r="F61" s="85" t="n">
        <v>0</v>
      </c>
      <c r="G61" s="86" t="n">
        <v>7</v>
      </c>
      <c r="H61" s="86" t="n">
        <v>-7</v>
      </c>
      <c r="I61" s="85" t="n">
        <v>0</v>
      </c>
      <c r="J61" s="86" t="n">
        <v>0</v>
      </c>
      <c r="K61" s="86" t="n">
        <v>0</v>
      </c>
      <c r="L61" s="85" t="n">
        <v>0</v>
      </c>
      <c r="M61" s="86" t="n">
        <v>169</v>
      </c>
      <c r="N61" s="86" t="n">
        <v>-169</v>
      </c>
      <c r="O61" s="85" t="n">
        <f aca="false">K61+H61+E61</f>
        <v>-200</v>
      </c>
      <c r="P61" s="87" t="n">
        <f aca="false">O61/(J61+G61+D61+1)</f>
        <v>-0.995024875621891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0</v>
      </c>
      <c r="E64" s="86" t="n">
        <v>0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0</v>
      </c>
      <c r="P64" s="87" t="n">
        <f aca="false">O64/(J64+G64+D64+1)</f>
        <v>0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8</v>
      </c>
      <c r="N65" s="86" t="n">
        <v>-8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12348</v>
      </c>
      <c r="D66" s="86" t="n">
        <v>12065</v>
      </c>
      <c r="E66" s="86" t="n">
        <v>283</v>
      </c>
      <c r="F66" s="85" t="n">
        <v>12316</v>
      </c>
      <c r="G66" s="86" t="n">
        <v>10074</v>
      </c>
      <c r="H66" s="86" t="n">
        <v>2242</v>
      </c>
      <c r="I66" s="85" t="n">
        <v>12434</v>
      </c>
      <c r="J66" s="86" t="n">
        <v>11059</v>
      </c>
      <c r="K66" s="86" t="n">
        <v>1375</v>
      </c>
      <c r="L66" s="85" t="n">
        <v>12434</v>
      </c>
      <c r="M66" s="86" t="n">
        <v>12158</v>
      </c>
      <c r="N66" s="86" t="n">
        <v>276</v>
      </c>
      <c r="O66" s="85" t="n">
        <f aca="false">K66+H66+E66</f>
        <v>3900</v>
      </c>
      <c r="P66" s="87" t="n">
        <f aca="false">O66/(J66+G66+D66+1)</f>
        <v>0.117473417874032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X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7</v>
      </c>
      <c r="N71" s="86" t="n">
        <v>-7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0</v>
      </c>
      <c r="D72" s="86" t="n">
        <v>856</v>
      </c>
      <c r="E72" s="86" t="n">
        <v>-856</v>
      </c>
      <c r="F72" s="85" t="n">
        <v>0</v>
      </c>
      <c r="G72" s="86" t="n">
        <v>0</v>
      </c>
      <c r="H72" s="86" t="n">
        <v>0</v>
      </c>
      <c r="I72" s="85" t="n">
        <v>0</v>
      </c>
      <c r="J72" s="86" t="n">
        <v>0</v>
      </c>
      <c r="K72" s="86" t="n">
        <v>0</v>
      </c>
      <c r="L72" s="85" t="n">
        <v>200</v>
      </c>
      <c r="M72" s="86" t="n">
        <v>537</v>
      </c>
      <c r="N72" s="86" t="n">
        <v>-337</v>
      </c>
      <c r="O72" s="85" t="n">
        <f aca="false">K72+H72+E72</f>
        <v>-856</v>
      </c>
      <c r="P72" s="87" t="n">
        <f aca="false">O72/(J72+G72+D72+1)</f>
        <v>-0.998833138856476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 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100</v>
      </c>
      <c r="D74" s="86" t="n">
        <v>144</v>
      </c>
      <c r="E74" s="86" t="n">
        <v>-44</v>
      </c>
      <c r="F74" s="85" t="n">
        <v>100</v>
      </c>
      <c r="G74" s="86" t="n">
        <v>147</v>
      </c>
      <c r="H74" s="86" t="n">
        <v>-47</v>
      </c>
      <c r="I74" s="85" t="n">
        <v>0</v>
      </c>
      <c r="J74" s="86" t="n">
        <v>166</v>
      </c>
      <c r="K74" s="86" t="n">
        <v>-166</v>
      </c>
      <c r="L74" s="85" t="n">
        <v>0</v>
      </c>
      <c r="M74" s="86" t="n">
        <v>123</v>
      </c>
      <c r="N74" s="86" t="n">
        <v>-123</v>
      </c>
      <c r="O74" s="85" t="n">
        <f aca="false">K74+H74+E74</f>
        <v>-257</v>
      </c>
      <c r="P74" s="87" t="n">
        <f aca="false">O74/(J74+G74+D74+1)</f>
        <v>-0.561135371179039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100</v>
      </c>
      <c r="D75" s="86" t="n">
        <v>0</v>
      </c>
      <c r="E75" s="86" t="n">
        <v>100</v>
      </c>
      <c r="F75" s="85" t="n">
        <v>80</v>
      </c>
      <c r="G75" s="86" t="n">
        <v>0</v>
      </c>
      <c r="H75" s="86" t="n">
        <v>80</v>
      </c>
      <c r="I75" s="85" t="n">
        <v>40</v>
      </c>
      <c r="J75" s="86" t="n">
        <v>0</v>
      </c>
      <c r="K75" s="86" t="n">
        <v>40</v>
      </c>
      <c r="L75" s="85" t="n">
        <v>70</v>
      </c>
      <c r="M75" s="86" t="n">
        <v>0</v>
      </c>
      <c r="N75" s="86" t="n">
        <v>70</v>
      </c>
      <c r="O75" s="85" t="n">
        <f aca="false">K75+H75+E75</f>
        <v>220</v>
      </c>
      <c r="P75" s="87" t="n">
        <f aca="false">O75/(J75+G75+D75+1)</f>
        <v>220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82</v>
      </c>
      <c r="E76" s="86" t="n">
        <v>-82</v>
      </c>
      <c r="F76" s="85" t="n">
        <v>0</v>
      </c>
      <c r="G76" s="86" t="n">
        <v>71</v>
      </c>
      <c r="H76" s="86" t="n">
        <v>-71</v>
      </c>
      <c r="I76" s="85" t="n">
        <v>0</v>
      </c>
      <c r="J76" s="86" t="n">
        <v>38</v>
      </c>
      <c r="K76" s="86" t="n">
        <v>-38</v>
      </c>
      <c r="L76" s="85" t="n">
        <v>0</v>
      </c>
      <c r="M76" s="86" t="n">
        <v>72</v>
      </c>
      <c r="N76" s="86" t="n">
        <v>-72</v>
      </c>
      <c r="O76" s="85" t="n">
        <f aca="false">K76+H76+E76</f>
        <v>-191</v>
      </c>
      <c r="P76" s="87" t="n">
        <f aca="false">O76/(J76+G76+D76+1)</f>
        <v>-0.994791666666667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200</v>
      </c>
      <c r="D77" s="86" t="n">
        <v>0</v>
      </c>
      <c r="E77" s="86" t="n">
        <v>200</v>
      </c>
      <c r="F77" s="85" t="n">
        <v>200</v>
      </c>
      <c r="G77" s="86" t="n">
        <v>0</v>
      </c>
      <c r="H77" s="86" t="n">
        <v>200</v>
      </c>
      <c r="I77" s="85" t="n">
        <v>200</v>
      </c>
      <c r="J77" s="86" t="n">
        <v>0</v>
      </c>
      <c r="K77" s="86" t="n">
        <v>200</v>
      </c>
      <c r="L77" s="85" t="n">
        <v>200</v>
      </c>
      <c r="M77" s="86" t="n">
        <v>4</v>
      </c>
      <c r="N77" s="86" t="n">
        <v>196</v>
      </c>
      <c r="O77" s="85" t="n">
        <f aca="false">K77+H77+E77</f>
        <v>600</v>
      </c>
      <c r="P77" s="87" t="n">
        <f aca="false">O77/(J77+G77+D77+1)</f>
        <v>600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535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536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543</v>
      </c>
      <c r="B80" s="77" t="s">
        <v>17</v>
      </c>
      <c r="C80" s="85" t="n">
        <v>800</v>
      </c>
      <c r="D80" s="86" t="n">
        <v>484</v>
      </c>
      <c r="E80" s="86" t="n">
        <v>316</v>
      </c>
      <c r="F80" s="85" t="n">
        <v>0</v>
      </c>
      <c r="G80" s="86" t="n">
        <v>133</v>
      </c>
      <c r="H80" s="86" t="n">
        <v>-133</v>
      </c>
      <c r="I80" s="85" t="n">
        <v>0</v>
      </c>
      <c r="J80" s="86" t="n">
        <v>59</v>
      </c>
      <c r="K80" s="86" t="n">
        <v>-59</v>
      </c>
      <c r="L80" s="85" t="n">
        <v>0</v>
      </c>
      <c r="M80" s="86" t="n">
        <v>521</v>
      </c>
      <c r="N80" s="86" t="n">
        <v>-521</v>
      </c>
      <c r="O80" s="85" t="n">
        <f aca="false">K80+H80+E80</f>
        <v>124</v>
      </c>
      <c r="P80" s="87" t="n">
        <f aca="false">O80/(J80+G80+D80+1)</f>
        <v>0.183161004431315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X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544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545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572</v>
      </c>
      <c r="B83" s="77" t="s">
        <v>17</v>
      </c>
      <c r="C83" s="85" t="n">
        <v>0</v>
      </c>
      <c r="D83" s="86" t="n">
        <v>75</v>
      </c>
      <c r="E83" s="86" t="n">
        <v>-75</v>
      </c>
      <c r="F83" s="85" t="n">
        <v>0</v>
      </c>
      <c r="G83" s="86" t="n">
        <v>75</v>
      </c>
      <c r="H83" s="86" t="n">
        <v>-75</v>
      </c>
      <c r="I83" s="85" t="n">
        <v>0</v>
      </c>
      <c r="J83" s="86" t="n">
        <v>75</v>
      </c>
      <c r="K83" s="86" t="n">
        <v>-75</v>
      </c>
      <c r="L83" s="85" t="n">
        <v>0</v>
      </c>
      <c r="M83" s="86" t="n">
        <v>75</v>
      </c>
      <c r="N83" s="86" t="n">
        <v>-75</v>
      </c>
      <c r="O83" s="85" t="n">
        <f aca="false">K83+H83+E83</f>
        <v>-225</v>
      </c>
      <c r="P83" s="87" t="n">
        <f aca="false">O83/(J83+G83+D83+1)</f>
        <v>-0.995575221238938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635</v>
      </c>
      <c r="B84" s="77" t="s">
        <v>17</v>
      </c>
      <c r="C84" s="85" t="n">
        <v>1000</v>
      </c>
      <c r="D84" s="86" t="n">
        <v>805</v>
      </c>
      <c r="E84" s="86" t="n">
        <v>195</v>
      </c>
      <c r="F84" s="85" t="n">
        <v>900</v>
      </c>
      <c r="G84" s="86" t="n">
        <v>871</v>
      </c>
      <c r="H84" s="86" t="n">
        <v>29</v>
      </c>
      <c r="I84" s="85" t="n">
        <v>800</v>
      </c>
      <c r="J84" s="86" t="n">
        <v>714</v>
      </c>
      <c r="K84" s="86" t="n">
        <v>86</v>
      </c>
      <c r="L84" s="85" t="n">
        <v>650</v>
      </c>
      <c r="M84" s="86" t="n">
        <v>883</v>
      </c>
      <c r="N84" s="86" t="n">
        <v>-233</v>
      </c>
      <c r="O84" s="85" t="n">
        <f aca="false">K84+H84+E84</f>
        <v>310</v>
      </c>
      <c r="P84" s="87" t="n">
        <f aca="false">O84/(J84+G84+D84+1)</f>
        <v>0.129652864910079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X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650</v>
      </c>
      <c r="B85" s="77" t="s">
        <v>17</v>
      </c>
      <c r="C85" s="85" t="n">
        <v>0</v>
      </c>
      <c r="D85" s="86" t="n">
        <v>0</v>
      </c>
      <c r="E85" s="86" t="n">
        <v>0</v>
      </c>
      <c r="F85" s="85" t="n">
        <v>0</v>
      </c>
      <c r="G85" s="86" t="n">
        <v>0</v>
      </c>
      <c r="H85" s="86" t="n">
        <v>0</v>
      </c>
      <c r="I85" s="85" t="n">
        <v>0</v>
      </c>
      <c r="J85" s="86" t="n">
        <v>0</v>
      </c>
      <c r="K85" s="86" t="n">
        <v>0</v>
      </c>
      <c r="L85" s="85" t="n">
        <v>0</v>
      </c>
      <c r="M85" s="86" t="n">
        <v>0</v>
      </c>
      <c r="N85" s="86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654</v>
      </c>
      <c r="B86" s="77" t="s">
        <v>17</v>
      </c>
      <c r="C86" s="85" t="n">
        <v>255</v>
      </c>
      <c r="D86" s="86" t="n">
        <v>358</v>
      </c>
      <c r="E86" s="86" t="n">
        <v>-103</v>
      </c>
      <c r="F86" s="85" t="n">
        <v>430</v>
      </c>
      <c r="G86" s="86" t="n">
        <v>463</v>
      </c>
      <c r="H86" s="86" t="n">
        <v>-33</v>
      </c>
      <c r="I86" s="85" t="n">
        <v>524</v>
      </c>
      <c r="J86" s="86" t="n">
        <v>587</v>
      </c>
      <c r="K86" s="86" t="n">
        <v>-63</v>
      </c>
      <c r="L86" s="85" t="n">
        <v>300</v>
      </c>
      <c r="M86" s="86" t="n">
        <v>1456</v>
      </c>
      <c r="N86" s="86" t="n">
        <v>-1156</v>
      </c>
      <c r="O86" s="85" t="n">
        <f aca="false">K86+H86+E86</f>
        <v>-199</v>
      </c>
      <c r="P86" s="87" t="n">
        <f aca="false">O86/(J86+G86+D86+1)</f>
        <v>-0.141234918381831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713</v>
      </c>
      <c r="B87" s="77" t="s">
        <v>17</v>
      </c>
      <c r="C87" s="85" t="n">
        <v>0</v>
      </c>
      <c r="D87" s="86" t="n">
        <v>15</v>
      </c>
      <c r="E87" s="86" t="n">
        <v>-15</v>
      </c>
      <c r="F87" s="85" t="n">
        <v>0</v>
      </c>
      <c r="G87" s="86" t="n">
        <v>15</v>
      </c>
      <c r="H87" s="86" t="n">
        <v>-15</v>
      </c>
      <c r="I87" s="85" t="n">
        <v>0</v>
      </c>
      <c r="J87" s="86" t="n">
        <v>15</v>
      </c>
      <c r="K87" s="86" t="n">
        <v>-15</v>
      </c>
      <c r="L87" s="85" t="n">
        <v>0</v>
      </c>
      <c r="M87" s="86" t="n">
        <v>15</v>
      </c>
      <c r="N87" s="86" t="n">
        <v>-15</v>
      </c>
      <c r="O87" s="85" t="n">
        <f aca="false">K87+H87+E87</f>
        <v>-45</v>
      </c>
      <c r="P87" s="87" t="n">
        <f aca="false">O87/(J87+G87+D87+1)</f>
        <v>-0.978260869565217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755</v>
      </c>
      <c r="B88" s="77" t="s">
        <v>17</v>
      </c>
      <c r="C88" s="85" t="n">
        <v>70</v>
      </c>
      <c r="D88" s="86" t="n">
        <v>79</v>
      </c>
      <c r="E88" s="86" t="n">
        <v>-9</v>
      </c>
      <c r="F88" s="85" t="n">
        <v>70</v>
      </c>
      <c r="G88" s="86" t="n">
        <v>79</v>
      </c>
      <c r="H88" s="86" t="n">
        <v>-9</v>
      </c>
      <c r="I88" s="85" t="n">
        <v>66</v>
      </c>
      <c r="J88" s="86" t="n">
        <v>79</v>
      </c>
      <c r="K88" s="86" t="n">
        <v>-13</v>
      </c>
      <c r="L88" s="85" t="n">
        <v>50</v>
      </c>
      <c r="M88" s="86" t="n">
        <v>79</v>
      </c>
      <c r="N88" s="86" t="n">
        <v>-29</v>
      </c>
      <c r="O88" s="85" t="n">
        <f aca="false">K88+H88+E88</f>
        <v>-31</v>
      </c>
      <c r="P88" s="87" t="n">
        <f aca="false">O88/(J88+G88+D88+1)</f>
        <v>-0.130252100840336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779</v>
      </c>
      <c r="B89" s="77" t="s">
        <v>17</v>
      </c>
      <c r="C89" s="85" t="n">
        <v>792</v>
      </c>
      <c r="D89" s="86" t="n">
        <v>321</v>
      </c>
      <c r="E89" s="86" t="n">
        <v>471</v>
      </c>
      <c r="F89" s="85" t="n">
        <v>798</v>
      </c>
      <c r="G89" s="86" t="n">
        <v>0</v>
      </c>
      <c r="H89" s="86" t="n">
        <v>798</v>
      </c>
      <c r="I89" s="85" t="n">
        <v>800</v>
      </c>
      <c r="J89" s="86" t="n">
        <v>0</v>
      </c>
      <c r="K89" s="86" t="n">
        <v>800</v>
      </c>
      <c r="L89" s="85" t="n">
        <v>800</v>
      </c>
      <c r="M89" s="86" t="n">
        <v>360</v>
      </c>
      <c r="N89" s="86" t="n">
        <v>440</v>
      </c>
      <c r="O89" s="85" t="n">
        <f aca="false">K89+H89+E89</f>
        <v>2069</v>
      </c>
      <c r="P89" s="87" t="n">
        <f aca="false">O89/(J89+G89+D89+1)</f>
        <v>6.42546583850932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X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858</v>
      </c>
      <c r="B90" s="77" t="s">
        <v>17</v>
      </c>
      <c r="C90" s="85" t="n">
        <v>1100</v>
      </c>
      <c r="D90" s="86" t="n">
        <v>1072</v>
      </c>
      <c r="E90" s="86" t="n">
        <v>28</v>
      </c>
      <c r="F90" s="85" t="n">
        <v>0</v>
      </c>
      <c r="G90" s="86" t="n">
        <v>7</v>
      </c>
      <c r="H90" s="86" t="n">
        <v>-7</v>
      </c>
      <c r="I90" s="85" t="n">
        <v>0</v>
      </c>
      <c r="J90" s="86" t="n">
        <v>0</v>
      </c>
      <c r="K90" s="86" t="n">
        <v>0</v>
      </c>
      <c r="L90" s="85" t="n">
        <v>1100</v>
      </c>
      <c r="M90" s="86" t="n">
        <v>1119</v>
      </c>
      <c r="N90" s="86" t="n">
        <v>-19</v>
      </c>
      <c r="O90" s="85" t="n">
        <f aca="false">K90+H90+E90</f>
        <v>21</v>
      </c>
      <c r="P90" s="87" t="n">
        <f aca="false">O90/(J90+G90+D90+1)</f>
        <v>0.0194444444444444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877</v>
      </c>
      <c r="B91" s="77" t="s">
        <v>17</v>
      </c>
      <c r="C91" s="85" t="n">
        <v>0</v>
      </c>
      <c r="D91" s="86" t="n">
        <v>145</v>
      </c>
      <c r="E91" s="86" t="n">
        <v>-145</v>
      </c>
      <c r="F91" s="85" t="n">
        <v>0</v>
      </c>
      <c r="G91" s="86" t="n">
        <v>25</v>
      </c>
      <c r="H91" s="86" t="n">
        <v>-25</v>
      </c>
      <c r="I91" s="85" t="n">
        <v>0</v>
      </c>
      <c r="J91" s="86" t="n">
        <v>7</v>
      </c>
      <c r="K91" s="86" t="n">
        <v>-7</v>
      </c>
      <c r="L91" s="85" t="n">
        <v>0</v>
      </c>
      <c r="M91" s="86" t="n">
        <v>136</v>
      </c>
      <c r="N91" s="86" t="n">
        <v>-136</v>
      </c>
      <c r="O91" s="85" t="n">
        <f aca="false">K91+H91+E91</f>
        <v>-177</v>
      </c>
      <c r="P91" s="87" t="n">
        <f aca="false">O91/(J91+G91+D91+1)</f>
        <v>-0.99438202247191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886</v>
      </c>
      <c r="B92" s="77" t="s">
        <v>17</v>
      </c>
      <c r="C92" s="85" t="n">
        <v>175</v>
      </c>
      <c r="D92" s="86" t="n">
        <v>646</v>
      </c>
      <c r="E92" s="86" t="n">
        <v>-471</v>
      </c>
      <c r="F92" s="85" t="n">
        <v>170</v>
      </c>
      <c r="G92" s="86" t="n">
        <v>228</v>
      </c>
      <c r="H92" s="86" t="n">
        <v>-58</v>
      </c>
      <c r="I92" s="85" t="n">
        <v>200</v>
      </c>
      <c r="J92" s="86" t="n">
        <v>0</v>
      </c>
      <c r="K92" s="86" t="n">
        <v>200</v>
      </c>
      <c r="L92" s="85" t="n">
        <v>170</v>
      </c>
      <c r="M92" s="86" t="n">
        <v>562</v>
      </c>
      <c r="N92" s="86" t="n">
        <v>-392</v>
      </c>
      <c r="O92" s="85" t="n">
        <f aca="false">K92+H92+E92</f>
        <v>-329</v>
      </c>
      <c r="P92" s="87" t="n">
        <f aca="false">O92/(J92+G92+D92+1)</f>
        <v>-0.376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915</v>
      </c>
      <c r="B93" s="77" t="s">
        <v>17</v>
      </c>
      <c r="C93" s="85" t="n">
        <v>0</v>
      </c>
      <c r="D93" s="86" t="n">
        <v>0</v>
      </c>
      <c r="E93" s="86" t="n">
        <v>0</v>
      </c>
      <c r="F93" s="85" t="n">
        <v>0</v>
      </c>
      <c r="G93" s="86" t="n">
        <v>0</v>
      </c>
      <c r="H93" s="86" t="n">
        <v>0</v>
      </c>
      <c r="I93" s="85" t="n">
        <v>0</v>
      </c>
      <c r="J93" s="86" t="n">
        <v>0</v>
      </c>
      <c r="K93" s="86" t="n">
        <v>0</v>
      </c>
      <c r="L93" s="85" t="n">
        <v>0</v>
      </c>
      <c r="M93" s="86" t="n">
        <v>0</v>
      </c>
      <c r="N93" s="86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944</v>
      </c>
      <c r="B94" s="77" t="s">
        <v>17</v>
      </c>
      <c r="C94" s="85" t="n">
        <v>200</v>
      </c>
      <c r="D94" s="86" t="n">
        <v>223</v>
      </c>
      <c r="E94" s="86" t="n">
        <v>-23</v>
      </c>
      <c r="F94" s="85" t="n">
        <v>250</v>
      </c>
      <c r="G94" s="86" t="n">
        <v>61</v>
      </c>
      <c r="H94" s="86" t="n">
        <v>189</v>
      </c>
      <c r="I94" s="85" t="n">
        <v>200</v>
      </c>
      <c r="J94" s="86" t="n">
        <v>42</v>
      </c>
      <c r="K94" s="86" t="n">
        <v>158</v>
      </c>
      <c r="L94" s="85" t="n">
        <v>100</v>
      </c>
      <c r="M94" s="86" t="n">
        <v>91</v>
      </c>
      <c r="N94" s="86" t="n">
        <v>9</v>
      </c>
      <c r="O94" s="85" t="n">
        <f aca="false">K94+H94+E94</f>
        <v>324</v>
      </c>
      <c r="P94" s="87" t="n">
        <f aca="false">O94/(J94+G94+D94+1)</f>
        <v>0.990825688073395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X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949</v>
      </c>
      <c r="B95" s="77" t="s">
        <v>17</v>
      </c>
      <c r="C95" s="85" t="n">
        <v>100</v>
      </c>
      <c r="D95" s="86" t="n">
        <v>0</v>
      </c>
      <c r="E95" s="86" t="n">
        <v>100</v>
      </c>
      <c r="F95" s="85" t="n">
        <v>0</v>
      </c>
      <c r="G95" s="86" t="n">
        <v>29</v>
      </c>
      <c r="H95" s="86" t="n">
        <v>-29</v>
      </c>
      <c r="I95" s="85" t="n">
        <v>0</v>
      </c>
      <c r="J95" s="86" t="n">
        <v>0</v>
      </c>
      <c r="K95" s="86" t="n">
        <v>0</v>
      </c>
      <c r="L95" s="85" t="n">
        <v>0</v>
      </c>
      <c r="M95" s="86" t="n">
        <v>74</v>
      </c>
      <c r="N95" s="86" t="n">
        <v>-74</v>
      </c>
      <c r="O95" s="85" t="n">
        <f aca="false">K95+H95+E95</f>
        <v>71</v>
      </c>
      <c r="P95" s="87" t="n">
        <f aca="false">O95/(J95+G95+D95+1)</f>
        <v>2.36666666666667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X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995</v>
      </c>
      <c r="B96" s="77" t="s">
        <v>17</v>
      </c>
      <c r="C96" s="85" t="n">
        <v>1000</v>
      </c>
      <c r="D96" s="86" t="n">
        <v>803</v>
      </c>
      <c r="E96" s="86" t="n">
        <v>197</v>
      </c>
      <c r="F96" s="85" t="n">
        <v>0</v>
      </c>
      <c r="G96" s="86" t="n">
        <v>0</v>
      </c>
      <c r="H96" s="86" t="n">
        <v>0</v>
      </c>
      <c r="I96" s="85" t="n">
        <v>0</v>
      </c>
      <c r="J96" s="86" t="n">
        <v>31</v>
      </c>
      <c r="K96" s="86" t="n">
        <v>-31</v>
      </c>
      <c r="L96" s="85" t="n">
        <v>190</v>
      </c>
      <c r="M96" s="86" t="n">
        <v>1167</v>
      </c>
      <c r="N96" s="86" t="n">
        <v>-977</v>
      </c>
      <c r="O96" s="85" t="n">
        <f aca="false">K96+H96+E96</f>
        <v>166</v>
      </c>
      <c r="P96" s="87" t="n">
        <f aca="false">O96/(J96+G96+D96+1)</f>
        <v>0.198802395209581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X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1011</v>
      </c>
      <c r="B97" s="77" t="s">
        <v>17</v>
      </c>
      <c r="C97" s="85" t="n">
        <v>800</v>
      </c>
      <c r="D97" s="86" t="n">
        <v>590</v>
      </c>
      <c r="E97" s="86" t="n">
        <v>210</v>
      </c>
      <c r="F97" s="85" t="n">
        <v>0</v>
      </c>
      <c r="G97" s="86" t="n">
        <v>355</v>
      </c>
      <c r="H97" s="86" t="n">
        <v>-355</v>
      </c>
      <c r="I97" s="85" t="n">
        <v>0</v>
      </c>
      <c r="J97" s="86" t="n">
        <v>45</v>
      </c>
      <c r="K97" s="86" t="n">
        <v>-45</v>
      </c>
      <c r="L97" s="85" t="n">
        <v>100</v>
      </c>
      <c r="M97" s="86" t="n">
        <v>939</v>
      </c>
      <c r="N97" s="86" t="n">
        <v>-839</v>
      </c>
      <c r="O97" s="85" t="n">
        <f aca="false">K97+H97+E97</f>
        <v>-190</v>
      </c>
      <c r="P97" s="87" t="n">
        <f aca="false">O97/(J97+G97+D97+1)</f>
        <v>-0.191725529767911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1015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5328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5361</v>
      </c>
      <c r="B100" s="77" t="s">
        <v>17</v>
      </c>
      <c r="C100" s="85" t="n">
        <v>0</v>
      </c>
      <c r="D100" s="86" t="n">
        <v>6050</v>
      </c>
      <c r="E100" s="86" t="n">
        <v>-6050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-6050</v>
      </c>
      <c r="P100" s="87" t="n">
        <f aca="false">O100/(J100+G100+D100+1)</f>
        <v>-0.999834738059825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 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6063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0</v>
      </c>
      <c r="P101" s="87" t="n">
        <f aca="false">O101/(J101+G101+D101+1)</f>
        <v>0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6583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7602</v>
      </c>
      <c r="B103" s="77" t="s">
        <v>17</v>
      </c>
      <c r="C103" s="85" t="n">
        <v>48070</v>
      </c>
      <c r="D103" s="86" t="n">
        <v>44336</v>
      </c>
      <c r="E103" s="86" t="n">
        <v>3734</v>
      </c>
      <c r="F103" s="85" t="n">
        <v>39921</v>
      </c>
      <c r="G103" s="86" t="n">
        <v>6795</v>
      </c>
      <c r="H103" s="86" t="n">
        <v>33126</v>
      </c>
      <c r="I103" s="85" t="n">
        <v>37000</v>
      </c>
      <c r="J103" s="86" t="n">
        <v>40654</v>
      </c>
      <c r="K103" s="86" t="n">
        <v>-3654</v>
      </c>
      <c r="L103" s="85" t="n">
        <v>33000</v>
      </c>
      <c r="M103" s="86" t="n">
        <v>33655</v>
      </c>
      <c r="N103" s="86" t="n">
        <v>-655</v>
      </c>
      <c r="O103" s="85" t="n">
        <f aca="false">K103+H103+E103</f>
        <v>33206</v>
      </c>
      <c r="P103" s="87" t="n">
        <f aca="false">O103/(J103+G103+D103+1)</f>
        <v>0.36177630575469</v>
      </c>
      <c r="Q103" s="88"/>
      <c r="R103" s="89" t="s">
        <v>44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X</v>
      </c>
      <c r="U103" s="116" t="str">
        <f aca="false">IF($C$4="High Inventory",IF(AND($O103&gt;=0,$P103&gt;=Summary!$C$150),"X"," "),IF(AND($O103&lt;=0,$P103&lt;=-Summary!$C$150),"X"," "))</f>
        <v>X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7604</v>
      </c>
      <c r="B104" s="77" t="s">
        <v>17</v>
      </c>
      <c r="C104" s="85" t="n">
        <v>19303</v>
      </c>
      <c r="D104" s="86" t="n">
        <v>43375</v>
      </c>
      <c r="E104" s="86" t="n">
        <v>-24072</v>
      </c>
      <c r="F104" s="85" t="n">
        <v>50808</v>
      </c>
      <c r="G104" s="86" t="n">
        <v>47184</v>
      </c>
      <c r="H104" s="86" t="n">
        <v>3624</v>
      </c>
      <c r="I104" s="85" t="n">
        <v>56583</v>
      </c>
      <c r="J104" s="86" t="n">
        <v>48244</v>
      </c>
      <c r="K104" s="86" t="n">
        <v>8339</v>
      </c>
      <c r="L104" s="85" t="n">
        <v>64628</v>
      </c>
      <c r="M104" s="86" t="n">
        <v>52252</v>
      </c>
      <c r="N104" s="86" t="n">
        <v>12376</v>
      </c>
      <c r="O104" s="85" t="n">
        <f aca="false">K104+H104+E104</f>
        <v>-12109</v>
      </c>
      <c r="P104" s="87" t="n">
        <f aca="false">O104/(J104+G104+D104+1)</f>
        <v>-0.0872381199389067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7610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8217</v>
      </c>
      <c r="B106" s="77" t="s">
        <v>17</v>
      </c>
      <c r="C106" s="85" t="n">
        <v>0</v>
      </c>
      <c r="D106" s="86" t="n">
        <v>94</v>
      </c>
      <c r="E106" s="86" t="n">
        <v>-94</v>
      </c>
      <c r="F106" s="85" t="n">
        <v>0</v>
      </c>
      <c r="G106" s="86" t="n">
        <v>108</v>
      </c>
      <c r="H106" s="86" t="n">
        <v>-108</v>
      </c>
      <c r="I106" s="85" t="n">
        <v>0</v>
      </c>
      <c r="J106" s="86" t="n">
        <v>101</v>
      </c>
      <c r="K106" s="86" t="n">
        <v>-101</v>
      </c>
      <c r="L106" s="85" t="n">
        <v>0</v>
      </c>
      <c r="M106" s="86" t="n">
        <v>73</v>
      </c>
      <c r="N106" s="86" t="n">
        <v>-73</v>
      </c>
      <c r="O106" s="85" t="n">
        <f aca="false">K106+H106+E106</f>
        <v>-303</v>
      </c>
      <c r="P106" s="87" t="n">
        <f aca="false">O106/(J106+G106+D106+1)</f>
        <v>-0.99671052631579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8556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8576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8577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8578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8579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8580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8916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1</v>
      </c>
      <c r="H113" s="86" t="n">
        <v>-1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-1</v>
      </c>
      <c r="P113" s="87" t="n">
        <f aca="false">O113/(J113+G113+D113+1)</f>
        <v>-0.5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10556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13556</v>
      </c>
      <c r="B115" s="77" t="s">
        <v>17</v>
      </c>
      <c r="C115" s="85" t="n">
        <v>50</v>
      </c>
      <c r="D115" s="86" t="n">
        <v>0</v>
      </c>
      <c r="E115" s="86" t="n">
        <v>50</v>
      </c>
      <c r="F115" s="85" t="n">
        <v>50</v>
      </c>
      <c r="G115" s="86" t="n">
        <v>0</v>
      </c>
      <c r="H115" s="86" t="n">
        <v>50</v>
      </c>
      <c r="I115" s="85" t="n">
        <v>50</v>
      </c>
      <c r="J115" s="86" t="n">
        <v>10</v>
      </c>
      <c r="K115" s="86" t="n">
        <v>40</v>
      </c>
      <c r="L115" s="85" t="n">
        <v>50</v>
      </c>
      <c r="M115" s="86" t="n">
        <v>22</v>
      </c>
      <c r="N115" s="86" t="n">
        <v>28</v>
      </c>
      <c r="O115" s="85" t="n">
        <f aca="false">K115+H115+E115</f>
        <v>140</v>
      </c>
      <c r="P115" s="87" t="n">
        <f aca="false">O115/(J115+G115+D115+1)</f>
        <v>12.7272727272727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X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18287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0</v>
      </c>
      <c r="N116" s="86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18586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19307</v>
      </c>
      <c r="B118" s="77" t="s">
        <v>17</v>
      </c>
      <c r="C118" s="85" t="n">
        <v>100</v>
      </c>
      <c r="D118" s="86" t="n">
        <v>220</v>
      </c>
      <c r="E118" s="86" t="n">
        <v>-120</v>
      </c>
      <c r="F118" s="85" t="n">
        <v>0</v>
      </c>
      <c r="G118" s="86" t="n">
        <v>0</v>
      </c>
      <c r="H118" s="86" t="n">
        <v>0</v>
      </c>
      <c r="I118" s="85" t="n">
        <v>0</v>
      </c>
      <c r="J118" s="86" t="n">
        <v>0</v>
      </c>
      <c r="K118" s="86" t="n">
        <v>0</v>
      </c>
      <c r="L118" s="85" t="n">
        <v>0</v>
      </c>
      <c r="M118" s="86" t="n">
        <v>182</v>
      </c>
      <c r="N118" s="86" t="n">
        <v>-182</v>
      </c>
      <c r="O118" s="85" t="n">
        <f aca="false">K118+H118+E118</f>
        <v>-120</v>
      </c>
      <c r="P118" s="87" t="n">
        <f aca="false">O118/(J118+G118+D118+1)</f>
        <v>-0.542986425339367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26669</v>
      </c>
      <c r="B119" s="77" t="s">
        <v>17</v>
      </c>
      <c r="C119" s="85" t="n">
        <v>0</v>
      </c>
      <c r="D119" s="86" t="n">
        <v>41</v>
      </c>
      <c r="E119" s="86" t="n">
        <v>-41</v>
      </c>
      <c r="F119" s="85" t="n">
        <v>0</v>
      </c>
      <c r="G119" s="86" t="n">
        <v>27</v>
      </c>
      <c r="H119" s="86" t="n">
        <v>-27</v>
      </c>
      <c r="I119" s="85" t="n">
        <v>0</v>
      </c>
      <c r="J119" s="86" t="n">
        <v>37</v>
      </c>
      <c r="K119" s="86" t="n">
        <v>-37</v>
      </c>
      <c r="L119" s="85" t="n">
        <v>0</v>
      </c>
      <c r="M119" s="86" t="n">
        <v>21</v>
      </c>
      <c r="N119" s="86" t="n">
        <v>-21</v>
      </c>
      <c r="O119" s="85" t="n">
        <f aca="false">K119+H119+E119</f>
        <v>-105</v>
      </c>
      <c r="P119" s="87" t="n">
        <f aca="false">O119/(J119+G119+D119+1)</f>
        <v>-0.990566037735849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26909</v>
      </c>
      <c r="B120" s="77" t="s">
        <v>17</v>
      </c>
      <c r="C120" s="85" t="n">
        <v>0</v>
      </c>
      <c r="D120" s="86" t="n">
        <v>0</v>
      </c>
      <c r="E120" s="86" t="n">
        <v>0</v>
      </c>
      <c r="F120" s="85" t="n">
        <v>0</v>
      </c>
      <c r="G120" s="86" t="n">
        <v>0</v>
      </c>
      <c r="H120" s="86" t="n">
        <v>0</v>
      </c>
      <c r="I120" s="85" t="n">
        <v>0</v>
      </c>
      <c r="J120" s="86" t="n">
        <v>0</v>
      </c>
      <c r="K120" s="86" t="n">
        <v>0</v>
      </c>
      <c r="L120" s="85" t="n">
        <v>0</v>
      </c>
      <c r="M120" s="86" t="n">
        <v>0</v>
      </c>
      <c r="N120" s="86" t="n">
        <v>0</v>
      </c>
      <c r="O120" s="85" t="n">
        <f aca="false">K120+H120+E120</f>
        <v>0</v>
      </c>
      <c r="P120" s="87" t="n">
        <f aca="false">O120/(J120+G120+D120+1)</f>
        <v>0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28030</v>
      </c>
      <c r="B121" s="77" t="s">
        <v>17</v>
      </c>
      <c r="C121" s="85" t="n">
        <v>0</v>
      </c>
      <c r="D121" s="86" t="n">
        <v>55</v>
      </c>
      <c r="E121" s="86" t="n">
        <v>-55</v>
      </c>
      <c r="F121" s="85" t="n">
        <v>0</v>
      </c>
      <c r="G121" s="86" t="n">
        <v>41</v>
      </c>
      <c r="H121" s="86" t="n">
        <v>-41</v>
      </c>
      <c r="I121" s="85" t="n">
        <v>0</v>
      </c>
      <c r="J121" s="86" t="n">
        <v>35</v>
      </c>
      <c r="K121" s="86" t="n">
        <v>-35</v>
      </c>
      <c r="L121" s="85" t="n">
        <v>0</v>
      </c>
      <c r="M121" s="86" t="n">
        <v>22</v>
      </c>
      <c r="N121" s="86" t="n">
        <v>-22</v>
      </c>
      <c r="O121" s="85" t="n">
        <f aca="false">K121+H121+E121</f>
        <v>-131</v>
      </c>
      <c r="P121" s="87" t="n">
        <f aca="false">O121/(J121+G121+D121+1)</f>
        <v>-0.992424242424242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30511</v>
      </c>
      <c r="B122" s="77" t="s">
        <v>17</v>
      </c>
      <c r="C122" s="85" t="n">
        <v>390</v>
      </c>
      <c r="D122" s="86" t="n">
        <v>384</v>
      </c>
      <c r="E122" s="86" t="n">
        <v>6</v>
      </c>
      <c r="F122" s="85" t="n">
        <v>0</v>
      </c>
      <c r="G122" s="86" t="n">
        <v>363</v>
      </c>
      <c r="H122" s="86" t="n">
        <v>-363</v>
      </c>
      <c r="I122" s="85" t="n">
        <v>0</v>
      </c>
      <c r="J122" s="86" t="n">
        <v>85</v>
      </c>
      <c r="K122" s="86" t="n">
        <v>-85</v>
      </c>
      <c r="L122" s="85" t="n">
        <v>337</v>
      </c>
      <c r="M122" s="86" t="n">
        <v>82</v>
      </c>
      <c r="N122" s="86" t="n">
        <v>255</v>
      </c>
      <c r="O122" s="85" t="n">
        <f aca="false">K122+H122+E122</f>
        <v>-442</v>
      </c>
      <c r="P122" s="87" t="n">
        <f aca="false">O122/(J122+G122+D122+1)</f>
        <v>-0.530612244897959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30889</v>
      </c>
      <c r="B123" s="77" t="s">
        <v>17</v>
      </c>
      <c r="C123" s="85" t="n">
        <v>0</v>
      </c>
      <c r="D123" s="86" t="n">
        <v>64</v>
      </c>
      <c r="E123" s="86" t="n">
        <v>-64</v>
      </c>
      <c r="F123" s="85" t="n">
        <v>0</v>
      </c>
      <c r="G123" s="86" t="n">
        <v>64</v>
      </c>
      <c r="H123" s="86" t="n">
        <v>-64</v>
      </c>
      <c r="I123" s="85" t="n">
        <v>0</v>
      </c>
      <c r="J123" s="86" t="n">
        <v>64</v>
      </c>
      <c r="K123" s="86" t="n">
        <v>-64</v>
      </c>
      <c r="L123" s="85" t="n">
        <v>0</v>
      </c>
      <c r="M123" s="86" t="n">
        <v>64</v>
      </c>
      <c r="N123" s="86" t="n">
        <v>-64</v>
      </c>
      <c r="O123" s="85" t="n">
        <f aca="false">K123+H123+E123</f>
        <v>-192</v>
      </c>
      <c r="P123" s="87" t="n">
        <f aca="false">O123/(J123+G123+D123+1)</f>
        <v>-0.994818652849741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32594</v>
      </c>
      <c r="B124" s="77" t="s">
        <v>17</v>
      </c>
      <c r="C124" s="85" t="n">
        <v>0</v>
      </c>
      <c r="D124" s="86" t="n">
        <v>0</v>
      </c>
      <c r="E124" s="86" t="n">
        <v>0</v>
      </c>
      <c r="F124" s="85" t="n">
        <v>0</v>
      </c>
      <c r="G124" s="86" t="n">
        <v>0</v>
      </c>
      <c r="H124" s="86" t="n">
        <v>0</v>
      </c>
      <c r="I124" s="85" t="n">
        <v>0</v>
      </c>
      <c r="J124" s="86" t="n">
        <v>0</v>
      </c>
      <c r="K124" s="86" t="n">
        <v>0</v>
      </c>
      <c r="L124" s="85" t="n">
        <v>0</v>
      </c>
      <c r="M124" s="86" t="n">
        <v>0</v>
      </c>
      <c r="N124" s="86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33353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34866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35930</v>
      </c>
      <c r="B127" s="77" t="s">
        <v>17</v>
      </c>
      <c r="C127" s="85" t="n">
        <v>200</v>
      </c>
      <c r="D127" s="86" t="n">
        <v>9</v>
      </c>
      <c r="E127" s="86" t="n">
        <v>191</v>
      </c>
      <c r="F127" s="85" t="n">
        <v>0</v>
      </c>
      <c r="G127" s="86" t="n">
        <v>25</v>
      </c>
      <c r="H127" s="86" t="n">
        <v>-25</v>
      </c>
      <c r="I127" s="85" t="n">
        <v>170</v>
      </c>
      <c r="J127" s="86" t="n">
        <v>23</v>
      </c>
      <c r="K127" s="86" t="n">
        <v>147</v>
      </c>
      <c r="L127" s="85" t="n">
        <v>170</v>
      </c>
      <c r="M127" s="86" t="n">
        <v>331</v>
      </c>
      <c r="N127" s="86" t="n">
        <v>-161</v>
      </c>
      <c r="O127" s="85" t="n">
        <f aca="false">K127+H127+E127</f>
        <v>313</v>
      </c>
      <c r="P127" s="87" t="n">
        <f aca="false">O127/(J127+G127+D127+1)</f>
        <v>5.39655172413793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X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40016</v>
      </c>
      <c r="B128" s="77" t="s">
        <v>17</v>
      </c>
      <c r="C128" s="85" t="n">
        <v>200</v>
      </c>
      <c r="D128" s="86" t="n">
        <v>18</v>
      </c>
      <c r="E128" s="86" t="n">
        <v>182</v>
      </c>
      <c r="F128" s="85" t="n">
        <v>100</v>
      </c>
      <c r="G128" s="86" t="n">
        <v>8</v>
      </c>
      <c r="H128" s="86" t="n">
        <v>92</v>
      </c>
      <c r="I128" s="85" t="n">
        <v>0</v>
      </c>
      <c r="J128" s="86" t="n">
        <v>74</v>
      </c>
      <c r="K128" s="86" t="n">
        <v>-74</v>
      </c>
      <c r="L128" s="85" t="n">
        <v>0</v>
      </c>
      <c r="M128" s="86" t="n">
        <v>122</v>
      </c>
      <c r="N128" s="86" t="n">
        <v>-122</v>
      </c>
      <c r="O128" s="85" t="n">
        <f aca="false">K128+H128+E128</f>
        <v>200</v>
      </c>
      <c r="P128" s="87" t="n">
        <f aca="false">O128/(J128+G128+D128+1)</f>
        <v>1.98019801980198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X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40018</v>
      </c>
      <c r="B129" s="77" t="s">
        <v>17</v>
      </c>
      <c r="C129" s="85" t="n">
        <v>0</v>
      </c>
      <c r="D129" s="86" t="n">
        <v>1</v>
      </c>
      <c r="E129" s="86" t="n">
        <v>-1</v>
      </c>
      <c r="F129" s="85" t="n">
        <v>0</v>
      </c>
      <c r="G129" s="86" t="n">
        <v>0</v>
      </c>
      <c r="H129" s="86" t="n">
        <v>0</v>
      </c>
      <c r="I129" s="85" t="n">
        <v>0</v>
      </c>
      <c r="J129" s="86" t="n">
        <v>0</v>
      </c>
      <c r="K129" s="86" t="n">
        <v>0</v>
      </c>
      <c r="L129" s="85" t="n">
        <v>0</v>
      </c>
      <c r="M129" s="86" t="n">
        <v>949</v>
      </c>
      <c r="N129" s="86" t="n">
        <v>-949</v>
      </c>
      <c r="O129" s="85" t="n">
        <f aca="false">K129+H129+E129</f>
        <v>-1</v>
      </c>
      <c r="P129" s="87" t="n">
        <f aca="false">O129/(J129+G129+D129+1)</f>
        <v>-0.5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47"/>
      <c r="B130" s="47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124"/>
      <c r="Q130" s="129"/>
      <c r="R130" s="126"/>
      <c r="S130" s="126"/>
      <c r="T130" s="126"/>
      <c r="U130" s="126"/>
    </row>
    <row r="131" customFormat="false" ht="17" hidden="false" customHeight="false" outlineLevel="0" collapsed="false">
      <c r="A131" s="97" t="s">
        <v>18</v>
      </c>
      <c r="B131" s="97"/>
      <c r="C131" s="17"/>
      <c r="D131" s="17"/>
      <c r="E131" s="17" t="n">
        <f aca="false">SUM(E10:E130)</f>
        <v>177142</v>
      </c>
      <c r="F131" s="17"/>
      <c r="G131" s="17"/>
      <c r="H131" s="17" t="n">
        <f aca="false">SUM(H10:H130)</f>
        <v>97504</v>
      </c>
      <c r="I131" s="17"/>
      <c r="J131" s="17"/>
      <c r="K131" s="17" t="n">
        <f aca="false">SUM(K10:K130)</f>
        <v>-45038</v>
      </c>
      <c r="L131" s="17"/>
      <c r="M131" s="17" t="n">
        <f aca="false">SUM(M10:M130)</f>
        <v>2046098</v>
      </c>
      <c r="N131" s="17" t="n">
        <f aca="false">SUM(N10:N130)</f>
        <v>-73106</v>
      </c>
      <c r="O131" s="17"/>
      <c r="P131" s="98"/>
      <c r="Q131" s="97" t="n">
        <f aca="false">COUNTIF(Q10:Q130,"X")</f>
        <v>0</v>
      </c>
      <c r="R131" s="97" t="n">
        <f aca="false">COUNTIF(R10:R130,"X")</f>
        <v>8</v>
      </c>
      <c r="S131" s="97" t="n">
        <f aca="false">COUNTIF(S10:S130,"X")</f>
        <v>0</v>
      </c>
      <c r="T131" s="126"/>
      <c r="U131" s="126"/>
    </row>
    <row r="132" customFormat="false" ht="17" hidden="false" customHeight="false" outlineLevel="0" collapsed="false">
      <c r="N132" s="100" t="n">
        <f aca="false">N131/M131</f>
        <v>-0.0357294714133927</v>
      </c>
      <c r="P132" s="101"/>
      <c r="R132" s="97" t="str">
        <f aca="false">IF(AND(O132&gt;=5000,P132&gt;=10%),"X"," ")</f>
        <v> </v>
      </c>
      <c r="S132" s="97" t="str">
        <f aca="false">IF(AND(L132-I132&gt;=5000,N132-K132&gt;5000,N132&gt;0),"X"," ")</f>
        <v> </v>
      </c>
    </row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469444444444445" bottom="0.540277777777778" header="0.459722222222222" footer="0.25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3" colorId="64" zoomScale="75" zoomScaleNormal="75" zoomScalePageLayoutView="100" workbookViewId="0">
      <pane xSplit="1" ySplit="7" topLeftCell="B10" activePane="bottomRight" state="frozen"/>
      <selection pane="topLeft" activeCell="A3" activeCellId="0" sqref="A3"/>
      <selection pane="topRight" activeCell="B3" activeCellId="0" sqref="B3"/>
      <selection pane="bottomLeft" activeCell="A10" activeCellId="0" sqref="A10"/>
      <selection pane="bottomRight" activeCell="B6" activeCellId="0" sqref="B6 B6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8" min="23" style="49" width="7.85"/>
    <col collapsed="false" customWidth="true" hidden="false" outlineLevel="0" max="248" min="39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37022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48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33</v>
      </c>
      <c r="E5" s="57"/>
      <c r="G5" s="0" t="n">
        <v>6</v>
      </c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6"/>
      <c r="AK7" s="106"/>
      <c r="AL7" s="106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37019</v>
      </c>
      <c r="D8" s="69"/>
      <c r="E8" s="70" t="str">
        <f aca="false">TEXT(WEEKDAY(C8),"dddd")</f>
        <v>Tuesday</v>
      </c>
      <c r="F8" s="68" t="n">
        <f aca="false">F9</f>
        <v>37020</v>
      </c>
      <c r="G8" s="69"/>
      <c r="H8" s="70" t="str">
        <f aca="false">TEXT(WEEKDAY(F8),"dddd")</f>
        <v>Wednesday</v>
      </c>
      <c r="I8" s="68" t="n">
        <f aca="false">I9</f>
        <v>37021</v>
      </c>
      <c r="J8" s="69"/>
      <c r="K8" s="70" t="str">
        <f aca="false">TEXT(WEEKDAY(I8),"dddd")</f>
        <v>Thursday</v>
      </c>
      <c r="L8" s="68" t="n">
        <f aca="false">L9</f>
        <v>37022</v>
      </c>
      <c r="M8" s="69"/>
      <c r="N8" s="70" t="str">
        <f aca="false">TEXT(WEEKDAY(L8),"dddd")</f>
        <v>Friday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37019</v>
      </c>
      <c r="D9" s="111" t="n">
        <v>37019</v>
      </c>
      <c r="E9" s="111" t="n">
        <v>37019</v>
      </c>
      <c r="F9" s="112" t="n">
        <v>37020</v>
      </c>
      <c r="G9" s="111" t="n">
        <v>37020</v>
      </c>
      <c r="H9" s="111" t="n">
        <v>37020</v>
      </c>
      <c r="I9" s="112" t="n">
        <v>37021</v>
      </c>
      <c r="J9" s="111" t="n">
        <v>37021</v>
      </c>
      <c r="K9" s="111" t="n">
        <v>37021</v>
      </c>
      <c r="L9" s="112" t="n">
        <v>37022</v>
      </c>
      <c r="M9" s="111" t="n">
        <v>37022</v>
      </c>
      <c r="N9" s="111" t="n">
        <v>37022</v>
      </c>
      <c r="O9" s="85" t="n">
        <f aca="false">K9+H9+E9</f>
        <v>111060</v>
      </c>
      <c r="P9" s="95"/>
      <c r="Q9" s="130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1059</v>
      </c>
      <c r="D10" s="86" t="n">
        <v>295</v>
      </c>
      <c r="E10" s="86" t="n">
        <v>764</v>
      </c>
      <c r="F10" s="85" t="n">
        <v>350</v>
      </c>
      <c r="G10" s="86" t="n">
        <v>297</v>
      </c>
      <c r="H10" s="86" t="n">
        <v>53</v>
      </c>
      <c r="I10" s="85" t="n">
        <v>350</v>
      </c>
      <c r="J10" s="86" t="n">
        <v>296</v>
      </c>
      <c r="K10" s="86" t="n">
        <v>54</v>
      </c>
      <c r="L10" s="85" t="n">
        <v>350</v>
      </c>
      <c r="M10" s="86" t="n">
        <v>299</v>
      </c>
      <c r="N10" s="86" t="n">
        <v>51</v>
      </c>
      <c r="O10" s="85" t="n">
        <f aca="false">K10+H10+E10</f>
        <v>871</v>
      </c>
      <c r="P10" s="87" t="n">
        <f aca="false">O10/(J10+G10+D10+1)</f>
        <v>0.979752530933633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X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726</v>
      </c>
      <c r="E11" s="86" t="n">
        <v>-26</v>
      </c>
      <c r="F11" s="85" t="n">
        <v>700</v>
      </c>
      <c r="G11" s="86" t="n">
        <v>759</v>
      </c>
      <c r="H11" s="86" t="n">
        <v>-59</v>
      </c>
      <c r="I11" s="85" t="n">
        <v>700</v>
      </c>
      <c r="J11" s="86" t="n">
        <v>731</v>
      </c>
      <c r="K11" s="86" t="n">
        <v>-31</v>
      </c>
      <c r="L11" s="85" t="n">
        <v>700</v>
      </c>
      <c r="M11" s="86" t="n">
        <v>763</v>
      </c>
      <c r="N11" s="86" t="n">
        <v>-63</v>
      </c>
      <c r="O11" s="85" t="n">
        <f aca="false">K11+H11+E11</f>
        <v>-116</v>
      </c>
      <c r="P11" s="87" t="n">
        <f aca="false">O11/(J11+G11+D11+1)</f>
        <v>-0.0523229589535408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110</v>
      </c>
      <c r="E12" s="86" t="n">
        <v>-10</v>
      </c>
      <c r="F12" s="85" t="n">
        <v>100</v>
      </c>
      <c r="G12" s="86" t="n">
        <v>112</v>
      </c>
      <c r="H12" s="86" t="n">
        <v>-12</v>
      </c>
      <c r="I12" s="85" t="n">
        <v>100</v>
      </c>
      <c r="J12" s="86" t="n">
        <v>111</v>
      </c>
      <c r="K12" s="86" t="n">
        <v>-11</v>
      </c>
      <c r="L12" s="85" t="n">
        <v>100</v>
      </c>
      <c r="M12" s="86" t="n">
        <v>109</v>
      </c>
      <c r="N12" s="86" t="n">
        <v>-9</v>
      </c>
      <c r="O12" s="85" t="n">
        <f aca="false">K12+H12+E12</f>
        <v>-33</v>
      </c>
      <c r="P12" s="87" t="n">
        <f aca="false">O12/(J12+G12+D12+1)</f>
        <v>-0.0988023952095808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1286</v>
      </c>
      <c r="D13" s="86" t="n">
        <v>1161</v>
      </c>
      <c r="E13" s="86" t="n">
        <v>125</v>
      </c>
      <c r="F13" s="85" t="n">
        <v>1286</v>
      </c>
      <c r="G13" s="86" t="n">
        <v>1178</v>
      </c>
      <c r="H13" s="86" t="n">
        <v>108</v>
      </c>
      <c r="I13" s="85" t="n">
        <v>1286</v>
      </c>
      <c r="J13" s="86" t="n">
        <v>1169</v>
      </c>
      <c r="K13" s="86" t="n">
        <v>117</v>
      </c>
      <c r="L13" s="85" t="n">
        <v>1150</v>
      </c>
      <c r="M13" s="86" t="n">
        <v>1217</v>
      </c>
      <c r="N13" s="86" t="n">
        <v>-67</v>
      </c>
      <c r="O13" s="85" t="n">
        <f aca="false">K13+H13+E13</f>
        <v>350</v>
      </c>
      <c r="P13" s="87" t="n">
        <f aca="false">O13/(J13+G13+D13+1)</f>
        <v>0.0997435166714164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487</v>
      </c>
      <c r="D14" s="86" t="n">
        <v>485</v>
      </c>
      <c r="E14" s="86" t="n">
        <v>2</v>
      </c>
      <c r="F14" s="85" t="n">
        <v>477</v>
      </c>
      <c r="G14" s="86" t="n">
        <v>488</v>
      </c>
      <c r="H14" s="86" t="n">
        <v>-11</v>
      </c>
      <c r="I14" s="85" t="n">
        <v>410</v>
      </c>
      <c r="J14" s="86" t="n">
        <v>487</v>
      </c>
      <c r="K14" s="86" t="n">
        <v>-77</v>
      </c>
      <c r="L14" s="85" t="n">
        <v>222</v>
      </c>
      <c r="M14" s="86" t="n">
        <v>485</v>
      </c>
      <c r="N14" s="86" t="n">
        <v>-263</v>
      </c>
      <c r="O14" s="85" t="n">
        <f aca="false">K14+H14+E14</f>
        <v>-86</v>
      </c>
      <c r="P14" s="87" t="n">
        <f aca="false">O14/(J14+G14+D14+1)</f>
        <v>-0.0588637919233402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3662</v>
      </c>
      <c r="D15" s="86" t="n">
        <v>3044</v>
      </c>
      <c r="E15" s="86" t="n">
        <v>618</v>
      </c>
      <c r="F15" s="85" t="n">
        <v>3662</v>
      </c>
      <c r="G15" s="86" t="n">
        <v>3071</v>
      </c>
      <c r="H15" s="86" t="n">
        <v>591</v>
      </c>
      <c r="I15" s="85" t="n">
        <v>3662</v>
      </c>
      <c r="J15" s="86" t="n">
        <v>3056</v>
      </c>
      <c r="K15" s="86" t="n">
        <v>606</v>
      </c>
      <c r="L15" s="85" t="n">
        <v>3000</v>
      </c>
      <c r="M15" s="86" t="n">
        <v>3094</v>
      </c>
      <c r="N15" s="86" t="n">
        <v>-94</v>
      </c>
      <c r="O15" s="85" t="n">
        <f aca="false">K15+H15+E15</f>
        <v>1815</v>
      </c>
      <c r="P15" s="87" t="n">
        <f aca="false">O15/(J15+G15+D15+1)</f>
        <v>0.197884866986481</v>
      </c>
      <c r="Q15" s="11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5940</v>
      </c>
      <c r="E16" s="86" t="n">
        <v>60</v>
      </c>
      <c r="F16" s="85" t="n">
        <v>6000</v>
      </c>
      <c r="G16" s="86" t="n">
        <v>6007</v>
      </c>
      <c r="H16" s="86" t="n">
        <v>-7</v>
      </c>
      <c r="I16" s="85" t="n">
        <v>6000</v>
      </c>
      <c r="J16" s="86" t="n">
        <v>5960</v>
      </c>
      <c r="K16" s="86" t="n">
        <v>40</v>
      </c>
      <c r="L16" s="85" t="n">
        <v>6000</v>
      </c>
      <c r="M16" s="86" t="n">
        <v>6012</v>
      </c>
      <c r="N16" s="86" t="n">
        <v>-12</v>
      </c>
      <c r="O16" s="85" t="n">
        <f aca="false">K16+H16+E16</f>
        <v>93</v>
      </c>
      <c r="P16" s="87" t="n">
        <f aca="false">O16/(J16+G16+D16+1)</f>
        <v>0.00519320973866428</v>
      </c>
      <c r="Q16" s="117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260</v>
      </c>
      <c r="D17" s="86" t="n">
        <v>323</v>
      </c>
      <c r="E17" s="86" t="n">
        <v>-63</v>
      </c>
      <c r="F17" s="85" t="n">
        <v>260</v>
      </c>
      <c r="G17" s="86" t="n">
        <v>326</v>
      </c>
      <c r="H17" s="86" t="n">
        <v>-66</v>
      </c>
      <c r="I17" s="85" t="n">
        <v>260</v>
      </c>
      <c r="J17" s="86" t="n">
        <v>324</v>
      </c>
      <c r="K17" s="86" t="n">
        <v>-64</v>
      </c>
      <c r="L17" s="85" t="n">
        <v>0</v>
      </c>
      <c r="M17" s="86" t="n">
        <v>323</v>
      </c>
      <c r="N17" s="86" t="n">
        <v>-323</v>
      </c>
      <c r="O17" s="85" t="n">
        <f aca="false">K17+H17+E17</f>
        <v>-193</v>
      </c>
      <c r="P17" s="87" t="n">
        <f aca="false">O17/(J17+G17+D17+1)</f>
        <v>-0.198151950718686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4502</v>
      </c>
      <c r="D18" s="86" t="n">
        <v>3960</v>
      </c>
      <c r="E18" s="86" t="n">
        <v>542</v>
      </c>
      <c r="F18" s="85" t="n">
        <v>4420</v>
      </c>
      <c r="G18" s="86" t="n">
        <v>3985</v>
      </c>
      <c r="H18" s="86" t="n">
        <v>435</v>
      </c>
      <c r="I18" s="85" t="n">
        <v>4461</v>
      </c>
      <c r="J18" s="86" t="n">
        <v>3972</v>
      </c>
      <c r="K18" s="86" t="n">
        <v>489</v>
      </c>
      <c r="L18" s="85" t="n">
        <v>3703</v>
      </c>
      <c r="M18" s="86" t="n">
        <v>4012</v>
      </c>
      <c r="N18" s="86" t="n">
        <v>-309</v>
      </c>
      <c r="O18" s="85" t="n">
        <f aca="false">K18+H18+E18</f>
        <v>1466</v>
      </c>
      <c r="P18" s="87" t="n">
        <f aca="false">O18/(J18+G18+D18+1)</f>
        <v>0.123007215975835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X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5163</v>
      </c>
      <c r="D19" s="86" t="n">
        <v>4250</v>
      </c>
      <c r="E19" s="86" t="n">
        <v>913</v>
      </c>
      <c r="F19" s="85" t="n">
        <v>5163</v>
      </c>
      <c r="G19" s="86" t="n">
        <v>4347</v>
      </c>
      <c r="H19" s="86" t="n">
        <v>816</v>
      </c>
      <c r="I19" s="85" t="n">
        <v>5163</v>
      </c>
      <c r="J19" s="86" t="n">
        <v>4286</v>
      </c>
      <c r="K19" s="86" t="n">
        <v>877</v>
      </c>
      <c r="L19" s="85" t="n">
        <v>4300</v>
      </c>
      <c r="M19" s="86" t="n">
        <v>4425</v>
      </c>
      <c r="N19" s="86" t="n">
        <v>-125</v>
      </c>
      <c r="O19" s="85" t="n">
        <f aca="false">K19+H19+E19</f>
        <v>2606</v>
      </c>
      <c r="P19" s="87" t="n">
        <f aca="false">O19/(J19+G19+D19+1)</f>
        <v>0.202266376901583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470608</v>
      </c>
      <c r="D20" s="86" t="n">
        <v>419051</v>
      </c>
      <c r="E20" s="86" t="n">
        <v>51557</v>
      </c>
      <c r="F20" s="85" t="n">
        <v>455261</v>
      </c>
      <c r="G20" s="86" t="n">
        <v>429571</v>
      </c>
      <c r="H20" s="86" t="n">
        <v>25690</v>
      </c>
      <c r="I20" s="85" t="n">
        <v>475247</v>
      </c>
      <c r="J20" s="86" t="n">
        <v>423532</v>
      </c>
      <c r="K20" s="86" t="n">
        <v>51715</v>
      </c>
      <c r="L20" s="85" t="n">
        <v>448167</v>
      </c>
      <c r="M20" s="86" t="n">
        <v>441420</v>
      </c>
      <c r="N20" s="86" t="n">
        <v>6747</v>
      </c>
      <c r="O20" s="85" t="n">
        <f aca="false">K20+H20+E20</f>
        <v>128962</v>
      </c>
      <c r="P20" s="87" t="n">
        <f aca="false">O20/(J20+G20+D20+1)</f>
        <v>0.101372867299975</v>
      </c>
      <c r="Q20" s="88" t="s">
        <v>44</v>
      </c>
      <c r="R20" s="89" t="s">
        <v>44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X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1346</v>
      </c>
      <c r="E21" s="86" t="n">
        <v>340</v>
      </c>
      <c r="F21" s="85" t="n">
        <v>1686</v>
      </c>
      <c r="G21" s="86" t="n">
        <v>1363</v>
      </c>
      <c r="H21" s="86" t="n">
        <v>323</v>
      </c>
      <c r="I21" s="85" t="n">
        <v>1686</v>
      </c>
      <c r="J21" s="86" t="n">
        <v>1354</v>
      </c>
      <c r="K21" s="86" t="n">
        <v>332</v>
      </c>
      <c r="L21" s="85" t="n">
        <v>1686</v>
      </c>
      <c r="M21" s="86" t="n">
        <v>1367</v>
      </c>
      <c r="N21" s="86" t="n">
        <v>319</v>
      </c>
      <c r="O21" s="85" t="n">
        <f aca="false">K21+H21+E21</f>
        <v>995</v>
      </c>
      <c r="P21" s="87" t="n">
        <f aca="false">O21/(J21+G21+D21+1)</f>
        <v>0.244832677165354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X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1257</v>
      </c>
      <c r="D22" s="86" t="n">
        <v>571</v>
      </c>
      <c r="E22" s="86" t="n">
        <v>686</v>
      </c>
      <c r="F22" s="85" t="n">
        <v>757</v>
      </c>
      <c r="G22" s="86" t="n">
        <v>591</v>
      </c>
      <c r="H22" s="86" t="n">
        <v>166</v>
      </c>
      <c r="I22" s="85" t="n">
        <v>340</v>
      </c>
      <c r="J22" s="86" t="n">
        <v>579</v>
      </c>
      <c r="K22" s="86" t="n">
        <v>-239</v>
      </c>
      <c r="L22" s="85" t="n">
        <v>332</v>
      </c>
      <c r="M22" s="86" t="n">
        <v>602</v>
      </c>
      <c r="N22" s="86" t="n">
        <v>-270</v>
      </c>
      <c r="O22" s="85" t="n">
        <f aca="false">K22+H22+E22</f>
        <v>613</v>
      </c>
      <c r="P22" s="87" t="n">
        <f aca="false">O22/(J22+G22+D22+1)</f>
        <v>0.351894374282434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X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400</v>
      </c>
      <c r="D23" s="86" t="n">
        <v>328</v>
      </c>
      <c r="E23" s="86" t="n">
        <v>72</v>
      </c>
      <c r="F23" s="85" t="n">
        <v>400</v>
      </c>
      <c r="G23" s="86" t="n">
        <v>335</v>
      </c>
      <c r="H23" s="86" t="n">
        <v>65</v>
      </c>
      <c r="I23" s="85" t="n">
        <v>400</v>
      </c>
      <c r="J23" s="86" t="n">
        <v>331</v>
      </c>
      <c r="K23" s="86" t="n">
        <v>69</v>
      </c>
      <c r="L23" s="85" t="n">
        <v>300</v>
      </c>
      <c r="M23" s="86" t="n">
        <v>326</v>
      </c>
      <c r="N23" s="86" t="n">
        <v>-26</v>
      </c>
      <c r="O23" s="85" t="n">
        <f aca="false">K23+H23+E23</f>
        <v>206</v>
      </c>
      <c r="P23" s="87" t="n">
        <f aca="false">O23/(J23+G23+D23+1)</f>
        <v>0.207035175879397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X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90833</v>
      </c>
      <c r="D24" s="86" t="n">
        <v>44681</v>
      </c>
      <c r="E24" s="86" t="n">
        <v>46152</v>
      </c>
      <c r="F24" s="85" t="n">
        <v>49550</v>
      </c>
      <c r="G24" s="86" t="n">
        <v>46728</v>
      </c>
      <c r="H24" s="86" t="n">
        <v>2822</v>
      </c>
      <c r="I24" s="85" t="n">
        <v>48778</v>
      </c>
      <c r="J24" s="86" t="n">
        <v>44579</v>
      </c>
      <c r="K24" s="86" t="n">
        <v>4199</v>
      </c>
      <c r="L24" s="85" t="n">
        <v>56245</v>
      </c>
      <c r="M24" s="86" t="n">
        <v>42692</v>
      </c>
      <c r="N24" s="86" t="n">
        <v>13553</v>
      </c>
      <c r="O24" s="85" t="n">
        <f aca="false">K24+H24+E24</f>
        <v>53173</v>
      </c>
      <c r="P24" s="87" t="n">
        <f aca="false">O24/(J24+G24+D24+1)</f>
        <v>0.391009566950268</v>
      </c>
      <c r="Q24" s="88"/>
      <c r="R24" s="89" t="s">
        <v>44</v>
      </c>
      <c r="S24" s="90" t="s">
        <v>44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X</v>
      </c>
      <c r="V24" s="0" t="n">
        <f aca="false">IF(S24="X",L24-I24," ")</f>
        <v>7467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29999</v>
      </c>
      <c r="D25" s="86" t="n">
        <v>26224</v>
      </c>
      <c r="E25" s="86" t="n">
        <v>3775</v>
      </c>
      <c r="F25" s="85" t="n">
        <v>27000</v>
      </c>
      <c r="G25" s="86" t="n">
        <v>26900</v>
      </c>
      <c r="H25" s="86" t="n">
        <v>100</v>
      </c>
      <c r="I25" s="85" t="n">
        <v>27735</v>
      </c>
      <c r="J25" s="86" t="n">
        <v>26624</v>
      </c>
      <c r="K25" s="86" t="n">
        <v>1111</v>
      </c>
      <c r="L25" s="85" t="n">
        <v>24918</v>
      </c>
      <c r="M25" s="86" t="n">
        <v>26344</v>
      </c>
      <c r="N25" s="86" t="n">
        <v>-1426</v>
      </c>
      <c r="O25" s="85" t="n">
        <f aca="false">K25+H25+E25</f>
        <v>4986</v>
      </c>
      <c r="P25" s="87" t="n">
        <f aca="false">O25/(J25+G25+D25+1)</f>
        <v>0.0625211601399391</v>
      </c>
      <c r="Q25" s="88" t="s">
        <v>44</v>
      </c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151645</v>
      </c>
      <c r="D26" s="86" t="n">
        <v>146184</v>
      </c>
      <c r="E26" s="86" t="n">
        <v>5461</v>
      </c>
      <c r="F26" s="85" t="n">
        <v>166509</v>
      </c>
      <c r="G26" s="86" t="n">
        <v>148525</v>
      </c>
      <c r="H26" s="86" t="n">
        <v>17984</v>
      </c>
      <c r="I26" s="85" t="n">
        <v>149402</v>
      </c>
      <c r="J26" s="86" t="n">
        <v>145549</v>
      </c>
      <c r="K26" s="86" t="n">
        <v>3853</v>
      </c>
      <c r="L26" s="85" t="n">
        <v>209538</v>
      </c>
      <c r="M26" s="86" t="n">
        <v>148333</v>
      </c>
      <c r="N26" s="86" t="n">
        <v>61205</v>
      </c>
      <c r="O26" s="85" t="n">
        <f aca="false">K26+H26+E26</f>
        <v>27298</v>
      </c>
      <c r="P26" s="87" t="n">
        <f aca="false">O26/(J26+G26+D26+1)</f>
        <v>0.0620044110398652</v>
      </c>
      <c r="Q26" s="118"/>
      <c r="R26" s="89" t="s">
        <v>15</v>
      </c>
      <c r="S26" s="90" t="s">
        <v>44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 </v>
      </c>
      <c r="V26" s="0" t="n">
        <f aca="false">IF(S26="X",L26-I26," ")</f>
        <v>60136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14596</v>
      </c>
      <c r="D27" s="86" t="n">
        <v>13938</v>
      </c>
      <c r="E27" s="86" t="n">
        <v>658</v>
      </c>
      <c r="F27" s="85" t="n">
        <v>7952</v>
      </c>
      <c r="G27" s="86" t="n">
        <v>20382</v>
      </c>
      <c r="H27" s="86" t="n">
        <v>-12430</v>
      </c>
      <c r="I27" s="85" t="n">
        <v>5046</v>
      </c>
      <c r="J27" s="86" t="n">
        <v>19123</v>
      </c>
      <c r="K27" s="86" t="n">
        <v>-14077</v>
      </c>
      <c r="L27" s="85" t="n">
        <v>12642</v>
      </c>
      <c r="M27" s="86" t="n">
        <v>18817</v>
      </c>
      <c r="N27" s="86" t="n">
        <v>-6175</v>
      </c>
      <c r="O27" s="85" t="n">
        <f aca="false">K27+H27+E27</f>
        <v>-25849</v>
      </c>
      <c r="P27" s="87" t="n">
        <f aca="false">O27/(J27+G27+D27+1)</f>
        <v>-0.483665144824489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64187</v>
      </c>
      <c r="D28" s="86" t="n">
        <v>86453</v>
      </c>
      <c r="E28" s="86" t="n">
        <v>-22266</v>
      </c>
      <c r="F28" s="85" t="n">
        <v>73491</v>
      </c>
      <c r="G28" s="86" t="n">
        <v>96453</v>
      </c>
      <c r="H28" s="86" t="n">
        <v>-22962</v>
      </c>
      <c r="I28" s="85" t="n">
        <v>92224</v>
      </c>
      <c r="J28" s="86" t="n">
        <v>92810</v>
      </c>
      <c r="K28" s="86" t="n">
        <v>-586</v>
      </c>
      <c r="L28" s="85" t="n">
        <v>106831</v>
      </c>
      <c r="M28" s="86" t="n">
        <v>95910</v>
      </c>
      <c r="N28" s="86" t="n">
        <v>10921</v>
      </c>
      <c r="O28" s="85" t="n">
        <f aca="false">K28+H28+E28</f>
        <v>-45814</v>
      </c>
      <c r="P28" s="87" t="n">
        <f aca="false">O28/(J28+G28+D28+1)</f>
        <v>-0.166163131036534</v>
      </c>
      <c r="Q28" s="88"/>
      <c r="R28" s="89" t="s">
        <v>15</v>
      </c>
      <c r="S28" s="90" t="s">
        <v>44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n">
        <f aca="false">IF(S28="X",L28-I28," ")</f>
        <v>14607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32000</v>
      </c>
      <c r="D29" s="86" t="n">
        <v>25947</v>
      </c>
      <c r="E29" s="86" t="n">
        <v>6053</v>
      </c>
      <c r="F29" s="85" t="n">
        <v>32000</v>
      </c>
      <c r="G29" s="86" t="n">
        <v>25979</v>
      </c>
      <c r="H29" s="86" t="n">
        <v>6021</v>
      </c>
      <c r="I29" s="85" t="n">
        <v>32000</v>
      </c>
      <c r="J29" s="86" t="n">
        <v>26115</v>
      </c>
      <c r="K29" s="86" t="n">
        <v>5885</v>
      </c>
      <c r="L29" s="85" t="n">
        <v>20000</v>
      </c>
      <c r="M29" s="86" t="n">
        <v>20006</v>
      </c>
      <c r="N29" s="86" t="n">
        <v>-6</v>
      </c>
      <c r="O29" s="85" t="n">
        <f aca="false">K29+H29+E29</f>
        <v>17959</v>
      </c>
      <c r="P29" s="87" t="n">
        <f aca="false">O29/(J29+G29+D29+1)</f>
        <v>0.230119679147126</v>
      </c>
      <c r="Q29" s="88" t="s">
        <v>44</v>
      </c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480199</v>
      </c>
      <c r="D30" s="86" t="n">
        <v>412022</v>
      </c>
      <c r="E30" s="86" t="n">
        <v>68177</v>
      </c>
      <c r="F30" s="85" t="n">
        <v>473528</v>
      </c>
      <c r="G30" s="86" t="n">
        <v>404098</v>
      </c>
      <c r="H30" s="86" t="n">
        <v>69430</v>
      </c>
      <c r="I30" s="85" t="n">
        <v>327212</v>
      </c>
      <c r="J30" s="86" t="n">
        <v>401486</v>
      </c>
      <c r="K30" s="86" t="n">
        <v>-74274</v>
      </c>
      <c r="L30" s="85" t="n">
        <v>303036</v>
      </c>
      <c r="M30" s="86" t="n">
        <v>289266</v>
      </c>
      <c r="N30" s="86" t="n">
        <v>13770</v>
      </c>
      <c r="O30" s="85" t="n">
        <f aca="false">K30+H30+E30</f>
        <v>63333</v>
      </c>
      <c r="P30" s="87" t="n">
        <f aca="false">O30/(J30+G30+D30+1)</f>
        <v>0.0520143198913935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59423</v>
      </c>
      <c r="D31" s="86" t="n">
        <v>30115</v>
      </c>
      <c r="E31" s="86" t="n">
        <v>29308</v>
      </c>
      <c r="F31" s="85" t="n">
        <v>51054</v>
      </c>
      <c r="G31" s="86" t="n">
        <v>30723</v>
      </c>
      <c r="H31" s="86" t="n">
        <v>20331</v>
      </c>
      <c r="I31" s="85" t="n">
        <v>57175</v>
      </c>
      <c r="J31" s="86" t="n">
        <v>30053</v>
      </c>
      <c r="K31" s="86" t="n">
        <v>27122</v>
      </c>
      <c r="L31" s="85" t="n">
        <v>40479</v>
      </c>
      <c r="M31" s="86" t="n">
        <v>29835</v>
      </c>
      <c r="N31" s="86" t="n">
        <v>10644</v>
      </c>
      <c r="O31" s="85" t="n">
        <f aca="false">K31+H31+E31</f>
        <v>76761</v>
      </c>
      <c r="P31" s="87" t="n">
        <f aca="false">O31/(J31+G31+D31+1)</f>
        <v>0.84452977159706</v>
      </c>
      <c r="Q31" s="118"/>
      <c r="R31" s="89" t="s">
        <v>44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X</v>
      </c>
      <c r="U31" s="116" t="str">
        <f aca="false">IF($C$4="High Inventory",IF(AND($O31&gt;=0,$P31&gt;=Summary!$C$150),"X"," "),IF(AND($O31&lt;=0,$P31&lt;=-Summary!$C$150),"X"," "))</f>
        <v>X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15000</v>
      </c>
      <c r="D32" s="86" t="n">
        <v>18121</v>
      </c>
      <c r="E32" s="86" t="n">
        <v>-3121</v>
      </c>
      <c r="F32" s="85" t="n">
        <v>20130</v>
      </c>
      <c r="G32" s="86" t="n">
        <v>15593</v>
      </c>
      <c r="H32" s="86" t="n">
        <v>4537</v>
      </c>
      <c r="I32" s="85" t="n">
        <v>19000</v>
      </c>
      <c r="J32" s="86" t="n">
        <v>13401</v>
      </c>
      <c r="K32" s="86" t="n">
        <v>5599</v>
      </c>
      <c r="L32" s="85" t="n">
        <v>19000</v>
      </c>
      <c r="M32" s="86" t="n">
        <v>12957</v>
      </c>
      <c r="N32" s="86" t="n">
        <v>6043</v>
      </c>
      <c r="O32" s="85" t="n">
        <f aca="false">K32+H32+E32</f>
        <v>7015</v>
      </c>
      <c r="P32" s="87" t="n">
        <f aca="false">O32/(J32+G32+D32+1)</f>
        <v>0.148887851260718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76" t="n">
        <v>2280</v>
      </c>
      <c r="B33" s="77" t="s">
        <v>16</v>
      </c>
      <c r="C33" s="85" t="n">
        <v>11728</v>
      </c>
      <c r="D33" s="86" t="n">
        <v>9914</v>
      </c>
      <c r="E33" s="86" t="n">
        <v>1814</v>
      </c>
      <c r="F33" s="85" t="n">
        <v>14728</v>
      </c>
      <c r="G33" s="86" t="n">
        <v>10371</v>
      </c>
      <c r="H33" s="86" t="n">
        <v>4357</v>
      </c>
      <c r="I33" s="85" t="n">
        <v>11728</v>
      </c>
      <c r="J33" s="86" t="n">
        <v>10966</v>
      </c>
      <c r="K33" s="86" t="n">
        <v>762</v>
      </c>
      <c r="L33" s="85" t="n">
        <v>11155</v>
      </c>
      <c r="M33" s="86" t="n">
        <v>10645</v>
      </c>
      <c r="N33" s="86" t="n">
        <v>510</v>
      </c>
      <c r="O33" s="85" t="n">
        <f aca="false">K33+H33+E33</f>
        <v>6933</v>
      </c>
      <c r="P33" s="87" t="n">
        <f aca="false">O33/(J33+G33+D33+1)</f>
        <v>0.221841802124664</v>
      </c>
      <c r="Q33" s="88"/>
      <c r="R33" s="89" t="s">
        <v>44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X</v>
      </c>
      <c r="U33" s="116" t="str">
        <f aca="false">IF($C$4="High Inventory",IF(AND($O33&gt;=0,$P33&gt;=Summary!$C$150),"X"," "),IF(AND($O33&lt;=0,$P33&lt;=-Summary!$C$150),"X"," "))</f>
        <v>X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55137</v>
      </c>
      <c r="D34" s="86" t="n">
        <v>48189</v>
      </c>
      <c r="E34" s="86" t="n">
        <v>6948</v>
      </c>
      <c r="F34" s="85" t="n">
        <v>55137</v>
      </c>
      <c r="G34" s="86" t="n">
        <v>51642</v>
      </c>
      <c r="H34" s="86" t="n">
        <v>3495</v>
      </c>
      <c r="I34" s="85" t="n">
        <v>55137</v>
      </c>
      <c r="J34" s="86" t="n">
        <v>53345</v>
      </c>
      <c r="K34" s="86" t="n">
        <v>1792</v>
      </c>
      <c r="L34" s="85" t="n">
        <v>56718</v>
      </c>
      <c r="M34" s="86" t="n">
        <v>53594</v>
      </c>
      <c r="N34" s="86" t="n">
        <v>3124</v>
      </c>
      <c r="O34" s="85" t="n">
        <f aca="false">K34+H34+E34</f>
        <v>12235</v>
      </c>
      <c r="P34" s="87" t="n">
        <f aca="false">O34/(J34+G34+D34+1)</f>
        <v>0.0798749159469111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40954</v>
      </c>
      <c r="D35" s="86" t="n">
        <v>30215</v>
      </c>
      <c r="E35" s="86" t="n">
        <v>10739</v>
      </c>
      <c r="F35" s="85" t="n">
        <v>40955</v>
      </c>
      <c r="G35" s="86" t="n">
        <v>32703</v>
      </c>
      <c r="H35" s="86" t="n">
        <v>8252</v>
      </c>
      <c r="I35" s="85" t="n">
        <v>45955</v>
      </c>
      <c r="J35" s="86" t="n">
        <v>32416</v>
      </c>
      <c r="K35" s="86" t="n">
        <v>13539</v>
      </c>
      <c r="L35" s="85" t="n">
        <v>21491</v>
      </c>
      <c r="M35" s="86" t="n">
        <v>31289</v>
      </c>
      <c r="N35" s="86" t="n">
        <v>-9798</v>
      </c>
      <c r="O35" s="85" t="n">
        <f aca="false">K35+H35+E35</f>
        <v>32530</v>
      </c>
      <c r="P35" s="87" t="n">
        <f aca="false">O35/(J35+G35+D35+1)</f>
        <v>0.341217810877432</v>
      </c>
      <c r="Q35" s="88" t="s">
        <v>44</v>
      </c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8356</v>
      </c>
      <c r="E36" s="86" t="n">
        <v>-8356</v>
      </c>
      <c r="F36" s="85" t="n">
        <v>0</v>
      </c>
      <c r="G36" s="86" t="n">
        <v>8599</v>
      </c>
      <c r="H36" s="86" t="n">
        <v>-8599</v>
      </c>
      <c r="I36" s="85" t="n">
        <v>0</v>
      </c>
      <c r="J36" s="86" t="n">
        <v>8095</v>
      </c>
      <c r="K36" s="86" t="n">
        <v>-8095</v>
      </c>
      <c r="L36" s="85" t="n">
        <v>0</v>
      </c>
      <c r="M36" s="86" t="n">
        <v>8123</v>
      </c>
      <c r="N36" s="86" t="n">
        <v>-8123</v>
      </c>
      <c r="O36" s="85" t="n">
        <f aca="false">K36+H36+E36</f>
        <v>-25050</v>
      </c>
      <c r="P36" s="87" t="n">
        <f aca="false">O36/(J36+G36+D36+1)</f>
        <v>-0.999960081433875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355</v>
      </c>
      <c r="D37" s="86" t="n">
        <v>384</v>
      </c>
      <c r="E37" s="86" t="n">
        <v>-29</v>
      </c>
      <c r="F37" s="85" t="n">
        <v>349</v>
      </c>
      <c r="G37" s="86" t="n">
        <v>361</v>
      </c>
      <c r="H37" s="86" t="n">
        <v>-12</v>
      </c>
      <c r="I37" s="85" t="n">
        <v>352</v>
      </c>
      <c r="J37" s="86" t="n">
        <v>389</v>
      </c>
      <c r="K37" s="86" t="n">
        <v>-37</v>
      </c>
      <c r="L37" s="85" t="n">
        <v>292</v>
      </c>
      <c r="M37" s="86" t="n">
        <v>391</v>
      </c>
      <c r="N37" s="86" t="n">
        <v>-99</v>
      </c>
      <c r="O37" s="85" t="n">
        <f aca="false">K37+H37+E37</f>
        <v>-78</v>
      </c>
      <c r="P37" s="87" t="n">
        <f aca="false">O37/(J37+G37+D37+1)</f>
        <v>-0.0687224669603524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15481</v>
      </c>
      <c r="D38" s="86" t="n">
        <v>16425</v>
      </c>
      <c r="E38" s="86" t="n">
        <v>-944</v>
      </c>
      <c r="F38" s="85" t="n">
        <v>1981</v>
      </c>
      <c r="G38" s="86" t="n">
        <v>17971</v>
      </c>
      <c r="H38" s="86" t="n">
        <v>-15990</v>
      </c>
      <c r="I38" s="85" t="n">
        <v>0</v>
      </c>
      <c r="J38" s="86" t="n">
        <v>18127</v>
      </c>
      <c r="K38" s="86" t="n">
        <v>-18127</v>
      </c>
      <c r="L38" s="85" t="n">
        <v>26877</v>
      </c>
      <c r="M38" s="86" t="n">
        <v>17029</v>
      </c>
      <c r="N38" s="86" t="n">
        <v>9848</v>
      </c>
      <c r="O38" s="85" t="n">
        <f aca="false">K38+H38+E38</f>
        <v>-35061</v>
      </c>
      <c r="P38" s="87" t="n">
        <f aca="false">O38/(J38+G38+D38+1)</f>
        <v>-0.667523417866118</v>
      </c>
      <c r="Q38" s="88"/>
      <c r="R38" s="89" t="s">
        <v>15</v>
      </c>
      <c r="S38" s="90" t="s">
        <v>44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n">
        <f aca="false">IF(S38="X",L38-I38," ")</f>
        <v>26877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5584</v>
      </c>
      <c r="D39" s="86" t="n">
        <v>32613</v>
      </c>
      <c r="E39" s="86" t="n">
        <v>-27029</v>
      </c>
      <c r="F39" s="85" t="n">
        <v>27783</v>
      </c>
      <c r="G39" s="86" t="n">
        <v>16194</v>
      </c>
      <c r="H39" s="86" t="n">
        <v>11589</v>
      </c>
      <c r="I39" s="85" t="n">
        <v>19467</v>
      </c>
      <c r="J39" s="86" t="n">
        <v>3808</v>
      </c>
      <c r="K39" s="86" t="n">
        <v>15659</v>
      </c>
      <c r="L39" s="85" t="n">
        <v>0</v>
      </c>
      <c r="M39" s="86" t="n">
        <v>1124</v>
      </c>
      <c r="N39" s="86" t="n">
        <v>-1124</v>
      </c>
      <c r="O39" s="85" t="n">
        <f aca="false">K39+H39+E39</f>
        <v>219</v>
      </c>
      <c r="P39" s="87" t="n">
        <f aca="false">O39/(J39+G39+D39+1)</f>
        <v>0.00416223202067812</v>
      </c>
      <c r="Q39" s="88"/>
      <c r="R39" s="89" t="s">
        <v>15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 </v>
      </c>
      <c r="U39" s="116" t="str">
        <f aca="false">IF($C$4="High Inventory",IF(AND($O39&gt;=0,$P39&gt;=Summary!$C$150),"X"," "),IF(AND($O39&lt;=0,$P39&lt;=-Summary!$C$150),"X"," "))</f>
        <v> 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6746</v>
      </c>
      <c r="D40" s="86" t="n">
        <v>6176</v>
      </c>
      <c r="E40" s="86" t="n">
        <v>570</v>
      </c>
      <c r="F40" s="85" t="n">
        <v>6746</v>
      </c>
      <c r="G40" s="86" t="n">
        <v>6064</v>
      </c>
      <c r="H40" s="86" t="n">
        <v>682</v>
      </c>
      <c r="I40" s="85" t="n">
        <v>6746</v>
      </c>
      <c r="J40" s="86" t="n">
        <v>6210</v>
      </c>
      <c r="K40" s="86" t="n">
        <v>536</v>
      </c>
      <c r="L40" s="85" t="n">
        <v>6159</v>
      </c>
      <c r="M40" s="86" t="n">
        <v>6134</v>
      </c>
      <c r="N40" s="86" t="n">
        <v>25</v>
      </c>
      <c r="O40" s="85" t="n">
        <f aca="false">K40+H40+E40</f>
        <v>1788</v>
      </c>
      <c r="P40" s="87" t="n">
        <f aca="false">O40/(J40+G40+D40+1)</f>
        <v>0.0969053167849981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434359</v>
      </c>
      <c r="D41" s="86" t="n">
        <v>417246</v>
      </c>
      <c r="E41" s="86" t="n">
        <v>17113</v>
      </c>
      <c r="F41" s="85" t="n">
        <v>452400</v>
      </c>
      <c r="G41" s="86" t="n">
        <v>356559</v>
      </c>
      <c r="H41" s="86" t="n">
        <v>95841</v>
      </c>
      <c r="I41" s="85" t="n">
        <v>475569</v>
      </c>
      <c r="J41" s="86" t="n">
        <v>254480</v>
      </c>
      <c r="K41" s="86" t="n">
        <v>221089</v>
      </c>
      <c r="L41" s="85" t="n">
        <v>257483</v>
      </c>
      <c r="M41" s="86" t="n">
        <v>244457</v>
      </c>
      <c r="N41" s="86" t="n">
        <v>13026</v>
      </c>
      <c r="O41" s="85" t="n">
        <f aca="false">K41+H41+E41</f>
        <v>334043</v>
      </c>
      <c r="P41" s="87" t="n">
        <f aca="false">O41/(J41+G41+D41+1)</f>
        <v>0.324854174811288</v>
      </c>
      <c r="Q41" s="118" t="s">
        <v>44</v>
      </c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428</v>
      </c>
      <c r="E42" s="86" t="n">
        <v>22</v>
      </c>
      <c r="F42" s="85" t="n">
        <v>450</v>
      </c>
      <c r="G42" s="86" t="n">
        <v>438</v>
      </c>
      <c r="H42" s="86" t="n">
        <v>12</v>
      </c>
      <c r="I42" s="85" t="n">
        <v>450</v>
      </c>
      <c r="J42" s="86" t="n">
        <v>441</v>
      </c>
      <c r="K42" s="86" t="n">
        <v>9</v>
      </c>
      <c r="L42" s="85" t="n">
        <v>450</v>
      </c>
      <c r="M42" s="86" t="n">
        <v>437</v>
      </c>
      <c r="N42" s="86" t="n">
        <v>13</v>
      </c>
      <c r="O42" s="85" t="n">
        <f aca="false">K42+H42+E42</f>
        <v>43</v>
      </c>
      <c r="P42" s="87" t="n">
        <f aca="false">O42/(J42+G42+D42+1)</f>
        <v>0.0328746177370031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11251</v>
      </c>
      <c r="E43" s="86" t="n">
        <v>-251</v>
      </c>
      <c r="F43" s="85" t="n">
        <v>11000</v>
      </c>
      <c r="G43" s="86" t="n">
        <v>10650</v>
      </c>
      <c r="H43" s="86" t="n">
        <v>350</v>
      </c>
      <c r="I43" s="85" t="n">
        <v>11000</v>
      </c>
      <c r="J43" s="86" t="n">
        <v>10977</v>
      </c>
      <c r="K43" s="86" t="n">
        <v>23</v>
      </c>
      <c r="L43" s="85" t="n">
        <v>11000</v>
      </c>
      <c r="M43" s="86" t="n">
        <v>10816</v>
      </c>
      <c r="N43" s="86" t="n">
        <v>184</v>
      </c>
      <c r="O43" s="85" t="n">
        <f aca="false">K43+H43+E43</f>
        <v>122</v>
      </c>
      <c r="P43" s="87" t="n">
        <f aca="false">O43/(J43+G43+D43+1)</f>
        <v>0.00371057513914657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5439</v>
      </c>
      <c r="D44" s="86" t="n">
        <v>4727</v>
      </c>
      <c r="E44" s="86" t="n">
        <v>712</v>
      </c>
      <c r="F44" s="85" t="n">
        <v>5440</v>
      </c>
      <c r="G44" s="86" t="n">
        <v>4880</v>
      </c>
      <c r="H44" s="86" t="n">
        <v>560</v>
      </c>
      <c r="I44" s="85" t="n">
        <v>5436</v>
      </c>
      <c r="J44" s="86" t="n">
        <v>4770</v>
      </c>
      <c r="K44" s="86" t="n">
        <v>666</v>
      </c>
      <c r="L44" s="85" t="n">
        <v>5386</v>
      </c>
      <c r="M44" s="86" t="n">
        <v>4476</v>
      </c>
      <c r="N44" s="86" t="n">
        <v>910</v>
      </c>
      <c r="O44" s="85" t="n">
        <f aca="false">K44+H44+E44</f>
        <v>1938</v>
      </c>
      <c r="P44" s="87" t="n">
        <f aca="false">O44/(J44+G44+D44+1)</f>
        <v>0.13478926137154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37622</v>
      </c>
      <c r="D45" s="86" t="n">
        <v>86853</v>
      </c>
      <c r="E45" s="86" t="n">
        <v>-49231</v>
      </c>
      <c r="F45" s="85" t="n">
        <v>60944</v>
      </c>
      <c r="G45" s="86" t="n">
        <v>67697</v>
      </c>
      <c r="H45" s="86" t="n">
        <v>-6753</v>
      </c>
      <c r="I45" s="85" t="n">
        <v>80489</v>
      </c>
      <c r="J45" s="86" t="n">
        <v>61330</v>
      </c>
      <c r="K45" s="86" t="n">
        <v>19159</v>
      </c>
      <c r="L45" s="85" t="n">
        <v>59629</v>
      </c>
      <c r="M45" s="86" t="n">
        <v>60913</v>
      </c>
      <c r="N45" s="86" t="n">
        <v>-1284</v>
      </c>
      <c r="O45" s="85" t="n">
        <f aca="false">K45+H45+E45</f>
        <v>-36825</v>
      </c>
      <c r="P45" s="87" t="n">
        <f aca="false">O45/(J45+G45+D45+1)</f>
        <v>-0.170580088104094</v>
      </c>
      <c r="Q45" s="88" t="s">
        <v>44</v>
      </c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 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1124</v>
      </c>
      <c r="D46" s="86" t="n">
        <v>267</v>
      </c>
      <c r="E46" s="86" t="n">
        <v>857</v>
      </c>
      <c r="F46" s="85" t="n">
        <v>0</v>
      </c>
      <c r="G46" s="86" t="n">
        <v>274</v>
      </c>
      <c r="H46" s="86" t="n">
        <v>-274</v>
      </c>
      <c r="I46" s="85" t="n">
        <v>0</v>
      </c>
      <c r="J46" s="86" t="n">
        <v>241</v>
      </c>
      <c r="K46" s="86" t="n">
        <v>-241</v>
      </c>
      <c r="L46" s="85" t="n">
        <v>0</v>
      </c>
      <c r="M46" s="86" t="n">
        <v>244</v>
      </c>
      <c r="N46" s="86" t="n">
        <v>-244</v>
      </c>
      <c r="O46" s="85" t="n">
        <f aca="false">K46+H46+E46</f>
        <v>342</v>
      </c>
      <c r="P46" s="87" t="n">
        <f aca="false">O46/(J46+G46+D46+1)</f>
        <v>0.436781609195402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X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2713</v>
      </c>
      <c r="D47" s="86" t="n">
        <v>5480</v>
      </c>
      <c r="E47" s="86" t="n">
        <v>-2767</v>
      </c>
      <c r="F47" s="85" t="n">
        <v>1870</v>
      </c>
      <c r="G47" s="86" t="n">
        <v>6136</v>
      </c>
      <c r="H47" s="86" t="n">
        <v>-4266</v>
      </c>
      <c r="I47" s="85" t="n">
        <v>4040</v>
      </c>
      <c r="J47" s="86" t="n">
        <v>5553</v>
      </c>
      <c r="K47" s="86" t="n">
        <v>-1513</v>
      </c>
      <c r="L47" s="85" t="n">
        <v>4747</v>
      </c>
      <c r="M47" s="86" t="n">
        <v>6157</v>
      </c>
      <c r="N47" s="86" t="n">
        <v>-1410</v>
      </c>
      <c r="O47" s="85" t="n">
        <f aca="false">K47+H47+E47</f>
        <v>-8546</v>
      </c>
      <c r="P47" s="87" t="n">
        <f aca="false">O47/(J47+G47+D47+1)</f>
        <v>-0.497728596389051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11</v>
      </c>
      <c r="E53" s="86" t="n">
        <v>-11</v>
      </c>
      <c r="F53" s="85" t="n">
        <v>0</v>
      </c>
      <c r="G53" s="86" t="n">
        <v>11</v>
      </c>
      <c r="H53" s="86" t="n">
        <v>-11</v>
      </c>
      <c r="I53" s="85" t="n">
        <v>0</v>
      </c>
      <c r="J53" s="86" t="n">
        <v>10</v>
      </c>
      <c r="K53" s="86" t="n">
        <v>-10</v>
      </c>
      <c r="L53" s="85" t="n">
        <v>0</v>
      </c>
      <c r="M53" s="86" t="n">
        <v>10</v>
      </c>
      <c r="N53" s="86" t="n">
        <v>-10</v>
      </c>
      <c r="O53" s="85" t="n">
        <f aca="false">K53+H53+E53</f>
        <v>-32</v>
      </c>
      <c r="P53" s="87" t="n">
        <f aca="false">O53/(J53+G53+D53+1)</f>
        <v>-0.96969696969697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5</v>
      </c>
      <c r="E55" s="86" t="n">
        <v>-5</v>
      </c>
      <c r="F55" s="85" t="n">
        <v>0</v>
      </c>
      <c r="G55" s="86" t="n">
        <v>6</v>
      </c>
      <c r="H55" s="86" t="n">
        <v>-6</v>
      </c>
      <c r="I55" s="85" t="n">
        <v>0</v>
      </c>
      <c r="J55" s="86" t="n">
        <v>5</v>
      </c>
      <c r="K55" s="86" t="n">
        <v>-5</v>
      </c>
      <c r="L55" s="85" t="n">
        <v>0</v>
      </c>
      <c r="M55" s="86" t="n">
        <v>6</v>
      </c>
      <c r="N55" s="86" t="n">
        <v>-6</v>
      </c>
      <c r="O55" s="85" t="n">
        <f aca="false">K55+H55+E55</f>
        <v>-16</v>
      </c>
      <c r="P55" s="87" t="n">
        <f aca="false">O55/(J55+G55+D55+1)</f>
        <v>-0.941176470588235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0</v>
      </c>
      <c r="E56" s="86" t="n">
        <v>0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-2</v>
      </c>
      <c r="P56" s="87" t="n">
        <f aca="false">O56/(J56+G56+D56+1)</f>
        <v>-0.666666666666667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196</v>
      </c>
      <c r="E58" s="86" t="n">
        <v>-196</v>
      </c>
      <c r="F58" s="85" t="n">
        <v>0</v>
      </c>
      <c r="G58" s="86" t="n">
        <v>203</v>
      </c>
      <c r="H58" s="86" t="n">
        <v>-203</v>
      </c>
      <c r="I58" s="85" t="n">
        <v>0</v>
      </c>
      <c r="J58" s="86" t="n">
        <v>207</v>
      </c>
      <c r="K58" s="86" t="n">
        <v>-207</v>
      </c>
      <c r="L58" s="85" t="n">
        <v>0</v>
      </c>
      <c r="M58" s="86" t="n">
        <v>202</v>
      </c>
      <c r="N58" s="86" t="n">
        <v>-202</v>
      </c>
      <c r="O58" s="85" t="n">
        <f aca="false">K58+H58+E58</f>
        <v>-606</v>
      </c>
      <c r="P58" s="87" t="n">
        <f aca="false">O58/(J58+G58+D58+1)</f>
        <v>-0.99835255354201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193</v>
      </c>
      <c r="E61" s="86" t="n">
        <v>-193</v>
      </c>
      <c r="F61" s="85" t="n">
        <v>0</v>
      </c>
      <c r="G61" s="86" t="n">
        <v>218</v>
      </c>
      <c r="H61" s="86" t="n">
        <v>-218</v>
      </c>
      <c r="I61" s="85" t="n">
        <v>0</v>
      </c>
      <c r="J61" s="86" t="n">
        <v>171</v>
      </c>
      <c r="K61" s="86" t="n">
        <v>-171</v>
      </c>
      <c r="L61" s="85" t="n">
        <v>0</v>
      </c>
      <c r="M61" s="86" t="n">
        <v>222</v>
      </c>
      <c r="N61" s="86" t="n">
        <v>-222</v>
      </c>
      <c r="O61" s="85" t="n">
        <f aca="false">K61+H61+E61</f>
        <v>-582</v>
      </c>
      <c r="P61" s="87" t="n">
        <f aca="false">O61/(J61+G61+D61+1)</f>
        <v>-0.998284734133791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463</v>
      </c>
      <c r="E64" s="86" t="n">
        <v>-463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19</v>
      </c>
      <c r="K64" s="86" t="n">
        <v>-19</v>
      </c>
      <c r="L64" s="85" t="n">
        <v>0</v>
      </c>
      <c r="M64" s="86" t="n">
        <v>322</v>
      </c>
      <c r="N64" s="86" t="n">
        <v>-322</v>
      </c>
      <c r="O64" s="85" t="n">
        <f aca="false">K64+H64+E64</f>
        <v>-482</v>
      </c>
      <c r="P64" s="87" t="n">
        <f aca="false">O64/(J64+G64+D64+1)</f>
        <v>-0.997929606625259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3</v>
      </c>
      <c r="H65" s="86" t="n">
        <v>-3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0</v>
      </c>
      <c r="N65" s="86" t="n">
        <v>0</v>
      </c>
      <c r="O65" s="85" t="n">
        <f aca="false">K65+H65+E65</f>
        <v>-3</v>
      </c>
      <c r="P65" s="87" t="n">
        <f aca="false">O65/(J65+G65+D65+1)</f>
        <v>-0.75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12434</v>
      </c>
      <c r="D66" s="86" t="n">
        <v>13397</v>
      </c>
      <c r="E66" s="86" t="n">
        <v>-963</v>
      </c>
      <c r="F66" s="85" t="n">
        <v>12434</v>
      </c>
      <c r="G66" s="86" t="n">
        <v>11320</v>
      </c>
      <c r="H66" s="86" t="n">
        <v>1114</v>
      </c>
      <c r="I66" s="85" t="n">
        <v>12434</v>
      </c>
      <c r="J66" s="86" t="n">
        <v>11908</v>
      </c>
      <c r="K66" s="86" t="n">
        <v>526</v>
      </c>
      <c r="L66" s="85" t="n">
        <v>12434</v>
      </c>
      <c r="M66" s="86" t="n">
        <v>13165</v>
      </c>
      <c r="N66" s="86" t="n">
        <v>-731</v>
      </c>
      <c r="O66" s="85" t="n">
        <f aca="false">K66+H66+E66</f>
        <v>677</v>
      </c>
      <c r="P66" s="87" t="n">
        <f aca="false">O66/(J66+G66+D66+1)</f>
        <v>0.0184841369518921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0</v>
      </c>
      <c r="N71" s="86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400</v>
      </c>
      <c r="D72" s="86" t="n">
        <v>544</v>
      </c>
      <c r="E72" s="86" t="n">
        <v>-144</v>
      </c>
      <c r="F72" s="85" t="n">
        <v>600</v>
      </c>
      <c r="G72" s="86" t="n">
        <v>442</v>
      </c>
      <c r="H72" s="86" t="n">
        <v>158</v>
      </c>
      <c r="I72" s="85" t="n">
        <v>600</v>
      </c>
      <c r="J72" s="86" t="n">
        <v>464</v>
      </c>
      <c r="K72" s="86" t="n">
        <v>136</v>
      </c>
      <c r="L72" s="85" t="n">
        <v>600</v>
      </c>
      <c r="M72" s="86" t="n">
        <v>4</v>
      </c>
      <c r="N72" s="86" t="n">
        <v>596</v>
      </c>
      <c r="O72" s="85" t="n">
        <f aca="false">K72+H72+E72</f>
        <v>150</v>
      </c>
      <c r="P72" s="87" t="n">
        <f aca="false">O72/(J72+G72+D72+1)</f>
        <v>0.103376981392143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X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100</v>
      </c>
      <c r="D74" s="86" t="n">
        <v>129</v>
      </c>
      <c r="E74" s="86" t="n">
        <v>-29</v>
      </c>
      <c r="F74" s="85" t="n">
        <v>100</v>
      </c>
      <c r="G74" s="86" t="n">
        <v>139</v>
      </c>
      <c r="H74" s="86" t="n">
        <v>-39</v>
      </c>
      <c r="I74" s="85" t="n">
        <v>100</v>
      </c>
      <c r="J74" s="86" t="n">
        <v>125</v>
      </c>
      <c r="K74" s="86" t="n">
        <v>-25</v>
      </c>
      <c r="L74" s="85" t="n">
        <v>100</v>
      </c>
      <c r="M74" s="86" t="n">
        <v>128</v>
      </c>
      <c r="N74" s="86" t="n">
        <v>-28</v>
      </c>
      <c r="O74" s="85" t="n">
        <f aca="false">K74+H74+E74</f>
        <v>-93</v>
      </c>
      <c r="P74" s="87" t="n">
        <f aca="false">O74/(J74+G74+D74+1)</f>
        <v>-0.236040609137056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100</v>
      </c>
      <c r="D75" s="86" t="n">
        <v>0</v>
      </c>
      <c r="E75" s="86" t="n">
        <v>100</v>
      </c>
      <c r="F75" s="85" t="n">
        <v>100</v>
      </c>
      <c r="G75" s="86" t="n">
        <v>0</v>
      </c>
      <c r="H75" s="86" t="n">
        <v>100</v>
      </c>
      <c r="I75" s="85" t="n">
        <v>100</v>
      </c>
      <c r="J75" s="86" t="n">
        <v>0</v>
      </c>
      <c r="K75" s="86" t="n">
        <v>100</v>
      </c>
      <c r="L75" s="85" t="n">
        <v>100</v>
      </c>
      <c r="M75" s="86" t="n">
        <v>0</v>
      </c>
      <c r="N75" s="86" t="n">
        <v>100</v>
      </c>
      <c r="O75" s="85" t="n">
        <f aca="false">K75+H75+E75</f>
        <v>300</v>
      </c>
      <c r="P75" s="87" t="n">
        <f aca="false">O75/(J75+G75+D75+1)</f>
        <v>300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76</v>
      </c>
      <c r="E76" s="86" t="n">
        <v>-76</v>
      </c>
      <c r="F76" s="85" t="n">
        <v>0</v>
      </c>
      <c r="G76" s="86" t="n">
        <v>74</v>
      </c>
      <c r="H76" s="86" t="n">
        <v>-74</v>
      </c>
      <c r="I76" s="85" t="n">
        <v>0</v>
      </c>
      <c r="J76" s="86" t="n">
        <v>82</v>
      </c>
      <c r="K76" s="86" t="n">
        <v>-82</v>
      </c>
      <c r="L76" s="85" t="n">
        <v>0</v>
      </c>
      <c r="M76" s="86" t="n">
        <v>81</v>
      </c>
      <c r="N76" s="86" t="n">
        <v>-81</v>
      </c>
      <c r="O76" s="85" t="n">
        <f aca="false">K76+H76+E76</f>
        <v>-232</v>
      </c>
      <c r="P76" s="87" t="n">
        <f aca="false">O76/(J76+G76+D76+1)</f>
        <v>-0.995708154506438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200</v>
      </c>
      <c r="D77" s="86" t="n">
        <v>0</v>
      </c>
      <c r="E77" s="86" t="n">
        <v>200</v>
      </c>
      <c r="F77" s="85" t="n">
        <v>200</v>
      </c>
      <c r="G77" s="86" t="n">
        <v>0</v>
      </c>
      <c r="H77" s="86" t="n">
        <v>200</v>
      </c>
      <c r="I77" s="85" t="n">
        <v>200</v>
      </c>
      <c r="J77" s="86" t="n">
        <v>0</v>
      </c>
      <c r="K77" s="86" t="n">
        <v>200</v>
      </c>
      <c r="L77" s="85" t="n">
        <v>200</v>
      </c>
      <c r="M77" s="86" t="n">
        <v>0</v>
      </c>
      <c r="N77" s="86" t="n">
        <v>200</v>
      </c>
      <c r="O77" s="85" t="n">
        <f aca="false">K77+H77+E77</f>
        <v>600</v>
      </c>
      <c r="P77" s="87" t="n">
        <f aca="false">O77/(J77+G77+D77+1)</f>
        <v>600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535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536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543</v>
      </c>
      <c r="B80" s="77" t="s">
        <v>17</v>
      </c>
      <c r="C80" s="85" t="n">
        <v>400</v>
      </c>
      <c r="D80" s="86" t="n">
        <v>503</v>
      </c>
      <c r="E80" s="86" t="n">
        <v>-103</v>
      </c>
      <c r="F80" s="85" t="n">
        <v>600</v>
      </c>
      <c r="G80" s="86" t="n">
        <v>496</v>
      </c>
      <c r="H80" s="86" t="n">
        <v>104</v>
      </c>
      <c r="I80" s="85" t="n">
        <v>600</v>
      </c>
      <c r="J80" s="86" t="n">
        <v>470</v>
      </c>
      <c r="K80" s="86" t="n">
        <v>130</v>
      </c>
      <c r="L80" s="85" t="n">
        <v>600</v>
      </c>
      <c r="M80" s="86" t="n">
        <v>362</v>
      </c>
      <c r="N80" s="86" t="n">
        <v>238</v>
      </c>
      <c r="O80" s="85" t="n">
        <f aca="false">K80+H80+E80</f>
        <v>131</v>
      </c>
      <c r="P80" s="87" t="n">
        <f aca="false">O80/(J80+G80+D80+1)</f>
        <v>0.0891156462585034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544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545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572</v>
      </c>
      <c r="B83" s="77" t="s">
        <v>17</v>
      </c>
      <c r="C83" s="85" t="n">
        <v>0</v>
      </c>
      <c r="D83" s="86" t="n">
        <v>75</v>
      </c>
      <c r="E83" s="86" t="n">
        <v>-75</v>
      </c>
      <c r="F83" s="85" t="n">
        <v>0</v>
      </c>
      <c r="G83" s="86" t="n">
        <v>75</v>
      </c>
      <c r="H83" s="86" t="n">
        <v>-75</v>
      </c>
      <c r="I83" s="85" t="n">
        <v>0</v>
      </c>
      <c r="J83" s="86" t="n">
        <v>75</v>
      </c>
      <c r="K83" s="86" t="n">
        <v>-75</v>
      </c>
      <c r="L83" s="85" t="n">
        <v>0</v>
      </c>
      <c r="M83" s="86" t="n">
        <v>75</v>
      </c>
      <c r="N83" s="86" t="n">
        <v>-75</v>
      </c>
      <c r="O83" s="85" t="n">
        <f aca="false">K83+H83+E83</f>
        <v>-225</v>
      </c>
      <c r="P83" s="87" t="n">
        <f aca="false">O83/(J83+G83+D83+1)</f>
        <v>-0.995575221238938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635</v>
      </c>
      <c r="B84" s="77" t="s">
        <v>17</v>
      </c>
      <c r="C84" s="85" t="n">
        <v>800</v>
      </c>
      <c r="D84" s="86" t="n">
        <v>777</v>
      </c>
      <c r="E84" s="86" t="n">
        <v>23</v>
      </c>
      <c r="F84" s="85" t="n">
        <v>900</v>
      </c>
      <c r="G84" s="86" t="n">
        <v>836</v>
      </c>
      <c r="H84" s="86" t="n">
        <v>64</v>
      </c>
      <c r="I84" s="85" t="n">
        <v>900</v>
      </c>
      <c r="J84" s="86" t="n">
        <v>851</v>
      </c>
      <c r="K84" s="86" t="n">
        <v>49</v>
      </c>
      <c r="L84" s="85" t="n">
        <v>900</v>
      </c>
      <c r="M84" s="86" t="n">
        <v>658</v>
      </c>
      <c r="N84" s="86" t="n">
        <v>242</v>
      </c>
      <c r="O84" s="85" t="n">
        <f aca="false">K84+H84+E84</f>
        <v>136</v>
      </c>
      <c r="P84" s="87" t="n">
        <f aca="false">O84/(J84+G84+D84+1)</f>
        <v>0.0551724137931035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650</v>
      </c>
      <c r="B85" s="77" t="s">
        <v>17</v>
      </c>
      <c r="C85" s="85" t="n">
        <v>0</v>
      </c>
      <c r="D85" s="86" t="n">
        <v>0</v>
      </c>
      <c r="E85" s="86" t="n">
        <v>0</v>
      </c>
      <c r="F85" s="85" t="n">
        <v>0</v>
      </c>
      <c r="G85" s="86" t="n">
        <v>0</v>
      </c>
      <c r="H85" s="86" t="n">
        <v>0</v>
      </c>
      <c r="I85" s="85" t="n">
        <v>0</v>
      </c>
      <c r="J85" s="86" t="n">
        <v>0</v>
      </c>
      <c r="K85" s="86" t="n">
        <v>0</v>
      </c>
      <c r="L85" s="85" t="n">
        <v>0</v>
      </c>
      <c r="M85" s="86" t="n">
        <v>0</v>
      </c>
      <c r="N85" s="86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654</v>
      </c>
      <c r="B86" s="77" t="s">
        <v>17</v>
      </c>
      <c r="C86" s="85" t="n">
        <v>275</v>
      </c>
      <c r="D86" s="86" t="n">
        <v>1165</v>
      </c>
      <c r="E86" s="86" t="n">
        <v>-890</v>
      </c>
      <c r="F86" s="85" t="n">
        <v>275</v>
      </c>
      <c r="G86" s="86" t="n">
        <v>964</v>
      </c>
      <c r="H86" s="86" t="n">
        <v>-689</v>
      </c>
      <c r="I86" s="85" t="n">
        <v>275</v>
      </c>
      <c r="J86" s="86" t="n">
        <v>778</v>
      </c>
      <c r="K86" s="86" t="n">
        <v>-503</v>
      </c>
      <c r="L86" s="85" t="n">
        <v>575</v>
      </c>
      <c r="M86" s="86" t="n">
        <v>627</v>
      </c>
      <c r="N86" s="86" t="n">
        <v>-52</v>
      </c>
      <c r="O86" s="85" t="n">
        <f aca="false">K86+H86+E86</f>
        <v>-2082</v>
      </c>
      <c r="P86" s="87" t="n">
        <f aca="false">O86/(J86+G86+D86+1)</f>
        <v>-0.71595598349381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713</v>
      </c>
      <c r="B87" s="77" t="s">
        <v>17</v>
      </c>
      <c r="C87" s="85" t="n">
        <v>0</v>
      </c>
      <c r="D87" s="86" t="n">
        <v>15</v>
      </c>
      <c r="E87" s="86" t="n">
        <v>-15</v>
      </c>
      <c r="F87" s="85" t="n">
        <v>0</v>
      </c>
      <c r="G87" s="86" t="n">
        <v>15</v>
      </c>
      <c r="H87" s="86" t="n">
        <v>-15</v>
      </c>
      <c r="I87" s="85" t="n">
        <v>0</v>
      </c>
      <c r="J87" s="86" t="n">
        <v>15</v>
      </c>
      <c r="K87" s="86" t="n">
        <v>-15</v>
      </c>
      <c r="L87" s="85" t="n">
        <v>0</v>
      </c>
      <c r="M87" s="86" t="n">
        <v>15</v>
      </c>
      <c r="N87" s="86" t="n">
        <v>-15</v>
      </c>
      <c r="O87" s="85" t="n">
        <f aca="false">K87+H87+E87</f>
        <v>-45</v>
      </c>
      <c r="P87" s="87" t="n">
        <f aca="false">O87/(J87+G87+D87+1)</f>
        <v>-0.978260869565217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755</v>
      </c>
      <c r="B88" s="77" t="s">
        <v>17</v>
      </c>
      <c r="C88" s="85" t="n">
        <v>50</v>
      </c>
      <c r="D88" s="86" t="n">
        <v>79</v>
      </c>
      <c r="E88" s="86" t="n">
        <v>-29</v>
      </c>
      <c r="F88" s="85" t="n">
        <v>50</v>
      </c>
      <c r="G88" s="86" t="n">
        <v>79</v>
      </c>
      <c r="H88" s="86" t="n">
        <v>-29</v>
      </c>
      <c r="I88" s="85" t="n">
        <v>50</v>
      </c>
      <c r="J88" s="86" t="n">
        <v>79</v>
      </c>
      <c r="K88" s="86" t="n">
        <v>-29</v>
      </c>
      <c r="L88" s="85" t="n">
        <v>50</v>
      </c>
      <c r="M88" s="86" t="n">
        <v>79</v>
      </c>
      <c r="N88" s="86" t="n">
        <v>-29</v>
      </c>
      <c r="O88" s="85" t="n">
        <f aca="false">K88+H88+E88</f>
        <v>-87</v>
      </c>
      <c r="P88" s="87" t="n">
        <f aca="false">O88/(J88+G88+D88+1)</f>
        <v>-0.365546218487395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779</v>
      </c>
      <c r="B89" s="77" t="s">
        <v>17</v>
      </c>
      <c r="C89" s="85" t="n">
        <v>800</v>
      </c>
      <c r="D89" s="86" t="n">
        <v>1048</v>
      </c>
      <c r="E89" s="86" t="n">
        <v>-248</v>
      </c>
      <c r="F89" s="85" t="n">
        <v>800</v>
      </c>
      <c r="G89" s="86" t="n">
        <v>1216</v>
      </c>
      <c r="H89" s="86" t="n">
        <v>-416</v>
      </c>
      <c r="I89" s="85" t="n">
        <v>800</v>
      </c>
      <c r="J89" s="86" t="n">
        <v>1219</v>
      </c>
      <c r="K89" s="86" t="n">
        <v>-419</v>
      </c>
      <c r="L89" s="85" t="n">
        <v>507</v>
      </c>
      <c r="M89" s="86" t="n">
        <v>1242</v>
      </c>
      <c r="N89" s="86" t="n">
        <v>-735</v>
      </c>
      <c r="O89" s="85" t="n">
        <f aca="false">K89+H89+E89</f>
        <v>-1083</v>
      </c>
      <c r="P89" s="87" t="n">
        <f aca="false">O89/(J89+G89+D89+1)</f>
        <v>-0.310849598163031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858</v>
      </c>
      <c r="B90" s="77" t="s">
        <v>17</v>
      </c>
      <c r="C90" s="85" t="n">
        <v>1200</v>
      </c>
      <c r="D90" s="86" t="n">
        <v>1099</v>
      </c>
      <c r="E90" s="86" t="n">
        <v>101</v>
      </c>
      <c r="F90" s="85" t="n">
        <v>1100</v>
      </c>
      <c r="G90" s="86" t="n">
        <v>1099</v>
      </c>
      <c r="H90" s="86" t="n">
        <v>1</v>
      </c>
      <c r="I90" s="85" t="n">
        <v>900</v>
      </c>
      <c r="J90" s="86" t="n">
        <v>1064</v>
      </c>
      <c r="K90" s="86" t="n">
        <v>-164</v>
      </c>
      <c r="L90" s="85" t="n">
        <v>1000</v>
      </c>
      <c r="M90" s="86" t="n">
        <v>1081</v>
      </c>
      <c r="N90" s="86" t="n">
        <v>-81</v>
      </c>
      <c r="O90" s="85" t="n">
        <f aca="false">K90+H90+E90</f>
        <v>-62</v>
      </c>
      <c r="P90" s="87" t="n">
        <f aca="false">O90/(J90+G90+D90+1)</f>
        <v>-0.0190009193993258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877</v>
      </c>
      <c r="B91" s="77" t="s">
        <v>17</v>
      </c>
      <c r="C91" s="85" t="n">
        <v>0</v>
      </c>
      <c r="D91" s="86" t="n">
        <v>142</v>
      </c>
      <c r="E91" s="86" t="n">
        <v>-142</v>
      </c>
      <c r="F91" s="85" t="n">
        <v>0</v>
      </c>
      <c r="G91" s="86" t="n">
        <v>118</v>
      </c>
      <c r="H91" s="86" t="n">
        <v>-118</v>
      </c>
      <c r="I91" s="85" t="n">
        <v>0</v>
      </c>
      <c r="J91" s="86" t="n">
        <v>150</v>
      </c>
      <c r="K91" s="86" t="n">
        <v>-150</v>
      </c>
      <c r="L91" s="85" t="n">
        <v>0</v>
      </c>
      <c r="M91" s="86" t="n">
        <v>159</v>
      </c>
      <c r="N91" s="86" t="n">
        <v>-159</v>
      </c>
      <c r="O91" s="85" t="n">
        <f aca="false">K91+H91+E91</f>
        <v>-410</v>
      </c>
      <c r="P91" s="87" t="n">
        <f aca="false">O91/(J91+G91+D91+1)</f>
        <v>-0.997566909975669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886</v>
      </c>
      <c r="B92" s="77" t="s">
        <v>17</v>
      </c>
      <c r="C92" s="85" t="n">
        <v>175</v>
      </c>
      <c r="D92" s="86" t="n">
        <v>564</v>
      </c>
      <c r="E92" s="86" t="n">
        <v>-389</v>
      </c>
      <c r="F92" s="85" t="n">
        <v>175</v>
      </c>
      <c r="G92" s="86" t="n">
        <v>899</v>
      </c>
      <c r="H92" s="86" t="n">
        <v>-724</v>
      </c>
      <c r="I92" s="85" t="n">
        <v>175</v>
      </c>
      <c r="J92" s="86" t="n">
        <v>1279</v>
      </c>
      <c r="K92" s="86" t="n">
        <v>-1104</v>
      </c>
      <c r="L92" s="85" t="n">
        <v>175</v>
      </c>
      <c r="M92" s="86" t="n">
        <v>825</v>
      </c>
      <c r="N92" s="86" t="n">
        <v>-650</v>
      </c>
      <c r="O92" s="85" t="n">
        <f aca="false">K92+H92+E92</f>
        <v>-2217</v>
      </c>
      <c r="P92" s="87" t="n">
        <f aca="false">O92/(J92+G92+D92+1)</f>
        <v>-0.808239154210718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915</v>
      </c>
      <c r="B93" s="77" t="s">
        <v>17</v>
      </c>
      <c r="C93" s="85" t="n">
        <v>0</v>
      </c>
      <c r="D93" s="86" t="n">
        <v>0</v>
      </c>
      <c r="E93" s="86" t="n">
        <v>0</v>
      </c>
      <c r="F93" s="85" t="n">
        <v>0</v>
      </c>
      <c r="G93" s="86" t="n">
        <v>0</v>
      </c>
      <c r="H93" s="86" t="n">
        <v>0</v>
      </c>
      <c r="I93" s="85" t="n">
        <v>0</v>
      </c>
      <c r="J93" s="86" t="n">
        <v>0</v>
      </c>
      <c r="K93" s="86" t="n">
        <v>0</v>
      </c>
      <c r="L93" s="85" t="n">
        <v>0</v>
      </c>
      <c r="M93" s="86" t="n">
        <v>0</v>
      </c>
      <c r="N93" s="86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944</v>
      </c>
      <c r="B94" s="77" t="s">
        <v>17</v>
      </c>
      <c r="C94" s="85" t="n">
        <v>600</v>
      </c>
      <c r="D94" s="86" t="n">
        <v>1503</v>
      </c>
      <c r="E94" s="86" t="n">
        <v>-903</v>
      </c>
      <c r="F94" s="85" t="n">
        <v>1000</v>
      </c>
      <c r="G94" s="86" t="n">
        <v>2329</v>
      </c>
      <c r="H94" s="86" t="n">
        <v>-1329</v>
      </c>
      <c r="I94" s="85" t="n">
        <v>1500</v>
      </c>
      <c r="J94" s="86" t="n">
        <v>2424</v>
      </c>
      <c r="K94" s="86" t="n">
        <v>-924</v>
      </c>
      <c r="L94" s="85" t="n">
        <v>1700</v>
      </c>
      <c r="M94" s="86" t="n">
        <v>2415</v>
      </c>
      <c r="N94" s="86" t="n">
        <v>-715</v>
      </c>
      <c r="O94" s="85" t="n">
        <f aca="false">K94+H94+E94</f>
        <v>-3156</v>
      </c>
      <c r="P94" s="87" t="n">
        <f aca="false">O94/(J94+G94+D94+1)</f>
        <v>-0.504395077513185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949</v>
      </c>
      <c r="B95" s="77" t="s">
        <v>17</v>
      </c>
      <c r="C95" s="85" t="n">
        <v>50</v>
      </c>
      <c r="D95" s="86" t="n">
        <v>94</v>
      </c>
      <c r="E95" s="86" t="n">
        <v>-44</v>
      </c>
      <c r="F95" s="85" t="n">
        <v>50</v>
      </c>
      <c r="G95" s="86" t="n">
        <v>109</v>
      </c>
      <c r="H95" s="86" t="n">
        <v>-59</v>
      </c>
      <c r="I95" s="85" t="n">
        <v>50</v>
      </c>
      <c r="J95" s="86" t="n">
        <v>101</v>
      </c>
      <c r="K95" s="86" t="n">
        <v>-51</v>
      </c>
      <c r="L95" s="85" t="n">
        <v>50</v>
      </c>
      <c r="M95" s="86" t="n">
        <v>34</v>
      </c>
      <c r="N95" s="86" t="n">
        <v>16</v>
      </c>
      <c r="O95" s="85" t="n">
        <f aca="false">K95+H95+E95</f>
        <v>-154</v>
      </c>
      <c r="P95" s="87" t="n">
        <f aca="false">O95/(J95+G95+D95+1)</f>
        <v>-0.504918032786885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995</v>
      </c>
      <c r="B96" s="77" t="s">
        <v>17</v>
      </c>
      <c r="C96" s="85" t="n">
        <v>900</v>
      </c>
      <c r="D96" s="86" t="n">
        <v>1268</v>
      </c>
      <c r="E96" s="86" t="n">
        <v>-368</v>
      </c>
      <c r="F96" s="85" t="n">
        <v>1000</v>
      </c>
      <c r="G96" s="86" t="n">
        <v>891</v>
      </c>
      <c r="H96" s="86" t="n">
        <v>109</v>
      </c>
      <c r="I96" s="85" t="n">
        <v>1000</v>
      </c>
      <c r="J96" s="86" t="n">
        <v>855</v>
      </c>
      <c r="K96" s="86" t="n">
        <v>145</v>
      </c>
      <c r="L96" s="85" t="n">
        <v>1000</v>
      </c>
      <c r="M96" s="86" t="n">
        <v>775</v>
      </c>
      <c r="N96" s="86" t="n">
        <v>225</v>
      </c>
      <c r="O96" s="85" t="n">
        <f aca="false">K96+H96+E96</f>
        <v>-114</v>
      </c>
      <c r="P96" s="87" t="n">
        <f aca="false">O96/(J96+G96+D96+1)</f>
        <v>-0.0378109452736318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 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1011</v>
      </c>
      <c r="B97" s="77" t="s">
        <v>17</v>
      </c>
      <c r="C97" s="85" t="n">
        <v>800</v>
      </c>
      <c r="D97" s="86" t="n">
        <v>1435</v>
      </c>
      <c r="E97" s="86" t="n">
        <v>-635</v>
      </c>
      <c r="F97" s="85" t="n">
        <v>800</v>
      </c>
      <c r="G97" s="86" t="n">
        <v>1468</v>
      </c>
      <c r="H97" s="86" t="n">
        <v>-668</v>
      </c>
      <c r="I97" s="85" t="n">
        <v>800</v>
      </c>
      <c r="J97" s="86" t="n">
        <v>823</v>
      </c>
      <c r="K97" s="86" t="n">
        <v>-23</v>
      </c>
      <c r="L97" s="85" t="n">
        <v>800</v>
      </c>
      <c r="M97" s="86" t="n">
        <v>584</v>
      </c>
      <c r="N97" s="86" t="n">
        <v>216</v>
      </c>
      <c r="O97" s="85" t="n">
        <f aca="false">K97+H97+E97</f>
        <v>-1326</v>
      </c>
      <c r="P97" s="87" t="n">
        <f aca="false">O97/(J97+G97+D97+1)</f>
        <v>-0.355782130399785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1015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5328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5361</v>
      </c>
      <c r="B100" s="77" t="s">
        <v>17</v>
      </c>
      <c r="C100" s="85" t="n">
        <v>0</v>
      </c>
      <c r="D100" s="86" t="n">
        <v>0</v>
      </c>
      <c r="E100" s="86" t="n">
        <v>0</v>
      </c>
      <c r="F100" s="85" t="n">
        <v>9550</v>
      </c>
      <c r="G100" s="86" t="n">
        <v>0</v>
      </c>
      <c r="H100" s="86" t="n">
        <v>9550</v>
      </c>
      <c r="I100" s="85" t="n">
        <v>9550</v>
      </c>
      <c r="J100" s="86" t="n">
        <v>6120</v>
      </c>
      <c r="K100" s="86" t="n">
        <v>3430</v>
      </c>
      <c r="L100" s="85" t="n">
        <v>9550</v>
      </c>
      <c r="M100" s="86" t="n">
        <v>6102</v>
      </c>
      <c r="N100" s="86" t="n">
        <v>3448</v>
      </c>
      <c r="O100" s="85" t="n">
        <f aca="false">K100+H100+E100</f>
        <v>12980</v>
      </c>
      <c r="P100" s="87" t="n">
        <f aca="false">O100/(J100+G100+D100+1)</f>
        <v>2.12056853455318</v>
      </c>
      <c r="Q100" s="88"/>
      <c r="R100" s="89" t="s">
        <v>44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X</v>
      </c>
      <c r="U100" s="116" t="str">
        <f aca="false">IF($C$4="High Inventory",IF(AND($O100&gt;=0,$P100&gt;=Summary!$C$150),"X"," "),IF(AND($O100&lt;=0,$P100&lt;=-Summary!$C$150),"X"," "))</f>
        <v>X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6063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0</v>
      </c>
      <c r="P101" s="87" t="n">
        <f aca="false">O101/(J101+G101+D101+1)</f>
        <v>0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6583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7602</v>
      </c>
      <c r="B103" s="77" t="s">
        <v>17</v>
      </c>
      <c r="C103" s="85" t="n">
        <v>48550</v>
      </c>
      <c r="D103" s="86" t="n">
        <v>42744</v>
      </c>
      <c r="E103" s="86" t="n">
        <v>5806</v>
      </c>
      <c r="F103" s="85" t="n">
        <v>48550</v>
      </c>
      <c r="G103" s="86" t="n">
        <v>47927</v>
      </c>
      <c r="H103" s="86" t="n">
        <v>623</v>
      </c>
      <c r="I103" s="85" t="n">
        <v>48134</v>
      </c>
      <c r="J103" s="86" t="n">
        <v>48070</v>
      </c>
      <c r="K103" s="86" t="n">
        <v>64</v>
      </c>
      <c r="L103" s="85" t="n">
        <v>42716</v>
      </c>
      <c r="M103" s="86" t="n">
        <v>47107</v>
      </c>
      <c r="N103" s="86" t="n">
        <v>-4391</v>
      </c>
      <c r="O103" s="85" t="n">
        <f aca="false">K103+H103+E103</f>
        <v>6493</v>
      </c>
      <c r="P103" s="87" t="n">
        <f aca="false">O103/(J103+G103+D103+1)</f>
        <v>0.0467990947225786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X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7604</v>
      </c>
      <c r="B104" s="77" t="s">
        <v>17</v>
      </c>
      <c r="C104" s="85" t="n">
        <v>40169</v>
      </c>
      <c r="D104" s="86" t="n">
        <v>53086</v>
      </c>
      <c r="E104" s="86" t="n">
        <v>-12917</v>
      </c>
      <c r="F104" s="85" t="n">
        <v>40820</v>
      </c>
      <c r="G104" s="86" t="n">
        <v>49378</v>
      </c>
      <c r="H104" s="86" t="n">
        <v>-8558</v>
      </c>
      <c r="I104" s="85" t="n">
        <v>26767</v>
      </c>
      <c r="J104" s="86" t="n">
        <v>54624</v>
      </c>
      <c r="K104" s="86" t="n">
        <v>-27857</v>
      </c>
      <c r="L104" s="85" t="n">
        <v>15114</v>
      </c>
      <c r="M104" s="86" t="n">
        <v>62572</v>
      </c>
      <c r="N104" s="86" t="n">
        <v>-47458</v>
      </c>
      <c r="O104" s="85" t="n">
        <f aca="false">K104+H104+E104</f>
        <v>-49332</v>
      </c>
      <c r="P104" s="87" t="n">
        <f aca="false">O104/(J104+G104+D104+1)</f>
        <v>-0.314038538662796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7610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8217</v>
      </c>
      <c r="B106" s="77" t="s">
        <v>17</v>
      </c>
      <c r="C106" s="85" t="n">
        <v>0</v>
      </c>
      <c r="D106" s="86" t="n">
        <v>72</v>
      </c>
      <c r="E106" s="86" t="n">
        <v>-72</v>
      </c>
      <c r="F106" s="85" t="n">
        <v>0</v>
      </c>
      <c r="G106" s="86" t="n">
        <v>85</v>
      </c>
      <c r="H106" s="86" t="n">
        <v>-85</v>
      </c>
      <c r="I106" s="85" t="n">
        <v>0</v>
      </c>
      <c r="J106" s="86" t="n">
        <v>95</v>
      </c>
      <c r="K106" s="86" t="n">
        <v>-95</v>
      </c>
      <c r="L106" s="85" t="n">
        <v>0</v>
      </c>
      <c r="M106" s="86" t="n">
        <v>107</v>
      </c>
      <c r="N106" s="86" t="n">
        <v>-107</v>
      </c>
      <c r="O106" s="85" t="n">
        <f aca="false">K106+H106+E106</f>
        <v>-252</v>
      </c>
      <c r="P106" s="87" t="n">
        <f aca="false">O106/(J106+G106+D106+1)</f>
        <v>-0.99604743083004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8556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8576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8577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8578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8579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8580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8916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10556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13556</v>
      </c>
      <c r="B115" s="77" t="s">
        <v>17</v>
      </c>
      <c r="C115" s="85" t="n">
        <v>50</v>
      </c>
      <c r="D115" s="86" t="n">
        <v>99</v>
      </c>
      <c r="E115" s="86" t="n">
        <v>-49</v>
      </c>
      <c r="F115" s="85" t="n">
        <v>50</v>
      </c>
      <c r="G115" s="86" t="n">
        <v>98</v>
      </c>
      <c r="H115" s="86" t="n">
        <v>-48</v>
      </c>
      <c r="I115" s="85" t="n">
        <v>50</v>
      </c>
      <c r="J115" s="86" t="n">
        <v>94</v>
      </c>
      <c r="K115" s="86" t="n">
        <v>-44</v>
      </c>
      <c r="L115" s="85" t="n">
        <v>50</v>
      </c>
      <c r="M115" s="86" t="n">
        <v>93</v>
      </c>
      <c r="N115" s="86" t="n">
        <v>-43</v>
      </c>
      <c r="O115" s="85" t="n">
        <f aca="false">K115+H115+E115</f>
        <v>-141</v>
      </c>
      <c r="P115" s="87" t="n">
        <f aca="false">O115/(J115+G115+D115+1)</f>
        <v>-0.482876712328767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18287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0</v>
      </c>
      <c r="N116" s="86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18586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19307</v>
      </c>
      <c r="B118" s="77" t="s">
        <v>17</v>
      </c>
      <c r="C118" s="85" t="n">
        <v>100</v>
      </c>
      <c r="D118" s="86" t="n">
        <v>104</v>
      </c>
      <c r="E118" s="86" t="n">
        <v>-4</v>
      </c>
      <c r="F118" s="85" t="n">
        <v>100</v>
      </c>
      <c r="G118" s="86" t="n">
        <v>101</v>
      </c>
      <c r="H118" s="86" t="n">
        <v>-1</v>
      </c>
      <c r="I118" s="85" t="n">
        <v>100</v>
      </c>
      <c r="J118" s="86" t="n">
        <v>70</v>
      </c>
      <c r="K118" s="86" t="n">
        <v>30</v>
      </c>
      <c r="L118" s="85" t="n">
        <v>100</v>
      </c>
      <c r="M118" s="86" t="n">
        <v>0</v>
      </c>
      <c r="N118" s="86" t="n">
        <v>100</v>
      </c>
      <c r="O118" s="85" t="n">
        <f aca="false">K118+H118+E118</f>
        <v>25</v>
      </c>
      <c r="P118" s="87" t="n">
        <f aca="false">O118/(J118+G118+D118+1)</f>
        <v>0.0905797101449275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 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26669</v>
      </c>
      <c r="B119" s="77" t="s">
        <v>17</v>
      </c>
      <c r="C119" s="85" t="n">
        <v>0</v>
      </c>
      <c r="D119" s="86" t="n">
        <v>18</v>
      </c>
      <c r="E119" s="86" t="n">
        <v>-18</v>
      </c>
      <c r="F119" s="85" t="n">
        <v>0</v>
      </c>
      <c r="G119" s="86" t="n">
        <v>23</v>
      </c>
      <c r="H119" s="86" t="n">
        <v>-23</v>
      </c>
      <c r="I119" s="85" t="n">
        <v>0</v>
      </c>
      <c r="J119" s="86" t="n">
        <v>21</v>
      </c>
      <c r="K119" s="86" t="n">
        <v>-21</v>
      </c>
      <c r="L119" s="85" t="n">
        <v>0</v>
      </c>
      <c r="M119" s="86" t="n">
        <v>23</v>
      </c>
      <c r="N119" s="86" t="n">
        <v>-23</v>
      </c>
      <c r="O119" s="85" t="n">
        <f aca="false">K119+H119+E119</f>
        <v>-62</v>
      </c>
      <c r="P119" s="87" t="n">
        <f aca="false">O119/(J119+G119+D119+1)</f>
        <v>-0.984126984126984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26909</v>
      </c>
      <c r="B120" s="77" t="s">
        <v>17</v>
      </c>
      <c r="C120" s="85" t="n">
        <v>0</v>
      </c>
      <c r="D120" s="86" t="n">
        <v>0</v>
      </c>
      <c r="E120" s="86" t="n">
        <v>0</v>
      </c>
      <c r="F120" s="85" t="n">
        <v>0</v>
      </c>
      <c r="G120" s="86" t="n">
        <v>0</v>
      </c>
      <c r="H120" s="86" t="n">
        <v>0</v>
      </c>
      <c r="I120" s="85" t="n">
        <v>0</v>
      </c>
      <c r="J120" s="86" t="n">
        <v>0</v>
      </c>
      <c r="K120" s="86" t="n">
        <v>0</v>
      </c>
      <c r="L120" s="85" t="n">
        <v>0</v>
      </c>
      <c r="M120" s="86" t="n">
        <v>0</v>
      </c>
      <c r="N120" s="86" t="n">
        <v>0</v>
      </c>
      <c r="O120" s="85" t="n">
        <f aca="false">K120+H120+E120</f>
        <v>0</v>
      </c>
      <c r="P120" s="87" t="n">
        <f aca="false">O120/(J120+G120+D120+1)</f>
        <v>0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28030</v>
      </c>
      <c r="B121" s="77" t="s">
        <v>17</v>
      </c>
      <c r="C121" s="85" t="n">
        <v>0</v>
      </c>
      <c r="D121" s="86" t="n">
        <v>17</v>
      </c>
      <c r="E121" s="86" t="n">
        <v>-17</v>
      </c>
      <c r="F121" s="85" t="n">
        <v>0</v>
      </c>
      <c r="G121" s="86" t="n">
        <v>27</v>
      </c>
      <c r="H121" s="86" t="n">
        <v>-27</v>
      </c>
      <c r="I121" s="85" t="n">
        <v>0</v>
      </c>
      <c r="J121" s="86" t="n">
        <v>25</v>
      </c>
      <c r="K121" s="86" t="n">
        <v>-25</v>
      </c>
      <c r="L121" s="85" t="n">
        <v>0</v>
      </c>
      <c r="M121" s="86" t="n">
        <v>28</v>
      </c>
      <c r="N121" s="86" t="n">
        <v>-28</v>
      </c>
      <c r="O121" s="85" t="n">
        <f aca="false">K121+H121+E121</f>
        <v>-69</v>
      </c>
      <c r="P121" s="87" t="n">
        <f aca="false">O121/(J121+G121+D121+1)</f>
        <v>-0.985714285714286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30511</v>
      </c>
      <c r="B122" s="77" t="s">
        <v>17</v>
      </c>
      <c r="C122" s="85" t="n">
        <v>320</v>
      </c>
      <c r="D122" s="86" t="n">
        <v>499</v>
      </c>
      <c r="E122" s="86" t="n">
        <v>-179</v>
      </c>
      <c r="F122" s="85" t="n">
        <v>100</v>
      </c>
      <c r="G122" s="86" t="n">
        <v>195</v>
      </c>
      <c r="H122" s="86" t="n">
        <v>-95</v>
      </c>
      <c r="I122" s="85" t="n">
        <v>320</v>
      </c>
      <c r="J122" s="86" t="n">
        <v>502</v>
      </c>
      <c r="K122" s="86" t="n">
        <v>-182</v>
      </c>
      <c r="L122" s="85" t="n">
        <v>180</v>
      </c>
      <c r="M122" s="86" t="n">
        <v>447</v>
      </c>
      <c r="N122" s="86" t="n">
        <v>-267</v>
      </c>
      <c r="O122" s="85" t="n">
        <f aca="false">K122+H122+E122</f>
        <v>-456</v>
      </c>
      <c r="P122" s="87" t="n">
        <f aca="false">O122/(J122+G122+D122+1)</f>
        <v>-0.380952380952381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30889</v>
      </c>
      <c r="B123" s="77" t="s">
        <v>17</v>
      </c>
      <c r="C123" s="85" t="n">
        <v>0</v>
      </c>
      <c r="D123" s="86" t="n">
        <v>64</v>
      </c>
      <c r="E123" s="86" t="n">
        <v>-64</v>
      </c>
      <c r="F123" s="85" t="n">
        <v>0</v>
      </c>
      <c r="G123" s="86" t="n">
        <v>64</v>
      </c>
      <c r="H123" s="86" t="n">
        <v>-64</v>
      </c>
      <c r="I123" s="85" t="n">
        <v>0</v>
      </c>
      <c r="J123" s="86" t="n">
        <v>64</v>
      </c>
      <c r="K123" s="86" t="n">
        <v>-64</v>
      </c>
      <c r="L123" s="85" t="n">
        <v>0</v>
      </c>
      <c r="M123" s="86" t="n">
        <v>64</v>
      </c>
      <c r="N123" s="86" t="n">
        <v>-64</v>
      </c>
      <c r="O123" s="85" t="n">
        <f aca="false">K123+H123+E123</f>
        <v>-192</v>
      </c>
      <c r="P123" s="87" t="n">
        <f aca="false">O123/(J123+G123+D123+1)</f>
        <v>-0.994818652849741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32594</v>
      </c>
      <c r="B124" s="77" t="s">
        <v>17</v>
      </c>
      <c r="C124" s="85" t="n">
        <v>0</v>
      </c>
      <c r="D124" s="86" t="n">
        <v>0</v>
      </c>
      <c r="E124" s="86" t="n">
        <v>0</v>
      </c>
      <c r="F124" s="85" t="n">
        <v>0</v>
      </c>
      <c r="G124" s="86" t="n">
        <v>0</v>
      </c>
      <c r="H124" s="86" t="n">
        <v>0</v>
      </c>
      <c r="I124" s="85" t="n">
        <v>0</v>
      </c>
      <c r="J124" s="86" t="n">
        <v>0</v>
      </c>
      <c r="K124" s="86" t="n">
        <v>0</v>
      </c>
      <c r="L124" s="85" t="n">
        <v>0</v>
      </c>
      <c r="M124" s="86" t="n">
        <v>0</v>
      </c>
      <c r="N124" s="86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33353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34866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35930</v>
      </c>
      <c r="B127" s="77" t="s">
        <v>17</v>
      </c>
      <c r="C127" s="85" t="n">
        <v>200</v>
      </c>
      <c r="D127" s="86" t="n">
        <v>390</v>
      </c>
      <c r="E127" s="86" t="n">
        <v>-190</v>
      </c>
      <c r="F127" s="85" t="n">
        <v>200</v>
      </c>
      <c r="G127" s="86" t="n">
        <v>498</v>
      </c>
      <c r="H127" s="86" t="n">
        <v>-298</v>
      </c>
      <c r="I127" s="85" t="n">
        <v>200</v>
      </c>
      <c r="J127" s="86" t="n">
        <v>545</v>
      </c>
      <c r="K127" s="86" t="n">
        <v>-345</v>
      </c>
      <c r="L127" s="85" t="n">
        <v>200</v>
      </c>
      <c r="M127" s="86" t="n">
        <v>336</v>
      </c>
      <c r="N127" s="86" t="n">
        <v>-136</v>
      </c>
      <c r="O127" s="85" t="n">
        <f aca="false">K127+H127+E127</f>
        <v>-833</v>
      </c>
      <c r="P127" s="87" t="n">
        <f aca="false">O127/(J127+G127+D127+1)</f>
        <v>-0.580892608089261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40016</v>
      </c>
      <c r="B128" s="77" t="s">
        <v>17</v>
      </c>
      <c r="C128" s="85" t="n">
        <v>150</v>
      </c>
      <c r="D128" s="86" t="n">
        <v>113</v>
      </c>
      <c r="E128" s="86" t="n">
        <v>37</v>
      </c>
      <c r="F128" s="85" t="n">
        <v>150</v>
      </c>
      <c r="G128" s="86" t="n">
        <v>105</v>
      </c>
      <c r="H128" s="86" t="n">
        <v>45</v>
      </c>
      <c r="I128" s="85" t="n">
        <v>150</v>
      </c>
      <c r="J128" s="86" t="n">
        <v>141</v>
      </c>
      <c r="K128" s="86" t="n">
        <v>9</v>
      </c>
      <c r="L128" s="85" t="n">
        <v>150</v>
      </c>
      <c r="M128" s="86" t="n">
        <v>23</v>
      </c>
      <c r="N128" s="86" t="n">
        <v>127</v>
      </c>
      <c r="O128" s="85" t="n">
        <f aca="false">K128+H128+E128</f>
        <v>91</v>
      </c>
      <c r="P128" s="87" t="n">
        <f aca="false">O128/(J128+G128+D128+1)</f>
        <v>0.252777777777778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X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40018</v>
      </c>
      <c r="B129" s="77" t="s">
        <v>17</v>
      </c>
      <c r="C129" s="85" t="n">
        <v>0</v>
      </c>
      <c r="D129" s="86" t="n">
        <v>959</v>
      </c>
      <c r="E129" s="86" t="n">
        <v>-959</v>
      </c>
      <c r="F129" s="85" t="n">
        <v>0</v>
      </c>
      <c r="G129" s="86" t="n">
        <v>956</v>
      </c>
      <c r="H129" s="86" t="n">
        <v>-956</v>
      </c>
      <c r="I129" s="85" t="n">
        <v>0</v>
      </c>
      <c r="J129" s="86" t="n">
        <v>944</v>
      </c>
      <c r="K129" s="86" t="n">
        <v>-944</v>
      </c>
      <c r="L129" s="85" t="n">
        <v>0</v>
      </c>
      <c r="M129" s="86" t="n">
        <v>985</v>
      </c>
      <c r="N129" s="86" t="n">
        <v>-985</v>
      </c>
      <c r="O129" s="85" t="n">
        <f aca="false">K129+H129+E129</f>
        <v>-2859</v>
      </c>
      <c r="P129" s="87" t="n">
        <f aca="false">O129/(J129+G129+D129+1)</f>
        <v>-0.99965034965035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47"/>
      <c r="B130" s="47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85" t="n">
        <f aca="false">K130+H130+E130</f>
        <v>0</v>
      </c>
      <c r="P130" s="87" t="n">
        <f aca="false">O130/(J130+G130+D130+1)</f>
        <v>0</v>
      </c>
      <c r="Q130" s="88"/>
      <c r="R130" s="89" t="s">
        <v>15</v>
      </c>
      <c r="S130" s="90" t="s">
        <v>15</v>
      </c>
      <c r="T130" s="115" t="str">
        <f aca="false">IF($C$4="High Inventory",IF(AND($O130&gt;=Summary!$C$149,$P130&gt;=0%),"X"," "),IF(AND($O130&lt;=-Summary!$C$149,$P130&lt;=0%),"X"," "))</f>
        <v> </v>
      </c>
      <c r="U130" s="116" t="str">
        <f aca="false">IF($C$4="High Inventory",IF(AND($O130&gt;=0,$P130&gt;=Summary!$C$150),"X"," "),IF(AND($O130&lt;=0,$P130&lt;=-Summary!$C$150),"X"," "))</f>
        <v> </v>
      </c>
      <c r="V130" s="0" t="str">
        <f aca="false">IF(S130="X",L130-I130," ")</f>
        <v> </v>
      </c>
    </row>
    <row r="131" customFormat="false" ht="17" hidden="false" customHeight="false" outlineLevel="0" collapsed="false">
      <c r="A131" s="97" t="s">
        <v>18</v>
      </c>
      <c r="B131" s="97"/>
      <c r="C131" s="17"/>
      <c r="D131" s="17"/>
      <c r="E131" s="17" t="n">
        <f aca="false">SUM(E10:E130)</f>
        <v>125797</v>
      </c>
      <c r="F131" s="17"/>
      <c r="G131" s="17"/>
      <c r="H131" s="17" t="n">
        <f aca="false">SUM(H10:H130)</f>
        <v>200380</v>
      </c>
      <c r="I131" s="17"/>
      <c r="J131" s="17"/>
      <c r="K131" s="17" t="n">
        <f aca="false">SUM(K10:K130)</f>
        <v>229170</v>
      </c>
      <c r="L131" s="17"/>
      <c r="M131" s="17" t="n">
        <f aca="false">SUM(M10:M130)</f>
        <v>1745427</v>
      </c>
      <c r="N131" s="17" t="n">
        <f aca="false">SUM(N10:N130)</f>
        <v>67510</v>
      </c>
      <c r="O131" s="17"/>
      <c r="P131" s="98"/>
      <c r="Q131" s="97" t="n">
        <f aca="false">COUNTIF(Q10:Q130,"X")</f>
        <v>6</v>
      </c>
      <c r="R131" s="97" t="n">
        <f aca="false">COUNTIF(R10:R130,"X")</f>
        <v>9</v>
      </c>
      <c r="S131" s="97" t="n">
        <f aca="false">COUNTIF(S10:S130,"X")</f>
        <v>4</v>
      </c>
      <c r="T131" s="97" t="n">
        <f aca="false">COUNTIF(T10:T52,"X")</f>
        <v>11</v>
      </c>
      <c r="U131" s="97" t="n">
        <f aca="false">COUNTIF(U10:U52,"X")</f>
        <v>17</v>
      </c>
      <c r="V131" s="0" t="n">
        <f aca="false">SUM(V$40:V$50)+SUM(V$23:V$39)+SUM(V$10:V$22)</f>
        <v>109087</v>
      </c>
      <c r="W131" s="127"/>
      <c r="X131" s="127"/>
      <c r="Y131" s="127"/>
      <c r="Z131" s="127"/>
      <c r="AA131" s="127"/>
      <c r="AB131" s="127"/>
      <c r="AC131" s="127"/>
      <c r="AD131" s="127"/>
      <c r="AE131" s="127"/>
      <c r="AF131" s="127"/>
      <c r="AG131" s="127"/>
      <c r="AH131" s="127"/>
      <c r="AI131" s="127"/>
      <c r="AJ131" s="127"/>
      <c r="AK131" s="127"/>
      <c r="AL131" s="12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  <c r="BY131" s="17"/>
      <c r="BZ131" s="17"/>
      <c r="CA131" s="17"/>
      <c r="CB131" s="17"/>
      <c r="CC131" s="17"/>
      <c r="CD131" s="17"/>
      <c r="CE131" s="17"/>
      <c r="CF131" s="17"/>
      <c r="CG131" s="17"/>
      <c r="CH131" s="17"/>
      <c r="CI131" s="17"/>
      <c r="CJ131" s="17"/>
      <c r="CK131" s="17"/>
      <c r="CL131" s="17"/>
      <c r="CM131" s="17"/>
      <c r="CN131" s="17"/>
      <c r="CO131" s="17"/>
      <c r="CP131" s="17"/>
      <c r="CQ131" s="17"/>
      <c r="CR131" s="17"/>
      <c r="CS131" s="17"/>
      <c r="CT131" s="17"/>
      <c r="CU131" s="17"/>
      <c r="CV131" s="17"/>
      <c r="CW131" s="17"/>
      <c r="CX131" s="17"/>
      <c r="CY131" s="17"/>
      <c r="CZ131" s="17"/>
      <c r="DA131" s="17"/>
      <c r="DB131" s="17"/>
      <c r="DC131" s="17"/>
      <c r="DD131" s="17"/>
      <c r="DE131" s="17"/>
      <c r="DF131" s="17"/>
      <c r="DG131" s="17"/>
      <c r="DH131" s="17"/>
      <c r="DI131" s="17"/>
      <c r="DJ131" s="17"/>
      <c r="DK131" s="17"/>
      <c r="DL131" s="17"/>
      <c r="DM131" s="17"/>
      <c r="DN131" s="17"/>
      <c r="DO131" s="17"/>
      <c r="DP131" s="17"/>
      <c r="DQ131" s="17"/>
      <c r="DR131" s="17"/>
      <c r="DS131" s="17"/>
      <c r="DT131" s="17"/>
      <c r="DU131" s="17"/>
      <c r="DV131" s="17"/>
      <c r="DW131" s="17"/>
      <c r="DX131" s="17"/>
      <c r="DY131" s="17"/>
      <c r="DZ131" s="17"/>
      <c r="EA131" s="17"/>
      <c r="EB131" s="17"/>
      <c r="EC131" s="17"/>
      <c r="ED131" s="17"/>
      <c r="EE131" s="17"/>
      <c r="EF131" s="17"/>
      <c r="EG131" s="17"/>
      <c r="EH131" s="17"/>
      <c r="EI131" s="17"/>
      <c r="EJ131" s="17"/>
      <c r="EK131" s="17"/>
      <c r="EL131" s="17"/>
      <c r="EM131" s="17"/>
      <c r="EN131" s="17"/>
      <c r="EO131" s="17"/>
      <c r="EP131" s="17"/>
      <c r="EQ131" s="17"/>
      <c r="ER131" s="17"/>
      <c r="ES131" s="17"/>
      <c r="ET131" s="17"/>
      <c r="EU131" s="17"/>
      <c r="EV131" s="17"/>
      <c r="EW131" s="17"/>
      <c r="EX131" s="17"/>
      <c r="EY131" s="17"/>
      <c r="EZ131" s="17"/>
      <c r="FA131" s="17"/>
      <c r="FB131" s="17"/>
      <c r="FC131" s="17"/>
      <c r="FD131" s="17"/>
      <c r="FE131" s="17"/>
      <c r="FF131" s="17"/>
      <c r="FG131" s="17"/>
      <c r="FH131" s="17"/>
      <c r="FI131" s="17"/>
      <c r="FJ131" s="17"/>
      <c r="FK131" s="17"/>
      <c r="FL131" s="17"/>
      <c r="FM131" s="17"/>
      <c r="FN131" s="17"/>
      <c r="FO131" s="17"/>
      <c r="FP131" s="17"/>
      <c r="FQ131" s="17"/>
      <c r="FR131" s="17"/>
      <c r="FS131" s="17"/>
      <c r="FT131" s="17"/>
      <c r="FU131" s="17"/>
      <c r="FV131" s="17"/>
      <c r="FW131" s="17"/>
      <c r="FX131" s="17"/>
      <c r="FY131" s="17"/>
      <c r="FZ131" s="17"/>
      <c r="GA131" s="17"/>
      <c r="GB131" s="17"/>
      <c r="GC131" s="17"/>
      <c r="GD131" s="17"/>
      <c r="GE131" s="17"/>
      <c r="GF131" s="17"/>
      <c r="GG131" s="17"/>
      <c r="GH131" s="17"/>
      <c r="GI131" s="17"/>
      <c r="GJ131" s="17"/>
      <c r="GK131" s="17"/>
      <c r="GL131" s="17"/>
      <c r="GM131" s="17"/>
      <c r="GN131" s="17"/>
      <c r="GO131" s="17"/>
      <c r="GP131" s="17"/>
      <c r="GQ131" s="17"/>
      <c r="GR131" s="17"/>
      <c r="GS131" s="17"/>
      <c r="GT131" s="17"/>
      <c r="GU131" s="17"/>
      <c r="GV131" s="17"/>
      <c r="GW131" s="17"/>
      <c r="GX131" s="17"/>
      <c r="GY131" s="17"/>
      <c r="GZ131" s="17"/>
      <c r="HA131" s="17"/>
      <c r="HB131" s="17"/>
      <c r="HC131" s="17"/>
      <c r="HD131" s="17"/>
      <c r="HE131" s="17"/>
      <c r="HF131" s="17"/>
      <c r="HG131" s="17"/>
      <c r="HH131" s="17"/>
      <c r="HI131" s="17"/>
      <c r="HJ131" s="17"/>
      <c r="HK131" s="17"/>
      <c r="HL131" s="17"/>
      <c r="HM131" s="17"/>
      <c r="HN131" s="17"/>
      <c r="HO131" s="17"/>
      <c r="HP131" s="17"/>
      <c r="HQ131" s="17"/>
      <c r="HR131" s="17"/>
      <c r="HS131" s="17"/>
      <c r="HT131" s="17"/>
      <c r="HU131" s="17"/>
      <c r="HV131" s="17"/>
      <c r="HW131" s="17"/>
      <c r="HX131" s="17"/>
      <c r="HY131" s="17"/>
      <c r="HZ131" s="17"/>
      <c r="IA131" s="17"/>
      <c r="IB131" s="17"/>
      <c r="IC131" s="17"/>
      <c r="ID131" s="17"/>
      <c r="IE131" s="17"/>
      <c r="IF131" s="17"/>
      <c r="IG131" s="17"/>
      <c r="IH131" s="17"/>
      <c r="II131" s="17"/>
      <c r="IJ131" s="17"/>
      <c r="IK131" s="17"/>
      <c r="IL131" s="17"/>
      <c r="IM131" s="17"/>
      <c r="IN131" s="17"/>
      <c r="IO131" s="17"/>
      <c r="IP131" s="17"/>
      <c r="IQ131" s="17"/>
      <c r="IR131" s="17"/>
      <c r="IS131" s="17"/>
      <c r="IT131" s="17"/>
      <c r="IU131" s="17"/>
      <c r="IV131" s="17"/>
      <c r="IW131" s="17"/>
    </row>
    <row r="132" customFormat="false" ht="17" hidden="false" customHeight="false" outlineLevel="0" collapsed="false">
      <c r="M132" s="99" t="s">
        <v>45</v>
      </c>
      <c r="N132" s="100" t="n">
        <f aca="false">N131/M131</f>
        <v>0.0386782145572401</v>
      </c>
      <c r="P132" s="101"/>
      <c r="R132" s="97" t="str">
        <f aca="false">IF(AND(O132&gt;=5000,P132&gt;=10%),"X"," ")</f>
        <v> </v>
      </c>
      <c r="S132" s="97" t="str">
        <f aca="false">IF(AND(L132-I132&gt;=5000,N132-K132&gt;5000,N132&gt;0),"X"," ")</f>
        <v> </v>
      </c>
    </row>
    <row r="133" customFormat="false" ht="17" hidden="false" customHeight="false" outlineLevel="0" collapsed="false">
      <c r="P133" s="101"/>
      <c r="R133" s="97" t="str">
        <f aca="false">IF(AND(O133&gt;=5000,P133&gt;=10%),"X"," ")</f>
        <v> </v>
      </c>
      <c r="S133" s="97" t="str">
        <f aca="false">IF(AND(L133-I133&gt;=5000,N133-K133&gt;5000,N133&gt;0),"X"," ")</f>
        <v> </v>
      </c>
    </row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470138888888889" bottom="0.75" header="0.3" footer="0.379861111111111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5" activeCellId="0" sqref="B5 B5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8" min="23" style="49" width="7.85"/>
    <col collapsed="false" customWidth="true" hidden="false" outlineLevel="0" max="248" min="39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37023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50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6"/>
      <c r="AK7" s="106"/>
      <c r="AL7" s="106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37020</v>
      </c>
      <c r="D8" s="69"/>
      <c r="E8" s="70" t="str">
        <f aca="false">TEXT(WEEKDAY(C8),"dddd")</f>
        <v>Wednesday</v>
      </c>
      <c r="F8" s="68" t="n">
        <f aca="false">F9</f>
        <v>37021</v>
      </c>
      <c r="G8" s="69"/>
      <c r="H8" s="70" t="str">
        <f aca="false">TEXT(WEEKDAY(F8),"dddd")</f>
        <v>Thursday</v>
      </c>
      <c r="I8" s="68" t="n">
        <f aca="false">I9</f>
        <v>37022</v>
      </c>
      <c r="J8" s="69"/>
      <c r="K8" s="70" t="str">
        <f aca="false">TEXT(WEEKDAY(I8),"dddd")</f>
        <v>Friday</v>
      </c>
      <c r="L8" s="68" t="n">
        <f aca="false">L9</f>
        <v>37023</v>
      </c>
      <c r="M8" s="69"/>
      <c r="N8" s="70" t="str">
        <f aca="false">TEXT(WEEKDAY(L8),"dddd")</f>
        <v>Saturday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37020</v>
      </c>
      <c r="D9" s="111" t="n">
        <v>37020</v>
      </c>
      <c r="E9" s="111" t="n">
        <v>37020</v>
      </c>
      <c r="F9" s="112" t="n">
        <v>37021</v>
      </c>
      <c r="G9" s="111" t="n">
        <v>37021</v>
      </c>
      <c r="H9" s="111" t="n">
        <v>37021</v>
      </c>
      <c r="I9" s="112" t="n">
        <v>37022</v>
      </c>
      <c r="J9" s="111" t="n">
        <v>37022</v>
      </c>
      <c r="K9" s="111" t="n">
        <v>37022</v>
      </c>
      <c r="L9" s="112" t="n">
        <v>37023</v>
      </c>
      <c r="M9" s="111" t="n">
        <v>37023</v>
      </c>
      <c r="N9" s="111" t="n">
        <v>37023</v>
      </c>
      <c r="O9" s="85" t="n">
        <f aca="false">K9+H9+E9</f>
        <v>111063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350</v>
      </c>
      <c r="D10" s="86" t="n">
        <v>297</v>
      </c>
      <c r="E10" s="86" t="n">
        <v>53</v>
      </c>
      <c r="F10" s="85" t="n">
        <v>350</v>
      </c>
      <c r="G10" s="86" t="n">
        <v>296</v>
      </c>
      <c r="H10" s="86" t="n">
        <v>54</v>
      </c>
      <c r="I10" s="85" t="n">
        <v>350</v>
      </c>
      <c r="J10" s="86" t="n">
        <v>299</v>
      </c>
      <c r="K10" s="86" t="n">
        <v>51</v>
      </c>
      <c r="L10" s="85" t="n">
        <v>0</v>
      </c>
      <c r="M10" s="86" t="n">
        <v>298</v>
      </c>
      <c r="N10" s="86" t="n">
        <v>-298</v>
      </c>
      <c r="O10" s="85" t="n">
        <f aca="false">K10+H10+E10</f>
        <v>158</v>
      </c>
      <c r="P10" s="87" t="n">
        <f aca="false">O10/(J10+G10+D10+1)</f>
        <v>0.176931690929451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X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759</v>
      </c>
      <c r="E11" s="86" t="n">
        <v>-59</v>
      </c>
      <c r="F11" s="85" t="n">
        <v>700</v>
      </c>
      <c r="G11" s="86" t="n">
        <v>731</v>
      </c>
      <c r="H11" s="86" t="n">
        <v>-31</v>
      </c>
      <c r="I11" s="85" t="n">
        <v>700</v>
      </c>
      <c r="J11" s="86" t="n">
        <v>763</v>
      </c>
      <c r="K11" s="86" t="n">
        <v>-63</v>
      </c>
      <c r="L11" s="85" t="n">
        <v>600</v>
      </c>
      <c r="M11" s="86" t="n">
        <v>714</v>
      </c>
      <c r="N11" s="86" t="n">
        <v>-114</v>
      </c>
      <c r="O11" s="85" t="n">
        <f aca="false">K11+H11+E11</f>
        <v>-153</v>
      </c>
      <c r="P11" s="87" t="n">
        <f aca="false">O11/(J11+G11+D11+1)</f>
        <v>-0.0678793256433008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112</v>
      </c>
      <c r="E12" s="86" t="n">
        <v>-12</v>
      </c>
      <c r="F12" s="85" t="n">
        <v>100</v>
      </c>
      <c r="G12" s="86" t="n">
        <v>111</v>
      </c>
      <c r="H12" s="86" t="n">
        <v>-11</v>
      </c>
      <c r="I12" s="85" t="n">
        <v>100</v>
      </c>
      <c r="J12" s="86" t="n">
        <v>109</v>
      </c>
      <c r="K12" s="86" t="n">
        <v>-9</v>
      </c>
      <c r="L12" s="85" t="n">
        <v>100</v>
      </c>
      <c r="M12" s="86" t="n">
        <v>107</v>
      </c>
      <c r="N12" s="86" t="n">
        <v>-7</v>
      </c>
      <c r="O12" s="85" t="n">
        <f aca="false">K12+H12+E12</f>
        <v>-32</v>
      </c>
      <c r="P12" s="87" t="n">
        <f aca="false">O12/(J12+G12+D12+1)</f>
        <v>-0.0960960960960961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1286</v>
      </c>
      <c r="D13" s="86" t="n">
        <v>1178</v>
      </c>
      <c r="E13" s="86" t="n">
        <v>108</v>
      </c>
      <c r="F13" s="85" t="n">
        <v>1286</v>
      </c>
      <c r="G13" s="86" t="n">
        <v>1169</v>
      </c>
      <c r="H13" s="86" t="n">
        <v>117</v>
      </c>
      <c r="I13" s="85" t="n">
        <v>1150</v>
      </c>
      <c r="J13" s="86" t="n">
        <v>1217</v>
      </c>
      <c r="K13" s="86" t="n">
        <v>-67</v>
      </c>
      <c r="L13" s="85" t="n">
        <v>1150</v>
      </c>
      <c r="M13" s="86" t="n">
        <v>1185</v>
      </c>
      <c r="N13" s="86" t="n">
        <v>-35</v>
      </c>
      <c r="O13" s="85" t="n">
        <f aca="false">K13+H13+E13</f>
        <v>158</v>
      </c>
      <c r="P13" s="87" t="n">
        <f aca="false">O13/(J13+G13+D13+1)</f>
        <v>0.0443197755960729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477</v>
      </c>
      <c r="D14" s="86" t="n">
        <v>488</v>
      </c>
      <c r="E14" s="86" t="n">
        <v>-11</v>
      </c>
      <c r="F14" s="85" t="n">
        <v>410</v>
      </c>
      <c r="G14" s="86" t="n">
        <v>487</v>
      </c>
      <c r="H14" s="86" t="n">
        <v>-77</v>
      </c>
      <c r="I14" s="85" t="n">
        <v>222</v>
      </c>
      <c r="J14" s="86" t="n">
        <v>485</v>
      </c>
      <c r="K14" s="86" t="n">
        <v>-263</v>
      </c>
      <c r="L14" s="85" t="n">
        <v>445</v>
      </c>
      <c r="M14" s="86" t="n">
        <v>481</v>
      </c>
      <c r="N14" s="86" t="n">
        <v>-36</v>
      </c>
      <c r="O14" s="85" t="n">
        <f aca="false">K14+H14+E14</f>
        <v>-351</v>
      </c>
      <c r="P14" s="87" t="n">
        <f aca="false">O14/(J14+G14+D14+1)</f>
        <v>-0.240246406570842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3662</v>
      </c>
      <c r="D15" s="86" t="n">
        <v>3071</v>
      </c>
      <c r="E15" s="86" t="n">
        <v>591</v>
      </c>
      <c r="F15" s="85" t="n">
        <v>3662</v>
      </c>
      <c r="G15" s="86" t="n">
        <v>3056</v>
      </c>
      <c r="H15" s="86" t="n">
        <v>606</v>
      </c>
      <c r="I15" s="85" t="n">
        <v>3000</v>
      </c>
      <c r="J15" s="86" t="n">
        <v>3094</v>
      </c>
      <c r="K15" s="86" t="n">
        <v>-94</v>
      </c>
      <c r="L15" s="85" t="n">
        <v>3000</v>
      </c>
      <c r="M15" s="86" t="n">
        <v>3049</v>
      </c>
      <c r="N15" s="86" t="n">
        <v>-49</v>
      </c>
      <c r="O15" s="85" t="n">
        <f aca="false">K15+H15+E15</f>
        <v>1103</v>
      </c>
      <c r="P15" s="87" t="n">
        <f aca="false">O15/(J15+G15+D15+1)</f>
        <v>0.119605291693776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X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6007</v>
      </c>
      <c r="E16" s="86" t="n">
        <v>-7</v>
      </c>
      <c r="F16" s="85" t="n">
        <v>6000</v>
      </c>
      <c r="G16" s="86" t="n">
        <v>5960</v>
      </c>
      <c r="H16" s="86" t="n">
        <v>40</v>
      </c>
      <c r="I16" s="85" t="n">
        <v>6000</v>
      </c>
      <c r="J16" s="86" t="n">
        <v>6012</v>
      </c>
      <c r="K16" s="86" t="n">
        <v>-12</v>
      </c>
      <c r="L16" s="85" t="n">
        <v>6000</v>
      </c>
      <c r="M16" s="86" t="n">
        <v>5920</v>
      </c>
      <c r="N16" s="86" t="n">
        <v>80</v>
      </c>
      <c r="O16" s="85" t="n">
        <f aca="false">K16+H16+E16</f>
        <v>21</v>
      </c>
      <c r="P16" s="87" t="n">
        <f aca="false">O16/(J16+G16+D16+1)</f>
        <v>0.00116796440489433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260</v>
      </c>
      <c r="D17" s="86" t="n">
        <v>326</v>
      </c>
      <c r="E17" s="86" t="n">
        <v>-66</v>
      </c>
      <c r="F17" s="85" t="n">
        <v>260</v>
      </c>
      <c r="G17" s="86" t="n">
        <v>324</v>
      </c>
      <c r="H17" s="86" t="n">
        <v>-64</v>
      </c>
      <c r="I17" s="85" t="n">
        <v>0</v>
      </c>
      <c r="J17" s="86" t="n">
        <v>323</v>
      </c>
      <c r="K17" s="86" t="n">
        <v>-323</v>
      </c>
      <c r="L17" s="85" t="n">
        <v>0</v>
      </c>
      <c r="M17" s="86" t="n">
        <v>320</v>
      </c>
      <c r="N17" s="86" t="n">
        <v>-320</v>
      </c>
      <c r="O17" s="85" t="n">
        <f aca="false">K17+H17+E17</f>
        <v>-453</v>
      </c>
      <c r="P17" s="87" t="n">
        <f aca="false">O17/(J17+G17+D17+1)</f>
        <v>-0.465092402464066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4420</v>
      </c>
      <c r="D18" s="86" t="n">
        <v>3985</v>
      </c>
      <c r="E18" s="86" t="n">
        <v>435</v>
      </c>
      <c r="F18" s="85" t="n">
        <v>4461</v>
      </c>
      <c r="G18" s="86" t="n">
        <v>3972</v>
      </c>
      <c r="H18" s="86" t="n">
        <v>489</v>
      </c>
      <c r="I18" s="85" t="n">
        <v>3703</v>
      </c>
      <c r="J18" s="86" t="n">
        <v>4012</v>
      </c>
      <c r="K18" s="86" t="n">
        <v>-309</v>
      </c>
      <c r="L18" s="85" t="n">
        <v>3832</v>
      </c>
      <c r="M18" s="86" t="n">
        <v>3973</v>
      </c>
      <c r="N18" s="86" t="n">
        <v>-141</v>
      </c>
      <c r="O18" s="85" t="n">
        <f aca="false">K18+H18+E18</f>
        <v>615</v>
      </c>
      <c r="P18" s="87" t="n">
        <f aca="false">O18/(J18+G18+D18+1)</f>
        <v>0.0513784461152882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5163</v>
      </c>
      <c r="D19" s="86" t="n">
        <v>4347</v>
      </c>
      <c r="E19" s="86" t="n">
        <v>816</v>
      </c>
      <c r="F19" s="85" t="n">
        <v>5163</v>
      </c>
      <c r="G19" s="86" t="n">
        <v>4286</v>
      </c>
      <c r="H19" s="86" t="n">
        <v>877</v>
      </c>
      <c r="I19" s="85" t="n">
        <v>4300</v>
      </c>
      <c r="J19" s="86" t="n">
        <v>4425</v>
      </c>
      <c r="K19" s="86" t="n">
        <v>-125</v>
      </c>
      <c r="L19" s="85" t="n">
        <v>4100</v>
      </c>
      <c r="M19" s="86" t="n">
        <v>4277</v>
      </c>
      <c r="N19" s="86" t="n">
        <v>-177</v>
      </c>
      <c r="O19" s="85" t="n">
        <f aca="false">K19+H19+E19</f>
        <v>1568</v>
      </c>
      <c r="P19" s="87" t="n">
        <f aca="false">O19/(J19+G19+D19+1)</f>
        <v>0.12007044949843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X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455261</v>
      </c>
      <c r="D20" s="86" t="n">
        <v>429571</v>
      </c>
      <c r="E20" s="86" t="n">
        <v>25690</v>
      </c>
      <c r="F20" s="85" t="n">
        <v>475247</v>
      </c>
      <c r="G20" s="86" t="n">
        <v>423532</v>
      </c>
      <c r="H20" s="86" t="n">
        <v>51715</v>
      </c>
      <c r="I20" s="85" t="n">
        <v>448167</v>
      </c>
      <c r="J20" s="86" t="n">
        <v>441420</v>
      </c>
      <c r="K20" s="86" t="n">
        <v>6747</v>
      </c>
      <c r="L20" s="85" t="n">
        <v>416468</v>
      </c>
      <c r="M20" s="86" t="n">
        <v>424234</v>
      </c>
      <c r="N20" s="86" t="n">
        <v>-7766</v>
      </c>
      <c r="O20" s="85" t="n">
        <f aca="false">K20+H20+E20</f>
        <v>84152</v>
      </c>
      <c r="P20" s="87" t="n">
        <f aca="false">O20/(J20+G20+D20+1)</f>
        <v>0.0650061335286175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1363</v>
      </c>
      <c r="E21" s="86" t="n">
        <v>323</v>
      </c>
      <c r="F21" s="85" t="n">
        <v>1686</v>
      </c>
      <c r="G21" s="86" t="n">
        <v>1354</v>
      </c>
      <c r="H21" s="86" t="n">
        <v>332</v>
      </c>
      <c r="I21" s="85" t="n">
        <v>1686</v>
      </c>
      <c r="J21" s="86" t="n">
        <v>1367</v>
      </c>
      <c r="K21" s="86" t="n">
        <v>319</v>
      </c>
      <c r="L21" s="85" t="n">
        <v>1406</v>
      </c>
      <c r="M21" s="86" t="n">
        <v>1339</v>
      </c>
      <c r="N21" s="86" t="n">
        <v>67</v>
      </c>
      <c r="O21" s="85" t="n">
        <f aca="false">K21+H21+E21</f>
        <v>974</v>
      </c>
      <c r="P21" s="87" t="n">
        <f aca="false">O21/(J21+G21+D21+1)</f>
        <v>0.23843329253366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X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757</v>
      </c>
      <c r="D22" s="86" t="n">
        <v>591</v>
      </c>
      <c r="E22" s="86" t="n">
        <v>166</v>
      </c>
      <c r="F22" s="85" t="n">
        <v>340</v>
      </c>
      <c r="G22" s="86" t="n">
        <v>579</v>
      </c>
      <c r="H22" s="86" t="n">
        <v>-239</v>
      </c>
      <c r="I22" s="85" t="n">
        <v>332</v>
      </c>
      <c r="J22" s="86" t="n">
        <v>602</v>
      </c>
      <c r="K22" s="86" t="n">
        <v>-270</v>
      </c>
      <c r="L22" s="85" t="n">
        <v>340</v>
      </c>
      <c r="M22" s="86" t="n">
        <v>570</v>
      </c>
      <c r="N22" s="86" t="n">
        <v>-230</v>
      </c>
      <c r="O22" s="85" t="n">
        <f aca="false">K22+H22+E22</f>
        <v>-343</v>
      </c>
      <c r="P22" s="87" t="n">
        <f aca="false">O22/(J22+G22+D22+1)</f>
        <v>-0.193457416807671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 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400</v>
      </c>
      <c r="D23" s="86" t="n">
        <v>335</v>
      </c>
      <c r="E23" s="86" t="n">
        <v>65</v>
      </c>
      <c r="F23" s="85" t="n">
        <v>400</v>
      </c>
      <c r="G23" s="86" t="n">
        <v>331</v>
      </c>
      <c r="H23" s="86" t="n">
        <v>69</v>
      </c>
      <c r="I23" s="85" t="n">
        <v>300</v>
      </c>
      <c r="J23" s="86" t="n">
        <v>326</v>
      </c>
      <c r="K23" s="86" t="n">
        <v>-26</v>
      </c>
      <c r="L23" s="85" t="n">
        <v>300</v>
      </c>
      <c r="M23" s="86" t="n">
        <v>317</v>
      </c>
      <c r="N23" s="86" t="n">
        <v>-17</v>
      </c>
      <c r="O23" s="85" t="n">
        <f aca="false">K23+H23+E23</f>
        <v>108</v>
      </c>
      <c r="P23" s="87" t="n">
        <f aca="false">O23/(J23+G23+D23+1)</f>
        <v>0.108761329305136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X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49550</v>
      </c>
      <c r="D24" s="86" t="n">
        <v>46728</v>
      </c>
      <c r="E24" s="86" t="n">
        <v>2822</v>
      </c>
      <c r="F24" s="85" t="n">
        <v>48778</v>
      </c>
      <c r="G24" s="86" t="n">
        <v>44579</v>
      </c>
      <c r="H24" s="86" t="n">
        <v>4199</v>
      </c>
      <c r="I24" s="85" t="n">
        <v>56245</v>
      </c>
      <c r="J24" s="86" t="n">
        <v>42692</v>
      </c>
      <c r="K24" s="86" t="n">
        <v>13553</v>
      </c>
      <c r="L24" s="85" t="n">
        <v>34704</v>
      </c>
      <c r="M24" s="86" t="n">
        <v>35974</v>
      </c>
      <c r="N24" s="86" t="n">
        <v>-1270</v>
      </c>
      <c r="O24" s="85" t="n">
        <f aca="false">K24+H24+E24</f>
        <v>20574</v>
      </c>
      <c r="P24" s="87" t="n">
        <f aca="false">O24/(J24+G24+D24+1)</f>
        <v>0.153537313432836</v>
      </c>
      <c r="Q24" s="88"/>
      <c r="R24" s="89" t="s">
        <v>44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X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27000</v>
      </c>
      <c r="D25" s="86" t="n">
        <v>26900</v>
      </c>
      <c r="E25" s="86" t="n">
        <v>100</v>
      </c>
      <c r="F25" s="85" t="n">
        <v>27735</v>
      </c>
      <c r="G25" s="86" t="n">
        <v>26624</v>
      </c>
      <c r="H25" s="86" t="n">
        <v>1111</v>
      </c>
      <c r="I25" s="85" t="n">
        <v>24918</v>
      </c>
      <c r="J25" s="86" t="n">
        <v>26344</v>
      </c>
      <c r="K25" s="86" t="n">
        <v>-1426</v>
      </c>
      <c r="L25" s="85" t="n">
        <v>24918</v>
      </c>
      <c r="M25" s="86" t="n">
        <v>25111</v>
      </c>
      <c r="N25" s="86" t="n">
        <v>-193</v>
      </c>
      <c r="O25" s="85" t="n">
        <f aca="false">K25+H25+E25</f>
        <v>-215</v>
      </c>
      <c r="P25" s="87" t="n">
        <f aca="false">O25/(J25+G25+D25+1)</f>
        <v>-0.00269190799934893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166509</v>
      </c>
      <c r="D26" s="86" t="n">
        <v>148525</v>
      </c>
      <c r="E26" s="86" t="n">
        <v>17984</v>
      </c>
      <c r="F26" s="85" t="n">
        <v>149402</v>
      </c>
      <c r="G26" s="86" t="n">
        <v>145549</v>
      </c>
      <c r="H26" s="86" t="n">
        <v>3853</v>
      </c>
      <c r="I26" s="85" t="n">
        <v>209538</v>
      </c>
      <c r="J26" s="86" t="n">
        <v>148333</v>
      </c>
      <c r="K26" s="86" t="n">
        <v>61205</v>
      </c>
      <c r="L26" s="85" t="n">
        <v>116868</v>
      </c>
      <c r="M26" s="86" t="n">
        <v>120330</v>
      </c>
      <c r="N26" s="86" t="n">
        <v>-3462</v>
      </c>
      <c r="O26" s="85" t="n">
        <f aca="false">K26+H26+E26</f>
        <v>83042</v>
      </c>
      <c r="P26" s="87" t="n">
        <f aca="false">O26/(J26+G26+D26+1)</f>
        <v>0.187704562304479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7952</v>
      </c>
      <c r="D27" s="86" t="n">
        <v>20382</v>
      </c>
      <c r="E27" s="86" t="n">
        <v>-12430</v>
      </c>
      <c r="F27" s="85" t="n">
        <v>5046</v>
      </c>
      <c r="G27" s="86" t="n">
        <v>19123</v>
      </c>
      <c r="H27" s="86" t="n">
        <v>-14077</v>
      </c>
      <c r="I27" s="85" t="n">
        <v>12642</v>
      </c>
      <c r="J27" s="86" t="n">
        <v>18817</v>
      </c>
      <c r="K27" s="86" t="n">
        <v>-6175</v>
      </c>
      <c r="L27" s="85" t="n">
        <v>6778</v>
      </c>
      <c r="M27" s="86" t="n">
        <v>12623</v>
      </c>
      <c r="N27" s="86" t="n">
        <v>-5845</v>
      </c>
      <c r="O27" s="85" t="n">
        <f aca="false">K27+H27+E27</f>
        <v>-32682</v>
      </c>
      <c r="P27" s="87" t="n">
        <f aca="false">O27/(J27+G27+D27+1)</f>
        <v>-0.560362121290057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73491</v>
      </c>
      <c r="D28" s="86" t="n">
        <v>96453</v>
      </c>
      <c r="E28" s="86" t="n">
        <v>-22962</v>
      </c>
      <c r="F28" s="85" t="n">
        <v>92224</v>
      </c>
      <c r="G28" s="86" t="n">
        <v>92810</v>
      </c>
      <c r="H28" s="86" t="n">
        <v>-586</v>
      </c>
      <c r="I28" s="85" t="n">
        <v>106831</v>
      </c>
      <c r="J28" s="86" t="n">
        <v>95910</v>
      </c>
      <c r="K28" s="86" t="n">
        <v>10921</v>
      </c>
      <c r="L28" s="85" t="n">
        <v>50752</v>
      </c>
      <c r="M28" s="86" t="n">
        <v>83338</v>
      </c>
      <c r="N28" s="86" t="n">
        <v>-32586</v>
      </c>
      <c r="O28" s="85" t="n">
        <f aca="false">K28+H28+E28</f>
        <v>-12627</v>
      </c>
      <c r="P28" s="87" t="n">
        <f aca="false">O28/(J28+G28+D28+1)</f>
        <v>-0.0442782301331819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32000</v>
      </c>
      <c r="D29" s="86" t="n">
        <v>25979</v>
      </c>
      <c r="E29" s="86" t="n">
        <v>6021</v>
      </c>
      <c r="F29" s="85" t="n">
        <v>32000</v>
      </c>
      <c r="G29" s="86" t="n">
        <v>26115</v>
      </c>
      <c r="H29" s="86" t="n">
        <v>5885</v>
      </c>
      <c r="I29" s="85" t="n">
        <v>20000</v>
      </c>
      <c r="J29" s="86" t="n">
        <v>20006</v>
      </c>
      <c r="K29" s="86" t="n">
        <v>-6</v>
      </c>
      <c r="L29" s="85" t="n">
        <v>20000</v>
      </c>
      <c r="M29" s="86" t="n">
        <v>14049</v>
      </c>
      <c r="N29" s="86" t="n">
        <v>5951</v>
      </c>
      <c r="O29" s="85" t="n">
        <f aca="false">K29+H29+E29</f>
        <v>11900</v>
      </c>
      <c r="P29" s="87" t="n">
        <f aca="false">O29/(J29+G29+D29+1)</f>
        <v>0.165046254559576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473528</v>
      </c>
      <c r="D30" s="86" t="n">
        <v>404098</v>
      </c>
      <c r="E30" s="86" t="n">
        <v>69430</v>
      </c>
      <c r="F30" s="85" t="n">
        <v>327212</v>
      </c>
      <c r="G30" s="86" t="n">
        <v>401486</v>
      </c>
      <c r="H30" s="86" t="n">
        <v>-74274</v>
      </c>
      <c r="I30" s="85" t="n">
        <v>303036</v>
      </c>
      <c r="J30" s="86" t="n">
        <v>289266</v>
      </c>
      <c r="K30" s="86" t="n">
        <v>13770</v>
      </c>
      <c r="L30" s="85" t="n">
        <v>273494</v>
      </c>
      <c r="M30" s="86" t="n">
        <v>277424</v>
      </c>
      <c r="N30" s="86" t="n">
        <v>-3930</v>
      </c>
      <c r="O30" s="85" t="n">
        <f aca="false">K30+H30+E30</f>
        <v>8926</v>
      </c>
      <c r="P30" s="87" t="n">
        <f aca="false">O30/(J30+G30+D30+1)</f>
        <v>0.00815270753737267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X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51054</v>
      </c>
      <c r="D31" s="86" t="n">
        <v>30723</v>
      </c>
      <c r="E31" s="86" t="n">
        <v>20331</v>
      </c>
      <c r="F31" s="85" t="n">
        <v>57175</v>
      </c>
      <c r="G31" s="86" t="n">
        <v>30053</v>
      </c>
      <c r="H31" s="86" t="n">
        <v>27122</v>
      </c>
      <c r="I31" s="85" t="n">
        <v>40479</v>
      </c>
      <c r="J31" s="86" t="n">
        <v>29835</v>
      </c>
      <c r="K31" s="86" t="n">
        <v>10644</v>
      </c>
      <c r="L31" s="85" t="n">
        <v>13836</v>
      </c>
      <c r="M31" s="86" t="n">
        <v>26842</v>
      </c>
      <c r="N31" s="86" t="n">
        <v>-13006</v>
      </c>
      <c r="O31" s="85" t="n">
        <f aca="false">K31+H31+E31</f>
        <v>58097</v>
      </c>
      <c r="P31" s="87" t="n">
        <f aca="false">O31/(J31+G31+D31+1)</f>
        <v>0.641162318456717</v>
      </c>
      <c r="Q31" s="88"/>
      <c r="R31" s="89" t="s">
        <v>44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X</v>
      </c>
      <c r="U31" s="116" t="str">
        <f aca="false">IF($C$4="High Inventory",IF(AND($O31&gt;=0,$P31&gt;=Summary!$C$150),"X"," "),IF(AND($O31&lt;=0,$P31&lt;=-Summary!$C$150),"X"," "))</f>
        <v>X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20130</v>
      </c>
      <c r="D32" s="86" t="n">
        <v>15593</v>
      </c>
      <c r="E32" s="86" t="n">
        <v>4537</v>
      </c>
      <c r="F32" s="85" t="n">
        <v>19000</v>
      </c>
      <c r="G32" s="86" t="n">
        <v>13401</v>
      </c>
      <c r="H32" s="86" t="n">
        <v>5599</v>
      </c>
      <c r="I32" s="85" t="n">
        <v>19000</v>
      </c>
      <c r="J32" s="86" t="n">
        <v>12957</v>
      </c>
      <c r="K32" s="86" t="n">
        <v>6043</v>
      </c>
      <c r="L32" s="85" t="n">
        <v>17000</v>
      </c>
      <c r="M32" s="86" t="n">
        <v>19000</v>
      </c>
      <c r="N32" s="86" t="n">
        <v>-2000</v>
      </c>
      <c r="O32" s="85" t="n">
        <f aca="false">K32+H32+E32</f>
        <v>16179</v>
      </c>
      <c r="P32" s="87" t="n">
        <f aca="false">O32/(J32+G32+D32+1)</f>
        <v>0.385655034324943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14728</v>
      </c>
      <c r="D33" s="134" t="n">
        <v>10371</v>
      </c>
      <c r="E33" s="134" t="n">
        <v>4357</v>
      </c>
      <c r="F33" s="133" t="n">
        <v>11728</v>
      </c>
      <c r="G33" s="134" t="n">
        <v>10966</v>
      </c>
      <c r="H33" s="134" t="n">
        <v>762</v>
      </c>
      <c r="I33" s="133" t="n">
        <v>11155</v>
      </c>
      <c r="J33" s="134" t="n">
        <v>10645</v>
      </c>
      <c r="K33" s="134" t="n">
        <v>510</v>
      </c>
      <c r="L33" s="133" t="n">
        <v>7828</v>
      </c>
      <c r="M33" s="134" t="n">
        <v>6438</v>
      </c>
      <c r="N33" s="134" t="n">
        <v>1390</v>
      </c>
      <c r="O33" s="85" t="n">
        <f aca="false">K33+H33+E33</f>
        <v>5629</v>
      </c>
      <c r="P33" s="87" t="n">
        <f aca="false">O33/(J33+G33+D33+1)</f>
        <v>0.175999749867117</v>
      </c>
      <c r="Q33" s="88"/>
      <c r="R33" s="89" t="s">
        <v>44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X</v>
      </c>
      <c r="U33" s="116" t="str">
        <f aca="false">IF($C$4="High Inventory",IF(AND($O33&gt;=0,$P33&gt;=Summary!$C$150),"X"," "),IF(AND($O33&lt;=0,$P33&lt;=-Summary!$C$150),"X"," "))</f>
        <v>X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55137</v>
      </c>
      <c r="D34" s="86" t="n">
        <v>51642</v>
      </c>
      <c r="E34" s="86" t="n">
        <v>3495</v>
      </c>
      <c r="F34" s="85" t="n">
        <v>55137</v>
      </c>
      <c r="G34" s="86" t="n">
        <v>53345</v>
      </c>
      <c r="H34" s="86" t="n">
        <v>1792</v>
      </c>
      <c r="I34" s="85" t="n">
        <v>56718</v>
      </c>
      <c r="J34" s="86" t="n">
        <v>53594</v>
      </c>
      <c r="K34" s="86" t="n">
        <v>3124</v>
      </c>
      <c r="L34" s="85" t="n">
        <v>41733</v>
      </c>
      <c r="M34" s="86" t="n">
        <v>49831</v>
      </c>
      <c r="N34" s="86" t="n">
        <v>-8098</v>
      </c>
      <c r="O34" s="85" t="n">
        <f aca="false">K34+H34+E34</f>
        <v>8411</v>
      </c>
      <c r="P34" s="87" t="n">
        <f aca="false">O34/(J34+G34+D34+1)</f>
        <v>0.0530388064219142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X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40955</v>
      </c>
      <c r="D35" s="86" t="n">
        <v>32703</v>
      </c>
      <c r="E35" s="86" t="n">
        <v>8252</v>
      </c>
      <c r="F35" s="85" t="n">
        <v>45955</v>
      </c>
      <c r="G35" s="86" t="n">
        <v>32416</v>
      </c>
      <c r="H35" s="86" t="n">
        <v>13539</v>
      </c>
      <c r="I35" s="85" t="n">
        <v>21491</v>
      </c>
      <c r="J35" s="86" t="n">
        <v>31289</v>
      </c>
      <c r="K35" s="86" t="n">
        <v>-9798</v>
      </c>
      <c r="L35" s="85" t="n">
        <v>36487</v>
      </c>
      <c r="M35" s="86" t="n">
        <v>23454</v>
      </c>
      <c r="N35" s="86" t="n">
        <v>13033</v>
      </c>
      <c r="O35" s="85" t="n">
        <f aca="false">K35+H35+E35</f>
        <v>11993</v>
      </c>
      <c r="P35" s="87" t="n">
        <f aca="false">O35/(J35+G35+D35+1)</f>
        <v>0.124397099855823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8599</v>
      </c>
      <c r="E36" s="86" t="n">
        <v>-8599</v>
      </c>
      <c r="F36" s="85" t="n">
        <v>0</v>
      </c>
      <c r="G36" s="86" t="n">
        <v>8095</v>
      </c>
      <c r="H36" s="86" t="n">
        <v>-8095</v>
      </c>
      <c r="I36" s="85" t="n">
        <v>0</v>
      </c>
      <c r="J36" s="86" t="n">
        <v>8123</v>
      </c>
      <c r="K36" s="86" t="n">
        <v>-8123</v>
      </c>
      <c r="L36" s="85" t="n">
        <v>0</v>
      </c>
      <c r="M36" s="86" t="n">
        <v>6405</v>
      </c>
      <c r="N36" s="86" t="n">
        <v>-6405</v>
      </c>
      <c r="O36" s="85" t="n">
        <f aca="false">K36+H36+E36</f>
        <v>-24817</v>
      </c>
      <c r="P36" s="87" t="n">
        <f aca="false">O36/(J36+G36+D36+1)</f>
        <v>-0.999959706664518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349</v>
      </c>
      <c r="D37" s="86" t="n">
        <v>361</v>
      </c>
      <c r="E37" s="86" t="n">
        <v>-12</v>
      </c>
      <c r="F37" s="85" t="n">
        <v>352</v>
      </c>
      <c r="G37" s="86" t="n">
        <v>389</v>
      </c>
      <c r="H37" s="86" t="n">
        <v>-37</v>
      </c>
      <c r="I37" s="85" t="n">
        <v>292</v>
      </c>
      <c r="J37" s="86" t="n">
        <v>391</v>
      </c>
      <c r="K37" s="86" t="n">
        <v>-99</v>
      </c>
      <c r="L37" s="85" t="n">
        <v>298</v>
      </c>
      <c r="M37" s="86" t="n">
        <v>390</v>
      </c>
      <c r="N37" s="86" t="n">
        <v>-92</v>
      </c>
      <c r="O37" s="85" t="n">
        <f aca="false">K37+H37+E37</f>
        <v>-148</v>
      </c>
      <c r="P37" s="87" t="n">
        <f aca="false">O37/(J37+G37+D37+1)</f>
        <v>-0.129597197898424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1981</v>
      </c>
      <c r="D38" s="86" t="n">
        <v>17971</v>
      </c>
      <c r="E38" s="86" t="n">
        <v>-15990</v>
      </c>
      <c r="F38" s="85" t="n">
        <v>0</v>
      </c>
      <c r="G38" s="86" t="n">
        <v>18127</v>
      </c>
      <c r="H38" s="86" t="n">
        <v>-18127</v>
      </c>
      <c r="I38" s="85" t="n">
        <v>26877</v>
      </c>
      <c r="J38" s="86" t="n">
        <v>17029</v>
      </c>
      <c r="K38" s="86" t="n">
        <v>9848</v>
      </c>
      <c r="L38" s="85" t="n">
        <v>16875</v>
      </c>
      <c r="M38" s="86" t="n">
        <v>17386</v>
      </c>
      <c r="N38" s="86" t="n">
        <v>-511</v>
      </c>
      <c r="O38" s="85" t="n">
        <f aca="false">K38+H38+E38</f>
        <v>-24269</v>
      </c>
      <c r="P38" s="87" t="n">
        <f aca="false">O38/(J38+G38+D38+1)</f>
        <v>-0.456802439391658</v>
      </c>
      <c r="Q38" s="88"/>
      <c r="R38" s="89" t="s">
        <v>15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27783</v>
      </c>
      <c r="D39" s="86" t="n">
        <v>16194</v>
      </c>
      <c r="E39" s="86" t="n">
        <v>11589</v>
      </c>
      <c r="F39" s="85" t="n">
        <v>19467</v>
      </c>
      <c r="G39" s="86" t="n">
        <v>3808</v>
      </c>
      <c r="H39" s="86" t="n">
        <v>15659</v>
      </c>
      <c r="I39" s="85" t="n">
        <v>0</v>
      </c>
      <c r="J39" s="86" t="n">
        <v>1124</v>
      </c>
      <c r="K39" s="86" t="n">
        <v>-1124</v>
      </c>
      <c r="L39" s="85" t="n">
        <v>2571</v>
      </c>
      <c r="M39" s="86" t="n">
        <v>11749</v>
      </c>
      <c r="N39" s="86" t="n">
        <v>-9178</v>
      </c>
      <c r="O39" s="85" t="n">
        <f aca="false">K39+H39+E39</f>
        <v>26124</v>
      </c>
      <c r="P39" s="87" t="n">
        <f aca="false">O39/(J39+G39+D39+1)</f>
        <v>1.23652198608416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6746</v>
      </c>
      <c r="D40" s="86" t="n">
        <v>6064</v>
      </c>
      <c r="E40" s="86" t="n">
        <v>682</v>
      </c>
      <c r="F40" s="85" t="n">
        <v>6746</v>
      </c>
      <c r="G40" s="86" t="n">
        <v>6210</v>
      </c>
      <c r="H40" s="86" t="n">
        <v>536</v>
      </c>
      <c r="I40" s="85" t="n">
        <v>6159</v>
      </c>
      <c r="J40" s="86" t="n">
        <v>6134</v>
      </c>
      <c r="K40" s="86" t="n">
        <v>25</v>
      </c>
      <c r="L40" s="85" t="n">
        <v>5801</v>
      </c>
      <c r="M40" s="86" t="n">
        <v>6114</v>
      </c>
      <c r="N40" s="86" t="n">
        <v>-313</v>
      </c>
      <c r="O40" s="85" t="n">
        <f aca="false">K40+H40+E40</f>
        <v>1243</v>
      </c>
      <c r="P40" s="87" t="n">
        <f aca="false">O40/(J40+G40+D40+1)</f>
        <v>0.0675213210929437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452400</v>
      </c>
      <c r="D41" s="86" t="n">
        <v>356559</v>
      </c>
      <c r="E41" s="86" t="n">
        <v>95841</v>
      </c>
      <c r="F41" s="85" t="n">
        <v>475569</v>
      </c>
      <c r="G41" s="86" t="n">
        <v>254480</v>
      </c>
      <c r="H41" s="86" t="n">
        <v>221089</v>
      </c>
      <c r="I41" s="85" t="n">
        <v>257483</v>
      </c>
      <c r="J41" s="86" t="n">
        <v>244457</v>
      </c>
      <c r="K41" s="86" t="n">
        <v>13026</v>
      </c>
      <c r="L41" s="85" t="n">
        <v>256040</v>
      </c>
      <c r="M41" s="86" t="n">
        <v>263669</v>
      </c>
      <c r="N41" s="86" t="n">
        <v>-7629</v>
      </c>
      <c r="O41" s="85" t="n">
        <f aca="false">K41+H41+E41</f>
        <v>329956</v>
      </c>
      <c r="P41" s="87" t="n">
        <f aca="false">O41/(J41+G41+D41+1)</f>
        <v>0.385689254316497</v>
      </c>
      <c r="Q41" s="88"/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438</v>
      </c>
      <c r="E42" s="86" t="n">
        <v>12</v>
      </c>
      <c r="F42" s="85" t="n">
        <v>450</v>
      </c>
      <c r="G42" s="86" t="n">
        <v>441</v>
      </c>
      <c r="H42" s="86" t="n">
        <v>9</v>
      </c>
      <c r="I42" s="85" t="n">
        <v>450</v>
      </c>
      <c r="J42" s="86" t="n">
        <v>437</v>
      </c>
      <c r="K42" s="86" t="n">
        <v>13</v>
      </c>
      <c r="L42" s="85" t="n">
        <v>450</v>
      </c>
      <c r="M42" s="86" t="n">
        <v>460</v>
      </c>
      <c r="N42" s="86" t="n">
        <v>-10</v>
      </c>
      <c r="O42" s="85" t="n">
        <f aca="false">K42+H42+E42</f>
        <v>34</v>
      </c>
      <c r="P42" s="87" t="n">
        <f aca="false">O42/(J42+G42+D42+1)</f>
        <v>0.0258162490508732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10650</v>
      </c>
      <c r="E43" s="86" t="n">
        <v>350</v>
      </c>
      <c r="F43" s="85" t="n">
        <v>11000</v>
      </c>
      <c r="G43" s="86" t="n">
        <v>10977</v>
      </c>
      <c r="H43" s="86" t="n">
        <v>23</v>
      </c>
      <c r="I43" s="85" t="n">
        <v>11000</v>
      </c>
      <c r="J43" s="86" t="n">
        <v>10816</v>
      </c>
      <c r="K43" s="86" t="n">
        <v>184</v>
      </c>
      <c r="L43" s="85" t="n">
        <v>11000</v>
      </c>
      <c r="M43" s="86" t="n">
        <v>11353</v>
      </c>
      <c r="N43" s="86" t="n">
        <v>-353</v>
      </c>
      <c r="O43" s="85" t="n">
        <f aca="false">K43+H43+E43</f>
        <v>557</v>
      </c>
      <c r="P43" s="87" t="n">
        <f aca="false">O43/(J43+G43+D43+1)</f>
        <v>0.0171680433978548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5440</v>
      </c>
      <c r="D44" s="86" t="n">
        <v>4880</v>
      </c>
      <c r="E44" s="86" t="n">
        <v>560</v>
      </c>
      <c r="F44" s="85" t="n">
        <v>5436</v>
      </c>
      <c r="G44" s="86" t="n">
        <v>4770</v>
      </c>
      <c r="H44" s="86" t="n">
        <v>666</v>
      </c>
      <c r="I44" s="85" t="n">
        <v>5386</v>
      </c>
      <c r="J44" s="86" t="n">
        <v>4476</v>
      </c>
      <c r="K44" s="86" t="n">
        <v>910</v>
      </c>
      <c r="L44" s="85" t="n">
        <v>5633</v>
      </c>
      <c r="M44" s="86" t="n">
        <v>3673</v>
      </c>
      <c r="N44" s="86" t="n">
        <v>1960</v>
      </c>
      <c r="O44" s="85" t="n">
        <f aca="false">K44+H44+E44</f>
        <v>2136</v>
      </c>
      <c r="P44" s="87" t="n">
        <f aca="false">O44/(J44+G44+D44+1)</f>
        <v>0.15119983011255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60944</v>
      </c>
      <c r="D45" s="86" t="n">
        <v>67697</v>
      </c>
      <c r="E45" s="86" t="n">
        <v>-6753</v>
      </c>
      <c r="F45" s="85" t="n">
        <v>80489</v>
      </c>
      <c r="G45" s="86" t="n">
        <v>61330</v>
      </c>
      <c r="H45" s="86" t="n">
        <v>19159</v>
      </c>
      <c r="I45" s="85" t="n">
        <v>59629</v>
      </c>
      <c r="J45" s="86" t="n">
        <v>60913</v>
      </c>
      <c r="K45" s="86" t="n">
        <v>-1284</v>
      </c>
      <c r="L45" s="85" t="n">
        <v>59638</v>
      </c>
      <c r="M45" s="86" t="n">
        <v>60371</v>
      </c>
      <c r="N45" s="86" t="n">
        <v>-733</v>
      </c>
      <c r="O45" s="85" t="n">
        <f aca="false">K45+H45+E45</f>
        <v>11122</v>
      </c>
      <c r="P45" s="87" t="n">
        <f aca="false">O45/(J45+G45+D45+1)</f>
        <v>0.0585550249814416</v>
      </c>
      <c r="Q45" s="88"/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0</v>
      </c>
      <c r="D46" s="86" t="n">
        <v>274</v>
      </c>
      <c r="E46" s="86" t="n">
        <v>-274</v>
      </c>
      <c r="F46" s="85" t="n">
        <v>0</v>
      </c>
      <c r="G46" s="86" t="n">
        <v>241</v>
      </c>
      <c r="H46" s="86" t="n">
        <v>-241</v>
      </c>
      <c r="I46" s="85" t="n">
        <v>0</v>
      </c>
      <c r="J46" s="86" t="n">
        <v>244</v>
      </c>
      <c r="K46" s="86" t="n">
        <v>-244</v>
      </c>
      <c r="L46" s="85" t="n">
        <v>0</v>
      </c>
      <c r="M46" s="86" t="n">
        <v>250</v>
      </c>
      <c r="N46" s="86" t="n">
        <v>-250</v>
      </c>
      <c r="O46" s="85" t="n">
        <f aca="false">K46+H46+E46</f>
        <v>-759</v>
      </c>
      <c r="P46" s="87" t="n">
        <f aca="false">O46/(J46+G46+D46+1)</f>
        <v>-0.998684210526316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1870</v>
      </c>
      <c r="D47" s="86" t="n">
        <v>6136</v>
      </c>
      <c r="E47" s="86" t="n">
        <v>-4266</v>
      </c>
      <c r="F47" s="85" t="n">
        <v>4040</v>
      </c>
      <c r="G47" s="86" t="n">
        <v>5553</v>
      </c>
      <c r="H47" s="86" t="n">
        <v>-1513</v>
      </c>
      <c r="I47" s="85" t="n">
        <v>4747</v>
      </c>
      <c r="J47" s="86" t="n">
        <v>6157</v>
      </c>
      <c r="K47" s="86" t="n">
        <v>-1410</v>
      </c>
      <c r="L47" s="85" t="n">
        <v>5397</v>
      </c>
      <c r="M47" s="86" t="n">
        <v>0</v>
      </c>
      <c r="N47" s="86" t="n">
        <v>5397</v>
      </c>
      <c r="O47" s="85" t="n">
        <f aca="false">K47+H47+E47</f>
        <v>-7189</v>
      </c>
      <c r="P47" s="87" t="n">
        <f aca="false">O47/(J47+G47+D47+1)</f>
        <v>-0.402812797669076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 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11</v>
      </c>
      <c r="E53" s="86" t="n">
        <v>-11</v>
      </c>
      <c r="F53" s="85" t="n">
        <v>0</v>
      </c>
      <c r="G53" s="86" t="n">
        <v>10</v>
      </c>
      <c r="H53" s="86" t="n">
        <v>-10</v>
      </c>
      <c r="I53" s="85" t="n">
        <v>0</v>
      </c>
      <c r="J53" s="86" t="n">
        <v>10</v>
      </c>
      <c r="K53" s="86" t="n">
        <v>-10</v>
      </c>
      <c r="L53" s="85" t="n">
        <v>0</v>
      </c>
      <c r="M53" s="86" t="n">
        <v>10</v>
      </c>
      <c r="N53" s="86" t="n">
        <v>-10</v>
      </c>
      <c r="O53" s="85" t="n">
        <f aca="false">K53+H53+E53</f>
        <v>-31</v>
      </c>
      <c r="P53" s="87" t="n">
        <f aca="false">O53/(J53+G53+D53+1)</f>
        <v>-0.96875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6</v>
      </c>
      <c r="E55" s="86" t="n">
        <v>-6</v>
      </c>
      <c r="F55" s="85" t="n">
        <v>0</v>
      </c>
      <c r="G55" s="86" t="n">
        <v>5</v>
      </c>
      <c r="H55" s="86" t="n">
        <v>-5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5</v>
      </c>
      <c r="N55" s="86" t="n">
        <v>-5</v>
      </c>
      <c r="O55" s="85" t="n">
        <f aca="false">K55+H55+E55</f>
        <v>-17</v>
      </c>
      <c r="P55" s="87" t="n">
        <f aca="false">O55/(J55+G55+D55+1)</f>
        <v>-0.944444444444444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1</v>
      </c>
      <c r="E56" s="86" t="n">
        <v>-1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-3</v>
      </c>
      <c r="P56" s="87" t="n">
        <f aca="false">O56/(J56+G56+D56+1)</f>
        <v>-0.75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203</v>
      </c>
      <c r="E58" s="86" t="n">
        <v>-203</v>
      </c>
      <c r="F58" s="85" t="n">
        <v>0</v>
      </c>
      <c r="G58" s="86" t="n">
        <v>207</v>
      </c>
      <c r="H58" s="86" t="n">
        <v>-207</v>
      </c>
      <c r="I58" s="85" t="n">
        <v>0</v>
      </c>
      <c r="J58" s="86" t="n">
        <v>202</v>
      </c>
      <c r="K58" s="86" t="n">
        <v>-202</v>
      </c>
      <c r="L58" s="85" t="n">
        <v>0</v>
      </c>
      <c r="M58" s="86" t="n">
        <v>38</v>
      </c>
      <c r="N58" s="86" t="n">
        <v>-38</v>
      </c>
      <c r="O58" s="85" t="n">
        <f aca="false">K58+H58+E58</f>
        <v>-612</v>
      </c>
      <c r="P58" s="87" t="n">
        <f aca="false">O58/(J58+G58+D58+1)</f>
        <v>-0.99836867862969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218</v>
      </c>
      <c r="E61" s="86" t="n">
        <v>-218</v>
      </c>
      <c r="F61" s="85" t="n">
        <v>0</v>
      </c>
      <c r="G61" s="86" t="n">
        <v>171</v>
      </c>
      <c r="H61" s="86" t="n">
        <v>-171</v>
      </c>
      <c r="I61" s="85" t="n">
        <v>0</v>
      </c>
      <c r="J61" s="86" t="n">
        <v>222</v>
      </c>
      <c r="K61" s="86" t="n">
        <v>-222</v>
      </c>
      <c r="L61" s="85" t="n">
        <v>0</v>
      </c>
      <c r="M61" s="86" t="n">
        <v>8</v>
      </c>
      <c r="N61" s="86" t="n">
        <v>-8</v>
      </c>
      <c r="O61" s="85" t="n">
        <f aca="false">K61+H61+E61</f>
        <v>-611</v>
      </c>
      <c r="P61" s="87" t="n">
        <f aca="false">O61/(J61+G61+D61+1)</f>
        <v>-0.998366013071895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0</v>
      </c>
      <c r="E64" s="86" t="n">
        <v>0</v>
      </c>
      <c r="F64" s="85" t="n">
        <v>0</v>
      </c>
      <c r="G64" s="86" t="n">
        <v>19</v>
      </c>
      <c r="H64" s="86" t="n">
        <v>-19</v>
      </c>
      <c r="I64" s="85" t="n">
        <v>0</v>
      </c>
      <c r="J64" s="86" t="n">
        <v>322</v>
      </c>
      <c r="K64" s="86" t="n">
        <v>-322</v>
      </c>
      <c r="L64" s="85" t="n">
        <v>0</v>
      </c>
      <c r="M64" s="86" t="n">
        <v>0</v>
      </c>
      <c r="N64" s="86" t="n">
        <v>0</v>
      </c>
      <c r="O64" s="85" t="n">
        <f aca="false">K64+H64+E64</f>
        <v>-341</v>
      </c>
      <c r="P64" s="87" t="n">
        <f aca="false">O64/(J64+G64+D64+1)</f>
        <v>-0.997076023391813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3</v>
      </c>
      <c r="E65" s="86" t="n">
        <v>-3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0</v>
      </c>
      <c r="N65" s="86" t="n">
        <v>0</v>
      </c>
      <c r="O65" s="85" t="n">
        <f aca="false">K65+H65+E65</f>
        <v>-3</v>
      </c>
      <c r="P65" s="87" t="n">
        <f aca="false">O65/(J65+G65+D65+1)</f>
        <v>-0.75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12434</v>
      </c>
      <c r="D66" s="86" t="n">
        <v>11320</v>
      </c>
      <c r="E66" s="86" t="n">
        <v>1114</v>
      </c>
      <c r="F66" s="85" t="n">
        <v>12434</v>
      </c>
      <c r="G66" s="86" t="n">
        <v>11908</v>
      </c>
      <c r="H66" s="86" t="n">
        <v>526</v>
      </c>
      <c r="I66" s="85" t="n">
        <v>12434</v>
      </c>
      <c r="J66" s="86" t="n">
        <v>13165</v>
      </c>
      <c r="K66" s="86" t="n">
        <v>-731</v>
      </c>
      <c r="L66" s="85" t="n">
        <v>12434</v>
      </c>
      <c r="M66" s="86" t="n">
        <v>13275</v>
      </c>
      <c r="N66" s="86" t="n">
        <v>-841</v>
      </c>
      <c r="O66" s="85" t="n">
        <f aca="false">K66+H66+E66</f>
        <v>909</v>
      </c>
      <c r="P66" s="87" t="n">
        <f aca="false">O66/(J66+G66+D66+1)</f>
        <v>0.024976644501841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0</v>
      </c>
      <c r="N71" s="86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600</v>
      </c>
      <c r="D72" s="86" t="n">
        <v>442</v>
      </c>
      <c r="E72" s="86" t="n">
        <v>158</v>
      </c>
      <c r="F72" s="85" t="n">
        <v>600</v>
      </c>
      <c r="G72" s="86" t="n">
        <v>464</v>
      </c>
      <c r="H72" s="86" t="n">
        <v>136</v>
      </c>
      <c r="I72" s="85" t="n">
        <v>600</v>
      </c>
      <c r="J72" s="86" t="n">
        <v>4</v>
      </c>
      <c r="K72" s="86" t="n">
        <v>596</v>
      </c>
      <c r="L72" s="85" t="n">
        <v>0</v>
      </c>
      <c r="M72" s="86" t="n">
        <v>0</v>
      </c>
      <c r="N72" s="86" t="n">
        <v>0</v>
      </c>
      <c r="O72" s="85" t="n">
        <f aca="false">K72+H72+E72</f>
        <v>890</v>
      </c>
      <c r="P72" s="87" t="n">
        <f aca="false">O72/(J72+G72+D72+1)</f>
        <v>0.976948408342481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X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100</v>
      </c>
      <c r="D74" s="86" t="n">
        <v>139</v>
      </c>
      <c r="E74" s="86" t="n">
        <v>-39</v>
      </c>
      <c r="F74" s="85" t="n">
        <v>100</v>
      </c>
      <c r="G74" s="86" t="n">
        <v>125</v>
      </c>
      <c r="H74" s="86" t="n">
        <v>-25</v>
      </c>
      <c r="I74" s="85" t="n">
        <v>100</v>
      </c>
      <c r="J74" s="86" t="n">
        <v>128</v>
      </c>
      <c r="K74" s="86" t="n">
        <v>-28</v>
      </c>
      <c r="L74" s="85" t="n">
        <v>100</v>
      </c>
      <c r="M74" s="86" t="n">
        <v>143</v>
      </c>
      <c r="N74" s="86" t="n">
        <v>-43</v>
      </c>
      <c r="O74" s="85" t="n">
        <f aca="false">K74+H74+E74</f>
        <v>-92</v>
      </c>
      <c r="P74" s="87" t="n">
        <f aca="false">O74/(J74+G74+D74+1)</f>
        <v>-0.234096692111959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100</v>
      </c>
      <c r="D75" s="86" t="n">
        <v>0</v>
      </c>
      <c r="E75" s="86" t="n">
        <v>100</v>
      </c>
      <c r="F75" s="85" t="n">
        <v>100</v>
      </c>
      <c r="G75" s="86" t="n">
        <v>0</v>
      </c>
      <c r="H75" s="86" t="n">
        <v>100</v>
      </c>
      <c r="I75" s="85" t="n">
        <v>100</v>
      </c>
      <c r="J75" s="86" t="n">
        <v>0</v>
      </c>
      <c r="K75" s="86" t="n">
        <v>100</v>
      </c>
      <c r="L75" s="85" t="n">
        <v>40</v>
      </c>
      <c r="M75" s="86" t="n">
        <v>0</v>
      </c>
      <c r="N75" s="86" t="n">
        <v>40</v>
      </c>
      <c r="O75" s="85" t="n">
        <f aca="false">K75+H75+E75</f>
        <v>300</v>
      </c>
      <c r="P75" s="87" t="n">
        <f aca="false">O75/(J75+G75+D75+1)</f>
        <v>300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74</v>
      </c>
      <c r="E76" s="86" t="n">
        <v>-74</v>
      </c>
      <c r="F76" s="85" t="n">
        <v>0</v>
      </c>
      <c r="G76" s="86" t="n">
        <v>82</v>
      </c>
      <c r="H76" s="86" t="n">
        <v>-82</v>
      </c>
      <c r="I76" s="85" t="n">
        <v>0</v>
      </c>
      <c r="J76" s="86" t="n">
        <v>81</v>
      </c>
      <c r="K76" s="86" t="n">
        <v>-81</v>
      </c>
      <c r="L76" s="85" t="n">
        <v>0</v>
      </c>
      <c r="M76" s="86" t="n">
        <v>85</v>
      </c>
      <c r="N76" s="86" t="n">
        <v>-85</v>
      </c>
      <c r="O76" s="85" t="n">
        <f aca="false">K76+H76+E76</f>
        <v>-237</v>
      </c>
      <c r="P76" s="87" t="n">
        <f aca="false">O76/(J76+G76+D76+1)</f>
        <v>-0.995798319327731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200</v>
      </c>
      <c r="D77" s="86" t="n">
        <v>0</v>
      </c>
      <c r="E77" s="86" t="n">
        <v>200</v>
      </c>
      <c r="F77" s="85" t="n">
        <v>200</v>
      </c>
      <c r="G77" s="86" t="n">
        <v>0</v>
      </c>
      <c r="H77" s="86" t="n">
        <v>200</v>
      </c>
      <c r="I77" s="85" t="n">
        <v>200</v>
      </c>
      <c r="J77" s="86" t="n">
        <v>0</v>
      </c>
      <c r="K77" s="86" t="n">
        <v>200</v>
      </c>
      <c r="L77" s="85" t="n">
        <v>200</v>
      </c>
      <c r="M77" s="86" t="n">
        <v>0</v>
      </c>
      <c r="N77" s="86" t="n">
        <v>200</v>
      </c>
      <c r="O77" s="85" t="n">
        <f aca="false">K77+H77+E77</f>
        <v>600</v>
      </c>
      <c r="P77" s="87" t="n">
        <f aca="false">O77/(J77+G77+D77+1)</f>
        <v>600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535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536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543</v>
      </c>
      <c r="B80" s="77" t="s">
        <v>17</v>
      </c>
      <c r="C80" s="85" t="n">
        <v>600</v>
      </c>
      <c r="D80" s="86" t="n">
        <v>496</v>
      </c>
      <c r="E80" s="86" t="n">
        <v>104</v>
      </c>
      <c r="F80" s="85" t="n">
        <v>600</v>
      </c>
      <c r="G80" s="86" t="n">
        <v>470</v>
      </c>
      <c r="H80" s="86" t="n">
        <v>130</v>
      </c>
      <c r="I80" s="85" t="n">
        <v>600</v>
      </c>
      <c r="J80" s="86" t="n">
        <v>362</v>
      </c>
      <c r="K80" s="86" t="n">
        <v>238</v>
      </c>
      <c r="L80" s="85" t="n">
        <v>0</v>
      </c>
      <c r="M80" s="86" t="n">
        <v>141</v>
      </c>
      <c r="N80" s="86" t="n">
        <v>-141</v>
      </c>
      <c r="O80" s="85" t="n">
        <f aca="false">K80+H80+E80</f>
        <v>472</v>
      </c>
      <c r="P80" s="87" t="n">
        <f aca="false">O80/(J80+G80+D80+1)</f>
        <v>0.35515425131678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X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544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545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572</v>
      </c>
      <c r="B83" s="77" t="s">
        <v>17</v>
      </c>
      <c r="C83" s="85" t="n">
        <v>0</v>
      </c>
      <c r="D83" s="86" t="n">
        <v>75</v>
      </c>
      <c r="E83" s="86" t="n">
        <v>-75</v>
      </c>
      <c r="F83" s="85" t="n">
        <v>0</v>
      </c>
      <c r="G83" s="86" t="n">
        <v>75</v>
      </c>
      <c r="H83" s="86" t="n">
        <v>-75</v>
      </c>
      <c r="I83" s="85" t="n">
        <v>0</v>
      </c>
      <c r="J83" s="86" t="n">
        <v>75</v>
      </c>
      <c r="K83" s="86" t="n">
        <v>-75</v>
      </c>
      <c r="L83" s="85" t="n">
        <v>0</v>
      </c>
      <c r="M83" s="86" t="n">
        <v>75</v>
      </c>
      <c r="N83" s="86" t="n">
        <v>-75</v>
      </c>
      <c r="O83" s="85" t="n">
        <f aca="false">K83+H83+E83</f>
        <v>-225</v>
      </c>
      <c r="P83" s="87" t="n">
        <f aca="false">O83/(J83+G83+D83+1)</f>
        <v>-0.995575221238938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635</v>
      </c>
      <c r="B84" s="77" t="s">
        <v>17</v>
      </c>
      <c r="C84" s="85" t="n">
        <v>900</v>
      </c>
      <c r="D84" s="86" t="n">
        <v>836</v>
      </c>
      <c r="E84" s="86" t="n">
        <v>64</v>
      </c>
      <c r="F84" s="85" t="n">
        <v>900</v>
      </c>
      <c r="G84" s="86" t="n">
        <v>851</v>
      </c>
      <c r="H84" s="86" t="n">
        <v>49</v>
      </c>
      <c r="I84" s="85" t="n">
        <v>900</v>
      </c>
      <c r="J84" s="86" t="n">
        <v>658</v>
      </c>
      <c r="K84" s="86" t="n">
        <v>242</v>
      </c>
      <c r="L84" s="85" t="n">
        <v>740</v>
      </c>
      <c r="M84" s="86" t="n">
        <v>887</v>
      </c>
      <c r="N84" s="86" t="n">
        <v>-147</v>
      </c>
      <c r="O84" s="85" t="n">
        <f aca="false">K84+H84+E84</f>
        <v>355</v>
      </c>
      <c r="P84" s="87" t="n">
        <f aca="false">O84/(J84+G84+D84+1)</f>
        <v>0.151321398124467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X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650</v>
      </c>
      <c r="B85" s="77" t="s">
        <v>17</v>
      </c>
      <c r="C85" s="85" t="n">
        <v>0</v>
      </c>
      <c r="D85" s="86" t="n">
        <v>0</v>
      </c>
      <c r="E85" s="86" t="n">
        <v>0</v>
      </c>
      <c r="F85" s="85" t="n">
        <v>0</v>
      </c>
      <c r="G85" s="86" t="n">
        <v>0</v>
      </c>
      <c r="H85" s="86" t="n">
        <v>0</v>
      </c>
      <c r="I85" s="85" t="n">
        <v>0</v>
      </c>
      <c r="J85" s="86" t="n">
        <v>0</v>
      </c>
      <c r="K85" s="86" t="n">
        <v>0</v>
      </c>
      <c r="L85" s="85" t="n">
        <v>0</v>
      </c>
      <c r="M85" s="86" t="n">
        <v>0</v>
      </c>
      <c r="N85" s="86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654</v>
      </c>
      <c r="B86" s="77" t="s">
        <v>17</v>
      </c>
      <c r="C86" s="85" t="n">
        <v>275</v>
      </c>
      <c r="D86" s="86" t="n">
        <v>964</v>
      </c>
      <c r="E86" s="86" t="n">
        <v>-689</v>
      </c>
      <c r="F86" s="85" t="n">
        <v>275</v>
      </c>
      <c r="G86" s="86" t="n">
        <v>778</v>
      </c>
      <c r="H86" s="86" t="n">
        <v>-503</v>
      </c>
      <c r="I86" s="85" t="n">
        <v>575</v>
      </c>
      <c r="J86" s="86" t="n">
        <v>627</v>
      </c>
      <c r="K86" s="86" t="n">
        <v>-52</v>
      </c>
      <c r="L86" s="85" t="n">
        <v>450</v>
      </c>
      <c r="M86" s="86" t="n">
        <v>484</v>
      </c>
      <c r="N86" s="86" t="n">
        <v>-34</v>
      </c>
      <c r="O86" s="85" t="n">
        <f aca="false">K86+H86+E86</f>
        <v>-1244</v>
      </c>
      <c r="P86" s="87" t="n">
        <f aca="false">O86/(J86+G86+D86+1)</f>
        <v>-0.524894514767933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713</v>
      </c>
      <c r="B87" s="77" t="s">
        <v>17</v>
      </c>
      <c r="C87" s="85" t="n">
        <v>0</v>
      </c>
      <c r="D87" s="86" t="n">
        <v>15</v>
      </c>
      <c r="E87" s="86" t="n">
        <v>-15</v>
      </c>
      <c r="F87" s="85" t="n">
        <v>0</v>
      </c>
      <c r="G87" s="86" t="n">
        <v>15</v>
      </c>
      <c r="H87" s="86" t="n">
        <v>-15</v>
      </c>
      <c r="I87" s="85" t="n">
        <v>0</v>
      </c>
      <c r="J87" s="86" t="n">
        <v>15</v>
      </c>
      <c r="K87" s="86" t="n">
        <v>-15</v>
      </c>
      <c r="L87" s="85" t="n">
        <v>0</v>
      </c>
      <c r="M87" s="86" t="n">
        <v>15</v>
      </c>
      <c r="N87" s="86" t="n">
        <v>-15</v>
      </c>
      <c r="O87" s="85" t="n">
        <f aca="false">K87+H87+E87</f>
        <v>-45</v>
      </c>
      <c r="P87" s="87" t="n">
        <f aca="false">O87/(J87+G87+D87+1)</f>
        <v>-0.978260869565217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755</v>
      </c>
      <c r="B88" s="77" t="s">
        <v>17</v>
      </c>
      <c r="C88" s="85" t="n">
        <v>50</v>
      </c>
      <c r="D88" s="86" t="n">
        <v>79</v>
      </c>
      <c r="E88" s="86" t="n">
        <v>-29</v>
      </c>
      <c r="F88" s="85" t="n">
        <v>50</v>
      </c>
      <c r="G88" s="86" t="n">
        <v>79</v>
      </c>
      <c r="H88" s="86" t="n">
        <v>-29</v>
      </c>
      <c r="I88" s="85" t="n">
        <v>50</v>
      </c>
      <c r="J88" s="86" t="n">
        <v>79</v>
      </c>
      <c r="K88" s="86" t="n">
        <v>-29</v>
      </c>
      <c r="L88" s="85" t="n">
        <v>50</v>
      </c>
      <c r="M88" s="86" t="n">
        <v>79</v>
      </c>
      <c r="N88" s="86" t="n">
        <v>-29</v>
      </c>
      <c r="O88" s="85" t="n">
        <f aca="false">K88+H88+E88</f>
        <v>-87</v>
      </c>
      <c r="P88" s="87" t="n">
        <f aca="false">O88/(J88+G88+D88+1)</f>
        <v>-0.365546218487395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779</v>
      </c>
      <c r="B89" s="77" t="s">
        <v>17</v>
      </c>
      <c r="C89" s="85" t="n">
        <v>800</v>
      </c>
      <c r="D89" s="86" t="n">
        <v>1216</v>
      </c>
      <c r="E89" s="86" t="n">
        <v>-416</v>
      </c>
      <c r="F89" s="85" t="n">
        <v>800</v>
      </c>
      <c r="G89" s="86" t="n">
        <v>1219</v>
      </c>
      <c r="H89" s="86" t="n">
        <v>-419</v>
      </c>
      <c r="I89" s="85" t="n">
        <v>507</v>
      </c>
      <c r="J89" s="86" t="n">
        <v>1242</v>
      </c>
      <c r="K89" s="86" t="n">
        <v>-735</v>
      </c>
      <c r="L89" s="85" t="n">
        <v>0</v>
      </c>
      <c r="M89" s="86" t="n">
        <v>245</v>
      </c>
      <c r="N89" s="86" t="n">
        <v>-245</v>
      </c>
      <c r="O89" s="85" t="n">
        <f aca="false">K89+H89+E89</f>
        <v>-1570</v>
      </c>
      <c r="P89" s="87" t="n">
        <f aca="false">O89/(J89+G89+D89+1)</f>
        <v>-0.426862425231104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858</v>
      </c>
      <c r="B90" s="77" t="s">
        <v>17</v>
      </c>
      <c r="C90" s="85" t="n">
        <v>1100</v>
      </c>
      <c r="D90" s="86" t="n">
        <v>1099</v>
      </c>
      <c r="E90" s="86" t="n">
        <v>1</v>
      </c>
      <c r="F90" s="85" t="n">
        <v>900</v>
      </c>
      <c r="G90" s="86" t="n">
        <v>1064</v>
      </c>
      <c r="H90" s="86" t="n">
        <v>-164</v>
      </c>
      <c r="I90" s="85" t="n">
        <v>1000</v>
      </c>
      <c r="J90" s="86" t="n">
        <v>1081</v>
      </c>
      <c r="K90" s="86" t="n">
        <v>-81</v>
      </c>
      <c r="L90" s="85" t="n">
        <v>0</v>
      </c>
      <c r="M90" s="86" t="n">
        <v>0</v>
      </c>
      <c r="N90" s="86" t="n">
        <v>0</v>
      </c>
      <c r="O90" s="85" t="n">
        <f aca="false">K90+H90+E90</f>
        <v>-244</v>
      </c>
      <c r="P90" s="87" t="n">
        <f aca="false">O90/(J90+G90+D90+1)</f>
        <v>-0.0751926040061633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877</v>
      </c>
      <c r="B91" s="77" t="s">
        <v>17</v>
      </c>
      <c r="C91" s="85" t="n">
        <v>0</v>
      </c>
      <c r="D91" s="86" t="n">
        <v>118</v>
      </c>
      <c r="E91" s="86" t="n">
        <v>-118</v>
      </c>
      <c r="F91" s="85" t="n">
        <v>0</v>
      </c>
      <c r="G91" s="86" t="n">
        <v>150</v>
      </c>
      <c r="H91" s="86" t="n">
        <v>-150</v>
      </c>
      <c r="I91" s="85" t="n">
        <v>0</v>
      </c>
      <c r="J91" s="86" t="n">
        <v>159</v>
      </c>
      <c r="K91" s="86" t="n">
        <v>-159</v>
      </c>
      <c r="L91" s="85" t="n">
        <v>0</v>
      </c>
      <c r="M91" s="86" t="n">
        <v>18</v>
      </c>
      <c r="N91" s="86" t="n">
        <v>-18</v>
      </c>
      <c r="O91" s="85" t="n">
        <f aca="false">K91+H91+E91</f>
        <v>-427</v>
      </c>
      <c r="P91" s="87" t="n">
        <f aca="false">O91/(J91+G91+D91+1)</f>
        <v>-0.997663551401869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886</v>
      </c>
      <c r="B92" s="77" t="s">
        <v>17</v>
      </c>
      <c r="C92" s="85" t="n">
        <v>175</v>
      </c>
      <c r="D92" s="86" t="n">
        <v>899</v>
      </c>
      <c r="E92" s="86" t="n">
        <v>-724</v>
      </c>
      <c r="F92" s="85" t="n">
        <v>175</v>
      </c>
      <c r="G92" s="86" t="n">
        <v>1279</v>
      </c>
      <c r="H92" s="86" t="n">
        <v>-1104</v>
      </c>
      <c r="I92" s="85" t="n">
        <v>175</v>
      </c>
      <c r="J92" s="86" t="n">
        <v>825</v>
      </c>
      <c r="K92" s="86" t="n">
        <v>-650</v>
      </c>
      <c r="L92" s="85" t="n">
        <v>175</v>
      </c>
      <c r="M92" s="86" t="n">
        <v>242</v>
      </c>
      <c r="N92" s="86" t="n">
        <v>-67</v>
      </c>
      <c r="O92" s="85" t="n">
        <f aca="false">K92+H92+E92</f>
        <v>-2478</v>
      </c>
      <c r="P92" s="87" t="n">
        <f aca="false">O92/(J92+G92+D92+1)</f>
        <v>-0.824900133155792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915</v>
      </c>
      <c r="B93" s="77" t="s">
        <v>17</v>
      </c>
      <c r="C93" s="85" t="n">
        <v>0</v>
      </c>
      <c r="D93" s="86" t="n">
        <v>0</v>
      </c>
      <c r="E93" s="86" t="n">
        <v>0</v>
      </c>
      <c r="F93" s="85" t="n">
        <v>0</v>
      </c>
      <c r="G93" s="86" t="n">
        <v>0</v>
      </c>
      <c r="H93" s="86" t="n">
        <v>0</v>
      </c>
      <c r="I93" s="85" t="n">
        <v>0</v>
      </c>
      <c r="J93" s="86" t="n">
        <v>0</v>
      </c>
      <c r="K93" s="86" t="n">
        <v>0</v>
      </c>
      <c r="L93" s="85" t="n">
        <v>0</v>
      </c>
      <c r="M93" s="86" t="n">
        <v>0</v>
      </c>
      <c r="N93" s="86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944</v>
      </c>
      <c r="B94" s="77" t="s">
        <v>17</v>
      </c>
      <c r="C94" s="85" t="n">
        <v>1000</v>
      </c>
      <c r="D94" s="86" t="n">
        <v>2329</v>
      </c>
      <c r="E94" s="86" t="n">
        <v>-1329</v>
      </c>
      <c r="F94" s="85" t="n">
        <v>1500</v>
      </c>
      <c r="G94" s="86" t="n">
        <v>2424</v>
      </c>
      <c r="H94" s="86" t="n">
        <v>-924</v>
      </c>
      <c r="I94" s="85" t="n">
        <v>1700</v>
      </c>
      <c r="J94" s="86" t="n">
        <v>2415</v>
      </c>
      <c r="K94" s="86" t="n">
        <v>-715</v>
      </c>
      <c r="L94" s="85" t="n">
        <v>1870</v>
      </c>
      <c r="M94" s="86" t="n">
        <v>2837</v>
      </c>
      <c r="N94" s="86" t="n">
        <v>-967</v>
      </c>
      <c r="O94" s="85" t="n">
        <f aca="false">K94+H94+E94</f>
        <v>-2968</v>
      </c>
      <c r="P94" s="87" t="n">
        <f aca="false">O94/(J94+G94+D94+1)</f>
        <v>-0.414004742641931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949</v>
      </c>
      <c r="B95" s="77" t="s">
        <v>17</v>
      </c>
      <c r="C95" s="85" t="n">
        <v>50</v>
      </c>
      <c r="D95" s="86" t="n">
        <v>109</v>
      </c>
      <c r="E95" s="86" t="n">
        <v>-59</v>
      </c>
      <c r="F95" s="85" t="n">
        <v>50</v>
      </c>
      <c r="G95" s="86" t="n">
        <v>101</v>
      </c>
      <c r="H95" s="86" t="n">
        <v>-51</v>
      </c>
      <c r="I95" s="85" t="n">
        <v>50</v>
      </c>
      <c r="J95" s="86" t="n">
        <v>34</v>
      </c>
      <c r="K95" s="86" t="n">
        <v>16</v>
      </c>
      <c r="L95" s="85" t="n">
        <v>0</v>
      </c>
      <c r="M95" s="86" t="n">
        <v>33</v>
      </c>
      <c r="N95" s="86" t="n">
        <v>-33</v>
      </c>
      <c r="O95" s="85" t="n">
        <f aca="false">K95+H95+E95</f>
        <v>-94</v>
      </c>
      <c r="P95" s="87" t="n">
        <f aca="false">O95/(J95+G95+D95+1)</f>
        <v>-0.383673469387755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995</v>
      </c>
      <c r="B96" s="77" t="s">
        <v>17</v>
      </c>
      <c r="C96" s="85" t="n">
        <v>1000</v>
      </c>
      <c r="D96" s="86" t="n">
        <v>891</v>
      </c>
      <c r="E96" s="86" t="n">
        <v>109</v>
      </c>
      <c r="F96" s="85" t="n">
        <v>1000</v>
      </c>
      <c r="G96" s="86" t="n">
        <v>855</v>
      </c>
      <c r="H96" s="86" t="n">
        <v>145</v>
      </c>
      <c r="I96" s="85" t="n">
        <v>1000</v>
      </c>
      <c r="J96" s="86" t="n">
        <v>775</v>
      </c>
      <c r="K96" s="86" t="n">
        <v>225</v>
      </c>
      <c r="L96" s="85" t="n">
        <v>0</v>
      </c>
      <c r="M96" s="86" t="n">
        <v>0</v>
      </c>
      <c r="N96" s="86" t="n">
        <v>0</v>
      </c>
      <c r="O96" s="85" t="n">
        <f aca="false">K96+H96+E96</f>
        <v>479</v>
      </c>
      <c r="P96" s="87" t="n">
        <f aca="false">O96/(J96+G96+D96+1)</f>
        <v>0.189928628072958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X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1011</v>
      </c>
      <c r="B97" s="77" t="s">
        <v>17</v>
      </c>
      <c r="C97" s="85" t="n">
        <v>800</v>
      </c>
      <c r="D97" s="86" t="n">
        <v>1468</v>
      </c>
      <c r="E97" s="86" t="n">
        <v>-668</v>
      </c>
      <c r="F97" s="85" t="n">
        <v>800</v>
      </c>
      <c r="G97" s="86" t="n">
        <v>823</v>
      </c>
      <c r="H97" s="86" t="n">
        <v>-23</v>
      </c>
      <c r="I97" s="85" t="n">
        <v>800</v>
      </c>
      <c r="J97" s="86" t="n">
        <v>584</v>
      </c>
      <c r="K97" s="86" t="n">
        <v>216</v>
      </c>
      <c r="L97" s="85" t="n">
        <v>0</v>
      </c>
      <c r="M97" s="86" t="n">
        <v>44</v>
      </c>
      <c r="N97" s="86" t="n">
        <v>-44</v>
      </c>
      <c r="O97" s="85" t="n">
        <f aca="false">K97+H97+E97</f>
        <v>-475</v>
      </c>
      <c r="P97" s="87" t="n">
        <f aca="false">O97/(J97+G97+D97+1)</f>
        <v>-0.165159944367177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 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1015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5328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5361</v>
      </c>
      <c r="B100" s="77" t="s">
        <v>17</v>
      </c>
      <c r="C100" s="85" t="n">
        <v>9550</v>
      </c>
      <c r="D100" s="86" t="n">
        <v>0</v>
      </c>
      <c r="E100" s="86" t="n">
        <v>9550</v>
      </c>
      <c r="F100" s="85" t="n">
        <v>9550</v>
      </c>
      <c r="G100" s="86" t="n">
        <v>6120</v>
      </c>
      <c r="H100" s="86" t="n">
        <v>3430</v>
      </c>
      <c r="I100" s="85" t="n">
        <v>9550</v>
      </c>
      <c r="J100" s="86" t="n">
        <v>6102</v>
      </c>
      <c r="K100" s="86" t="n">
        <v>3448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16428</v>
      </c>
      <c r="P100" s="87" t="n">
        <f aca="false">O100/(J100+G100+D100+1)</f>
        <v>1.34402356213696</v>
      </c>
      <c r="Q100" s="88"/>
      <c r="R100" s="89" t="s">
        <v>44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X</v>
      </c>
      <c r="U100" s="116" t="str">
        <f aca="false">IF($C$4="High Inventory",IF(AND($O100&gt;=0,$P100&gt;=Summary!$C$150),"X"," "),IF(AND($O100&lt;=0,$P100&lt;=-Summary!$C$150),"X"," "))</f>
        <v>X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6063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0</v>
      </c>
      <c r="P101" s="87" t="n">
        <f aca="false">O101/(J101+G101+D101+1)</f>
        <v>0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6583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7602</v>
      </c>
      <c r="B103" s="77" t="s">
        <v>17</v>
      </c>
      <c r="C103" s="85" t="n">
        <v>48550</v>
      </c>
      <c r="D103" s="86" t="n">
        <v>47927</v>
      </c>
      <c r="E103" s="86" t="n">
        <v>623</v>
      </c>
      <c r="F103" s="85" t="n">
        <v>48134</v>
      </c>
      <c r="G103" s="86" t="n">
        <v>48070</v>
      </c>
      <c r="H103" s="86" t="n">
        <v>64</v>
      </c>
      <c r="I103" s="85" t="n">
        <v>42716</v>
      </c>
      <c r="J103" s="86" t="n">
        <v>47107</v>
      </c>
      <c r="K103" s="86" t="n">
        <v>-4391</v>
      </c>
      <c r="L103" s="85" t="n">
        <v>45000</v>
      </c>
      <c r="M103" s="86" t="n">
        <v>46158</v>
      </c>
      <c r="N103" s="86" t="n">
        <v>-1158</v>
      </c>
      <c r="O103" s="85" t="n">
        <f aca="false">K103+H103+E103</f>
        <v>-3704</v>
      </c>
      <c r="P103" s="87" t="n">
        <f aca="false">O103/(J103+G103+D103+1)</f>
        <v>-0.0258830928339331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7604</v>
      </c>
      <c r="B104" s="77" t="s">
        <v>17</v>
      </c>
      <c r="C104" s="85" t="n">
        <v>40820</v>
      </c>
      <c r="D104" s="86" t="n">
        <v>49378</v>
      </c>
      <c r="E104" s="86" t="n">
        <v>-8558</v>
      </c>
      <c r="F104" s="85" t="n">
        <v>26767</v>
      </c>
      <c r="G104" s="86" t="n">
        <v>54624</v>
      </c>
      <c r="H104" s="86" t="n">
        <v>-27857</v>
      </c>
      <c r="I104" s="85" t="n">
        <v>15114</v>
      </c>
      <c r="J104" s="86" t="n">
        <v>62572</v>
      </c>
      <c r="K104" s="86" t="n">
        <v>-47458</v>
      </c>
      <c r="L104" s="85" t="n">
        <v>38816</v>
      </c>
      <c r="M104" s="86" t="n">
        <v>60384</v>
      </c>
      <c r="N104" s="86" t="n">
        <v>-21568</v>
      </c>
      <c r="O104" s="85" t="n">
        <f aca="false">K104+H104+E104</f>
        <v>-83873</v>
      </c>
      <c r="P104" s="87" t="n">
        <f aca="false">O104/(J104+G104+D104+1)</f>
        <v>-0.503514933213267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7610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8217</v>
      </c>
      <c r="B106" s="77" t="s">
        <v>17</v>
      </c>
      <c r="C106" s="85" t="n">
        <v>0</v>
      </c>
      <c r="D106" s="86" t="n">
        <v>85</v>
      </c>
      <c r="E106" s="86" t="n">
        <v>-85</v>
      </c>
      <c r="F106" s="85" t="n">
        <v>0</v>
      </c>
      <c r="G106" s="86" t="n">
        <v>95</v>
      </c>
      <c r="H106" s="86" t="n">
        <v>-95</v>
      </c>
      <c r="I106" s="85" t="n">
        <v>0</v>
      </c>
      <c r="J106" s="86" t="n">
        <v>107</v>
      </c>
      <c r="K106" s="86" t="n">
        <v>-107</v>
      </c>
      <c r="L106" s="85" t="n">
        <v>0</v>
      </c>
      <c r="M106" s="86" t="n">
        <v>137</v>
      </c>
      <c r="N106" s="86" t="n">
        <v>-137</v>
      </c>
      <c r="O106" s="85" t="n">
        <f aca="false">K106+H106+E106</f>
        <v>-287</v>
      </c>
      <c r="P106" s="87" t="n">
        <f aca="false">O106/(J106+G106+D106+1)</f>
        <v>-0.996527777777778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8556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8576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8577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8578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8579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8580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8916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10556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13556</v>
      </c>
      <c r="B115" s="77" t="s">
        <v>17</v>
      </c>
      <c r="C115" s="85" t="n">
        <v>50</v>
      </c>
      <c r="D115" s="86" t="n">
        <v>98</v>
      </c>
      <c r="E115" s="86" t="n">
        <v>-48</v>
      </c>
      <c r="F115" s="85" t="n">
        <v>50</v>
      </c>
      <c r="G115" s="86" t="n">
        <v>94</v>
      </c>
      <c r="H115" s="86" t="n">
        <v>-44</v>
      </c>
      <c r="I115" s="85" t="n">
        <v>50</v>
      </c>
      <c r="J115" s="86" t="n">
        <v>93</v>
      </c>
      <c r="K115" s="86" t="n">
        <v>-43</v>
      </c>
      <c r="L115" s="85" t="n">
        <v>50</v>
      </c>
      <c r="M115" s="86" t="n">
        <v>95</v>
      </c>
      <c r="N115" s="86" t="n">
        <v>-45</v>
      </c>
      <c r="O115" s="85" t="n">
        <f aca="false">K115+H115+E115</f>
        <v>-135</v>
      </c>
      <c r="P115" s="87" t="n">
        <f aca="false">O115/(J115+G115+D115+1)</f>
        <v>-0.472027972027972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18287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0</v>
      </c>
      <c r="N116" s="86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18586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19307</v>
      </c>
      <c r="B118" s="77" t="s">
        <v>17</v>
      </c>
      <c r="C118" s="85" t="n">
        <v>100</v>
      </c>
      <c r="D118" s="86" t="n">
        <v>101</v>
      </c>
      <c r="E118" s="86" t="n">
        <v>-1</v>
      </c>
      <c r="F118" s="85" t="n">
        <v>100</v>
      </c>
      <c r="G118" s="86" t="n">
        <v>70</v>
      </c>
      <c r="H118" s="86" t="n">
        <v>30</v>
      </c>
      <c r="I118" s="85" t="n">
        <v>100</v>
      </c>
      <c r="J118" s="86" t="n">
        <v>0</v>
      </c>
      <c r="K118" s="86" t="n">
        <v>100</v>
      </c>
      <c r="L118" s="85" t="n">
        <v>0</v>
      </c>
      <c r="M118" s="86" t="n">
        <v>0</v>
      </c>
      <c r="N118" s="86" t="n">
        <v>0</v>
      </c>
      <c r="O118" s="85" t="n">
        <f aca="false">K118+H118+E118</f>
        <v>129</v>
      </c>
      <c r="P118" s="87" t="n">
        <f aca="false">O118/(J118+G118+D118+1)</f>
        <v>0.75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X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26669</v>
      </c>
      <c r="B119" s="77" t="s">
        <v>17</v>
      </c>
      <c r="C119" s="85" t="n">
        <v>0</v>
      </c>
      <c r="D119" s="86" t="n">
        <v>23</v>
      </c>
      <c r="E119" s="86" t="n">
        <v>-23</v>
      </c>
      <c r="F119" s="85" t="n">
        <v>0</v>
      </c>
      <c r="G119" s="86" t="n">
        <v>21</v>
      </c>
      <c r="H119" s="86" t="n">
        <v>-21</v>
      </c>
      <c r="I119" s="85" t="n">
        <v>0</v>
      </c>
      <c r="J119" s="86" t="n">
        <v>23</v>
      </c>
      <c r="K119" s="86" t="n">
        <v>-23</v>
      </c>
      <c r="L119" s="85" t="n">
        <v>0</v>
      </c>
      <c r="M119" s="86" t="n">
        <v>20</v>
      </c>
      <c r="N119" s="86" t="n">
        <v>-20</v>
      </c>
      <c r="O119" s="85" t="n">
        <f aca="false">K119+H119+E119</f>
        <v>-67</v>
      </c>
      <c r="P119" s="87" t="n">
        <f aca="false">O119/(J119+G119+D119+1)</f>
        <v>-0.985294117647059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26909</v>
      </c>
      <c r="B120" s="77" t="s">
        <v>17</v>
      </c>
      <c r="C120" s="85" t="n">
        <v>0</v>
      </c>
      <c r="D120" s="86" t="n">
        <v>0</v>
      </c>
      <c r="E120" s="86" t="n">
        <v>0</v>
      </c>
      <c r="F120" s="85" t="n">
        <v>0</v>
      </c>
      <c r="G120" s="86" t="n">
        <v>0</v>
      </c>
      <c r="H120" s="86" t="n">
        <v>0</v>
      </c>
      <c r="I120" s="85" t="n">
        <v>0</v>
      </c>
      <c r="J120" s="86" t="n">
        <v>0</v>
      </c>
      <c r="K120" s="86" t="n">
        <v>0</v>
      </c>
      <c r="L120" s="85" t="n">
        <v>0</v>
      </c>
      <c r="M120" s="86" t="n">
        <v>0</v>
      </c>
      <c r="N120" s="86" t="n">
        <v>0</v>
      </c>
      <c r="O120" s="85" t="n">
        <f aca="false">K120+H120+E120</f>
        <v>0</v>
      </c>
      <c r="P120" s="87" t="n">
        <f aca="false">O120/(J120+G120+D120+1)</f>
        <v>0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28030</v>
      </c>
      <c r="B121" s="77" t="s">
        <v>17</v>
      </c>
      <c r="C121" s="85" t="n">
        <v>0</v>
      </c>
      <c r="D121" s="86" t="n">
        <v>27</v>
      </c>
      <c r="E121" s="86" t="n">
        <v>-27</v>
      </c>
      <c r="F121" s="85" t="n">
        <v>0</v>
      </c>
      <c r="G121" s="86" t="n">
        <v>25</v>
      </c>
      <c r="H121" s="86" t="n">
        <v>-25</v>
      </c>
      <c r="I121" s="85" t="n">
        <v>0</v>
      </c>
      <c r="J121" s="86" t="n">
        <v>28</v>
      </c>
      <c r="K121" s="86" t="n">
        <v>-28</v>
      </c>
      <c r="L121" s="85" t="n">
        <v>0</v>
      </c>
      <c r="M121" s="86" t="n">
        <v>18</v>
      </c>
      <c r="N121" s="86" t="n">
        <v>-18</v>
      </c>
      <c r="O121" s="85" t="n">
        <f aca="false">K121+H121+E121</f>
        <v>-80</v>
      </c>
      <c r="P121" s="87" t="n">
        <f aca="false">O121/(J121+G121+D121+1)</f>
        <v>-0.987654320987654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30511</v>
      </c>
      <c r="B122" s="77" t="s">
        <v>17</v>
      </c>
      <c r="C122" s="85" t="n">
        <v>100</v>
      </c>
      <c r="D122" s="86" t="n">
        <v>195</v>
      </c>
      <c r="E122" s="86" t="n">
        <v>-95</v>
      </c>
      <c r="F122" s="85" t="n">
        <v>320</v>
      </c>
      <c r="G122" s="86" t="n">
        <v>502</v>
      </c>
      <c r="H122" s="86" t="n">
        <v>-182</v>
      </c>
      <c r="I122" s="85" t="n">
        <v>180</v>
      </c>
      <c r="J122" s="86" t="n">
        <v>447</v>
      </c>
      <c r="K122" s="86" t="n">
        <v>-267</v>
      </c>
      <c r="L122" s="85" t="n">
        <v>140</v>
      </c>
      <c r="M122" s="86" t="n">
        <v>404</v>
      </c>
      <c r="N122" s="86" t="n">
        <v>-264</v>
      </c>
      <c r="O122" s="85" t="n">
        <f aca="false">K122+H122+E122</f>
        <v>-544</v>
      </c>
      <c r="P122" s="87" t="n">
        <f aca="false">O122/(J122+G122+D122+1)</f>
        <v>-0.475109170305677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30889</v>
      </c>
      <c r="B123" s="77" t="s">
        <v>17</v>
      </c>
      <c r="C123" s="85" t="n">
        <v>0</v>
      </c>
      <c r="D123" s="86" t="n">
        <v>64</v>
      </c>
      <c r="E123" s="86" t="n">
        <v>-64</v>
      </c>
      <c r="F123" s="85" t="n">
        <v>0</v>
      </c>
      <c r="G123" s="86" t="n">
        <v>64</v>
      </c>
      <c r="H123" s="86" t="n">
        <v>-64</v>
      </c>
      <c r="I123" s="85" t="n">
        <v>0</v>
      </c>
      <c r="J123" s="86" t="n">
        <v>64</v>
      </c>
      <c r="K123" s="86" t="n">
        <v>-64</v>
      </c>
      <c r="L123" s="85" t="n">
        <v>0</v>
      </c>
      <c r="M123" s="86" t="n">
        <v>64</v>
      </c>
      <c r="N123" s="86" t="n">
        <v>-64</v>
      </c>
      <c r="O123" s="85" t="n">
        <f aca="false">K123+H123+E123</f>
        <v>-192</v>
      </c>
      <c r="P123" s="87" t="n">
        <f aca="false">O123/(J123+G123+D123+1)</f>
        <v>-0.994818652849741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32594</v>
      </c>
      <c r="B124" s="77" t="s">
        <v>17</v>
      </c>
      <c r="C124" s="85" t="n">
        <v>0</v>
      </c>
      <c r="D124" s="86" t="n">
        <v>0</v>
      </c>
      <c r="E124" s="86" t="n">
        <v>0</v>
      </c>
      <c r="F124" s="85" t="n">
        <v>0</v>
      </c>
      <c r="G124" s="86" t="n">
        <v>0</v>
      </c>
      <c r="H124" s="86" t="n">
        <v>0</v>
      </c>
      <c r="I124" s="85" t="n">
        <v>0</v>
      </c>
      <c r="J124" s="86" t="n">
        <v>0</v>
      </c>
      <c r="K124" s="86" t="n">
        <v>0</v>
      </c>
      <c r="L124" s="85" t="n">
        <v>0</v>
      </c>
      <c r="M124" s="86" t="n">
        <v>0</v>
      </c>
      <c r="N124" s="86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33353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34866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35930</v>
      </c>
      <c r="B127" s="77" t="s">
        <v>17</v>
      </c>
      <c r="C127" s="85" t="n">
        <v>200</v>
      </c>
      <c r="D127" s="86" t="n">
        <v>498</v>
      </c>
      <c r="E127" s="86" t="n">
        <v>-298</v>
      </c>
      <c r="F127" s="85" t="n">
        <v>200</v>
      </c>
      <c r="G127" s="86" t="n">
        <v>545</v>
      </c>
      <c r="H127" s="86" t="n">
        <v>-345</v>
      </c>
      <c r="I127" s="85" t="n">
        <v>200</v>
      </c>
      <c r="J127" s="86" t="n">
        <v>336</v>
      </c>
      <c r="K127" s="86" t="n">
        <v>-136</v>
      </c>
      <c r="L127" s="85" t="n">
        <v>175</v>
      </c>
      <c r="M127" s="86" t="n">
        <v>10</v>
      </c>
      <c r="N127" s="86" t="n">
        <v>165</v>
      </c>
      <c r="O127" s="85" t="n">
        <f aca="false">K127+H127+E127</f>
        <v>-779</v>
      </c>
      <c r="P127" s="87" t="n">
        <f aca="false">O127/(J127+G127+D127+1)</f>
        <v>-0.564492753623188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40016</v>
      </c>
      <c r="B128" s="77" t="s">
        <v>17</v>
      </c>
      <c r="C128" s="85" t="n">
        <v>150</v>
      </c>
      <c r="D128" s="86" t="n">
        <v>105</v>
      </c>
      <c r="E128" s="86" t="n">
        <v>45</v>
      </c>
      <c r="F128" s="85" t="n">
        <v>150</v>
      </c>
      <c r="G128" s="86" t="n">
        <v>141</v>
      </c>
      <c r="H128" s="86" t="n">
        <v>9</v>
      </c>
      <c r="I128" s="85" t="n">
        <v>150</v>
      </c>
      <c r="J128" s="86" t="n">
        <v>23</v>
      </c>
      <c r="K128" s="86" t="n">
        <v>127</v>
      </c>
      <c r="L128" s="85" t="n">
        <v>0</v>
      </c>
      <c r="M128" s="86" t="n">
        <v>18</v>
      </c>
      <c r="N128" s="86" t="n">
        <v>-18</v>
      </c>
      <c r="O128" s="85" t="n">
        <f aca="false">K128+H128+E128</f>
        <v>181</v>
      </c>
      <c r="P128" s="87" t="n">
        <f aca="false">O128/(J128+G128+D128+1)</f>
        <v>0.67037037037037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X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40018</v>
      </c>
      <c r="B129" s="77" t="s">
        <v>17</v>
      </c>
      <c r="C129" s="85" t="n">
        <v>0</v>
      </c>
      <c r="D129" s="86" t="n">
        <v>956</v>
      </c>
      <c r="E129" s="86" t="n">
        <v>-956</v>
      </c>
      <c r="F129" s="85" t="n">
        <v>0</v>
      </c>
      <c r="G129" s="86" t="n">
        <v>944</v>
      </c>
      <c r="H129" s="86" t="n">
        <v>-944</v>
      </c>
      <c r="I129" s="85" t="n">
        <v>0</v>
      </c>
      <c r="J129" s="86" t="n">
        <v>985</v>
      </c>
      <c r="K129" s="86" t="n">
        <v>-985</v>
      </c>
      <c r="L129" s="85" t="n">
        <v>0</v>
      </c>
      <c r="M129" s="86" t="n">
        <v>990</v>
      </c>
      <c r="N129" s="86" t="n">
        <v>-990</v>
      </c>
      <c r="O129" s="85" t="n">
        <f aca="false">K129+H129+E129</f>
        <v>-2885</v>
      </c>
      <c r="P129" s="87" t="n">
        <f aca="false">O129/(J129+G129+D129+1)</f>
        <v>-0.9996534996535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47"/>
      <c r="B130" s="47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124"/>
      <c r="Q130" s="125"/>
      <c r="R130" s="126"/>
      <c r="S130" s="126"/>
    </row>
    <row r="131" customFormat="false" ht="17" hidden="false" customHeight="false" outlineLevel="0" collapsed="false">
      <c r="A131" s="97" t="s">
        <v>18</v>
      </c>
      <c r="B131" s="97"/>
      <c r="C131" s="17"/>
      <c r="D131" s="17"/>
      <c r="E131" s="17" t="n">
        <f aca="false">SUM(E10:E130)</f>
        <v>200380</v>
      </c>
      <c r="F131" s="17"/>
      <c r="G131" s="17"/>
      <c r="H131" s="17" t="n">
        <f aca="false">SUM(H10:H130)</f>
        <v>229170</v>
      </c>
      <c r="I131" s="17"/>
      <c r="J131" s="17"/>
      <c r="K131" s="17" t="n">
        <f aca="false">SUM(K10:K130)</f>
        <v>67510</v>
      </c>
      <c r="L131" s="17"/>
      <c r="M131" s="17" t="n">
        <f aca="false">SUM(M10:M130)</f>
        <v>1650006</v>
      </c>
      <c r="N131" s="17" t="n">
        <f aca="false">SUM(N10:N130)</f>
        <v>-103924</v>
      </c>
      <c r="O131" s="17"/>
      <c r="P131" s="98"/>
      <c r="Q131" s="97" t="n">
        <f aca="false">COUNTIF(Q10:Q130,"X")</f>
        <v>0</v>
      </c>
      <c r="R131" s="97" t="n">
        <f aca="false">COUNTIF(R10:R130,"X")</f>
        <v>10</v>
      </c>
      <c r="S131" s="97" t="n">
        <f aca="false">COUNTIF(S10:S130,"X")</f>
        <v>0</v>
      </c>
    </row>
    <row r="132" customFormat="false" ht="17" hidden="false" customHeight="false" outlineLevel="0" collapsed="false">
      <c r="N132" s="100" t="n">
        <f aca="false">N131/M131</f>
        <v>-0.0629840133914665</v>
      </c>
    </row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7" header="0.459722222222222" footer="0.340277777777778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5" activeCellId="0" sqref="B5 B5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40" min="23" style="49" width="7.85"/>
    <col collapsed="false" customWidth="true" hidden="false" outlineLevel="0" max="250" min="41" style="0" width="9.06"/>
  </cols>
  <sheetData>
    <row r="1" customFormat="false" ht="19.35" hidden="false" customHeight="false" outlineLevel="0" collapsed="false">
      <c r="A1" s="55" t="s">
        <v>0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37024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50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6"/>
      <c r="AM7" s="106"/>
      <c r="AN7" s="106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37021</v>
      </c>
      <c r="D8" s="69"/>
      <c r="E8" s="70" t="str">
        <f aca="false">TEXT(WEEKDAY(C8),"dddd")</f>
        <v>Thursday</v>
      </c>
      <c r="F8" s="68" t="n">
        <f aca="false">F9</f>
        <v>37022</v>
      </c>
      <c r="G8" s="69"/>
      <c r="H8" s="70" t="str">
        <f aca="false">TEXT(WEEKDAY(F8),"dddd")</f>
        <v>Friday</v>
      </c>
      <c r="I8" s="68" t="n">
        <f aca="false">I9</f>
        <v>37023</v>
      </c>
      <c r="J8" s="69"/>
      <c r="K8" s="70" t="str">
        <f aca="false">TEXT(WEEKDAY(I8),"dddd")</f>
        <v>Saturday</v>
      </c>
      <c r="L8" s="68" t="n">
        <f aca="false">L9</f>
        <v>37024</v>
      </c>
      <c r="M8" s="69"/>
      <c r="N8" s="70" t="str">
        <f aca="false">TEXT(WEEKDAY(L8),"dddd")</f>
        <v>Sunday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37021</v>
      </c>
      <c r="D9" s="111" t="n">
        <v>37021</v>
      </c>
      <c r="E9" s="111" t="n">
        <v>37021</v>
      </c>
      <c r="F9" s="112" t="n">
        <v>37022</v>
      </c>
      <c r="G9" s="111" t="n">
        <v>37022</v>
      </c>
      <c r="H9" s="111" t="n">
        <v>37022</v>
      </c>
      <c r="I9" s="112" t="n">
        <v>37023</v>
      </c>
      <c r="J9" s="111" t="n">
        <v>37023</v>
      </c>
      <c r="K9" s="111" t="n">
        <v>37023</v>
      </c>
      <c r="L9" s="112" t="n">
        <v>37024</v>
      </c>
      <c r="M9" s="111" t="n">
        <v>37024</v>
      </c>
      <c r="N9" s="111" t="n">
        <v>37024</v>
      </c>
      <c r="O9" s="85" t="n">
        <f aca="false">K9+H9+E9</f>
        <v>111066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350</v>
      </c>
      <c r="D10" s="86" t="n">
        <v>296</v>
      </c>
      <c r="E10" s="86" t="n">
        <v>54</v>
      </c>
      <c r="F10" s="85" t="n">
        <v>350</v>
      </c>
      <c r="G10" s="86" t="n">
        <v>299</v>
      </c>
      <c r="H10" s="86" t="n">
        <v>51</v>
      </c>
      <c r="I10" s="85" t="n">
        <v>0</v>
      </c>
      <c r="J10" s="86" t="n">
        <v>298</v>
      </c>
      <c r="K10" s="86" t="n">
        <v>-298</v>
      </c>
      <c r="L10" s="85" t="n">
        <v>0</v>
      </c>
      <c r="M10" s="86" t="n">
        <v>324</v>
      </c>
      <c r="N10" s="86" t="n">
        <v>-324</v>
      </c>
      <c r="O10" s="85" t="n">
        <f aca="false">K10+H10+E10</f>
        <v>-193</v>
      </c>
      <c r="P10" s="87" t="n">
        <f aca="false">O10/(J10+G10+D10+1)</f>
        <v>-0.215883668903803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731</v>
      </c>
      <c r="E11" s="86" t="n">
        <v>-31</v>
      </c>
      <c r="F11" s="85" t="n">
        <v>700</v>
      </c>
      <c r="G11" s="86" t="n">
        <v>763</v>
      </c>
      <c r="H11" s="86" t="n">
        <v>-63</v>
      </c>
      <c r="I11" s="85" t="n">
        <v>600</v>
      </c>
      <c r="J11" s="86" t="n">
        <v>714</v>
      </c>
      <c r="K11" s="86" t="n">
        <v>-114</v>
      </c>
      <c r="L11" s="85" t="n">
        <v>600</v>
      </c>
      <c r="M11" s="86" t="n">
        <v>791</v>
      </c>
      <c r="N11" s="86" t="n">
        <v>-191</v>
      </c>
      <c r="O11" s="85" t="n">
        <f aca="false">K11+H11+E11</f>
        <v>-208</v>
      </c>
      <c r="P11" s="87" t="n">
        <f aca="false">O11/(J11+G11+D11+1)</f>
        <v>-0.0941602535083748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111</v>
      </c>
      <c r="E12" s="86" t="n">
        <v>-11</v>
      </c>
      <c r="F12" s="85" t="n">
        <v>100</v>
      </c>
      <c r="G12" s="86" t="n">
        <v>109</v>
      </c>
      <c r="H12" s="86" t="n">
        <v>-9</v>
      </c>
      <c r="I12" s="85" t="n">
        <v>100</v>
      </c>
      <c r="J12" s="86" t="n">
        <v>107</v>
      </c>
      <c r="K12" s="86" t="n">
        <v>-7</v>
      </c>
      <c r="L12" s="85" t="n">
        <v>100</v>
      </c>
      <c r="M12" s="86" t="n">
        <v>124</v>
      </c>
      <c r="N12" s="86" t="n">
        <v>-24</v>
      </c>
      <c r="O12" s="85" t="n">
        <f aca="false">K12+H12+E12</f>
        <v>-27</v>
      </c>
      <c r="P12" s="87" t="n">
        <f aca="false">O12/(J12+G12+D12+1)</f>
        <v>-0.0823170731707317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1286</v>
      </c>
      <c r="D13" s="86" t="n">
        <v>1169</v>
      </c>
      <c r="E13" s="86" t="n">
        <v>117</v>
      </c>
      <c r="F13" s="85" t="n">
        <v>1150</v>
      </c>
      <c r="G13" s="86" t="n">
        <v>1217</v>
      </c>
      <c r="H13" s="86" t="n">
        <v>-67</v>
      </c>
      <c r="I13" s="85" t="n">
        <v>1150</v>
      </c>
      <c r="J13" s="86" t="n">
        <v>1185</v>
      </c>
      <c r="K13" s="86" t="n">
        <v>-35</v>
      </c>
      <c r="L13" s="85" t="n">
        <v>1150</v>
      </c>
      <c r="M13" s="86" t="n">
        <v>1335</v>
      </c>
      <c r="N13" s="86" t="n">
        <v>-185</v>
      </c>
      <c r="O13" s="85" t="n">
        <f aca="false">K13+H13+E13</f>
        <v>15</v>
      </c>
      <c r="P13" s="87" t="n">
        <f aca="false">O13/(J13+G13+D13+1)</f>
        <v>0.0041993281075028</v>
      </c>
      <c r="Q13" s="88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410</v>
      </c>
      <c r="D14" s="86" t="n">
        <v>487</v>
      </c>
      <c r="E14" s="86" t="n">
        <v>-77</v>
      </c>
      <c r="F14" s="85" t="n">
        <v>222</v>
      </c>
      <c r="G14" s="86" t="n">
        <v>485</v>
      </c>
      <c r="H14" s="86" t="n">
        <v>-263</v>
      </c>
      <c r="I14" s="85" t="n">
        <v>445</v>
      </c>
      <c r="J14" s="86" t="n">
        <v>481</v>
      </c>
      <c r="K14" s="86" t="n">
        <v>-36</v>
      </c>
      <c r="L14" s="85" t="n">
        <v>494</v>
      </c>
      <c r="M14" s="86" t="n">
        <v>504</v>
      </c>
      <c r="N14" s="86" t="n">
        <v>-10</v>
      </c>
      <c r="O14" s="85" t="n">
        <f aca="false">K14+H14+E14</f>
        <v>-376</v>
      </c>
      <c r="P14" s="87" t="n">
        <f aca="false">O14/(J14+G14+D14+1)</f>
        <v>-0.2585969738652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3662</v>
      </c>
      <c r="D15" s="86" t="n">
        <v>3056</v>
      </c>
      <c r="E15" s="86" t="n">
        <v>606</v>
      </c>
      <c r="F15" s="85" t="n">
        <v>3000</v>
      </c>
      <c r="G15" s="86" t="n">
        <v>3094</v>
      </c>
      <c r="H15" s="86" t="n">
        <v>-94</v>
      </c>
      <c r="I15" s="85" t="n">
        <v>3000</v>
      </c>
      <c r="J15" s="86" t="n">
        <v>3049</v>
      </c>
      <c r="K15" s="86" t="n">
        <v>-49</v>
      </c>
      <c r="L15" s="85" t="n">
        <v>3000</v>
      </c>
      <c r="M15" s="86" t="n">
        <v>3243</v>
      </c>
      <c r="N15" s="86" t="n">
        <v>-243</v>
      </c>
      <c r="O15" s="85" t="n">
        <f aca="false">K15+H15+E15</f>
        <v>463</v>
      </c>
      <c r="P15" s="87" t="n">
        <f aca="false">O15/(J15+G15+D15+1)</f>
        <v>0.0503260869565217</v>
      </c>
      <c r="Q15" s="8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 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5960</v>
      </c>
      <c r="E16" s="86" t="n">
        <v>40</v>
      </c>
      <c r="F16" s="85" t="n">
        <v>6000</v>
      </c>
      <c r="G16" s="86" t="n">
        <v>6012</v>
      </c>
      <c r="H16" s="86" t="n">
        <v>-12</v>
      </c>
      <c r="I16" s="85" t="n">
        <v>6000</v>
      </c>
      <c r="J16" s="86" t="n">
        <v>5920</v>
      </c>
      <c r="K16" s="86" t="n">
        <v>80</v>
      </c>
      <c r="L16" s="85" t="n">
        <v>6000</v>
      </c>
      <c r="M16" s="86" t="n">
        <v>6296</v>
      </c>
      <c r="N16" s="86" t="n">
        <v>-296</v>
      </c>
      <c r="O16" s="85" t="n">
        <f aca="false">K16+H16+E16</f>
        <v>108</v>
      </c>
      <c r="P16" s="87" t="n">
        <f aca="false">O16/(J16+G16+D16+1)</f>
        <v>0.00603587995305427</v>
      </c>
      <c r="Q16" s="88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260</v>
      </c>
      <c r="D17" s="86" t="n">
        <v>324</v>
      </c>
      <c r="E17" s="86" t="n">
        <v>-64</v>
      </c>
      <c r="F17" s="85" t="n">
        <v>0</v>
      </c>
      <c r="G17" s="86" t="n">
        <v>323</v>
      </c>
      <c r="H17" s="86" t="n">
        <v>-323</v>
      </c>
      <c r="I17" s="85" t="n">
        <v>0</v>
      </c>
      <c r="J17" s="86" t="n">
        <v>320</v>
      </c>
      <c r="K17" s="86" t="n">
        <v>-320</v>
      </c>
      <c r="L17" s="85" t="n">
        <v>0</v>
      </c>
      <c r="M17" s="86" t="n">
        <v>336</v>
      </c>
      <c r="N17" s="86" t="n">
        <v>-336</v>
      </c>
      <c r="O17" s="85" t="n">
        <f aca="false">K17+H17+E17</f>
        <v>-707</v>
      </c>
      <c r="P17" s="87" t="n">
        <f aca="false">O17/(J17+G17+D17+1)</f>
        <v>-0.730371900826446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4461</v>
      </c>
      <c r="D18" s="86" t="n">
        <v>3972</v>
      </c>
      <c r="E18" s="86" t="n">
        <v>489</v>
      </c>
      <c r="F18" s="85" t="n">
        <v>3703</v>
      </c>
      <c r="G18" s="86" t="n">
        <v>4012</v>
      </c>
      <c r="H18" s="86" t="n">
        <v>-309</v>
      </c>
      <c r="I18" s="85" t="n">
        <v>3832</v>
      </c>
      <c r="J18" s="86" t="n">
        <v>3973</v>
      </c>
      <c r="K18" s="86" t="n">
        <v>-141</v>
      </c>
      <c r="L18" s="85" t="n">
        <v>3976</v>
      </c>
      <c r="M18" s="86" t="n">
        <v>4180</v>
      </c>
      <c r="N18" s="86" t="n">
        <v>-204</v>
      </c>
      <c r="O18" s="85" t="n">
        <f aca="false">K18+H18+E18</f>
        <v>39</v>
      </c>
      <c r="P18" s="87" t="n">
        <f aca="false">O18/(J18+G18+D18+1)</f>
        <v>0.00326141495233317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5163</v>
      </c>
      <c r="D19" s="86" t="n">
        <v>4286</v>
      </c>
      <c r="E19" s="86" t="n">
        <v>877</v>
      </c>
      <c r="F19" s="85" t="n">
        <v>4300</v>
      </c>
      <c r="G19" s="86" t="n">
        <v>4425</v>
      </c>
      <c r="H19" s="86" t="n">
        <v>-125</v>
      </c>
      <c r="I19" s="85" t="n">
        <v>4100</v>
      </c>
      <c r="J19" s="86" t="n">
        <v>4277</v>
      </c>
      <c r="K19" s="86" t="n">
        <v>-177</v>
      </c>
      <c r="L19" s="85" t="n">
        <v>4300</v>
      </c>
      <c r="M19" s="86" t="n">
        <v>4964</v>
      </c>
      <c r="N19" s="86" t="n">
        <v>-664</v>
      </c>
      <c r="O19" s="85" t="n">
        <f aca="false">K19+H19+E19</f>
        <v>575</v>
      </c>
      <c r="P19" s="87" t="n">
        <f aca="false">O19/(J19+G19+D19+1)</f>
        <v>0.0442682269612749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475247</v>
      </c>
      <c r="D20" s="86" t="n">
        <v>423532</v>
      </c>
      <c r="E20" s="86" t="n">
        <v>51715</v>
      </c>
      <c r="F20" s="85" t="n">
        <v>448167</v>
      </c>
      <c r="G20" s="86" t="n">
        <v>441420</v>
      </c>
      <c r="H20" s="86" t="n">
        <v>6747</v>
      </c>
      <c r="I20" s="85" t="n">
        <v>416468</v>
      </c>
      <c r="J20" s="86" t="n">
        <v>424234</v>
      </c>
      <c r="K20" s="86" t="n">
        <v>-7766</v>
      </c>
      <c r="L20" s="85" t="n">
        <v>500906</v>
      </c>
      <c r="M20" s="86" t="n">
        <v>505269</v>
      </c>
      <c r="N20" s="86" t="n">
        <v>-4363</v>
      </c>
      <c r="O20" s="85" t="n">
        <f aca="false">K20+H20+E20</f>
        <v>50696</v>
      </c>
      <c r="P20" s="87" t="n">
        <f aca="false">O20/(J20+G20+D20+1)</f>
        <v>0.0393240080764078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X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1354</v>
      </c>
      <c r="E21" s="86" t="n">
        <v>332</v>
      </c>
      <c r="F21" s="85" t="n">
        <v>1686</v>
      </c>
      <c r="G21" s="86" t="n">
        <v>1367</v>
      </c>
      <c r="H21" s="86" t="n">
        <v>319</v>
      </c>
      <c r="I21" s="85" t="n">
        <v>1406</v>
      </c>
      <c r="J21" s="86" t="n">
        <v>1339</v>
      </c>
      <c r="K21" s="86" t="n">
        <v>67</v>
      </c>
      <c r="L21" s="85" t="n">
        <v>1471</v>
      </c>
      <c r="M21" s="86" t="n">
        <v>1471</v>
      </c>
      <c r="N21" s="86" t="n">
        <v>0</v>
      </c>
      <c r="O21" s="85" t="n">
        <f aca="false">K21+H21+E21</f>
        <v>718</v>
      </c>
      <c r="P21" s="87" t="n">
        <f aca="false">O21/(J21+G21+D21+1)</f>
        <v>0.176803742920463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X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340</v>
      </c>
      <c r="D22" s="86" t="n">
        <v>579</v>
      </c>
      <c r="E22" s="86" t="n">
        <v>-239</v>
      </c>
      <c r="F22" s="85" t="n">
        <v>332</v>
      </c>
      <c r="G22" s="86" t="n">
        <v>602</v>
      </c>
      <c r="H22" s="86" t="n">
        <v>-270</v>
      </c>
      <c r="I22" s="85" t="n">
        <v>340</v>
      </c>
      <c r="J22" s="86" t="n">
        <v>570</v>
      </c>
      <c r="K22" s="86" t="n">
        <v>-230</v>
      </c>
      <c r="L22" s="85" t="n">
        <v>340</v>
      </c>
      <c r="M22" s="86" t="n">
        <v>723</v>
      </c>
      <c r="N22" s="86" t="n">
        <v>-383</v>
      </c>
      <c r="O22" s="85" t="n">
        <f aca="false">K22+H22+E22</f>
        <v>-739</v>
      </c>
      <c r="P22" s="87" t="n">
        <f aca="false">O22/(J22+G22+D22+1)</f>
        <v>-0.421803652968037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 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400</v>
      </c>
      <c r="D23" s="86" t="n">
        <v>331</v>
      </c>
      <c r="E23" s="86" t="n">
        <v>69</v>
      </c>
      <c r="F23" s="85" t="n">
        <v>300</v>
      </c>
      <c r="G23" s="86" t="n">
        <v>326</v>
      </c>
      <c r="H23" s="86" t="n">
        <v>-26</v>
      </c>
      <c r="I23" s="85" t="n">
        <v>300</v>
      </c>
      <c r="J23" s="86" t="n">
        <v>317</v>
      </c>
      <c r="K23" s="86" t="n">
        <v>-17</v>
      </c>
      <c r="L23" s="85" t="n">
        <v>300</v>
      </c>
      <c r="M23" s="86" t="n">
        <v>372</v>
      </c>
      <c r="N23" s="86" t="n">
        <v>-72</v>
      </c>
      <c r="O23" s="85" t="n">
        <f aca="false">K23+H23+E23</f>
        <v>26</v>
      </c>
      <c r="P23" s="87" t="n">
        <f aca="false">O23/(J23+G23+D23+1)</f>
        <v>0.0266666666666667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48778</v>
      </c>
      <c r="D24" s="86" t="n">
        <v>44579</v>
      </c>
      <c r="E24" s="86" t="n">
        <v>4199</v>
      </c>
      <c r="F24" s="85" t="n">
        <v>56245</v>
      </c>
      <c r="G24" s="86" t="n">
        <v>42692</v>
      </c>
      <c r="H24" s="86" t="n">
        <v>13553</v>
      </c>
      <c r="I24" s="85" t="n">
        <v>34704</v>
      </c>
      <c r="J24" s="86" t="n">
        <v>35974</v>
      </c>
      <c r="K24" s="86" t="n">
        <v>-1270</v>
      </c>
      <c r="L24" s="85" t="n">
        <v>36540</v>
      </c>
      <c r="M24" s="86" t="n">
        <v>34474</v>
      </c>
      <c r="N24" s="86" t="n">
        <v>2066</v>
      </c>
      <c r="O24" s="85" t="n">
        <f aca="false">K24+H24+E24</f>
        <v>16482</v>
      </c>
      <c r="P24" s="87" t="n">
        <f aca="false">O24/(J24+G24+D24+1)</f>
        <v>0.13373253493014</v>
      </c>
      <c r="Q24" s="88"/>
      <c r="R24" s="89" t="s">
        <v>44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X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27735</v>
      </c>
      <c r="D25" s="86" t="n">
        <v>26624</v>
      </c>
      <c r="E25" s="86" t="n">
        <v>1111</v>
      </c>
      <c r="F25" s="85" t="n">
        <v>24918</v>
      </c>
      <c r="G25" s="86" t="n">
        <v>26344</v>
      </c>
      <c r="H25" s="86" t="n">
        <v>-1426</v>
      </c>
      <c r="I25" s="85" t="n">
        <v>24918</v>
      </c>
      <c r="J25" s="86" t="n">
        <v>25111</v>
      </c>
      <c r="K25" s="86" t="n">
        <v>-193</v>
      </c>
      <c r="L25" s="85" t="n">
        <v>24918</v>
      </c>
      <c r="M25" s="86" t="n">
        <v>25067</v>
      </c>
      <c r="N25" s="86" t="n">
        <v>-149</v>
      </c>
      <c r="O25" s="85" t="n">
        <f aca="false">K25+H25+E25</f>
        <v>-508</v>
      </c>
      <c r="P25" s="87" t="n">
        <f aca="false">O25/(J25+G25+D25+1)</f>
        <v>-0.00650614754098361</v>
      </c>
      <c r="Q25" s="118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149402</v>
      </c>
      <c r="D26" s="86" t="n">
        <v>145549</v>
      </c>
      <c r="E26" s="86" t="n">
        <v>3853</v>
      </c>
      <c r="F26" s="85" t="n">
        <v>209538</v>
      </c>
      <c r="G26" s="86" t="n">
        <v>148333</v>
      </c>
      <c r="H26" s="86" t="n">
        <v>61205</v>
      </c>
      <c r="I26" s="85" t="n">
        <v>116868</v>
      </c>
      <c r="J26" s="86" t="n">
        <v>120330</v>
      </c>
      <c r="K26" s="86" t="n">
        <v>-3462</v>
      </c>
      <c r="L26" s="85" t="n">
        <v>112319</v>
      </c>
      <c r="M26" s="86" t="n">
        <v>109321</v>
      </c>
      <c r="N26" s="86" t="n">
        <v>2998</v>
      </c>
      <c r="O26" s="85" t="n">
        <f aca="false">K26+H26+E26</f>
        <v>61596</v>
      </c>
      <c r="P26" s="87" t="n">
        <f aca="false">O26/(J26+G26+D26+1)</f>
        <v>0.148706100484533</v>
      </c>
      <c r="Q26" s="88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5046</v>
      </c>
      <c r="D27" s="86" t="n">
        <v>19123</v>
      </c>
      <c r="E27" s="86" t="n">
        <v>-14077</v>
      </c>
      <c r="F27" s="85" t="n">
        <v>12642</v>
      </c>
      <c r="G27" s="86" t="n">
        <v>18817</v>
      </c>
      <c r="H27" s="86" t="n">
        <v>-6175</v>
      </c>
      <c r="I27" s="85" t="n">
        <v>6778</v>
      </c>
      <c r="J27" s="86" t="n">
        <v>12623</v>
      </c>
      <c r="K27" s="86" t="n">
        <v>-5845</v>
      </c>
      <c r="L27" s="85" t="n">
        <v>8420</v>
      </c>
      <c r="M27" s="86" t="n">
        <v>11275</v>
      </c>
      <c r="N27" s="86" t="n">
        <v>-2855</v>
      </c>
      <c r="O27" s="85" t="n">
        <f aca="false">K27+H27+E27</f>
        <v>-26097</v>
      </c>
      <c r="P27" s="87" t="n">
        <f aca="false">O27/(J27+G27+D27+1)</f>
        <v>-0.516118186852306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92224</v>
      </c>
      <c r="D28" s="86" t="n">
        <v>92810</v>
      </c>
      <c r="E28" s="86" t="n">
        <v>-586</v>
      </c>
      <c r="F28" s="85" t="n">
        <v>106831</v>
      </c>
      <c r="G28" s="86" t="n">
        <v>95910</v>
      </c>
      <c r="H28" s="86" t="n">
        <v>10921</v>
      </c>
      <c r="I28" s="85" t="n">
        <v>50752</v>
      </c>
      <c r="J28" s="86" t="n">
        <v>83338</v>
      </c>
      <c r="K28" s="86" t="n">
        <v>-32586</v>
      </c>
      <c r="L28" s="85" t="n">
        <v>66672</v>
      </c>
      <c r="M28" s="86" t="n">
        <v>86491</v>
      </c>
      <c r="N28" s="86" t="n">
        <v>-19819</v>
      </c>
      <c r="O28" s="85" t="n">
        <f aca="false">K28+H28+E28</f>
        <v>-22251</v>
      </c>
      <c r="P28" s="87" t="n">
        <f aca="false">O28/(J28+G28+D28+1)</f>
        <v>-0.0817874064081688</v>
      </c>
      <c r="Q28" s="88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32000</v>
      </c>
      <c r="D29" s="86" t="n">
        <v>26115</v>
      </c>
      <c r="E29" s="86" t="n">
        <v>5885</v>
      </c>
      <c r="F29" s="85" t="n">
        <v>20000</v>
      </c>
      <c r="G29" s="86" t="n">
        <v>20006</v>
      </c>
      <c r="H29" s="86" t="n">
        <v>-6</v>
      </c>
      <c r="I29" s="85" t="n">
        <v>20000</v>
      </c>
      <c r="J29" s="86" t="n">
        <v>14049</v>
      </c>
      <c r="K29" s="86" t="n">
        <v>5951</v>
      </c>
      <c r="L29" s="85" t="n">
        <v>20000</v>
      </c>
      <c r="M29" s="86" t="n">
        <v>14049</v>
      </c>
      <c r="N29" s="86" t="n">
        <v>5951</v>
      </c>
      <c r="O29" s="85" t="n">
        <f aca="false">K29+H29+E29</f>
        <v>11830</v>
      </c>
      <c r="P29" s="87" t="n">
        <f aca="false">O29/(J29+G29+D29+1)</f>
        <v>0.196606338601652</v>
      </c>
      <c r="Q29" s="118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327212</v>
      </c>
      <c r="D30" s="86" t="n">
        <v>401486</v>
      </c>
      <c r="E30" s="86" t="n">
        <v>-74274</v>
      </c>
      <c r="F30" s="85" t="n">
        <v>303036</v>
      </c>
      <c r="G30" s="86" t="n">
        <v>289266</v>
      </c>
      <c r="H30" s="86" t="n">
        <v>13770</v>
      </c>
      <c r="I30" s="85" t="n">
        <v>273494</v>
      </c>
      <c r="J30" s="86" t="n">
        <v>277424</v>
      </c>
      <c r="K30" s="86" t="n">
        <v>-3930</v>
      </c>
      <c r="L30" s="85" t="n">
        <v>270600</v>
      </c>
      <c r="M30" s="86" t="n">
        <v>282716</v>
      </c>
      <c r="N30" s="86" t="n">
        <v>-12116</v>
      </c>
      <c r="O30" s="85" t="n">
        <f aca="false">K30+H30+E30</f>
        <v>-64434</v>
      </c>
      <c r="P30" s="87" t="n">
        <f aca="false">O30/(J30+G30+D30+1)</f>
        <v>-0.0665518804929264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57175</v>
      </c>
      <c r="D31" s="86" t="n">
        <v>30053</v>
      </c>
      <c r="E31" s="86" t="n">
        <v>27122</v>
      </c>
      <c r="F31" s="85" t="n">
        <v>40479</v>
      </c>
      <c r="G31" s="86" t="n">
        <v>29835</v>
      </c>
      <c r="H31" s="86" t="n">
        <v>10644</v>
      </c>
      <c r="I31" s="85" t="n">
        <v>13836</v>
      </c>
      <c r="J31" s="86" t="n">
        <v>26842</v>
      </c>
      <c r="K31" s="86" t="n">
        <v>-13006</v>
      </c>
      <c r="L31" s="85" t="n">
        <v>13836</v>
      </c>
      <c r="M31" s="86" t="n">
        <v>25272</v>
      </c>
      <c r="N31" s="86" t="n">
        <v>-11436</v>
      </c>
      <c r="O31" s="85" t="n">
        <f aca="false">K31+H31+E31</f>
        <v>24760</v>
      </c>
      <c r="P31" s="87" t="n">
        <f aca="false">O31/(J31+G31+D31+1)</f>
        <v>0.285480393400284</v>
      </c>
      <c r="Q31" s="88"/>
      <c r="R31" s="89" t="s">
        <v>44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X</v>
      </c>
      <c r="U31" s="116" t="str">
        <f aca="false">IF($C$4="High Inventory",IF(AND($O31&gt;=0,$P31&gt;=Summary!$C$150),"X"," "),IF(AND($O31&lt;=0,$P31&lt;=-Summary!$C$150),"X"," "))</f>
        <v>X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19000</v>
      </c>
      <c r="D32" s="86" t="n">
        <v>13401</v>
      </c>
      <c r="E32" s="86" t="n">
        <v>5599</v>
      </c>
      <c r="F32" s="85" t="n">
        <v>19000</v>
      </c>
      <c r="G32" s="86" t="n">
        <v>12957</v>
      </c>
      <c r="H32" s="86" t="n">
        <v>6043</v>
      </c>
      <c r="I32" s="85" t="n">
        <v>17000</v>
      </c>
      <c r="J32" s="86" t="n">
        <v>19000</v>
      </c>
      <c r="K32" s="86" t="n">
        <v>-2000</v>
      </c>
      <c r="L32" s="85" t="n">
        <v>17000</v>
      </c>
      <c r="M32" s="86" t="n">
        <v>18838</v>
      </c>
      <c r="N32" s="86" t="n">
        <v>-1838</v>
      </c>
      <c r="O32" s="85" t="n">
        <f aca="false">K32+H32+E32</f>
        <v>9642</v>
      </c>
      <c r="P32" s="87" t="n">
        <f aca="false">O32/(J32+G32+D32+1)</f>
        <v>0.212570823871778</v>
      </c>
      <c r="Q32" s="88"/>
      <c r="R32" s="89" t="s">
        <v>44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X</v>
      </c>
      <c r="U32" s="116" t="str">
        <f aca="false">IF($C$4="High Inventory",IF(AND($O32&gt;=0,$P32&gt;=Summary!$C$150),"X"," "),IF(AND($O32&lt;=0,$P32&lt;=-Summary!$C$150),"X"," "))</f>
        <v>X</v>
      </c>
      <c r="V32" s="0" t="str">
        <f aca="false">IF(S32="X",L32-I32," ")</f>
        <v> </v>
      </c>
    </row>
    <row r="33" customFormat="false" ht="17" hidden="false" customHeight="false" outlineLevel="0" collapsed="false">
      <c r="A33" s="131" t="n">
        <v>2280</v>
      </c>
      <c r="B33" s="132" t="s">
        <v>16</v>
      </c>
      <c r="C33" s="133" t="n">
        <v>11728</v>
      </c>
      <c r="D33" s="134" t="n">
        <v>10966</v>
      </c>
      <c r="E33" s="134" t="n">
        <v>762</v>
      </c>
      <c r="F33" s="133" t="n">
        <v>11155</v>
      </c>
      <c r="G33" s="134" t="n">
        <v>10645</v>
      </c>
      <c r="H33" s="134" t="n">
        <v>510</v>
      </c>
      <c r="I33" s="133" t="n">
        <v>7828</v>
      </c>
      <c r="J33" s="134" t="n">
        <v>6438</v>
      </c>
      <c r="K33" s="134" t="n">
        <v>1390</v>
      </c>
      <c r="L33" s="133" t="n">
        <v>11728</v>
      </c>
      <c r="M33" s="134" t="n">
        <v>7007</v>
      </c>
      <c r="N33" s="134" t="n">
        <v>4721</v>
      </c>
      <c r="O33" s="85" t="n">
        <f aca="false">K33+H33+E33</f>
        <v>2662</v>
      </c>
      <c r="P33" s="87" t="n">
        <f aca="false">O33/(J33+G33+D33+1)</f>
        <v>0.0949019607843137</v>
      </c>
      <c r="Q33" s="88"/>
      <c r="R33" s="89" t="s">
        <v>15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 </v>
      </c>
      <c r="U33" s="116" t="str">
        <f aca="false">IF($C$4="High Inventory",IF(AND($O33&gt;=0,$P33&gt;=Summary!$C$150),"X"," "),IF(AND($O33&lt;=0,$P33&lt;=-Summary!$C$150),"X"," "))</f>
        <v> 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55137</v>
      </c>
      <c r="D34" s="86" t="n">
        <v>53345</v>
      </c>
      <c r="E34" s="86" t="n">
        <v>1792</v>
      </c>
      <c r="F34" s="85" t="n">
        <v>56718</v>
      </c>
      <c r="G34" s="86" t="n">
        <v>53594</v>
      </c>
      <c r="H34" s="86" t="n">
        <v>3124</v>
      </c>
      <c r="I34" s="85" t="n">
        <v>41733</v>
      </c>
      <c r="J34" s="86" t="n">
        <v>49831</v>
      </c>
      <c r="K34" s="86" t="n">
        <v>-8098</v>
      </c>
      <c r="L34" s="85" t="n">
        <v>41724</v>
      </c>
      <c r="M34" s="86" t="n">
        <v>42922</v>
      </c>
      <c r="N34" s="86" t="n">
        <v>-1198</v>
      </c>
      <c r="O34" s="85" t="n">
        <f aca="false">K34+H34+E34</f>
        <v>-3182</v>
      </c>
      <c r="P34" s="87" t="n">
        <f aca="false">O34/(J34+G34+D34+1)</f>
        <v>-0.0202971212788079</v>
      </c>
      <c r="Q34" s="88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 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45955</v>
      </c>
      <c r="D35" s="86" t="n">
        <v>32416</v>
      </c>
      <c r="E35" s="86" t="n">
        <v>13539</v>
      </c>
      <c r="F35" s="85" t="n">
        <v>21491</v>
      </c>
      <c r="G35" s="86" t="n">
        <v>31289</v>
      </c>
      <c r="H35" s="86" t="n">
        <v>-9798</v>
      </c>
      <c r="I35" s="85" t="n">
        <v>36487</v>
      </c>
      <c r="J35" s="86" t="n">
        <v>23454</v>
      </c>
      <c r="K35" s="86" t="n">
        <v>13033</v>
      </c>
      <c r="L35" s="85" t="n">
        <v>36487</v>
      </c>
      <c r="M35" s="86" t="n">
        <v>22368</v>
      </c>
      <c r="N35" s="86" t="n">
        <v>14119</v>
      </c>
      <c r="O35" s="85" t="n">
        <f aca="false">K35+H35+E35</f>
        <v>16774</v>
      </c>
      <c r="P35" s="87" t="n">
        <f aca="false">O35/(J35+G35+D35+1)</f>
        <v>0.192450665442864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8095</v>
      </c>
      <c r="E36" s="86" t="n">
        <v>-8095</v>
      </c>
      <c r="F36" s="85" t="n">
        <v>0</v>
      </c>
      <c r="G36" s="86" t="n">
        <v>8123</v>
      </c>
      <c r="H36" s="86" t="n">
        <v>-8123</v>
      </c>
      <c r="I36" s="85" t="n">
        <v>0</v>
      </c>
      <c r="J36" s="86" t="n">
        <v>6405</v>
      </c>
      <c r="K36" s="86" t="n">
        <v>-6405</v>
      </c>
      <c r="L36" s="85" t="n">
        <v>0</v>
      </c>
      <c r="M36" s="86" t="n">
        <v>1041</v>
      </c>
      <c r="N36" s="86" t="n">
        <v>-1041</v>
      </c>
      <c r="O36" s="85" t="n">
        <f aca="false">K36+H36+E36</f>
        <v>-22623</v>
      </c>
      <c r="P36" s="87" t="n">
        <f aca="false">O36/(J36+G36+D36+1)</f>
        <v>-0.999955799151344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352</v>
      </c>
      <c r="D37" s="86" t="n">
        <v>389</v>
      </c>
      <c r="E37" s="86" t="n">
        <v>-37</v>
      </c>
      <c r="F37" s="85" t="n">
        <v>292</v>
      </c>
      <c r="G37" s="86" t="n">
        <v>391</v>
      </c>
      <c r="H37" s="86" t="n">
        <v>-99</v>
      </c>
      <c r="I37" s="85" t="n">
        <v>298</v>
      </c>
      <c r="J37" s="86" t="n">
        <v>390</v>
      </c>
      <c r="K37" s="86" t="n">
        <v>-92</v>
      </c>
      <c r="L37" s="85" t="n">
        <v>202</v>
      </c>
      <c r="M37" s="86" t="n">
        <v>214</v>
      </c>
      <c r="N37" s="86" t="n">
        <v>-12</v>
      </c>
      <c r="O37" s="85" t="n">
        <f aca="false">K37+H37+E37</f>
        <v>-228</v>
      </c>
      <c r="P37" s="87" t="n">
        <f aca="false">O37/(J37+G37+D37+1)</f>
        <v>-0.194705380017079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0</v>
      </c>
      <c r="D38" s="86" t="n">
        <v>18127</v>
      </c>
      <c r="E38" s="86" t="n">
        <v>-18127</v>
      </c>
      <c r="F38" s="85" t="n">
        <v>26877</v>
      </c>
      <c r="G38" s="86" t="n">
        <v>17029</v>
      </c>
      <c r="H38" s="86" t="n">
        <v>9848</v>
      </c>
      <c r="I38" s="85" t="n">
        <v>16875</v>
      </c>
      <c r="J38" s="86" t="n">
        <v>17386</v>
      </c>
      <c r="K38" s="86" t="n">
        <v>-511</v>
      </c>
      <c r="L38" s="85" t="n">
        <v>16877</v>
      </c>
      <c r="M38" s="86" t="n">
        <v>17953</v>
      </c>
      <c r="N38" s="86" t="n">
        <v>-1076</v>
      </c>
      <c r="O38" s="85" t="n">
        <f aca="false">K38+H38+E38</f>
        <v>-8790</v>
      </c>
      <c r="P38" s="87" t="n">
        <f aca="false">O38/(J38+G38+D38+1)</f>
        <v>-0.16729155168148</v>
      </c>
      <c r="Q38" s="88"/>
      <c r="R38" s="89" t="s">
        <v>15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 </v>
      </c>
      <c r="U38" s="116" t="str">
        <f aca="false">IF($C$4="High Inventory",IF(AND($O38&gt;=0,$P38&gt;=Summary!$C$150),"X"," "),IF(AND($O38&lt;=0,$P38&lt;=-Summary!$C$150),"X"," "))</f>
        <v> 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19467</v>
      </c>
      <c r="D39" s="86" t="n">
        <v>3808</v>
      </c>
      <c r="E39" s="86" t="n">
        <v>15659</v>
      </c>
      <c r="F39" s="85" t="n">
        <v>0</v>
      </c>
      <c r="G39" s="86" t="n">
        <v>1124</v>
      </c>
      <c r="H39" s="86" t="n">
        <v>-1124</v>
      </c>
      <c r="I39" s="85" t="n">
        <v>2571</v>
      </c>
      <c r="J39" s="86" t="n">
        <v>11749</v>
      </c>
      <c r="K39" s="86" t="n">
        <v>-9178</v>
      </c>
      <c r="L39" s="85" t="n">
        <v>12393</v>
      </c>
      <c r="M39" s="86" t="n">
        <v>28098</v>
      </c>
      <c r="N39" s="86" t="n">
        <v>-15705</v>
      </c>
      <c r="O39" s="85" t="n">
        <f aca="false">K39+H39+E39</f>
        <v>5357</v>
      </c>
      <c r="P39" s="87" t="n">
        <f aca="false">O39/(J39+G39+D39+1)</f>
        <v>0.321124565399832</v>
      </c>
      <c r="Q39" s="88"/>
      <c r="R39" s="89" t="s">
        <v>44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X</v>
      </c>
      <c r="U39" s="116" t="str">
        <f aca="false">IF($C$4="High Inventory",IF(AND($O39&gt;=0,$P39&gt;=Summary!$C$150),"X"," "),IF(AND($O39&lt;=0,$P39&lt;=-Summary!$C$150),"X"," "))</f>
        <v>X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6746</v>
      </c>
      <c r="D40" s="86" t="n">
        <v>6210</v>
      </c>
      <c r="E40" s="86" t="n">
        <v>536</v>
      </c>
      <c r="F40" s="85" t="n">
        <v>6159</v>
      </c>
      <c r="G40" s="86" t="n">
        <v>6134</v>
      </c>
      <c r="H40" s="86" t="n">
        <v>25</v>
      </c>
      <c r="I40" s="85" t="n">
        <v>5801</v>
      </c>
      <c r="J40" s="86" t="n">
        <v>6114</v>
      </c>
      <c r="K40" s="86" t="n">
        <v>-313</v>
      </c>
      <c r="L40" s="85" t="n">
        <v>5836</v>
      </c>
      <c r="M40" s="86" t="n">
        <v>5969</v>
      </c>
      <c r="N40" s="86" t="n">
        <v>-133</v>
      </c>
      <c r="O40" s="85" t="n">
        <f aca="false">K40+H40+E40</f>
        <v>248</v>
      </c>
      <c r="P40" s="87" t="n">
        <f aca="false">O40/(J40+G40+D40+1)</f>
        <v>0.0134351806706756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475569</v>
      </c>
      <c r="D41" s="86" t="n">
        <v>254480</v>
      </c>
      <c r="E41" s="86" t="n">
        <v>221089</v>
      </c>
      <c r="F41" s="85" t="n">
        <v>257483</v>
      </c>
      <c r="G41" s="86" t="n">
        <v>244457</v>
      </c>
      <c r="H41" s="86" t="n">
        <v>13026</v>
      </c>
      <c r="I41" s="85" t="n">
        <v>256040</v>
      </c>
      <c r="J41" s="86" t="n">
        <v>263669</v>
      </c>
      <c r="K41" s="86" t="n">
        <v>-7629</v>
      </c>
      <c r="L41" s="85" t="n">
        <v>283443</v>
      </c>
      <c r="M41" s="86" t="n">
        <v>290406</v>
      </c>
      <c r="N41" s="86" t="n">
        <v>-6963</v>
      </c>
      <c r="O41" s="85" t="n">
        <f aca="false">K41+H41+E41</f>
        <v>226486</v>
      </c>
      <c r="P41" s="87" t="n">
        <f aca="false">O41/(J41+G41+D41+1)</f>
        <v>0.296989143818507</v>
      </c>
      <c r="Q41" s="88"/>
      <c r="R41" s="89" t="s">
        <v>44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X</v>
      </c>
      <c r="U41" s="116" t="str">
        <f aca="false">IF($C$4="High Inventory",IF(AND($O41&gt;=0,$P41&gt;=Summary!$C$150),"X"," "),IF(AND($O41&lt;=0,$P41&lt;=-Summary!$C$150),"X"," "))</f>
        <v>X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441</v>
      </c>
      <c r="E42" s="86" t="n">
        <v>9</v>
      </c>
      <c r="F42" s="85" t="n">
        <v>450</v>
      </c>
      <c r="G42" s="86" t="n">
        <v>437</v>
      </c>
      <c r="H42" s="86" t="n">
        <v>13</v>
      </c>
      <c r="I42" s="85" t="n">
        <v>450</v>
      </c>
      <c r="J42" s="86" t="n">
        <v>460</v>
      </c>
      <c r="K42" s="86" t="n">
        <v>-10</v>
      </c>
      <c r="L42" s="85" t="n">
        <v>450</v>
      </c>
      <c r="M42" s="86" t="n">
        <v>453</v>
      </c>
      <c r="N42" s="86" t="n">
        <v>-3</v>
      </c>
      <c r="O42" s="85" t="n">
        <f aca="false">K42+H42+E42</f>
        <v>12</v>
      </c>
      <c r="P42" s="87" t="n">
        <f aca="false">O42/(J42+G42+D42+1)</f>
        <v>0.00896191187453323</v>
      </c>
      <c r="Q42" s="88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10977</v>
      </c>
      <c r="E43" s="86" t="n">
        <v>23</v>
      </c>
      <c r="F43" s="85" t="n">
        <v>11000</v>
      </c>
      <c r="G43" s="86" t="n">
        <v>10816</v>
      </c>
      <c r="H43" s="86" t="n">
        <v>184</v>
      </c>
      <c r="I43" s="85" t="n">
        <v>11000</v>
      </c>
      <c r="J43" s="86" t="n">
        <v>11353</v>
      </c>
      <c r="K43" s="86" t="n">
        <v>-353</v>
      </c>
      <c r="L43" s="85" t="n">
        <v>11000</v>
      </c>
      <c r="M43" s="86" t="n">
        <v>11316</v>
      </c>
      <c r="N43" s="86" t="n">
        <v>-316</v>
      </c>
      <c r="O43" s="85" t="n">
        <f aca="false">K43+H43+E43</f>
        <v>-146</v>
      </c>
      <c r="P43" s="87" t="n">
        <f aca="false">O43/(J43+G43+D43+1)</f>
        <v>-0.0044046218360636</v>
      </c>
      <c r="Q43" s="88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5436</v>
      </c>
      <c r="D44" s="86" t="n">
        <v>4770</v>
      </c>
      <c r="E44" s="86" t="n">
        <v>666</v>
      </c>
      <c r="F44" s="85" t="n">
        <v>5386</v>
      </c>
      <c r="G44" s="86" t="n">
        <v>4476</v>
      </c>
      <c r="H44" s="86" t="n">
        <v>910</v>
      </c>
      <c r="I44" s="85" t="n">
        <v>5633</v>
      </c>
      <c r="J44" s="86" t="n">
        <v>3673</v>
      </c>
      <c r="K44" s="86" t="n">
        <v>1960</v>
      </c>
      <c r="L44" s="85" t="n">
        <v>5330</v>
      </c>
      <c r="M44" s="86" t="n">
        <v>3755</v>
      </c>
      <c r="N44" s="86" t="n">
        <v>1575</v>
      </c>
      <c r="O44" s="85" t="n">
        <f aca="false">K44+H44+E44</f>
        <v>3536</v>
      </c>
      <c r="P44" s="87" t="n">
        <f aca="false">O44/(J44+G44+D44+1)</f>
        <v>0.273684210526316</v>
      </c>
      <c r="Q44" s="88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80489</v>
      </c>
      <c r="D45" s="86" t="n">
        <v>61330</v>
      </c>
      <c r="E45" s="86" t="n">
        <v>19159</v>
      </c>
      <c r="F45" s="85" t="n">
        <v>59629</v>
      </c>
      <c r="G45" s="86" t="n">
        <v>60913</v>
      </c>
      <c r="H45" s="86" t="n">
        <v>-1284</v>
      </c>
      <c r="I45" s="85" t="n">
        <v>59638</v>
      </c>
      <c r="J45" s="86" t="n">
        <v>60371</v>
      </c>
      <c r="K45" s="86" t="n">
        <v>-733</v>
      </c>
      <c r="L45" s="85" t="n">
        <v>59479</v>
      </c>
      <c r="M45" s="86" t="n">
        <v>60757</v>
      </c>
      <c r="N45" s="86" t="n">
        <v>-1278</v>
      </c>
      <c r="O45" s="85" t="n">
        <f aca="false">K45+H45+E45</f>
        <v>17142</v>
      </c>
      <c r="P45" s="87" t="n">
        <f aca="false">O45/(J45+G45+D45+1)</f>
        <v>0.0938696164061003</v>
      </c>
      <c r="Q45" s="88"/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X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0</v>
      </c>
      <c r="D46" s="86" t="n">
        <v>241</v>
      </c>
      <c r="E46" s="86" t="n">
        <v>-241</v>
      </c>
      <c r="F46" s="85" t="n">
        <v>0</v>
      </c>
      <c r="G46" s="86" t="n">
        <v>244</v>
      </c>
      <c r="H46" s="86" t="n">
        <v>-244</v>
      </c>
      <c r="I46" s="85" t="n">
        <v>0</v>
      </c>
      <c r="J46" s="86" t="n">
        <v>250</v>
      </c>
      <c r="K46" s="86" t="n">
        <v>-250</v>
      </c>
      <c r="L46" s="85" t="n">
        <v>0</v>
      </c>
      <c r="M46" s="86" t="n">
        <v>244</v>
      </c>
      <c r="N46" s="86" t="n">
        <v>-244</v>
      </c>
      <c r="O46" s="85" t="n">
        <f aca="false">K46+H46+E46</f>
        <v>-735</v>
      </c>
      <c r="P46" s="87" t="n">
        <f aca="false">O46/(J46+G46+D46+1)</f>
        <v>-0.998641304347826</v>
      </c>
      <c r="Q46" s="88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4040</v>
      </c>
      <c r="D47" s="86" t="n">
        <v>5553</v>
      </c>
      <c r="E47" s="86" t="n">
        <v>-1513</v>
      </c>
      <c r="F47" s="85" t="n">
        <v>4747</v>
      </c>
      <c r="G47" s="86" t="n">
        <v>6157</v>
      </c>
      <c r="H47" s="86" t="n">
        <v>-1410</v>
      </c>
      <c r="I47" s="85" t="n">
        <v>5397</v>
      </c>
      <c r="J47" s="86" t="n">
        <v>0</v>
      </c>
      <c r="K47" s="86" t="n">
        <v>5397</v>
      </c>
      <c r="L47" s="85" t="n">
        <v>3422</v>
      </c>
      <c r="M47" s="86" t="n">
        <v>0</v>
      </c>
      <c r="N47" s="86" t="n">
        <v>3422</v>
      </c>
      <c r="O47" s="85" t="n">
        <f aca="false">K47+H47+E47</f>
        <v>2474</v>
      </c>
      <c r="P47" s="87" t="n">
        <f aca="false">O47/(J47+G47+D47+1)</f>
        <v>0.211254376227478</v>
      </c>
      <c r="Q47" s="88"/>
      <c r="R47" s="89" t="s">
        <v>15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 </v>
      </c>
      <c r="U47" s="116" t="str">
        <f aca="false">IF($C$4="High Inventory",IF(AND($O47&gt;=0,$P47&gt;=Summary!$C$150),"X"," "),IF(AND($O47&lt;=0,$P47&lt;=-Summary!$C$150),"X"," "))</f>
        <v>X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10</v>
      </c>
      <c r="E53" s="86" t="n">
        <v>-10</v>
      </c>
      <c r="F53" s="85" t="n">
        <v>0</v>
      </c>
      <c r="G53" s="86" t="n">
        <v>10</v>
      </c>
      <c r="H53" s="86" t="n">
        <v>-10</v>
      </c>
      <c r="I53" s="85" t="n">
        <v>0</v>
      </c>
      <c r="J53" s="86" t="n">
        <v>10</v>
      </c>
      <c r="K53" s="86" t="n">
        <v>-10</v>
      </c>
      <c r="L53" s="85" t="n">
        <v>0</v>
      </c>
      <c r="M53" s="86" t="n">
        <v>11</v>
      </c>
      <c r="N53" s="86" t="n">
        <v>-11</v>
      </c>
      <c r="O53" s="85" t="n">
        <f aca="false">K53+H53+E53</f>
        <v>-30</v>
      </c>
      <c r="P53" s="87" t="n">
        <f aca="false">O53/(J53+G53+D53+1)</f>
        <v>-0.967741935483871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5</v>
      </c>
      <c r="E55" s="86" t="n">
        <v>-5</v>
      </c>
      <c r="F55" s="85" t="n">
        <v>0</v>
      </c>
      <c r="G55" s="86" t="n">
        <v>6</v>
      </c>
      <c r="H55" s="86" t="n">
        <v>-6</v>
      </c>
      <c r="I55" s="85" t="n">
        <v>0</v>
      </c>
      <c r="J55" s="86" t="n">
        <v>5</v>
      </c>
      <c r="K55" s="86" t="n">
        <v>-5</v>
      </c>
      <c r="L55" s="85" t="n">
        <v>0</v>
      </c>
      <c r="M55" s="86" t="n">
        <v>6</v>
      </c>
      <c r="N55" s="86" t="n">
        <v>-6</v>
      </c>
      <c r="O55" s="85" t="n">
        <f aca="false">K55+H55+E55</f>
        <v>-16</v>
      </c>
      <c r="P55" s="87" t="n">
        <f aca="false">O55/(J55+G55+D55+1)</f>
        <v>-0.941176470588235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1</v>
      </c>
      <c r="E56" s="86" t="n">
        <v>-1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1</v>
      </c>
      <c r="N56" s="86" t="n">
        <v>-1</v>
      </c>
      <c r="O56" s="85" t="n">
        <f aca="false">K56+H56+E56</f>
        <v>-3</v>
      </c>
      <c r="P56" s="87" t="n">
        <f aca="false">O56/(J56+G56+D56+1)</f>
        <v>-0.75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207</v>
      </c>
      <c r="E58" s="86" t="n">
        <v>-207</v>
      </c>
      <c r="F58" s="85" t="n">
        <v>0</v>
      </c>
      <c r="G58" s="86" t="n">
        <v>202</v>
      </c>
      <c r="H58" s="86" t="n">
        <v>-202</v>
      </c>
      <c r="I58" s="85" t="n">
        <v>0</v>
      </c>
      <c r="J58" s="86" t="n">
        <v>38</v>
      </c>
      <c r="K58" s="86" t="n">
        <v>-38</v>
      </c>
      <c r="L58" s="85" t="n">
        <v>0</v>
      </c>
      <c r="M58" s="86" t="n">
        <v>0</v>
      </c>
      <c r="N58" s="86" t="n">
        <v>0</v>
      </c>
      <c r="O58" s="85" t="n">
        <f aca="false">K58+H58+E58</f>
        <v>-447</v>
      </c>
      <c r="P58" s="87" t="n">
        <f aca="false">O58/(J58+G58+D58+1)</f>
        <v>-0.997767857142857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171</v>
      </c>
      <c r="E61" s="86" t="n">
        <v>-171</v>
      </c>
      <c r="F61" s="85" t="n">
        <v>0</v>
      </c>
      <c r="G61" s="86" t="n">
        <v>222</v>
      </c>
      <c r="H61" s="86" t="n">
        <v>-222</v>
      </c>
      <c r="I61" s="85" t="n">
        <v>0</v>
      </c>
      <c r="J61" s="86" t="n">
        <v>8</v>
      </c>
      <c r="K61" s="86" t="n">
        <v>-8</v>
      </c>
      <c r="L61" s="85" t="n">
        <v>0</v>
      </c>
      <c r="M61" s="86" t="n">
        <v>1</v>
      </c>
      <c r="N61" s="86" t="n">
        <v>-1</v>
      </c>
      <c r="O61" s="85" t="n">
        <f aca="false">K61+H61+E61</f>
        <v>-401</v>
      </c>
      <c r="P61" s="87" t="n">
        <f aca="false">O61/(J61+G61+D61+1)</f>
        <v>-0.997512437810945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19</v>
      </c>
      <c r="E64" s="86" t="n">
        <v>-19</v>
      </c>
      <c r="F64" s="85" t="n">
        <v>0</v>
      </c>
      <c r="G64" s="86" t="n">
        <v>322</v>
      </c>
      <c r="H64" s="86" t="n">
        <v>-322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0</v>
      </c>
      <c r="N64" s="86" t="n">
        <v>0</v>
      </c>
      <c r="O64" s="85" t="n">
        <f aca="false">K64+H64+E64</f>
        <v>-341</v>
      </c>
      <c r="P64" s="87" t="n">
        <f aca="false">O64/(J64+G64+D64+1)</f>
        <v>-0.997076023391813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0</v>
      </c>
      <c r="N65" s="86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12434</v>
      </c>
      <c r="D66" s="86" t="n">
        <v>11908</v>
      </c>
      <c r="E66" s="86" t="n">
        <v>526</v>
      </c>
      <c r="F66" s="85" t="n">
        <v>12434</v>
      </c>
      <c r="G66" s="86" t="n">
        <v>13165</v>
      </c>
      <c r="H66" s="86" t="n">
        <v>-731</v>
      </c>
      <c r="I66" s="85" t="n">
        <v>12434</v>
      </c>
      <c r="J66" s="86" t="n">
        <v>13275</v>
      </c>
      <c r="K66" s="86" t="n">
        <v>-841</v>
      </c>
      <c r="L66" s="85" t="n">
        <v>12434</v>
      </c>
      <c r="M66" s="86" t="n">
        <v>13502</v>
      </c>
      <c r="N66" s="86" t="n">
        <v>-1068</v>
      </c>
      <c r="O66" s="85" t="n">
        <f aca="false">K66+H66+E66</f>
        <v>-1046</v>
      </c>
      <c r="P66" s="87" t="n">
        <f aca="false">O66/(J66+G66+D66+1)</f>
        <v>-0.0272758090171843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0</v>
      </c>
      <c r="N71" s="86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600</v>
      </c>
      <c r="D72" s="86" t="n">
        <v>464</v>
      </c>
      <c r="E72" s="86" t="n">
        <v>136</v>
      </c>
      <c r="F72" s="85" t="n">
        <v>600</v>
      </c>
      <c r="G72" s="86" t="n">
        <v>4</v>
      </c>
      <c r="H72" s="86" t="n">
        <v>596</v>
      </c>
      <c r="I72" s="85" t="n">
        <v>0</v>
      </c>
      <c r="J72" s="86" t="n">
        <v>0</v>
      </c>
      <c r="K72" s="86" t="n">
        <v>0</v>
      </c>
      <c r="L72" s="85" t="n">
        <v>0</v>
      </c>
      <c r="M72" s="86" t="n">
        <v>0</v>
      </c>
      <c r="N72" s="86" t="n">
        <v>0</v>
      </c>
      <c r="O72" s="85" t="n">
        <f aca="false">K72+H72+E72</f>
        <v>732</v>
      </c>
      <c r="P72" s="87" t="n">
        <f aca="false">O72/(J72+G72+D72+1)</f>
        <v>1.56076759061834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X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100</v>
      </c>
      <c r="D74" s="86" t="n">
        <v>125</v>
      </c>
      <c r="E74" s="86" t="n">
        <v>-25</v>
      </c>
      <c r="F74" s="85" t="n">
        <v>100</v>
      </c>
      <c r="G74" s="86" t="n">
        <v>128</v>
      </c>
      <c r="H74" s="86" t="n">
        <v>-28</v>
      </c>
      <c r="I74" s="85" t="n">
        <v>100</v>
      </c>
      <c r="J74" s="86" t="n">
        <v>143</v>
      </c>
      <c r="K74" s="86" t="n">
        <v>-43</v>
      </c>
      <c r="L74" s="85" t="n">
        <v>100</v>
      </c>
      <c r="M74" s="86" t="n">
        <v>149</v>
      </c>
      <c r="N74" s="86" t="n">
        <v>-49</v>
      </c>
      <c r="O74" s="85" t="n">
        <f aca="false">K74+H74+E74</f>
        <v>-96</v>
      </c>
      <c r="P74" s="87" t="n">
        <f aca="false">O74/(J74+G74+D74+1)</f>
        <v>-0.241813602015113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100</v>
      </c>
      <c r="D75" s="86" t="n">
        <v>0</v>
      </c>
      <c r="E75" s="86" t="n">
        <v>100</v>
      </c>
      <c r="F75" s="85" t="n">
        <v>100</v>
      </c>
      <c r="G75" s="86" t="n">
        <v>0</v>
      </c>
      <c r="H75" s="86" t="n">
        <v>100</v>
      </c>
      <c r="I75" s="85" t="n">
        <v>40</v>
      </c>
      <c r="J75" s="86" t="n">
        <v>0</v>
      </c>
      <c r="K75" s="86" t="n">
        <v>40</v>
      </c>
      <c r="L75" s="85" t="n">
        <v>40</v>
      </c>
      <c r="M75" s="86" t="n">
        <v>0</v>
      </c>
      <c r="N75" s="86" t="n">
        <v>40</v>
      </c>
      <c r="O75" s="85" t="n">
        <f aca="false">K75+H75+E75</f>
        <v>240</v>
      </c>
      <c r="P75" s="87" t="n">
        <f aca="false">O75/(J75+G75+D75+1)</f>
        <v>240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82</v>
      </c>
      <c r="E76" s="86" t="n">
        <v>-82</v>
      </c>
      <c r="F76" s="85" t="n">
        <v>0</v>
      </c>
      <c r="G76" s="86" t="n">
        <v>81</v>
      </c>
      <c r="H76" s="86" t="n">
        <v>-81</v>
      </c>
      <c r="I76" s="85" t="n">
        <v>0</v>
      </c>
      <c r="J76" s="86" t="n">
        <v>85</v>
      </c>
      <c r="K76" s="86" t="n">
        <v>-85</v>
      </c>
      <c r="L76" s="85" t="n">
        <v>0</v>
      </c>
      <c r="M76" s="86" t="n">
        <v>31</v>
      </c>
      <c r="N76" s="86" t="n">
        <v>-31</v>
      </c>
      <c r="O76" s="85" t="n">
        <f aca="false">K76+H76+E76</f>
        <v>-248</v>
      </c>
      <c r="P76" s="87" t="n">
        <f aca="false">O76/(J76+G76+D76+1)</f>
        <v>-0.995983935742972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200</v>
      </c>
      <c r="D77" s="86" t="n">
        <v>0</v>
      </c>
      <c r="E77" s="86" t="n">
        <v>200</v>
      </c>
      <c r="F77" s="85" t="n">
        <v>200</v>
      </c>
      <c r="G77" s="86" t="n">
        <v>0</v>
      </c>
      <c r="H77" s="86" t="n">
        <v>200</v>
      </c>
      <c r="I77" s="85" t="n">
        <v>200</v>
      </c>
      <c r="J77" s="86" t="n">
        <v>0</v>
      </c>
      <c r="K77" s="86" t="n">
        <v>200</v>
      </c>
      <c r="L77" s="85" t="n">
        <v>200</v>
      </c>
      <c r="M77" s="86" t="n">
        <v>0</v>
      </c>
      <c r="N77" s="86" t="n">
        <v>200</v>
      </c>
      <c r="O77" s="85" t="n">
        <f aca="false">K77+H77+E77</f>
        <v>600</v>
      </c>
      <c r="P77" s="87" t="n">
        <f aca="false">O77/(J77+G77+D77+1)</f>
        <v>600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535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536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543</v>
      </c>
      <c r="B80" s="77" t="s">
        <v>17</v>
      </c>
      <c r="C80" s="85" t="n">
        <v>600</v>
      </c>
      <c r="D80" s="86" t="n">
        <v>470</v>
      </c>
      <c r="E80" s="86" t="n">
        <v>130</v>
      </c>
      <c r="F80" s="85" t="n">
        <v>600</v>
      </c>
      <c r="G80" s="86" t="n">
        <v>362</v>
      </c>
      <c r="H80" s="86" t="n">
        <v>238</v>
      </c>
      <c r="I80" s="85" t="n">
        <v>0</v>
      </c>
      <c r="J80" s="86" t="n">
        <v>141</v>
      </c>
      <c r="K80" s="86" t="n">
        <v>-141</v>
      </c>
      <c r="L80" s="85" t="n">
        <v>0</v>
      </c>
      <c r="M80" s="86" t="n">
        <v>67</v>
      </c>
      <c r="N80" s="86" t="n">
        <v>-67</v>
      </c>
      <c r="O80" s="85" t="n">
        <f aca="false">K80+H80+E80</f>
        <v>227</v>
      </c>
      <c r="P80" s="87" t="n">
        <f aca="false">O80/(J80+G80+D80+1)</f>
        <v>0.23305954825462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X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544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545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572</v>
      </c>
      <c r="B83" s="77" t="s">
        <v>17</v>
      </c>
      <c r="C83" s="85" t="n">
        <v>0</v>
      </c>
      <c r="D83" s="86" t="n">
        <v>75</v>
      </c>
      <c r="E83" s="86" t="n">
        <v>-75</v>
      </c>
      <c r="F83" s="85" t="n">
        <v>0</v>
      </c>
      <c r="G83" s="86" t="n">
        <v>75</v>
      </c>
      <c r="H83" s="86" t="n">
        <v>-75</v>
      </c>
      <c r="I83" s="85" t="n">
        <v>0</v>
      </c>
      <c r="J83" s="86" t="n">
        <v>75</v>
      </c>
      <c r="K83" s="86" t="n">
        <v>-75</v>
      </c>
      <c r="L83" s="85" t="n">
        <v>0</v>
      </c>
      <c r="M83" s="86" t="n">
        <v>75</v>
      </c>
      <c r="N83" s="86" t="n">
        <v>-75</v>
      </c>
      <c r="O83" s="85" t="n">
        <f aca="false">K83+H83+E83</f>
        <v>-225</v>
      </c>
      <c r="P83" s="87" t="n">
        <f aca="false">O83/(J83+G83+D83+1)</f>
        <v>-0.995575221238938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635</v>
      </c>
      <c r="B84" s="77" t="s">
        <v>17</v>
      </c>
      <c r="C84" s="85" t="n">
        <v>900</v>
      </c>
      <c r="D84" s="86" t="n">
        <v>851</v>
      </c>
      <c r="E84" s="86" t="n">
        <v>49</v>
      </c>
      <c r="F84" s="85" t="n">
        <v>900</v>
      </c>
      <c r="G84" s="86" t="n">
        <v>658</v>
      </c>
      <c r="H84" s="86" t="n">
        <v>242</v>
      </c>
      <c r="I84" s="85" t="n">
        <v>740</v>
      </c>
      <c r="J84" s="86" t="n">
        <v>887</v>
      </c>
      <c r="K84" s="86" t="n">
        <v>-147</v>
      </c>
      <c r="L84" s="85" t="n">
        <v>740</v>
      </c>
      <c r="M84" s="86" t="n">
        <v>810</v>
      </c>
      <c r="N84" s="86" t="n">
        <v>-70</v>
      </c>
      <c r="O84" s="85" t="n">
        <f aca="false">K84+H84+E84</f>
        <v>144</v>
      </c>
      <c r="P84" s="87" t="n">
        <f aca="false">O84/(J84+G84+D84+1)</f>
        <v>0.0600750938673342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650</v>
      </c>
      <c r="B85" s="77" t="s">
        <v>17</v>
      </c>
      <c r="C85" s="85" t="n">
        <v>0</v>
      </c>
      <c r="D85" s="86" t="n">
        <v>0</v>
      </c>
      <c r="E85" s="86" t="n">
        <v>0</v>
      </c>
      <c r="F85" s="85" t="n">
        <v>0</v>
      </c>
      <c r="G85" s="86" t="n">
        <v>0</v>
      </c>
      <c r="H85" s="86" t="n">
        <v>0</v>
      </c>
      <c r="I85" s="85" t="n">
        <v>0</v>
      </c>
      <c r="J85" s="86" t="n">
        <v>0</v>
      </c>
      <c r="K85" s="86" t="n">
        <v>0</v>
      </c>
      <c r="L85" s="85" t="n">
        <v>0</v>
      </c>
      <c r="M85" s="86" t="n">
        <v>0</v>
      </c>
      <c r="N85" s="86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654</v>
      </c>
      <c r="B86" s="77" t="s">
        <v>17</v>
      </c>
      <c r="C86" s="85" t="n">
        <v>275</v>
      </c>
      <c r="D86" s="86" t="n">
        <v>778</v>
      </c>
      <c r="E86" s="86" t="n">
        <v>-503</v>
      </c>
      <c r="F86" s="85" t="n">
        <v>575</v>
      </c>
      <c r="G86" s="86" t="n">
        <v>627</v>
      </c>
      <c r="H86" s="86" t="n">
        <v>-52</v>
      </c>
      <c r="I86" s="85" t="n">
        <v>450</v>
      </c>
      <c r="J86" s="86" t="n">
        <v>484</v>
      </c>
      <c r="K86" s="86" t="n">
        <v>-34</v>
      </c>
      <c r="L86" s="85" t="n">
        <v>450</v>
      </c>
      <c r="M86" s="86" t="n">
        <v>468</v>
      </c>
      <c r="N86" s="86" t="n">
        <v>-18</v>
      </c>
      <c r="O86" s="85" t="n">
        <f aca="false">K86+H86+E86</f>
        <v>-589</v>
      </c>
      <c r="P86" s="87" t="n">
        <f aca="false">O86/(J86+G86+D86+1)</f>
        <v>-0.311640211640212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713</v>
      </c>
      <c r="B87" s="77" t="s">
        <v>17</v>
      </c>
      <c r="C87" s="85" t="n">
        <v>0</v>
      </c>
      <c r="D87" s="86" t="n">
        <v>15</v>
      </c>
      <c r="E87" s="86" t="n">
        <v>-15</v>
      </c>
      <c r="F87" s="85" t="n">
        <v>0</v>
      </c>
      <c r="G87" s="86" t="n">
        <v>15</v>
      </c>
      <c r="H87" s="86" t="n">
        <v>-15</v>
      </c>
      <c r="I87" s="85" t="n">
        <v>0</v>
      </c>
      <c r="J87" s="86" t="n">
        <v>15</v>
      </c>
      <c r="K87" s="86" t="n">
        <v>-15</v>
      </c>
      <c r="L87" s="85" t="n">
        <v>0</v>
      </c>
      <c r="M87" s="86" t="n">
        <v>15</v>
      </c>
      <c r="N87" s="86" t="n">
        <v>-15</v>
      </c>
      <c r="O87" s="85" t="n">
        <f aca="false">K87+H87+E87</f>
        <v>-45</v>
      </c>
      <c r="P87" s="87" t="n">
        <f aca="false">O87/(J87+G87+D87+1)</f>
        <v>-0.978260869565217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755</v>
      </c>
      <c r="B88" s="77" t="s">
        <v>17</v>
      </c>
      <c r="C88" s="85" t="n">
        <v>50</v>
      </c>
      <c r="D88" s="86" t="n">
        <v>79</v>
      </c>
      <c r="E88" s="86" t="n">
        <v>-29</v>
      </c>
      <c r="F88" s="85" t="n">
        <v>50</v>
      </c>
      <c r="G88" s="86" t="n">
        <v>79</v>
      </c>
      <c r="H88" s="86" t="n">
        <v>-29</v>
      </c>
      <c r="I88" s="85" t="n">
        <v>50</v>
      </c>
      <c r="J88" s="86" t="n">
        <v>79</v>
      </c>
      <c r="K88" s="86" t="n">
        <v>-29</v>
      </c>
      <c r="L88" s="85" t="n">
        <v>50</v>
      </c>
      <c r="M88" s="86" t="n">
        <v>79</v>
      </c>
      <c r="N88" s="86" t="n">
        <v>-29</v>
      </c>
      <c r="O88" s="85" t="n">
        <f aca="false">K88+H88+E88</f>
        <v>-87</v>
      </c>
      <c r="P88" s="87" t="n">
        <f aca="false">O88/(J88+G88+D88+1)</f>
        <v>-0.365546218487395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779</v>
      </c>
      <c r="B89" s="77" t="s">
        <v>17</v>
      </c>
      <c r="C89" s="85" t="n">
        <v>800</v>
      </c>
      <c r="D89" s="86" t="n">
        <v>1219</v>
      </c>
      <c r="E89" s="86" t="n">
        <v>-419</v>
      </c>
      <c r="F89" s="85" t="n">
        <v>507</v>
      </c>
      <c r="G89" s="86" t="n">
        <v>1242</v>
      </c>
      <c r="H89" s="86" t="n">
        <v>-735</v>
      </c>
      <c r="I89" s="85" t="n">
        <v>0</v>
      </c>
      <c r="J89" s="86" t="n">
        <v>245</v>
      </c>
      <c r="K89" s="86" t="n">
        <v>-245</v>
      </c>
      <c r="L89" s="85" t="n">
        <v>0</v>
      </c>
      <c r="M89" s="86" t="n">
        <v>0</v>
      </c>
      <c r="N89" s="86" t="n">
        <v>0</v>
      </c>
      <c r="O89" s="85" t="n">
        <f aca="false">K89+H89+E89</f>
        <v>-1399</v>
      </c>
      <c r="P89" s="87" t="n">
        <f aca="false">O89/(J89+G89+D89+1)</f>
        <v>-0.516808274843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858</v>
      </c>
      <c r="B90" s="77" t="s">
        <v>17</v>
      </c>
      <c r="C90" s="85" t="n">
        <v>900</v>
      </c>
      <c r="D90" s="86" t="n">
        <v>1064</v>
      </c>
      <c r="E90" s="86" t="n">
        <v>-164</v>
      </c>
      <c r="F90" s="85" t="n">
        <v>1000</v>
      </c>
      <c r="G90" s="86" t="n">
        <v>1081</v>
      </c>
      <c r="H90" s="86" t="n">
        <v>-81</v>
      </c>
      <c r="I90" s="85" t="n">
        <v>0</v>
      </c>
      <c r="J90" s="86" t="n">
        <v>0</v>
      </c>
      <c r="K90" s="86" t="n">
        <v>0</v>
      </c>
      <c r="L90" s="85" t="n">
        <v>0</v>
      </c>
      <c r="M90" s="86" t="n">
        <v>0</v>
      </c>
      <c r="N90" s="86" t="n">
        <v>0</v>
      </c>
      <c r="O90" s="85" t="n">
        <f aca="false">K90+H90+E90</f>
        <v>-245</v>
      </c>
      <c r="P90" s="87" t="n">
        <f aca="false">O90/(J90+G90+D90+1)</f>
        <v>-0.114165890027959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877</v>
      </c>
      <c r="B91" s="77" t="s">
        <v>17</v>
      </c>
      <c r="C91" s="85" t="n">
        <v>0</v>
      </c>
      <c r="D91" s="86" t="n">
        <v>150</v>
      </c>
      <c r="E91" s="86" t="n">
        <v>-150</v>
      </c>
      <c r="F91" s="85" t="n">
        <v>0</v>
      </c>
      <c r="G91" s="86" t="n">
        <v>159</v>
      </c>
      <c r="H91" s="86" t="n">
        <v>-159</v>
      </c>
      <c r="I91" s="85" t="n">
        <v>0</v>
      </c>
      <c r="J91" s="86" t="n">
        <v>18</v>
      </c>
      <c r="K91" s="86" t="n">
        <v>-18</v>
      </c>
      <c r="L91" s="85" t="n">
        <v>0</v>
      </c>
      <c r="M91" s="86" t="n">
        <v>8</v>
      </c>
      <c r="N91" s="86" t="n">
        <v>-8</v>
      </c>
      <c r="O91" s="85" t="n">
        <f aca="false">K91+H91+E91</f>
        <v>-327</v>
      </c>
      <c r="P91" s="87" t="n">
        <f aca="false">O91/(J91+G91+D91+1)</f>
        <v>-0.996951219512195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886</v>
      </c>
      <c r="B92" s="77" t="s">
        <v>17</v>
      </c>
      <c r="C92" s="85" t="n">
        <v>175</v>
      </c>
      <c r="D92" s="86" t="n">
        <v>1279</v>
      </c>
      <c r="E92" s="86" t="n">
        <v>-1104</v>
      </c>
      <c r="F92" s="85" t="n">
        <v>175</v>
      </c>
      <c r="G92" s="86" t="n">
        <v>825</v>
      </c>
      <c r="H92" s="86" t="n">
        <v>-650</v>
      </c>
      <c r="I92" s="85" t="n">
        <v>175</v>
      </c>
      <c r="J92" s="86" t="n">
        <v>242</v>
      </c>
      <c r="K92" s="86" t="n">
        <v>-67</v>
      </c>
      <c r="L92" s="85" t="n">
        <v>175</v>
      </c>
      <c r="M92" s="86" t="n">
        <v>0</v>
      </c>
      <c r="N92" s="86" t="n">
        <v>175</v>
      </c>
      <c r="O92" s="85" t="n">
        <f aca="false">K92+H92+E92</f>
        <v>-1821</v>
      </c>
      <c r="P92" s="87" t="n">
        <f aca="false">O92/(J92+G92+D92+1)</f>
        <v>-0.775884107371112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915</v>
      </c>
      <c r="B93" s="77" t="s">
        <v>17</v>
      </c>
      <c r="C93" s="85" t="n">
        <v>0</v>
      </c>
      <c r="D93" s="86" t="n">
        <v>0</v>
      </c>
      <c r="E93" s="86" t="n">
        <v>0</v>
      </c>
      <c r="F93" s="85" t="n">
        <v>0</v>
      </c>
      <c r="G93" s="86" t="n">
        <v>0</v>
      </c>
      <c r="H93" s="86" t="n">
        <v>0</v>
      </c>
      <c r="I93" s="85" t="n">
        <v>0</v>
      </c>
      <c r="J93" s="86" t="n">
        <v>0</v>
      </c>
      <c r="K93" s="86" t="n">
        <v>0</v>
      </c>
      <c r="L93" s="85" t="n">
        <v>0</v>
      </c>
      <c r="M93" s="86" t="n">
        <v>0</v>
      </c>
      <c r="N93" s="86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944</v>
      </c>
      <c r="B94" s="77" t="s">
        <v>17</v>
      </c>
      <c r="C94" s="85" t="n">
        <v>1500</v>
      </c>
      <c r="D94" s="86" t="n">
        <v>2424</v>
      </c>
      <c r="E94" s="86" t="n">
        <v>-924</v>
      </c>
      <c r="F94" s="85" t="n">
        <v>1700</v>
      </c>
      <c r="G94" s="86" t="n">
        <v>2415</v>
      </c>
      <c r="H94" s="86" t="n">
        <v>-715</v>
      </c>
      <c r="I94" s="85" t="n">
        <v>1870</v>
      </c>
      <c r="J94" s="86" t="n">
        <v>2837</v>
      </c>
      <c r="K94" s="86" t="n">
        <v>-967</v>
      </c>
      <c r="L94" s="85" t="n">
        <v>1870</v>
      </c>
      <c r="M94" s="86" t="n">
        <v>2862</v>
      </c>
      <c r="N94" s="86" t="n">
        <v>-992</v>
      </c>
      <c r="O94" s="85" t="n">
        <f aca="false">K94+H94+E94</f>
        <v>-2606</v>
      </c>
      <c r="P94" s="87" t="n">
        <f aca="false">O94/(J94+G94+D94+1)</f>
        <v>-0.339455516477791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949</v>
      </c>
      <c r="B95" s="77" t="s">
        <v>17</v>
      </c>
      <c r="C95" s="85" t="n">
        <v>50</v>
      </c>
      <c r="D95" s="86" t="n">
        <v>101</v>
      </c>
      <c r="E95" s="86" t="n">
        <v>-51</v>
      </c>
      <c r="F95" s="85" t="n">
        <v>50</v>
      </c>
      <c r="G95" s="86" t="n">
        <v>34</v>
      </c>
      <c r="H95" s="86" t="n">
        <v>16</v>
      </c>
      <c r="I95" s="85" t="n">
        <v>0</v>
      </c>
      <c r="J95" s="86" t="n">
        <v>33</v>
      </c>
      <c r="K95" s="86" t="n">
        <v>-33</v>
      </c>
      <c r="L95" s="85" t="n">
        <v>0</v>
      </c>
      <c r="M95" s="86" t="n">
        <v>0</v>
      </c>
      <c r="N95" s="86" t="n">
        <v>0</v>
      </c>
      <c r="O95" s="85" t="n">
        <f aca="false">K95+H95+E95</f>
        <v>-68</v>
      </c>
      <c r="P95" s="87" t="n">
        <f aca="false">O95/(J95+G95+D95+1)</f>
        <v>-0.402366863905325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995</v>
      </c>
      <c r="B96" s="77" t="s">
        <v>17</v>
      </c>
      <c r="C96" s="85" t="n">
        <v>1000</v>
      </c>
      <c r="D96" s="86" t="n">
        <v>855</v>
      </c>
      <c r="E96" s="86" t="n">
        <v>145</v>
      </c>
      <c r="F96" s="85" t="n">
        <v>1000</v>
      </c>
      <c r="G96" s="86" t="n">
        <v>775</v>
      </c>
      <c r="H96" s="86" t="n">
        <v>225</v>
      </c>
      <c r="I96" s="85" t="n">
        <v>0</v>
      </c>
      <c r="J96" s="86" t="n">
        <v>0</v>
      </c>
      <c r="K96" s="86" t="n">
        <v>0</v>
      </c>
      <c r="L96" s="85" t="n">
        <v>0</v>
      </c>
      <c r="M96" s="86" t="n">
        <v>0</v>
      </c>
      <c r="N96" s="86" t="n">
        <v>0</v>
      </c>
      <c r="O96" s="85" t="n">
        <f aca="false">K96+H96+E96</f>
        <v>370</v>
      </c>
      <c r="P96" s="87" t="n">
        <f aca="false">O96/(J96+G96+D96+1)</f>
        <v>0.226854690374004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X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1011</v>
      </c>
      <c r="B97" s="77" t="s">
        <v>17</v>
      </c>
      <c r="C97" s="85" t="n">
        <v>800</v>
      </c>
      <c r="D97" s="86" t="n">
        <v>823</v>
      </c>
      <c r="E97" s="86" t="n">
        <v>-23</v>
      </c>
      <c r="F97" s="85" t="n">
        <v>800</v>
      </c>
      <c r="G97" s="86" t="n">
        <v>584</v>
      </c>
      <c r="H97" s="86" t="n">
        <v>216</v>
      </c>
      <c r="I97" s="85" t="n">
        <v>0</v>
      </c>
      <c r="J97" s="86" t="n">
        <v>44</v>
      </c>
      <c r="K97" s="86" t="n">
        <v>-44</v>
      </c>
      <c r="L97" s="85" t="n">
        <v>0</v>
      </c>
      <c r="M97" s="86" t="n">
        <v>44</v>
      </c>
      <c r="N97" s="86" t="n">
        <v>-44</v>
      </c>
      <c r="O97" s="85" t="n">
        <f aca="false">K97+H97+E97</f>
        <v>149</v>
      </c>
      <c r="P97" s="87" t="n">
        <f aca="false">O97/(J97+G97+D97+1)</f>
        <v>0.102617079889807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X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1015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5328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5361</v>
      </c>
      <c r="B100" s="77" t="s">
        <v>17</v>
      </c>
      <c r="C100" s="85" t="n">
        <v>9550</v>
      </c>
      <c r="D100" s="86" t="n">
        <v>6120</v>
      </c>
      <c r="E100" s="86" t="n">
        <v>3430</v>
      </c>
      <c r="F100" s="85" t="n">
        <v>9550</v>
      </c>
      <c r="G100" s="86" t="n">
        <v>6102</v>
      </c>
      <c r="H100" s="86" t="n">
        <v>3448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0</v>
      </c>
      <c r="N100" s="86" t="n">
        <v>0</v>
      </c>
      <c r="O100" s="85" t="n">
        <f aca="false">K100+H100+E100</f>
        <v>6878</v>
      </c>
      <c r="P100" s="87" t="n">
        <f aca="false">O100/(J100+G100+D100+1)</f>
        <v>0.562709645749816</v>
      </c>
      <c r="Q100" s="88"/>
      <c r="R100" s="89" t="s">
        <v>44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X</v>
      </c>
      <c r="U100" s="116" t="str">
        <f aca="false">IF($C$4="High Inventory",IF(AND($O100&gt;=0,$P100&gt;=Summary!$C$150),"X"," "),IF(AND($O100&lt;=0,$P100&lt;=-Summary!$C$150),"X"," "))</f>
        <v>X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6063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0</v>
      </c>
      <c r="P101" s="87" t="n">
        <f aca="false">O101/(J101+G101+D101+1)</f>
        <v>0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6583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7602</v>
      </c>
      <c r="B103" s="77" t="s">
        <v>17</v>
      </c>
      <c r="C103" s="85" t="n">
        <v>48134</v>
      </c>
      <c r="D103" s="86" t="n">
        <v>48070</v>
      </c>
      <c r="E103" s="86" t="n">
        <v>64</v>
      </c>
      <c r="F103" s="85" t="n">
        <v>42716</v>
      </c>
      <c r="G103" s="86" t="n">
        <v>47107</v>
      </c>
      <c r="H103" s="86" t="n">
        <v>-4391</v>
      </c>
      <c r="I103" s="85" t="n">
        <v>45000</v>
      </c>
      <c r="J103" s="86" t="n">
        <v>46158</v>
      </c>
      <c r="K103" s="86" t="n">
        <v>-1158</v>
      </c>
      <c r="L103" s="85" t="n">
        <v>45000</v>
      </c>
      <c r="M103" s="86" t="n">
        <v>46716</v>
      </c>
      <c r="N103" s="86" t="n">
        <v>-1716</v>
      </c>
      <c r="O103" s="85" t="n">
        <f aca="false">K103+H103+E103</f>
        <v>-5485</v>
      </c>
      <c r="P103" s="87" t="n">
        <f aca="false">O103/(J103+G103+D103+1)</f>
        <v>-0.0388082300333956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7604</v>
      </c>
      <c r="B104" s="77" t="s">
        <v>17</v>
      </c>
      <c r="C104" s="85" t="n">
        <v>26767</v>
      </c>
      <c r="D104" s="86" t="n">
        <v>54624</v>
      </c>
      <c r="E104" s="86" t="n">
        <v>-27857</v>
      </c>
      <c r="F104" s="85" t="n">
        <v>15114</v>
      </c>
      <c r="G104" s="86" t="n">
        <v>62572</v>
      </c>
      <c r="H104" s="86" t="n">
        <v>-47458</v>
      </c>
      <c r="I104" s="85" t="n">
        <v>38816</v>
      </c>
      <c r="J104" s="86" t="n">
        <v>60384</v>
      </c>
      <c r="K104" s="86" t="n">
        <v>-21568</v>
      </c>
      <c r="L104" s="85" t="n">
        <v>41097</v>
      </c>
      <c r="M104" s="86" t="n">
        <v>59137</v>
      </c>
      <c r="N104" s="86" t="n">
        <v>-18040</v>
      </c>
      <c r="O104" s="85" t="n">
        <f aca="false">K104+H104+E104</f>
        <v>-96883</v>
      </c>
      <c r="P104" s="87" t="n">
        <f aca="false">O104/(J104+G104+D104+1)</f>
        <v>-0.545570753627922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7610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8217</v>
      </c>
      <c r="B106" s="77" t="s">
        <v>17</v>
      </c>
      <c r="C106" s="85" t="n">
        <v>0</v>
      </c>
      <c r="D106" s="86" t="n">
        <v>95</v>
      </c>
      <c r="E106" s="86" t="n">
        <v>-95</v>
      </c>
      <c r="F106" s="85" t="n">
        <v>0</v>
      </c>
      <c r="G106" s="86" t="n">
        <v>107</v>
      </c>
      <c r="H106" s="86" t="n">
        <v>-107</v>
      </c>
      <c r="I106" s="85" t="n">
        <v>0</v>
      </c>
      <c r="J106" s="86" t="n">
        <v>137</v>
      </c>
      <c r="K106" s="86" t="n">
        <v>-137</v>
      </c>
      <c r="L106" s="85" t="n">
        <v>0</v>
      </c>
      <c r="M106" s="86" t="n">
        <v>134</v>
      </c>
      <c r="N106" s="86" t="n">
        <v>-134</v>
      </c>
      <c r="O106" s="85" t="n">
        <f aca="false">K106+H106+E106</f>
        <v>-339</v>
      </c>
      <c r="P106" s="87" t="n">
        <f aca="false">O106/(J106+G106+D106+1)</f>
        <v>-0.997058823529412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8556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8576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8577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8578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8579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8580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8916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10556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13556</v>
      </c>
      <c r="B115" s="77" t="s">
        <v>17</v>
      </c>
      <c r="C115" s="85" t="n">
        <v>50</v>
      </c>
      <c r="D115" s="86" t="n">
        <v>94</v>
      </c>
      <c r="E115" s="86" t="n">
        <v>-44</v>
      </c>
      <c r="F115" s="85" t="n">
        <v>50</v>
      </c>
      <c r="G115" s="86" t="n">
        <v>93</v>
      </c>
      <c r="H115" s="86" t="n">
        <v>-43</v>
      </c>
      <c r="I115" s="85" t="n">
        <v>50</v>
      </c>
      <c r="J115" s="86" t="n">
        <v>95</v>
      </c>
      <c r="K115" s="86" t="n">
        <v>-45</v>
      </c>
      <c r="L115" s="85" t="n">
        <v>50</v>
      </c>
      <c r="M115" s="86" t="n">
        <v>97</v>
      </c>
      <c r="N115" s="86" t="n">
        <v>-47</v>
      </c>
      <c r="O115" s="85" t="n">
        <f aca="false">K115+H115+E115</f>
        <v>-132</v>
      </c>
      <c r="P115" s="87" t="n">
        <f aca="false">O115/(J115+G115+D115+1)</f>
        <v>-0.46643109540636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18287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0</v>
      </c>
      <c r="N116" s="86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18586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19307</v>
      </c>
      <c r="B118" s="77" t="s">
        <v>17</v>
      </c>
      <c r="C118" s="85" t="n">
        <v>100</v>
      </c>
      <c r="D118" s="86" t="n">
        <v>70</v>
      </c>
      <c r="E118" s="86" t="n">
        <v>30</v>
      </c>
      <c r="F118" s="85" t="n">
        <v>100</v>
      </c>
      <c r="G118" s="86" t="n">
        <v>0</v>
      </c>
      <c r="H118" s="86" t="n">
        <v>100</v>
      </c>
      <c r="I118" s="85" t="n">
        <v>0</v>
      </c>
      <c r="J118" s="86" t="n">
        <v>0</v>
      </c>
      <c r="K118" s="86" t="n">
        <v>0</v>
      </c>
      <c r="L118" s="85" t="n">
        <v>0</v>
      </c>
      <c r="M118" s="86" t="n">
        <v>0</v>
      </c>
      <c r="N118" s="86" t="n">
        <v>0</v>
      </c>
      <c r="O118" s="85" t="n">
        <f aca="false">K118+H118+E118</f>
        <v>130</v>
      </c>
      <c r="P118" s="87" t="n">
        <f aca="false">O118/(J118+G118+D118+1)</f>
        <v>1.83098591549296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X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26669</v>
      </c>
      <c r="B119" s="77" t="s">
        <v>17</v>
      </c>
      <c r="C119" s="85" t="n">
        <v>0</v>
      </c>
      <c r="D119" s="86" t="n">
        <v>21</v>
      </c>
      <c r="E119" s="86" t="n">
        <v>-21</v>
      </c>
      <c r="F119" s="85" t="n">
        <v>0</v>
      </c>
      <c r="G119" s="86" t="n">
        <v>23</v>
      </c>
      <c r="H119" s="86" t="n">
        <v>-23</v>
      </c>
      <c r="I119" s="85" t="n">
        <v>0</v>
      </c>
      <c r="J119" s="86" t="n">
        <v>20</v>
      </c>
      <c r="K119" s="86" t="n">
        <v>-20</v>
      </c>
      <c r="L119" s="85" t="n">
        <v>0</v>
      </c>
      <c r="M119" s="86" t="n">
        <v>21</v>
      </c>
      <c r="N119" s="86" t="n">
        <v>-21</v>
      </c>
      <c r="O119" s="85" t="n">
        <f aca="false">K119+H119+E119</f>
        <v>-64</v>
      </c>
      <c r="P119" s="87" t="n">
        <f aca="false">O119/(J119+G119+D119+1)</f>
        <v>-0.984615384615385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26909</v>
      </c>
      <c r="B120" s="77" t="s">
        <v>17</v>
      </c>
      <c r="C120" s="85" t="n">
        <v>0</v>
      </c>
      <c r="D120" s="86" t="n">
        <v>0</v>
      </c>
      <c r="E120" s="86" t="n">
        <v>0</v>
      </c>
      <c r="F120" s="85" t="n">
        <v>0</v>
      </c>
      <c r="G120" s="86" t="n">
        <v>0</v>
      </c>
      <c r="H120" s="86" t="n">
        <v>0</v>
      </c>
      <c r="I120" s="85" t="n">
        <v>0</v>
      </c>
      <c r="J120" s="86" t="n">
        <v>0</v>
      </c>
      <c r="K120" s="86" t="n">
        <v>0</v>
      </c>
      <c r="L120" s="85" t="n">
        <v>0</v>
      </c>
      <c r="M120" s="86" t="n">
        <v>0</v>
      </c>
      <c r="N120" s="86" t="n">
        <v>0</v>
      </c>
      <c r="O120" s="85" t="n">
        <f aca="false">K120+H120+E120</f>
        <v>0</v>
      </c>
      <c r="P120" s="87" t="n">
        <f aca="false">O120/(J120+G120+D120+1)</f>
        <v>0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28030</v>
      </c>
      <c r="B121" s="77" t="s">
        <v>17</v>
      </c>
      <c r="C121" s="85" t="n">
        <v>0</v>
      </c>
      <c r="D121" s="86" t="n">
        <v>25</v>
      </c>
      <c r="E121" s="86" t="n">
        <v>-25</v>
      </c>
      <c r="F121" s="85" t="n">
        <v>0</v>
      </c>
      <c r="G121" s="86" t="n">
        <v>28</v>
      </c>
      <c r="H121" s="86" t="n">
        <v>-28</v>
      </c>
      <c r="I121" s="85" t="n">
        <v>0</v>
      </c>
      <c r="J121" s="86" t="n">
        <v>18</v>
      </c>
      <c r="K121" s="86" t="n">
        <v>-18</v>
      </c>
      <c r="L121" s="85" t="n">
        <v>0</v>
      </c>
      <c r="M121" s="86" t="n">
        <v>16</v>
      </c>
      <c r="N121" s="86" t="n">
        <v>-16</v>
      </c>
      <c r="O121" s="85" t="n">
        <f aca="false">K121+H121+E121</f>
        <v>-71</v>
      </c>
      <c r="P121" s="87" t="n">
        <f aca="false">O121/(J121+G121+D121+1)</f>
        <v>-0.986111111111111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30511</v>
      </c>
      <c r="B122" s="77" t="s">
        <v>17</v>
      </c>
      <c r="C122" s="85" t="n">
        <v>320</v>
      </c>
      <c r="D122" s="86" t="n">
        <v>502</v>
      </c>
      <c r="E122" s="86" t="n">
        <v>-182</v>
      </c>
      <c r="F122" s="85" t="n">
        <v>180</v>
      </c>
      <c r="G122" s="86" t="n">
        <v>447</v>
      </c>
      <c r="H122" s="86" t="n">
        <v>-267</v>
      </c>
      <c r="I122" s="85" t="n">
        <v>140</v>
      </c>
      <c r="J122" s="86" t="n">
        <v>404</v>
      </c>
      <c r="K122" s="86" t="n">
        <v>-264</v>
      </c>
      <c r="L122" s="85" t="n">
        <v>140</v>
      </c>
      <c r="M122" s="86" t="n">
        <v>441</v>
      </c>
      <c r="N122" s="86" t="n">
        <v>-301</v>
      </c>
      <c r="O122" s="85" t="n">
        <f aca="false">K122+H122+E122</f>
        <v>-713</v>
      </c>
      <c r="P122" s="87" t="n">
        <f aca="false">O122/(J122+G122+D122+1)</f>
        <v>-0.52658788774003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30889</v>
      </c>
      <c r="B123" s="77" t="s">
        <v>17</v>
      </c>
      <c r="C123" s="85" t="n">
        <v>0</v>
      </c>
      <c r="D123" s="86" t="n">
        <v>64</v>
      </c>
      <c r="E123" s="86" t="n">
        <v>-64</v>
      </c>
      <c r="F123" s="85" t="n">
        <v>0</v>
      </c>
      <c r="G123" s="86" t="n">
        <v>64</v>
      </c>
      <c r="H123" s="86" t="n">
        <v>-64</v>
      </c>
      <c r="I123" s="85" t="n">
        <v>0</v>
      </c>
      <c r="J123" s="86" t="n">
        <v>64</v>
      </c>
      <c r="K123" s="86" t="n">
        <v>-64</v>
      </c>
      <c r="L123" s="85" t="n">
        <v>0</v>
      </c>
      <c r="M123" s="86" t="n">
        <v>64</v>
      </c>
      <c r="N123" s="86" t="n">
        <v>-64</v>
      </c>
      <c r="O123" s="85" t="n">
        <f aca="false">K123+H123+E123</f>
        <v>-192</v>
      </c>
      <c r="P123" s="87" t="n">
        <f aca="false">O123/(J123+G123+D123+1)</f>
        <v>-0.994818652849741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32594</v>
      </c>
      <c r="B124" s="77" t="s">
        <v>17</v>
      </c>
      <c r="C124" s="85" t="n">
        <v>0</v>
      </c>
      <c r="D124" s="86" t="n">
        <v>0</v>
      </c>
      <c r="E124" s="86" t="n">
        <v>0</v>
      </c>
      <c r="F124" s="85" t="n">
        <v>0</v>
      </c>
      <c r="G124" s="86" t="n">
        <v>0</v>
      </c>
      <c r="H124" s="86" t="n">
        <v>0</v>
      </c>
      <c r="I124" s="85" t="n">
        <v>0</v>
      </c>
      <c r="J124" s="86" t="n">
        <v>0</v>
      </c>
      <c r="K124" s="86" t="n">
        <v>0</v>
      </c>
      <c r="L124" s="85" t="n">
        <v>0</v>
      </c>
      <c r="M124" s="86" t="n">
        <v>0</v>
      </c>
      <c r="N124" s="86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33353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34866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35930</v>
      </c>
      <c r="B127" s="77" t="s">
        <v>17</v>
      </c>
      <c r="C127" s="85" t="n">
        <v>200</v>
      </c>
      <c r="D127" s="86" t="n">
        <v>545</v>
      </c>
      <c r="E127" s="86" t="n">
        <v>-345</v>
      </c>
      <c r="F127" s="85" t="n">
        <v>200</v>
      </c>
      <c r="G127" s="86" t="n">
        <v>336</v>
      </c>
      <c r="H127" s="86" t="n">
        <v>-136</v>
      </c>
      <c r="I127" s="85" t="n">
        <v>175</v>
      </c>
      <c r="J127" s="86" t="n">
        <v>10</v>
      </c>
      <c r="K127" s="86" t="n">
        <v>165</v>
      </c>
      <c r="L127" s="85" t="n">
        <v>175</v>
      </c>
      <c r="M127" s="86" t="n">
        <v>208</v>
      </c>
      <c r="N127" s="86" t="n">
        <v>-33</v>
      </c>
      <c r="O127" s="85" t="n">
        <f aca="false">K127+H127+E127</f>
        <v>-316</v>
      </c>
      <c r="P127" s="87" t="n">
        <f aca="false">O127/(J127+G127+D127+1)</f>
        <v>-0.354260089686099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40016</v>
      </c>
      <c r="B128" s="77" t="s">
        <v>17</v>
      </c>
      <c r="C128" s="85" t="n">
        <v>150</v>
      </c>
      <c r="D128" s="86" t="n">
        <v>141</v>
      </c>
      <c r="E128" s="86" t="n">
        <v>9</v>
      </c>
      <c r="F128" s="85" t="n">
        <v>150</v>
      </c>
      <c r="G128" s="86" t="n">
        <v>23</v>
      </c>
      <c r="H128" s="86" t="n">
        <v>127</v>
      </c>
      <c r="I128" s="85" t="n">
        <v>0</v>
      </c>
      <c r="J128" s="86" t="n">
        <v>18</v>
      </c>
      <c r="K128" s="86" t="n">
        <v>-18</v>
      </c>
      <c r="L128" s="85" t="n">
        <v>0</v>
      </c>
      <c r="M128" s="86" t="n">
        <v>66</v>
      </c>
      <c r="N128" s="86" t="n">
        <v>-66</v>
      </c>
      <c r="O128" s="85" t="n">
        <f aca="false">K128+H128+E128</f>
        <v>118</v>
      </c>
      <c r="P128" s="87" t="n">
        <f aca="false">O128/(J128+G128+D128+1)</f>
        <v>0.644808743169399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X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40018</v>
      </c>
      <c r="B129" s="77" t="s">
        <v>17</v>
      </c>
      <c r="C129" s="85" t="n">
        <v>0</v>
      </c>
      <c r="D129" s="86" t="n">
        <v>944</v>
      </c>
      <c r="E129" s="86" t="n">
        <v>-944</v>
      </c>
      <c r="F129" s="85" t="n">
        <v>0</v>
      </c>
      <c r="G129" s="86" t="n">
        <v>985</v>
      </c>
      <c r="H129" s="86" t="n">
        <v>-985</v>
      </c>
      <c r="I129" s="85" t="n">
        <v>0</v>
      </c>
      <c r="J129" s="86" t="n">
        <v>990</v>
      </c>
      <c r="K129" s="86" t="n">
        <v>-990</v>
      </c>
      <c r="L129" s="85" t="n">
        <v>0</v>
      </c>
      <c r="M129" s="86" t="n">
        <v>2</v>
      </c>
      <c r="N129" s="86" t="n">
        <v>-2</v>
      </c>
      <c r="O129" s="85" t="n">
        <f aca="false">K129+H129+E129</f>
        <v>-2919</v>
      </c>
      <c r="P129" s="87" t="n">
        <f aca="false">O129/(J129+G129+D129+1)</f>
        <v>-0.999657534246575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47"/>
      <c r="B130" s="47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124"/>
      <c r="Q130" s="125"/>
      <c r="R130" s="126"/>
      <c r="S130" s="126"/>
    </row>
    <row r="131" customFormat="false" ht="17" hidden="false" customHeight="false" outlineLevel="0" collapsed="false">
      <c r="A131" s="97" t="s">
        <v>18</v>
      </c>
      <c r="B131" s="97"/>
      <c r="C131" s="17"/>
      <c r="D131" s="17"/>
      <c r="E131" s="17" t="n">
        <f aca="false">SUM(E10:E130)</f>
        <v>229170</v>
      </c>
      <c r="F131" s="17"/>
      <c r="G131" s="17"/>
      <c r="H131" s="17" t="n">
        <f aca="false">SUM(H10:H130)</f>
        <v>67510</v>
      </c>
      <c r="I131" s="17"/>
      <c r="J131" s="17"/>
      <c r="K131" s="17" t="n">
        <f aca="false">SUM(K10:K130)</f>
        <v>-103924</v>
      </c>
      <c r="L131" s="17"/>
      <c r="M131" s="17" t="n">
        <f aca="false">SUM(M10:M130)</f>
        <v>1754994</v>
      </c>
      <c r="N131" s="17" t="n">
        <f aca="false">SUM(N10:N130)</f>
        <v>-71160</v>
      </c>
      <c r="O131" s="17"/>
      <c r="P131" s="98"/>
      <c r="Q131" s="97" t="n">
        <f aca="false">COUNTIF(Q10:Q130,"X")</f>
        <v>0</v>
      </c>
      <c r="R131" s="97" t="n">
        <f aca="false">COUNTIF(R10:R130,"X")</f>
        <v>9</v>
      </c>
      <c r="S131" s="97" t="n">
        <f aca="false">COUNTIF(S10:S130,"X")</f>
        <v>0</v>
      </c>
    </row>
    <row r="132" customFormat="false" ht="17" hidden="false" customHeight="false" outlineLevel="0" collapsed="false">
      <c r="N132" s="100" t="n">
        <f aca="false">N131/M131</f>
        <v>-0.0405471471697339</v>
      </c>
    </row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679861111111111" header="0.459722222222222" footer="0.259722222222222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3"/>
  <sheetViews>
    <sheetView showFormulas="false" showGridLines="true" showRowColHeaders="true" showZeros="false" rightToLeft="false" tabSelected="false" showOutlineSymbols="true" defaultGridColor="true" view="normal" topLeftCell="A1" colorId="64" zoomScale="75" zoomScaleNormal="75" zoomScalePageLayoutView="100" workbookViewId="0">
      <pane xSplit="1" ySplit="9" topLeftCell="B10" activePane="bottomRight" state="frozen"/>
      <selection pane="topLeft" activeCell="A1" activeCellId="0" sqref="A1"/>
      <selection pane="topRight" activeCell="B1" activeCellId="0" sqref="B1"/>
      <selection pane="bottomLeft" activeCell="A10" activeCellId="0" sqref="A10"/>
      <selection pane="bottomRight" activeCell="B6" activeCellId="0" sqref="B6 B6"/>
    </sheetView>
  </sheetViews>
  <sheetFormatPr defaultColWidth="7.84765625" defaultRowHeight="14.65" customHeight="true" zeroHeight="false" outlineLevelRow="0" outlineLevelCol="0"/>
  <cols>
    <col collapsed="false" customWidth="true" hidden="false" outlineLevel="0" max="1" min="1" style="1" width="9.41"/>
    <col collapsed="false" customWidth="true" hidden="false" outlineLevel="0" max="2" min="2" style="1" width="9.99"/>
    <col collapsed="false" customWidth="true" hidden="false" outlineLevel="0" max="19" min="3" style="0" width="9.99"/>
    <col collapsed="false" customWidth="true" hidden="true" outlineLevel="0" max="22" min="20" style="0" width="9.99"/>
    <col collapsed="false" customWidth="false" hidden="false" outlineLevel="0" max="39" min="23" style="49" width="7.85"/>
    <col collapsed="false" customWidth="true" hidden="false" outlineLevel="0" max="249" min="40" style="0" width="9.06"/>
  </cols>
  <sheetData>
    <row r="1" customFormat="false" ht="19.35" hidden="false" customHeight="false" outlineLevel="0" collapsed="false">
      <c r="A1" s="55" t="s">
        <v>0</v>
      </c>
      <c r="S1" s="97" t="str">
        <f aca="false">IF(AND(L132-I132&gt;=5000,N132-K132&gt;5000,N132&gt;0),"X"," ")</f>
        <v> </v>
      </c>
    </row>
    <row r="2" customFormat="false" ht="20.25" hidden="false" customHeight="true" outlineLevel="0" collapsed="false">
      <c r="A2" s="56" t="s">
        <v>26</v>
      </c>
    </row>
    <row r="3" customFormat="false" ht="17" hidden="false" customHeight="false" outlineLevel="0" collapsed="false">
      <c r="A3" s="57" t="s">
        <v>27</v>
      </c>
      <c r="C3" s="58" t="n">
        <f aca="false">L8</f>
        <v>37025</v>
      </c>
      <c r="D3" s="58"/>
    </row>
    <row r="4" customFormat="false" ht="17" hidden="false" customHeight="false" outlineLevel="0" collapsed="false">
      <c r="A4" s="57" t="s">
        <v>28</v>
      </c>
      <c r="C4" s="9" t="s">
        <v>29</v>
      </c>
      <c r="E4" s="102" t="s">
        <v>51</v>
      </c>
      <c r="G4" s="9" t="s">
        <v>31</v>
      </c>
    </row>
    <row r="5" customFormat="false" ht="17" hidden="false" customHeight="false" outlineLevel="0" collapsed="false">
      <c r="A5" s="57" t="s">
        <v>32</v>
      </c>
      <c r="C5" s="9" t="s">
        <v>49</v>
      </c>
      <c r="E5" s="57"/>
    </row>
    <row r="6" customFormat="false" ht="21.75" hidden="false" customHeight="true" outlineLevel="0" collapsed="false">
      <c r="R6" s="59" t="s">
        <v>34</v>
      </c>
      <c r="S6" s="59"/>
    </row>
    <row r="7" customFormat="false" ht="54" hidden="false" customHeight="true" outlineLevel="0" collapsed="false">
      <c r="A7" s="60" t="s">
        <v>47</v>
      </c>
      <c r="B7" s="61" t="s">
        <v>36</v>
      </c>
      <c r="C7" s="60" t="s">
        <v>37</v>
      </c>
      <c r="D7" s="62" t="s">
        <v>38</v>
      </c>
      <c r="E7" s="61" t="s">
        <v>39</v>
      </c>
      <c r="F7" s="60" t="s">
        <v>37</v>
      </c>
      <c r="G7" s="62" t="s">
        <v>38</v>
      </c>
      <c r="H7" s="61" t="s">
        <v>39</v>
      </c>
      <c r="I7" s="60" t="s">
        <v>37</v>
      </c>
      <c r="J7" s="62" t="s">
        <v>38</v>
      </c>
      <c r="K7" s="61" t="s">
        <v>39</v>
      </c>
      <c r="L7" s="60" t="s">
        <v>37</v>
      </c>
      <c r="M7" s="62" t="s">
        <v>38</v>
      </c>
      <c r="N7" s="61" t="s">
        <v>39</v>
      </c>
      <c r="O7" s="60" t="s">
        <v>40</v>
      </c>
      <c r="P7" s="61" t="s">
        <v>41</v>
      </c>
      <c r="Q7" s="60" t="s">
        <v>42</v>
      </c>
      <c r="R7" s="61" t="s">
        <v>6</v>
      </c>
      <c r="S7" s="64" t="s">
        <v>43</v>
      </c>
      <c r="T7" s="60" t="s">
        <v>7</v>
      </c>
      <c r="U7" s="103" t="s">
        <v>8</v>
      </c>
      <c r="V7" s="104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6"/>
      <c r="AL7" s="106"/>
      <c r="AM7" s="106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</row>
    <row r="8" customFormat="false" ht="15.95" hidden="false" customHeight="true" outlineLevel="0" collapsed="false">
      <c r="A8" s="66"/>
      <c r="B8" s="67"/>
      <c r="C8" s="68" t="n">
        <f aca="false">C9</f>
        <v>37022</v>
      </c>
      <c r="D8" s="69"/>
      <c r="E8" s="70" t="str">
        <f aca="false">TEXT(WEEKDAY(C8),"dddd")</f>
        <v>Friday</v>
      </c>
      <c r="F8" s="68" t="n">
        <f aca="false">F9</f>
        <v>37023</v>
      </c>
      <c r="G8" s="69"/>
      <c r="H8" s="70" t="str">
        <f aca="false">TEXT(WEEKDAY(F8),"dddd")</f>
        <v>Saturday</v>
      </c>
      <c r="I8" s="68" t="n">
        <f aca="false">I9</f>
        <v>37024</v>
      </c>
      <c r="J8" s="69"/>
      <c r="K8" s="70" t="str">
        <f aca="false">TEXT(WEEKDAY(I8),"dddd")</f>
        <v>Sunday</v>
      </c>
      <c r="L8" s="68" t="n">
        <f aca="false">L9</f>
        <v>37025</v>
      </c>
      <c r="M8" s="69"/>
      <c r="N8" s="70" t="str">
        <f aca="false">TEXT(WEEKDAY(L8),"dddd")</f>
        <v>Monday</v>
      </c>
      <c r="O8" s="71"/>
      <c r="P8" s="72"/>
      <c r="Q8" s="107"/>
      <c r="R8" s="108"/>
      <c r="S8" s="74" t="n">
        <f aca="false">Summary!$C$153</f>
        <v>5000</v>
      </c>
      <c r="T8" s="107"/>
      <c r="U8" s="109"/>
      <c r="V8" s="75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45.5" hidden="true" customHeight="false" outlineLevel="0" collapsed="false">
      <c r="A9" s="76"/>
      <c r="B9" s="77"/>
      <c r="C9" s="78" t="n">
        <v>37022</v>
      </c>
      <c r="D9" s="111" t="n">
        <v>37022</v>
      </c>
      <c r="E9" s="111" t="n">
        <v>37022</v>
      </c>
      <c r="F9" s="112" t="n">
        <v>37023</v>
      </c>
      <c r="G9" s="111" t="n">
        <v>37023</v>
      </c>
      <c r="H9" s="111" t="n">
        <v>37023</v>
      </c>
      <c r="I9" s="112" t="n">
        <v>37024</v>
      </c>
      <c r="J9" s="111" t="n">
        <v>37024</v>
      </c>
      <c r="K9" s="111" t="n">
        <v>37024</v>
      </c>
      <c r="L9" s="112" t="n">
        <v>37025</v>
      </c>
      <c r="M9" s="111" t="n">
        <v>37025</v>
      </c>
      <c r="N9" s="111" t="n">
        <v>37025</v>
      </c>
      <c r="O9" s="85" t="n">
        <f aca="false">K9+H9+E9</f>
        <v>111069</v>
      </c>
      <c r="P9" s="95"/>
      <c r="Q9" s="82"/>
      <c r="R9" s="83"/>
      <c r="S9" s="113"/>
      <c r="T9" s="82"/>
      <c r="U9" s="114"/>
    </row>
    <row r="10" customFormat="false" ht="17" hidden="false" customHeight="false" outlineLevel="0" collapsed="false">
      <c r="A10" s="76" t="n">
        <v>1117</v>
      </c>
      <c r="B10" s="77" t="s">
        <v>14</v>
      </c>
      <c r="C10" s="85" t="n">
        <v>350</v>
      </c>
      <c r="D10" s="86" t="n">
        <v>299</v>
      </c>
      <c r="E10" s="86" t="n">
        <v>51</v>
      </c>
      <c r="F10" s="85" t="n">
        <v>0</v>
      </c>
      <c r="G10" s="86" t="n">
        <v>298</v>
      </c>
      <c r="H10" s="86" t="n">
        <v>-298</v>
      </c>
      <c r="I10" s="85" t="n">
        <v>0</v>
      </c>
      <c r="J10" s="86" t="n">
        <v>324</v>
      </c>
      <c r="K10" s="86" t="n">
        <v>-324</v>
      </c>
      <c r="L10" s="85" t="n">
        <v>0</v>
      </c>
      <c r="M10" s="86" t="n">
        <v>335</v>
      </c>
      <c r="N10" s="86" t="n">
        <v>-335</v>
      </c>
      <c r="O10" s="85" t="n">
        <f aca="false">K10+H10+E10</f>
        <v>-571</v>
      </c>
      <c r="P10" s="87" t="n">
        <f aca="false">O10/(J10+G10+D10+1)</f>
        <v>-0.619305856832972</v>
      </c>
      <c r="Q10" s="88"/>
      <c r="R10" s="89" t="s">
        <v>15</v>
      </c>
      <c r="S10" s="90" t="s">
        <v>15</v>
      </c>
      <c r="T10" s="115" t="str">
        <f aca="false">IF($C$4="High Inventory",IF(AND($O10&gt;=Summary!$C$149,$P10&gt;=0%),"X"," "),IF(AND($O10&lt;=-Summary!$C$149,$P10&lt;=0%),"X"," "))</f>
        <v> </v>
      </c>
      <c r="U10" s="116" t="str">
        <f aca="false">IF($C$4="High Inventory",IF(AND($O10&gt;=0,$P10&gt;=Summary!$C$150),"X"," "),IF(AND($O10&lt;=0,$P10&lt;=-Summary!$C$150),"X"," "))</f>
        <v> </v>
      </c>
      <c r="V10" s="0" t="str">
        <f aca="false">IF(S10="X",L10-I10," ")</f>
        <v> </v>
      </c>
    </row>
    <row r="11" customFormat="false" ht="17" hidden="false" customHeight="false" outlineLevel="0" collapsed="false">
      <c r="A11" s="76" t="n">
        <v>1126</v>
      </c>
      <c r="B11" s="77" t="s">
        <v>14</v>
      </c>
      <c r="C11" s="85" t="n">
        <v>700</v>
      </c>
      <c r="D11" s="86" t="n">
        <v>763</v>
      </c>
      <c r="E11" s="86" t="n">
        <v>-63</v>
      </c>
      <c r="F11" s="85" t="n">
        <v>600</v>
      </c>
      <c r="G11" s="86" t="n">
        <v>714</v>
      </c>
      <c r="H11" s="86" t="n">
        <v>-114</v>
      </c>
      <c r="I11" s="85" t="n">
        <v>600</v>
      </c>
      <c r="J11" s="86" t="n">
        <v>791</v>
      </c>
      <c r="K11" s="86" t="n">
        <v>-191</v>
      </c>
      <c r="L11" s="85" t="n">
        <v>600</v>
      </c>
      <c r="M11" s="86" t="n">
        <v>893</v>
      </c>
      <c r="N11" s="86" t="n">
        <v>-293</v>
      </c>
      <c r="O11" s="85" t="n">
        <f aca="false">K11+H11+E11</f>
        <v>-368</v>
      </c>
      <c r="P11" s="87" t="n">
        <f aca="false">O11/(J11+G11+D11+1)</f>
        <v>-0.162185985015425</v>
      </c>
      <c r="Q11" s="88"/>
      <c r="R11" s="89" t="s">
        <v>15</v>
      </c>
      <c r="S11" s="90" t="s">
        <v>15</v>
      </c>
      <c r="T11" s="115" t="str">
        <f aca="false">IF($C$4="High Inventory",IF(AND($O11&gt;=Summary!$C$149,$P11&gt;=0%),"X"," "),IF(AND($O11&lt;=-Summary!$C$149,$P11&lt;=0%),"X"," "))</f>
        <v> </v>
      </c>
      <c r="U11" s="116" t="str">
        <f aca="false">IF($C$4="High Inventory",IF(AND($O11&gt;=0,$P11&gt;=Summary!$C$150),"X"," "),IF(AND($O11&lt;=0,$P11&lt;=-Summary!$C$150),"X"," "))</f>
        <v> </v>
      </c>
      <c r="V11" s="0" t="str">
        <f aca="false">IF(S11="X",L11-I11," ")</f>
        <v> </v>
      </c>
    </row>
    <row r="12" customFormat="false" ht="17" hidden="false" customHeight="false" outlineLevel="0" collapsed="false">
      <c r="A12" s="76" t="n">
        <v>1157</v>
      </c>
      <c r="B12" s="77" t="s">
        <v>14</v>
      </c>
      <c r="C12" s="85" t="n">
        <v>100</v>
      </c>
      <c r="D12" s="86" t="n">
        <v>109</v>
      </c>
      <c r="E12" s="86" t="n">
        <v>-9</v>
      </c>
      <c r="F12" s="85" t="n">
        <v>100</v>
      </c>
      <c r="G12" s="86" t="n">
        <v>107</v>
      </c>
      <c r="H12" s="86" t="n">
        <v>-7</v>
      </c>
      <c r="I12" s="85" t="n">
        <v>100</v>
      </c>
      <c r="J12" s="86" t="n">
        <v>124</v>
      </c>
      <c r="K12" s="86" t="n">
        <v>-24</v>
      </c>
      <c r="L12" s="85" t="n">
        <v>100</v>
      </c>
      <c r="M12" s="86" t="n">
        <v>126</v>
      </c>
      <c r="N12" s="86" t="n">
        <v>-26</v>
      </c>
      <c r="O12" s="85" t="n">
        <f aca="false">K12+H12+E12</f>
        <v>-40</v>
      </c>
      <c r="P12" s="87" t="n">
        <f aca="false">O12/(J12+G12+D12+1)</f>
        <v>-0.117302052785924</v>
      </c>
      <c r="Q12" s="88"/>
      <c r="R12" s="89" t="s">
        <v>15</v>
      </c>
      <c r="S12" s="90" t="s">
        <v>15</v>
      </c>
      <c r="T12" s="115" t="str">
        <f aca="false">IF($C$4="High Inventory",IF(AND($O12&gt;=Summary!$C$149,$P12&gt;=0%),"X"," "),IF(AND($O12&lt;=-Summary!$C$149,$P12&lt;=0%),"X"," "))</f>
        <v> </v>
      </c>
      <c r="U12" s="116" t="str">
        <f aca="false">IF($C$4="High Inventory",IF(AND($O12&gt;=0,$P12&gt;=Summary!$C$150),"X"," "),IF(AND($O12&lt;=0,$P12&lt;=-Summary!$C$150),"X"," "))</f>
        <v> </v>
      </c>
      <c r="V12" s="0" t="str">
        <f aca="false">IF(S12="X",L12-I12," ")</f>
        <v> </v>
      </c>
    </row>
    <row r="13" customFormat="false" ht="17" hidden="false" customHeight="false" outlineLevel="0" collapsed="false">
      <c r="A13" s="76" t="n">
        <v>1780</v>
      </c>
      <c r="B13" s="77" t="s">
        <v>14</v>
      </c>
      <c r="C13" s="85" t="n">
        <v>1150</v>
      </c>
      <c r="D13" s="86" t="n">
        <v>1217</v>
      </c>
      <c r="E13" s="86" t="n">
        <v>-67</v>
      </c>
      <c r="F13" s="85" t="n">
        <v>1150</v>
      </c>
      <c r="G13" s="86" t="n">
        <v>1185</v>
      </c>
      <c r="H13" s="86" t="n">
        <v>-35</v>
      </c>
      <c r="I13" s="85" t="n">
        <v>1150</v>
      </c>
      <c r="J13" s="86" t="n">
        <v>1335</v>
      </c>
      <c r="K13" s="86" t="n">
        <v>-185</v>
      </c>
      <c r="L13" s="85" t="n">
        <v>1150</v>
      </c>
      <c r="M13" s="86" t="n">
        <v>1442</v>
      </c>
      <c r="N13" s="86" t="n">
        <v>-292</v>
      </c>
      <c r="O13" s="85" t="n">
        <f aca="false">K13+H13+E13</f>
        <v>-287</v>
      </c>
      <c r="P13" s="87" t="n">
        <f aca="false">O13/(J13+G13+D13+1)</f>
        <v>-0.0767790262172285</v>
      </c>
      <c r="Q13" s="91"/>
      <c r="R13" s="89" t="s">
        <v>15</v>
      </c>
      <c r="S13" s="90" t="s">
        <v>15</v>
      </c>
      <c r="T13" s="115" t="str">
        <f aca="false">IF($C$4="High Inventory",IF(AND($O13&gt;=Summary!$C$149,$P13&gt;=0%),"X"," "),IF(AND($O13&lt;=-Summary!$C$149,$P13&lt;=0%),"X"," "))</f>
        <v> </v>
      </c>
      <c r="U13" s="116" t="str">
        <f aca="false">IF($C$4="High Inventory",IF(AND($O13&gt;=0,$P13&gt;=Summary!$C$150),"X"," "),IF(AND($O13&lt;=0,$P13&lt;=-Summary!$C$150),"X"," "))</f>
        <v> </v>
      </c>
      <c r="V13" s="0" t="str">
        <f aca="false">IF(S13="X",L13-I13," ")</f>
        <v> </v>
      </c>
    </row>
    <row r="14" customFormat="false" ht="17" hidden="false" customHeight="false" outlineLevel="0" collapsed="false">
      <c r="A14" s="76" t="n">
        <v>2280</v>
      </c>
      <c r="B14" s="77" t="s">
        <v>14</v>
      </c>
      <c r="C14" s="85" t="n">
        <v>222</v>
      </c>
      <c r="D14" s="86" t="n">
        <v>485</v>
      </c>
      <c r="E14" s="86" t="n">
        <v>-263</v>
      </c>
      <c r="F14" s="85" t="n">
        <v>445</v>
      </c>
      <c r="G14" s="86" t="n">
        <v>481</v>
      </c>
      <c r="H14" s="86" t="n">
        <v>-36</v>
      </c>
      <c r="I14" s="85" t="n">
        <v>494</v>
      </c>
      <c r="J14" s="86" t="n">
        <v>504</v>
      </c>
      <c r="K14" s="86" t="n">
        <v>-10</v>
      </c>
      <c r="L14" s="85" t="n">
        <v>491</v>
      </c>
      <c r="M14" s="86" t="n">
        <v>529</v>
      </c>
      <c r="N14" s="86" t="n">
        <v>-38</v>
      </c>
      <c r="O14" s="85" t="n">
        <f aca="false">K14+H14+E14</f>
        <v>-309</v>
      </c>
      <c r="P14" s="87" t="n">
        <f aca="false">O14/(J14+G14+D14+1)</f>
        <v>-0.210061182868797</v>
      </c>
      <c r="Q14" s="88"/>
      <c r="R14" s="89" t="s">
        <v>15</v>
      </c>
      <c r="S14" s="90" t="s">
        <v>15</v>
      </c>
      <c r="T14" s="115" t="str">
        <f aca="false">IF($C$4="High Inventory",IF(AND($O14&gt;=Summary!$C$149,$P14&gt;=0%),"X"," "),IF(AND($O14&lt;=-Summary!$C$149,$P14&lt;=0%),"X"," "))</f>
        <v> </v>
      </c>
      <c r="U14" s="116" t="str">
        <f aca="false">IF($C$4="High Inventory",IF(AND($O14&gt;=0,$P14&gt;=Summary!$C$150),"X"," "),IF(AND($O14&lt;=0,$P14&lt;=-Summary!$C$150),"X"," "))</f>
        <v> </v>
      </c>
      <c r="V14" s="0" t="str">
        <f aca="false">IF(S14="X",L14-I14," ")</f>
        <v> </v>
      </c>
    </row>
    <row r="15" customFormat="false" ht="17" hidden="false" customHeight="false" outlineLevel="0" collapsed="false">
      <c r="A15" s="76" t="n">
        <v>2584</v>
      </c>
      <c r="B15" s="77" t="s">
        <v>14</v>
      </c>
      <c r="C15" s="85" t="n">
        <v>3000</v>
      </c>
      <c r="D15" s="86" t="n">
        <v>3094</v>
      </c>
      <c r="E15" s="86" t="n">
        <v>-94</v>
      </c>
      <c r="F15" s="85" t="n">
        <v>3000</v>
      </c>
      <c r="G15" s="86" t="n">
        <v>3049</v>
      </c>
      <c r="H15" s="86" t="n">
        <v>-49</v>
      </c>
      <c r="I15" s="85" t="n">
        <v>3000</v>
      </c>
      <c r="J15" s="86" t="n">
        <v>3243</v>
      </c>
      <c r="K15" s="86" t="n">
        <v>-243</v>
      </c>
      <c r="L15" s="85" t="n">
        <v>3000</v>
      </c>
      <c r="M15" s="86" t="n">
        <v>3425</v>
      </c>
      <c r="N15" s="86" t="n">
        <v>-425</v>
      </c>
      <c r="O15" s="85" t="n">
        <f aca="false">K15+H15+E15</f>
        <v>-386</v>
      </c>
      <c r="P15" s="87" t="n">
        <f aca="false">O15/(J15+G15+D15+1)</f>
        <v>-0.0411206988388196</v>
      </c>
      <c r="Q15" s="118"/>
      <c r="R15" s="89" t="s">
        <v>15</v>
      </c>
      <c r="S15" s="90" t="s">
        <v>15</v>
      </c>
      <c r="T15" s="115" t="str">
        <f aca="false">IF($C$4="High Inventory",IF(AND($O15&gt;=Summary!$C$149,$P15&gt;=0%),"X"," "),IF(AND($O15&lt;=-Summary!$C$149,$P15&lt;=0%),"X"," "))</f>
        <v> </v>
      </c>
      <c r="U15" s="116" t="str">
        <f aca="false">IF($C$4="High Inventory",IF(AND($O15&gt;=0,$P15&gt;=Summary!$C$150),"X"," "),IF(AND($O15&lt;=0,$P15&lt;=-Summary!$C$150),"X"," "))</f>
        <v> </v>
      </c>
      <c r="V15" s="0" t="str">
        <f aca="false">IF(S15="X",L15-I15," ")</f>
        <v> </v>
      </c>
    </row>
    <row r="16" customFormat="false" ht="17" hidden="false" customHeight="false" outlineLevel="0" collapsed="false">
      <c r="A16" s="76" t="n">
        <v>2771</v>
      </c>
      <c r="B16" s="77" t="s">
        <v>14</v>
      </c>
      <c r="C16" s="85" t="n">
        <v>6000</v>
      </c>
      <c r="D16" s="86" t="n">
        <v>6012</v>
      </c>
      <c r="E16" s="86" t="n">
        <v>-12</v>
      </c>
      <c r="F16" s="85" t="n">
        <v>6000</v>
      </c>
      <c r="G16" s="86" t="n">
        <v>5920</v>
      </c>
      <c r="H16" s="86" t="n">
        <v>80</v>
      </c>
      <c r="I16" s="85" t="n">
        <v>6000</v>
      </c>
      <c r="J16" s="86" t="n">
        <v>6296</v>
      </c>
      <c r="K16" s="86" t="n">
        <v>-296</v>
      </c>
      <c r="L16" s="85" t="n">
        <v>6000</v>
      </c>
      <c r="M16" s="86" t="n">
        <v>6605</v>
      </c>
      <c r="N16" s="86" t="n">
        <v>-605</v>
      </c>
      <c r="O16" s="85" t="n">
        <f aca="false">K16+H16+E16</f>
        <v>-228</v>
      </c>
      <c r="P16" s="87" t="n">
        <f aca="false">O16/(J16+G16+D16+1)</f>
        <v>-0.0125075429261068</v>
      </c>
      <c r="Q16" s="117"/>
      <c r="R16" s="89" t="s">
        <v>15</v>
      </c>
      <c r="S16" s="90" t="s">
        <v>15</v>
      </c>
      <c r="T16" s="115" t="str">
        <f aca="false">IF($C$4="High Inventory",IF(AND($O16&gt;=Summary!$C$149,$P16&gt;=0%),"X"," "),IF(AND($O16&lt;=-Summary!$C$149,$P16&lt;=0%),"X"," "))</f>
        <v> </v>
      </c>
      <c r="U16" s="116" t="str">
        <f aca="false">IF($C$4="High Inventory",IF(AND($O16&gt;=0,$P16&gt;=Summary!$C$150),"X"," "),IF(AND($O16&lt;=0,$P16&lt;=-Summary!$C$150),"X"," "))</f>
        <v> </v>
      </c>
      <c r="V16" s="0" t="str">
        <f aca="false">IF(S16="X",L16-I16," ")</f>
        <v> </v>
      </c>
    </row>
    <row r="17" customFormat="false" ht="17" hidden="false" customHeight="false" outlineLevel="0" collapsed="false">
      <c r="A17" s="76" t="n">
        <v>2832</v>
      </c>
      <c r="B17" s="77" t="s">
        <v>14</v>
      </c>
      <c r="C17" s="85" t="n">
        <v>0</v>
      </c>
      <c r="D17" s="86" t="n">
        <v>323</v>
      </c>
      <c r="E17" s="86" t="n">
        <v>-323</v>
      </c>
      <c r="F17" s="85" t="n">
        <v>0</v>
      </c>
      <c r="G17" s="86" t="n">
        <v>320</v>
      </c>
      <c r="H17" s="86" t="n">
        <v>-320</v>
      </c>
      <c r="I17" s="85" t="n">
        <v>0</v>
      </c>
      <c r="J17" s="86" t="n">
        <v>336</v>
      </c>
      <c r="K17" s="86" t="n">
        <v>-336</v>
      </c>
      <c r="L17" s="85" t="n">
        <v>0</v>
      </c>
      <c r="M17" s="86" t="n">
        <v>355</v>
      </c>
      <c r="N17" s="86" t="n">
        <v>-355</v>
      </c>
      <c r="O17" s="85" t="n">
        <f aca="false">K17+H17+E17</f>
        <v>-979</v>
      </c>
      <c r="P17" s="87" t="n">
        <f aca="false">O17/(J17+G17+D17+1)</f>
        <v>-0.998979591836735</v>
      </c>
      <c r="Q17" s="88"/>
      <c r="R17" s="89" t="s">
        <v>15</v>
      </c>
      <c r="S17" s="90" t="s">
        <v>15</v>
      </c>
      <c r="T17" s="115" t="str">
        <f aca="false">IF($C$4="High Inventory",IF(AND($O17&gt;=Summary!$C$149,$P17&gt;=0%),"X"," "),IF(AND($O17&lt;=-Summary!$C$149,$P17&lt;=0%),"X"," "))</f>
        <v> </v>
      </c>
      <c r="U17" s="116" t="str">
        <f aca="false">IF($C$4="High Inventory",IF(AND($O17&gt;=0,$P17&gt;=Summary!$C$150),"X"," "),IF(AND($O17&lt;=0,$P17&lt;=-Summary!$C$150),"X"," "))</f>
        <v> </v>
      </c>
      <c r="V17" s="0" t="str">
        <f aca="false">IF(S17="X",L17-I17," ")</f>
        <v> </v>
      </c>
    </row>
    <row r="18" customFormat="false" ht="17" hidden="false" customHeight="false" outlineLevel="0" collapsed="false">
      <c r="A18" s="76" t="n">
        <v>2892</v>
      </c>
      <c r="B18" s="77" t="s">
        <v>14</v>
      </c>
      <c r="C18" s="85" t="n">
        <v>3703</v>
      </c>
      <c r="D18" s="86" t="n">
        <v>4012</v>
      </c>
      <c r="E18" s="86" t="n">
        <v>-309</v>
      </c>
      <c r="F18" s="85" t="n">
        <v>3832</v>
      </c>
      <c r="G18" s="86" t="n">
        <v>3973</v>
      </c>
      <c r="H18" s="86" t="n">
        <v>-141</v>
      </c>
      <c r="I18" s="85" t="n">
        <v>3976</v>
      </c>
      <c r="J18" s="86" t="n">
        <v>4180</v>
      </c>
      <c r="K18" s="86" t="n">
        <v>-204</v>
      </c>
      <c r="L18" s="85" t="n">
        <v>4560</v>
      </c>
      <c r="M18" s="86" t="n">
        <v>4346</v>
      </c>
      <c r="N18" s="86" t="n">
        <v>214</v>
      </c>
      <c r="O18" s="85" t="n">
        <f aca="false">K18+H18+E18</f>
        <v>-654</v>
      </c>
      <c r="P18" s="87" t="n">
        <f aca="false">O18/(J18+G18+D18+1)</f>
        <v>-0.0537563702120664</v>
      </c>
      <c r="Q18" s="88"/>
      <c r="R18" s="89" t="s">
        <v>15</v>
      </c>
      <c r="S18" s="90" t="s">
        <v>15</v>
      </c>
      <c r="T18" s="115" t="str">
        <f aca="false">IF($C$4="High Inventory",IF(AND($O18&gt;=Summary!$C$149,$P18&gt;=0%),"X"," "),IF(AND($O18&lt;=-Summary!$C$149,$P18&lt;=0%),"X"," "))</f>
        <v> </v>
      </c>
      <c r="U18" s="116" t="str">
        <f aca="false">IF($C$4="High Inventory",IF(AND($O18&gt;=0,$P18&gt;=Summary!$C$150),"X"," "),IF(AND($O18&lt;=0,$P18&lt;=-Summary!$C$150),"X"," "))</f>
        <v> </v>
      </c>
      <c r="V18" s="0" t="str">
        <f aca="false">IF(S18="X",L18-I18," ")</f>
        <v> </v>
      </c>
    </row>
    <row r="19" customFormat="false" ht="17" hidden="false" customHeight="false" outlineLevel="0" collapsed="false">
      <c r="A19" s="76" t="n">
        <v>3152</v>
      </c>
      <c r="B19" s="77" t="s">
        <v>14</v>
      </c>
      <c r="C19" s="85" t="n">
        <v>4300</v>
      </c>
      <c r="D19" s="86" t="n">
        <v>4425</v>
      </c>
      <c r="E19" s="86" t="n">
        <v>-125</v>
      </c>
      <c r="F19" s="85" t="n">
        <v>4100</v>
      </c>
      <c r="G19" s="86" t="n">
        <v>4277</v>
      </c>
      <c r="H19" s="86" t="n">
        <v>-177</v>
      </c>
      <c r="I19" s="85" t="n">
        <v>4300</v>
      </c>
      <c r="J19" s="86" t="n">
        <v>4964</v>
      </c>
      <c r="K19" s="86" t="n">
        <v>-664</v>
      </c>
      <c r="L19" s="85" t="n">
        <v>4300</v>
      </c>
      <c r="M19" s="86" t="n">
        <v>5488</v>
      </c>
      <c r="N19" s="86" t="n">
        <v>-1188</v>
      </c>
      <c r="O19" s="85" t="n">
        <f aca="false">K19+H19+E19</f>
        <v>-966</v>
      </c>
      <c r="P19" s="87" t="n">
        <f aca="false">O19/(J19+G19+D19+1)</f>
        <v>-0.0706812028974903</v>
      </c>
      <c r="Q19" s="88"/>
      <c r="R19" s="89" t="s">
        <v>15</v>
      </c>
      <c r="S19" s="90" t="s">
        <v>15</v>
      </c>
      <c r="T19" s="115" t="str">
        <f aca="false">IF($C$4="High Inventory",IF(AND($O19&gt;=Summary!$C$149,$P19&gt;=0%),"X"," "),IF(AND($O19&lt;=-Summary!$C$149,$P19&lt;=0%),"X"," "))</f>
        <v> </v>
      </c>
      <c r="U19" s="116" t="str">
        <f aca="false">IF($C$4="High Inventory",IF(AND($O19&gt;=0,$P19&gt;=Summary!$C$150),"X"," "),IF(AND($O19&lt;=0,$P19&lt;=-Summary!$C$150),"X"," "))</f>
        <v> </v>
      </c>
      <c r="V19" s="0" t="str">
        <f aca="false">IF(S19="X",L19-I19," ")</f>
        <v> </v>
      </c>
    </row>
    <row r="20" customFormat="false" ht="17" hidden="false" customHeight="false" outlineLevel="0" collapsed="false">
      <c r="A20" s="76" t="n">
        <v>6500</v>
      </c>
      <c r="B20" s="77" t="s">
        <v>14</v>
      </c>
      <c r="C20" s="85" t="n">
        <v>448167</v>
      </c>
      <c r="D20" s="86" t="n">
        <v>441420</v>
      </c>
      <c r="E20" s="86" t="n">
        <v>6747</v>
      </c>
      <c r="F20" s="85" t="n">
        <v>416468</v>
      </c>
      <c r="G20" s="86" t="n">
        <v>424234</v>
      </c>
      <c r="H20" s="86" t="n">
        <v>-7766</v>
      </c>
      <c r="I20" s="85" t="n">
        <v>500906</v>
      </c>
      <c r="J20" s="86" t="n">
        <v>505269</v>
      </c>
      <c r="K20" s="86" t="n">
        <v>-4363</v>
      </c>
      <c r="L20" s="85" t="n">
        <v>579581</v>
      </c>
      <c r="M20" s="86" t="n">
        <v>572112</v>
      </c>
      <c r="N20" s="86" t="n">
        <v>7469</v>
      </c>
      <c r="O20" s="85" t="n">
        <f aca="false">K20+H20+E20</f>
        <v>-5382</v>
      </c>
      <c r="P20" s="87" t="n">
        <f aca="false">O20/(J20+G20+D20+1)</f>
        <v>-0.00392581937437816</v>
      </c>
      <c r="Q20" s="88"/>
      <c r="R20" s="89" t="s">
        <v>15</v>
      </c>
      <c r="S20" s="90" t="s">
        <v>15</v>
      </c>
      <c r="T20" s="115" t="str">
        <f aca="false">IF($C$4="High Inventory",IF(AND($O20&gt;=Summary!$C$149,$P20&gt;=0%),"X"," "),IF(AND($O20&lt;=-Summary!$C$149,$P20&lt;=0%),"X"," "))</f>
        <v> </v>
      </c>
      <c r="U20" s="116" t="str">
        <f aca="false">IF($C$4="High Inventory",IF(AND($O20&gt;=0,$P20&gt;=Summary!$C$150),"X"," "),IF(AND($O20&lt;=0,$P20&lt;=-Summary!$C$150),"X"," "))</f>
        <v> </v>
      </c>
      <c r="V20" s="0" t="str">
        <f aca="false">IF(S20="X",L20-I20," ")</f>
        <v> </v>
      </c>
    </row>
    <row r="21" customFormat="false" ht="17" hidden="false" customHeight="false" outlineLevel="0" collapsed="false">
      <c r="A21" s="76" t="n">
        <v>12296</v>
      </c>
      <c r="B21" s="77" t="s">
        <v>14</v>
      </c>
      <c r="C21" s="85" t="n">
        <v>1686</v>
      </c>
      <c r="D21" s="86" t="n">
        <v>1367</v>
      </c>
      <c r="E21" s="86" t="n">
        <v>319</v>
      </c>
      <c r="F21" s="85" t="n">
        <v>1406</v>
      </c>
      <c r="G21" s="86" t="n">
        <v>1339</v>
      </c>
      <c r="H21" s="86" t="n">
        <v>67</v>
      </c>
      <c r="I21" s="85" t="n">
        <v>1471</v>
      </c>
      <c r="J21" s="86" t="n">
        <v>1471</v>
      </c>
      <c r="K21" s="86" t="n">
        <v>0</v>
      </c>
      <c r="L21" s="85" t="n">
        <v>1686</v>
      </c>
      <c r="M21" s="86" t="n">
        <v>1612</v>
      </c>
      <c r="N21" s="86" t="n">
        <v>74</v>
      </c>
      <c r="O21" s="85" t="n">
        <f aca="false">K21+H21+E21</f>
        <v>386</v>
      </c>
      <c r="P21" s="87" t="n">
        <f aca="false">O21/(J21+G21+D21+1)</f>
        <v>0.0923887027285783</v>
      </c>
      <c r="Q21" s="88"/>
      <c r="R21" s="89" t="s">
        <v>15</v>
      </c>
      <c r="S21" s="90" t="s">
        <v>15</v>
      </c>
      <c r="T21" s="115" t="str">
        <f aca="false">IF($C$4="High Inventory",IF(AND($O21&gt;=Summary!$C$149,$P21&gt;=0%),"X"," "),IF(AND($O21&lt;=-Summary!$C$149,$P21&lt;=0%),"X"," "))</f>
        <v> </v>
      </c>
      <c r="U21" s="116" t="str">
        <f aca="false">IF($C$4="High Inventory",IF(AND($O21&gt;=0,$P21&gt;=Summary!$C$150),"X"," "),IF(AND($O21&lt;=0,$P21&lt;=-Summary!$C$150),"X"," "))</f>
        <v> </v>
      </c>
      <c r="V21" s="0" t="str">
        <f aca="false">IF(S21="X",L21-I21," ")</f>
        <v> </v>
      </c>
    </row>
    <row r="22" customFormat="false" ht="17" hidden="false" customHeight="false" outlineLevel="0" collapsed="false">
      <c r="A22" s="76" t="n">
        <v>16786</v>
      </c>
      <c r="B22" s="77" t="s">
        <v>14</v>
      </c>
      <c r="C22" s="85" t="n">
        <v>332</v>
      </c>
      <c r="D22" s="86" t="n">
        <v>602</v>
      </c>
      <c r="E22" s="86" t="n">
        <v>-270</v>
      </c>
      <c r="F22" s="85" t="n">
        <v>340</v>
      </c>
      <c r="G22" s="86" t="n">
        <v>570</v>
      </c>
      <c r="H22" s="86" t="n">
        <v>-230</v>
      </c>
      <c r="I22" s="85" t="n">
        <v>340</v>
      </c>
      <c r="J22" s="86" t="n">
        <v>723</v>
      </c>
      <c r="K22" s="86" t="n">
        <v>-383</v>
      </c>
      <c r="L22" s="85" t="n">
        <v>340</v>
      </c>
      <c r="M22" s="86" t="n">
        <v>843</v>
      </c>
      <c r="N22" s="86" t="n">
        <v>-503</v>
      </c>
      <c r="O22" s="85" t="n">
        <f aca="false">K22+H22+E22</f>
        <v>-883</v>
      </c>
      <c r="P22" s="87" t="n">
        <f aca="false">O22/(J22+G22+D22+1)</f>
        <v>-0.465717299578059</v>
      </c>
      <c r="Q22" s="88"/>
      <c r="R22" s="89" t="s">
        <v>15</v>
      </c>
      <c r="S22" s="90" t="s">
        <v>15</v>
      </c>
      <c r="T22" s="115" t="str">
        <f aca="false">IF($C$4="High Inventory",IF(AND($O22&gt;=Summary!$C$149,$P22&gt;=0%),"X"," "),IF(AND($O22&lt;=-Summary!$C$149,$P22&lt;=0%),"X"," "))</f>
        <v> </v>
      </c>
      <c r="U22" s="116" t="str">
        <f aca="false">IF($C$4="High Inventory",IF(AND($O22&gt;=0,$P22&gt;=Summary!$C$150),"X"," "),IF(AND($O22&lt;=0,$P22&lt;=-Summary!$C$150),"X"," "))</f>
        <v> </v>
      </c>
      <c r="V22" s="0" t="str">
        <f aca="false">IF(S22="X",L22-I22," ")</f>
        <v> </v>
      </c>
    </row>
    <row r="23" customFormat="false" ht="17" hidden="false" customHeight="false" outlineLevel="0" collapsed="false">
      <c r="A23" s="76" t="n">
        <v>17791</v>
      </c>
      <c r="B23" s="77" t="s">
        <v>14</v>
      </c>
      <c r="C23" s="85" t="n">
        <v>300</v>
      </c>
      <c r="D23" s="86" t="n">
        <v>326</v>
      </c>
      <c r="E23" s="86" t="n">
        <v>-26</v>
      </c>
      <c r="F23" s="85" t="n">
        <v>300</v>
      </c>
      <c r="G23" s="86" t="n">
        <v>317</v>
      </c>
      <c r="H23" s="86" t="n">
        <v>-17</v>
      </c>
      <c r="I23" s="85" t="n">
        <v>300</v>
      </c>
      <c r="J23" s="86" t="n">
        <v>372</v>
      </c>
      <c r="K23" s="86" t="n">
        <v>-72</v>
      </c>
      <c r="L23" s="85" t="n">
        <v>300</v>
      </c>
      <c r="M23" s="86" t="n">
        <v>410</v>
      </c>
      <c r="N23" s="86" t="n">
        <v>-110</v>
      </c>
      <c r="O23" s="85" t="n">
        <f aca="false">K23+H23+E23</f>
        <v>-115</v>
      </c>
      <c r="P23" s="87" t="n">
        <f aca="false">O23/(J23+G23+D23+1)</f>
        <v>-0.113188976377953</v>
      </c>
      <c r="Q23" s="88"/>
      <c r="R23" s="89" t="s">
        <v>15</v>
      </c>
      <c r="S23" s="90" t="s">
        <v>15</v>
      </c>
      <c r="T23" s="115" t="str">
        <f aca="false">IF($C$4="High Inventory",IF(AND($O23&gt;=Summary!$C$149,$P23&gt;=0%),"X"," "),IF(AND($O23&lt;=-Summary!$C$149,$P23&lt;=0%),"X"," "))</f>
        <v> </v>
      </c>
      <c r="U23" s="116" t="str">
        <f aca="false">IF($C$4="High Inventory",IF(AND($O23&gt;=0,$P23&gt;=Summary!$C$150),"X"," "),IF(AND($O23&lt;=0,$P23&lt;=-Summary!$C$150),"X"," "))</f>
        <v> </v>
      </c>
      <c r="V23" s="0" t="str">
        <f aca="false">IF(S23="X",L23-I23," ")</f>
        <v> </v>
      </c>
    </row>
    <row r="24" customFormat="false" ht="17" hidden="false" customHeight="false" outlineLevel="0" collapsed="false">
      <c r="A24" s="76" t="n">
        <v>1117</v>
      </c>
      <c r="B24" s="77" t="s">
        <v>16</v>
      </c>
      <c r="C24" s="85" t="n">
        <v>56245</v>
      </c>
      <c r="D24" s="86" t="n">
        <v>42692</v>
      </c>
      <c r="E24" s="86" t="n">
        <v>13553</v>
      </c>
      <c r="F24" s="85" t="n">
        <v>34704</v>
      </c>
      <c r="G24" s="86" t="n">
        <v>35974</v>
      </c>
      <c r="H24" s="86" t="n">
        <v>-1270</v>
      </c>
      <c r="I24" s="85" t="n">
        <v>36540</v>
      </c>
      <c r="J24" s="86" t="n">
        <v>34474</v>
      </c>
      <c r="K24" s="86" t="n">
        <v>2066</v>
      </c>
      <c r="L24" s="85" t="n">
        <v>36582</v>
      </c>
      <c r="M24" s="86" t="n">
        <v>44164</v>
      </c>
      <c r="N24" s="86" t="n">
        <v>-7582</v>
      </c>
      <c r="O24" s="85" t="n">
        <f aca="false">K24+H24+E24</f>
        <v>14349</v>
      </c>
      <c r="P24" s="87" t="n">
        <f aca="false">O24/(J24+G24+D24+1)</f>
        <v>0.126824051404884</v>
      </c>
      <c r="Q24" s="88"/>
      <c r="R24" s="89" t="s">
        <v>44</v>
      </c>
      <c r="S24" s="90" t="s">
        <v>15</v>
      </c>
      <c r="T24" s="115" t="str">
        <f aca="false">IF($C$4="High Inventory",IF(AND($O24&gt;=Summary!$C$149,$P24&gt;=0%),"X"," "),IF(AND($O24&lt;=-Summary!$C$149,$P24&lt;=0%),"X"," "))</f>
        <v>X</v>
      </c>
      <c r="U24" s="116" t="str">
        <f aca="false">IF($C$4="High Inventory",IF(AND($O24&gt;=0,$P24&gt;=Summary!$C$150),"X"," "),IF(AND($O24&lt;=0,$P24&lt;=-Summary!$C$150),"X"," "))</f>
        <v>X</v>
      </c>
      <c r="V24" s="0" t="str">
        <f aca="false">IF(S24="X",L24-I24," ")</f>
        <v> </v>
      </c>
    </row>
    <row r="25" customFormat="false" ht="17" hidden="false" customHeight="false" outlineLevel="0" collapsed="false">
      <c r="A25" s="76" t="n">
        <v>1126</v>
      </c>
      <c r="B25" s="77" t="s">
        <v>16</v>
      </c>
      <c r="C25" s="85" t="n">
        <v>24918</v>
      </c>
      <c r="D25" s="86" t="n">
        <v>26344</v>
      </c>
      <c r="E25" s="86" t="n">
        <v>-1426</v>
      </c>
      <c r="F25" s="85" t="n">
        <v>24918</v>
      </c>
      <c r="G25" s="86" t="n">
        <v>25111</v>
      </c>
      <c r="H25" s="86" t="n">
        <v>-193</v>
      </c>
      <c r="I25" s="85" t="n">
        <v>24918</v>
      </c>
      <c r="J25" s="86" t="n">
        <v>25067</v>
      </c>
      <c r="K25" s="86" t="n">
        <v>-149</v>
      </c>
      <c r="L25" s="85" t="n">
        <v>24918</v>
      </c>
      <c r="M25" s="86" t="n">
        <v>23942</v>
      </c>
      <c r="N25" s="86" t="n">
        <v>976</v>
      </c>
      <c r="O25" s="85" t="n">
        <f aca="false">K25+H25+E25</f>
        <v>-1768</v>
      </c>
      <c r="P25" s="87" t="n">
        <f aca="false">O25/(J25+G25+D25+1)</f>
        <v>-0.0231041647609216</v>
      </c>
      <c r="Q25" s="91"/>
      <c r="R25" s="89" t="s">
        <v>15</v>
      </c>
      <c r="S25" s="90" t="s">
        <v>15</v>
      </c>
      <c r="T25" s="115" t="str">
        <f aca="false">IF($C$4="High Inventory",IF(AND($O25&gt;=Summary!$C$149,$P25&gt;=0%),"X"," "),IF(AND($O25&lt;=-Summary!$C$149,$P25&lt;=0%),"X"," "))</f>
        <v> </v>
      </c>
      <c r="U25" s="116" t="str">
        <f aca="false">IF($C$4="High Inventory",IF(AND($O25&gt;=0,$P25&gt;=Summary!$C$150),"X"," "),IF(AND($O25&lt;=0,$P25&lt;=-Summary!$C$150),"X"," "))</f>
        <v> </v>
      </c>
      <c r="V25" s="0" t="str">
        <f aca="false">IF(S25="X",L25-I25," ")</f>
        <v> </v>
      </c>
    </row>
    <row r="26" customFormat="false" ht="17" hidden="false" customHeight="false" outlineLevel="0" collapsed="false">
      <c r="A26" s="76" t="n">
        <v>1157</v>
      </c>
      <c r="B26" s="77" t="s">
        <v>16</v>
      </c>
      <c r="C26" s="85" t="n">
        <v>209538</v>
      </c>
      <c r="D26" s="86" t="n">
        <v>148333</v>
      </c>
      <c r="E26" s="86" t="n">
        <v>61205</v>
      </c>
      <c r="F26" s="85" t="n">
        <v>116868</v>
      </c>
      <c r="G26" s="86" t="n">
        <v>120330</v>
      </c>
      <c r="H26" s="86" t="n">
        <v>-3462</v>
      </c>
      <c r="I26" s="85" t="n">
        <v>112319</v>
      </c>
      <c r="J26" s="86" t="n">
        <v>109321</v>
      </c>
      <c r="K26" s="86" t="n">
        <v>2998</v>
      </c>
      <c r="L26" s="85" t="n">
        <v>132902</v>
      </c>
      <c r="M26" s="86" t="n">
        <v>135778</v>
      </c>
      <c r="N26" s="86" t="n">
        <v>-2876</v>
      </c>
      <c r="O26" s="85" t="n">
        <f aca="false">K26+H26+E26</f>
        <v>60741</v>
      </c>
      <c r="P26" s="87" t="n">
        <f aca="false">O26/(J26+G26+D26+1)</f>
        <v>0.160696853049724</v>
      </c>
      <c r="Q26" s="115"/>
      <c r="R26" s="89" t="s">
        <v>44</v>
      </c>
      <c r="S26" s="90" t="s">
        <v>15</v>
      </c>
      <c r="T26" s="115" t="str">
        <f aca="false">IF($C$4="High Inventory",IF(AND($O26&gt;=Summary!$C$149,$P26&gt;=0%),"X"," "),IF(AND($O26&lt;=-Summary!$C$149,$P26&lt;=0%),"X"," "))</f>
        <v>X</v>
      </c>
      <c r="U26" s="116" t="str">
        <f aca="false">IF($C$4="High Inventory",IF(AND($O26&gt;=0,$P26&gt;=Summary!$C$150),"X"," "),IF(AND($O26&lt;=0,$P26&lt;=-Summary!$C$150),"X"," "))</f>
        <v>X</v>
      </c>
      <c r="V26" s="0" t="str">
        <f aca="false">IF(S26="X",L26-I26," ")</f>
        <v> </v>
      </c>
    </row>
    <row r="27" customFormat="false" ht="17" hidden="false" customHeight="false" outlineLevel="0" collapsed="false">
      <c r="A27" s="76" t="n">
        <v>1281</v>
      </c>
      <c r="B27" s="77" t="s">
        <v>16</v>
      </c>
      <c r="C27" s="85" t="n">
        <v>12642</v>
      </c>
      <c r="D27" s="86" t="n">
        <v>18817</v>
      </c>
      <c r="E27" s="86" t="n">
        <v>-6175</v>
      </c>
      <c r="F27" s="85" t="n">
        <v>6778</v>
      </c>
      <c r="G27" s="86" t="n">
        <v>12623</v>
      </c>
      <c r="H27" s="86" t="n">
        <v>-5845</v>
      </c>
      <c r="I27" s="85" t="n">
        <v>8420</v>
      </c>
      <c r="J27" s="86" t="n">
        <v>11275</v>
      </c>
      <c r="K27" s="86" t="n">
        <v>-2855</v>
      </c>
      <c r="L27" s="85" t="n">
        <v>6778</v>
      </c>
      <c r="M27" s="86" t="n">
        <v>14257</v>
      </c>
      <c r="N27" s="86" t="n">
        <v>-7479</v>
      </c>
      <c r="O27" s="85" t="n">
        <f aca="false">K27+H27+E27</f>
        <v>-14875</v>
      </c>
      <c r="P27" s="87" t="n">
        <f aca="false">O27/(J27+G27+D27+1)</f>
        <v>-0.34823017136436</v>
      </c>
      <c r="Q27" s="88"/>
      <c r="R27" s="89" t="s">
        <v>15</v>
      </c>
      <c r="S27" s="90" t="s">
        <v>15</v>
      </c>
      <c r="T27" s="115" t="str">
        <f aca="false">IF($C$4="High Inventory",IF(AND($O27&gt;=Summary!$C$149,$P27&gt;=0%),"X"," "),IF(AND($O27&lt;=-Summary!$C$149,$P27&lt;=0%),"X"," "))</f>
        <v> </v>
      </c>
      <c r="U27" s="116" t="str">
        <f aca="false">IF($C$4="High Inventory",IF(AND($O27&gt;=0,$P27&gt;=Summary!$C$150),"X"," "),IF(AND($O27&lt;=0,$P27&lt;=-Summary!$C$150),"X"," "))</f>
        <v> </v>
      </c>
      <c r="V27" s="0" t="str">
        <f aca="false">IF(S27="X",L27-I27," ")</f>
        <v> </v>
      </c>
    </row>
    <row r="28" customFormat="false" ht="17" hidden="false" customHeight="false" outlineLevel="0" collapsed="false">
      <c r="A28" s="76" t="n">
        <v>1377</v>
      </c>
      <c r="B28" s="77" t="s">
        <v>16</v>
      </c>
      <c r="C28" s="85" t="n">
        <v>106831</v>
      </c>
      <c r="D28" s="86" t="n">
        <v>95910</v>
      </c>
      <c r="E28" s="86" t="n">
        <v>10921</v>
      </c>
      <c r="F28" s="85" t="n">
        <v>50752</v>
      </c>
      <c r="G28" s="86" t="n">
        <v>83338</v>
      </c>
      <c r="H28" s="86" t="n">
        <v>-32586</v>
      </c>
      <c r="I28" s="85" t="n">
        <v>66672</v>
      </c>
      <c r="J28" s="86" t="n">
        <v>86491</v>
      </c>
      <c r="K28" s="86" t="n">
        <v>-19819</v>
      </c>
      <c r="L28" s="85" t="n">
        <v>67938</v>
      </c>
      <c r="M28" s="86" t="n">
        <v>88850</v>
      </c>
      <c r="N28" s="86" t="n">
        <v>-20912</v>
      </c>
      <c r="O28" s="85" t="n">
        <f aca="false">K28+H28+E28</f>
        <v>-41484</v>
      </c>
      <c r="P28" s="87" t="n">
        <f aca="false">O28/(J28+G28+D28+1)</f>
        <v>-0.156107473470309</v>
      </c>
      <c r="Q28" s="91"/>
      <c r="R28" s="89" t="s">
        <v>15</v>
      </c>
      <c r="S28" s="90" t="s">
        <v>15</v>
      </c>
      <c r="T28" s="115" t="str">
        <f aca="false">IF($C$4="High Inventory",IF(AND($O28&gt;=Summary!$C$149,$P28&gt;=0%),"X"," "),IF(AND($O28&lt;=-Summary!$C$149,$P28&lt;=0%),"X"," "))</f>
        <v> </v>
      </c>
      <c r="U28" s="116" t="str">
        <f aca="false">IF($C$4="High Inventory",IF(AND($O28&gt;=0,$P28&gt;=Summary!$C$150),"X"," "),IF(AND($O28&lt;=0,$P28&lt;=-Summary!$C$150),"X"," "))</f>
        <v> </v>
      </c>
      <c r="V28" s="0" t="str">
        <f aca="false">IF(S28="X",L28-I28," ")</f>
        <v> </v>
      </c>
    </row>
    <row r="29" customFormat="false" ht="17" hidden="false" customHeight="false" outlineLevel="0" collapsed="false">
      <c r="A29" s="76" t="n">
        <v>1830</v>
      </c>
      <c r="B29" s="77" t="s">
        <v>16</v>
      </c>
      <c r="C29" s="85" t="n">
        <v>20000</v>
      </c>
      <c r="D29" s="86" t="n">
        <v>20006</v>
      </c>
      <c r="E29" s="86" t="n">
        <v>-6</v>
      </c>
      <c r="F29" s="85" t="n">
        <v>20000</v>
      </c>
      <c r="G29" s="86" t="n">
        <v>14049</v>
      </c>
      <c r="H29" s="86" t="n">
        <v>5951</v>
      </c>
      <c r="I29" s="85" t="n">
        <v>20000</v>
      </c>
      <c r="J29" s="86" t="n">
        <v>14049</v>
      </c>
      <c r="K29" s="86" t="n">
        <v>5951</v>
      </c>
      <c r="L29" s="85" t="n">
        <v>7500</v>
      </c>
      <c r="M29" s="86" t="n">
        <v>14049</v>
      </c>
      <c r="N29" s="86" t="n">
        <v>-6549</v>
      </c>
      <c r="O29" s="85" t="n">
        <f aca="false">K29+H29+E29</f>
        <v>11896</v>
      </c>
      <c r="P29" s="87" t="n">
        <f aca="false">O29/(J29+G29+D29+1)</f>
        <v>0.24729238124935</v>
      </c>
      <c r="Q29" s="91"/>
      <c r="R29" s="89" t="s">
        <v>44</v>
      </c>
      <c r="S29" s="90" t="s">
        <v>15</v>
      </c>
      <c r="T29" s="115" t="str">
        <f aca="false">IF($C$4="High Inventory",IF(AND($O29&gt;=Summary!$C$149,$P29&gt;=0%),"X"," "),IF(AND($O29&lt;=-Summary!$C$149,$P29&lt;=0%),"X"," "))</f>
        <v>X</v>
      </c>
      <c r="U29" s="116" t="str">
        <f aca="false">IF($C$4="High Inventory",IF(AND($O29&gt;=0,$P29&gt;=Summary!$C$150),"X"," "),IF(AND($O29&lt;=0,$P29&lt;=-Summary!$C$150),"X"," "))</f>
        <v>X</v>
      </c>
      <c r="V29" s="0" t="str">
        <f aca="false">IF(S29="X",L29-I29," ")</f>
        <v> </v>
      </c>
    </row>
    <row r="30" customFormat="false" ht="17" hidden="false" customHeight="false" outlineLevel="0" collapsed="false">
      <c r="A30" s="76" t="n">
        <v>1864</v>
      </c>
      <c r="B30" s="77" t="s">
        <v>16</v>
      </c>
      <c r="C30" s="85" t="n">
        <v>303036</v>
      </c>
      <c r="D30" s="86" t="n">
        <v>289266</v>
      </c>
      <c r="E30" s="86" t="n">
        <v>13770</v>
      </c>
      <c r="F30" s="85" t="n">
        <v>273494</v>
      </c>
      <c r="G30" s="86" t="n">
        <v>277424</v>
      </c>
      <c r="H30" s="86" t="n">
        <v>-3930</v>
      </c>
      <c r="I30" s="85" t="n">
        <v>270600</v>
      </c>
      <c r="J30" s="86" t="n">
        <v>282716</v>
      </c>
      <c r="K30" s="86" t="n">
        <v>-12116</v>
      </c>
      <c r="L30" s="85" t="n">
        <v>307633</v>
      </c>
      <c r="M30" s="86" t="n">
        <v>279610</v>
      </c>
      <c r="N30" s="86" t="n">
        <v>28023</v>
      </c>
      <c r="O30" s="85" t="n">
        <f aca="false">K30+H30+E30</f>
        <v>-2276</v>
      </c>
      <c r="P30" s="87" t="n">
        <f aca="false">O30/(J30+G30+D30+1)</f>
        <v>-0.00267951641556992</v>
      </c>
      <c r="Q30" s="88"/>
      <c r="R30" s="89" t="s">
        <v>15</v>
      </c>
      <c r="S30" s="90" t="s">
        <v>15</v>
      </c>
      <c r="T30" s="115" t="str">
        <f aca="false">IF($C$4="High Inventory",IF(AND($O30&gt;=Summary!$C$149,$P30&gt;=0%),"X"," "),IF(AND($O30&lt;=-Summary!$C$149,$P30&lt;=0%),"X"," "))</f>
        <v> </v>
      </c>
      <c r="U30" s="116" t="str">
        <f aca="false">IF($C$4="High Inventory",IF(AND($O30&gt;=0,$P30&gt;=Summary!$C$150),"X"," "),IF(AND($O30&lt;=0,$P30&lt;=-Summary!$C$150),"X"," "))</f>
        <v> </v>
      </c>
      <c r="V30" s="0" t="str">
        <f aca="false">IF(S30="X",L30-I30," ")</f>
        <v> </v>
      </c>
    </row>
    <row r="31" customFormat="false" ht="17" hidden="false" customHeight="false" outlineLevel="0" collapsed="false">
      <c r="A31" s="76" t="n">
        <v>1922</v>
      </c>
      <c r="B31" s="77" t="s">
        <v>16</v>
      </c>
      <c r="C31" s="85" t="n">
        <v>40479</v>
      </c>
      <c r="D31" s="86" t="n">
        <v>29835</v>
      </c>
      <c r="E31" s="86" t="n">
        <v>10644</v>
      </c>
      <c r="F31" s="85" t="n">
        <v>13836</v>
      </c>
      <c r="G31" s="86" t="n">
        <v>26842</v>
      </c>
      <c r="H31" s="86" t="n">
        <v>-13006</v>
      </c>
      <c r="I31" s="85" t="n">
        <v>13836</v>
      </c>
      <c r="J31" s="86" t="n">
        <v>25272</v>
      </c>
      <c r="K31" s="86" t="n">
        <v>-11436</v>
      </c>
      <c r="L31" s="85" t="n">
        <v>13836</v>
      </c>
      <c r="M31" s="86" t="n">
        <v>30271</v>
      </c>
      <c r="N31" s="86" t="n">
        <v>-16435</v>
      </c>
      <c r="O31" s="85" t="n">
        <f aca="false">K31+H31+E31</f>
        <v>-13798</v>
      </c>
      <c r="P31" s="87" t="n">
        <f aca="false">O31/(J31+G31+D31+1)</f>
        <v>-0.168370957901159</v>
      </c>
      <c r="Q31" s="118"/>
      <c r="R31" s="89" t="s">
        <v>15</v>
      </c>
      <c r="S31" s="90" t="s">
        <v>15</v>
      </c>
      <c r="T31" s="115" t="str">
        <f aca="false">IF($C$4="High Inventory",IF(AND($O31&gt;=Summary!$C$149,$P31&gt;=0%),"X"," "),IF(AND($O31&lt;=-Summary!$C$149,$P31&lt;=0%),"X"," "))</f>
        <v> </v>
      </c>
      <c r="U31" s="116" t="str">
        <f aca="false">IF($C$4="High Inventory",IF(AND($O31&gt;=0,$P31&gt;=Summary!$C$150),"X"," "),IF(AND($O31&lt;=0,$P31&lt;=-Summary!$C$150),"X"," "))</f>
        <v> </v>
      </c>
      <c r="V31" s="0" t="str">
        <f aca="false">IF(S31="X",L31-I31," ")</f>
        <v> </v>
      </c>
    </row>
    <row r="32" customFormat="false" ht="17" hidden="false" customHeight="false" outlineLevel="0" collapsed="false">
      <c r="A32" s="76" t="n">
        <v>2056</v>
      </c>
      <c r="B32" s="77" t="s">
        <v>16</v>
      </c>
      <c r="C32" s="85" t="n">
        <v>19000</v>
      </c>
      <c r="D32" s="86" t="n">
        <v>12957</v>
      </c>
      <c r="E32" s="86" t="n">
        <v>6043</v>
      </c>
      <c r="F32" s="85" t="n">
        <v>17000</v>
      </c>
      <c r="G32" s="86" t="n">
        <v>19000</v>
      </c>
      <c r="H32" s="86" t="n">
        <v>-2000</v>
      </c>
      <c r="I32" s="85" t="n">
        <v>17000</v>
      </c>
      <c r="J32" s="86" t="n">
        <v>18838</v>
      </c>
      <c r="K32" s="86" t="n">
        <v>-1838</v>
      </c>
      <c r="L32" s="85" t="n">
        <v>17000</v>
      </c>
      <c r="M32" s="86" t="n">
        <v>15762</v>
      </c>
      <c r="N32" s="86" t="n">
        <v>1238</v>
      </c>
      <c r="O32" s="85" t="n">
        <f aca="false">K32+H32+E32</f>
        <v>2205</v>
      </c>
      <c r="P32" s="87" t="n">
        <f aca="false">O32/(J32+G32+D32+1)</f>
        <v>0.043408929836995</v>
      </c>
      <c r="Q32" s="91"/>
      <c r="R32" s="89" t="s">
        <v>15</v>
      </c>
      <c r="S32" s="90" t="s">
        <v>15</v>
      </c>
      <c r="T32" s="115" t="str">
        <f aca="false">IF($C$4="High Inventory",IF(AND($O32&gt;=Summary!$C$149,$P32&gt;=0%),"X"," "),IF(AND($O32&lt;=-Summary!$C$149,$P32&lt;=0%),"X"," "))</f>
        <v> </v>
      </c>
      <c r="U32" s="116" t="str">
        <f aca="false">IF($C$4="High Inventory",IF(AND($O32&gt;=0,$P32&gt;=Summary!$C$150),"X"," "),IF(AND($O32&lt;=0,$P32&lt;=-Summary!$C$150),"X"," "))</f>
        <v> </v>
      </c>
      <c r="V32" s="0" t="str">
        <f aca="false">IF(S32="X",L32-I32," ")</f>
        <v> </v>
      </c>
    </row>
    <row r="33" customFormat="false" ht="17" hidden="false" customHeight="false" outlineLevel="0" collapsed="false">
      <c r="A33" s="76" t="n">
        <v>2280</v>
      </c>
      <c r="B33" s="77" t="s">
        <v>16</v>
      </c>
      <c r="C33" s="85" t="n">
        <v>11155</v>
      </c>
      <c r="D33" s="86" t="n">
        <v>10645</v>
      </c>
      <c r="E33" s="86" t="n">
        <v>510</v>
      </c>
      <c r="F33" s="85" t="n">
        <v>7828</v>
      </c>
      <c r="G33" s="86" t="n">
        <v>6438</v>
      </c>
      <c r="H33" s="86" t="n">
        <v>1390</v>
      </c>
      <c r="I33" s="85" t="n">
        <v>11728</v>
      </c>
      <c r="J33" s="86" t="n">
        <v>7007</v>
      </c>
      <c r="K33" s="86" t="n">
        <v>4721</v>
      </c>
      <c r="L33" s="85" t="n">
        <v>11728</v>
      </c>
      <c r="M33" s="86" t="n">
        <v>10702</v>
      </c>
      <c r="N33" s="86" t="n">
        <v>1026</v>
      </c>
      <c r="O33" s="85" t="n">
        <f aca="false">K33+H33+E33</f>
        <v>6621</v>
      </c>
      <c r="P33" s="87" t="n">
        <f aca="false">O33/(J33+G33+D33+1)</f>
        <v>0.274832925158773</v>
      </c>
      <c r="Q33" s="91"/>
      <c r="R33" s="89" t="s">
        <v>44</v>
      </c>
      <c r="S33" s="90" t="s">
        <v>15</v>
      </c>
      <c r="T33" s="115" t="str">
        <f aca="false">IF($C$4="High Inventory",IF(AND($O33&gt;=Summary!$C$149,$P33&gt;=0%),"X"," "),IF(AND($O33&lt;=-Summary!$C$149,$P33&lt;=0%),"X"," "))</f>
        <v>X</v>
      </c>
      <c r="U33" s="116" t="str">
        <f aca="false">IF($C$4="High Inventory",IF(AND($O33&gt;=0,$P33&gt;=Summary!$C$150),"X"," "),IF(AND($O33&lt;=0,$P33&lt;=-Summary!$C$150),"X"," "))</f>
        <v>X</v>
      </c>
      <c r="V33" s="0" t="str">
        <f aca="false">IF(S33="X",L33-I33," ")</f>
        <v> </v>
      </c>
    </row>
    <row r="34" customFormat="false" ht="17" hidden="false" customHeight="false" outlineLevel="0" collapsed="false">
      <c r="A34" s="76" t="n">
        <v>2584</v>
      </c>
      <c r="B34" s="77" t="s">
        <v>16</v>
      </c>
      <c r="C34" s="85" t="n">
        <v>56718</v>
      </c>
      <c r="D34" s="86" t="n">
        <v>53594</v>
      </c>
      <c r="E34" s="86" t="n">
        <v>3124</v>
      </c>
      <c r="F34" s="85" t="n">
        <v>41733</v>
      </c>
      <c r="G34" s="86" t="n">
        <v>49831</v>
      </c>
      <c r="H34" s="86" t="n">
        <v>-8098</v>
      </c>
      <c r="I34" s="85" t="n">
        <v>41724</v>
      </c>
      <c r="J34" s="86" t="n">
        <v>42922</v>
      </c>
      <c r="K34" s="86" t="n">
        <v>-1198</v>
      </c>
      <c r="L34" s="85" t="n">
        <v>41724</v>
      </c>
      <c r="M34" s="86" t="n">
        <v>53563</v>
      </c>
      <c r="N34" s="86" t="n">
        <v>-11839</v>
      </c>
      <c r="O34" s="85" t="n">
        <f aca="false">K34+H34+E34</f>
        <v>-6172</v>
      </c>
      <c r="P34" s="87" t="n">
        <f aca="false">O34/(J34+G34+D34+1)</f>
        <v>-0.0421734495859185</v>
      </c>
      <c r="Q34" s="91"/>
      <c r="R34" s="89" t="s">
        <v>15</v>
      </c>
      <c r="S34" s="90" t="s">
        <v>15</v>
      </c>
      <c r="T34" s="115" t="str">
        <f aca="false">IF($C$4="High Inventory",IF(AND($O34&gt;=Summary!$C$149,$P34&gt;=0%),"X"," "),IF(AND($O34&lt;=-Summary!$C$149,$P34&lt;=0%),"X"," "))</f>
        <v> </v>
      </c>
      <c r="U34" s="116" t="str">
        <f aca="false">IF($C$4="High Inventory",IF(AND($O34&gt;=0,$P34&gt;=Summary!$C$150),"X"," "),IF(AND($O34&lt;=0,$P34&lt;=-Summary!$C$150),"X"," "))</f>
        <v> </v>
      </c>
      <c r="V34" s="0" t="str">
        <f aca="false">IF(S34="X",L34-I34," ")</f>
        <v> </v>
      </c>
    </row>
    <row r="35" customFormat="false" ht="17" hidden="false" customHeight="false" outlineLevel="0" collapsed="false">
      <c r="A35" s="76" t="n">
        <v>2771</v>
      </c>
      <c r="B35" s="77" t="s">
        <v>16</v>
      </c>
      <c r="C35" s="85" t="n">
        <v>21491</v>
      </c>
      <c r="D35" s="86" t="n">
        <v>31289</v>
      </c>
      <c r="E35" s="86" t="n">
        <v>-9798</v>
      </c>
      <c r="F35" s="85" t="n">
        <v>36487</v>
      </c>
      <c r="G35" s="86" t="n">
        <v>23454</v>
      </c>
      <c r="H35" s="86" t="n">
        <v>13033</v>
      </c>
      <c r="I35" s="85" t="n">
        <v>36487</v>
      </c>
      <c r="J35" s="86" t="n">
        <v>22368</v>
      </c>
      <c r="K35" s="86" t="n">
        <v>14119</v>
      </c>
      <c r="L35" s="85" t="n">
        <v>36487</v>
      </c>
      <c r="M35" s="86" t="n">
        <v>32231</v>
      </c>
      <c r="N35" s="86" t="n">
        <v>4256</v>
      </c>
      <c r="O35" s="85" t="n">
        <f aca="false">K35+H35+E35</f>
        <v>17354</v>
      </c>
      <c r="P35" s="87" t="n">
        <f aca="false">O35/(J35+G35+D35+1)</f>
        <v>0.225049278970848</v>
      </c>
      <c r="Q35" s="88"/>
      <c r="R35" s="89" t="s">
        <v>44</v>
      </c>
      <c r="S35" s="90" t="s">
        <v>15</v>
      </c>
      <c r="T35" s="115" t="str">
        <f aca="false">IF($C$4="High Inventory",IF(AND($O35&gt;=Summary!$C$149,$P35&gt;=0%),"X"," "),IF(AND($O35&lt;=-Summary!$C$149,$P35&lt;=0%),"X"," "))</f>
        <v>X</v>
      </c>
      <c r="U35" s="116" t="str">
        <f aca="false">IF($C$4="High Inventory",IF(AND($O35&gt;=0,$P35&gt;=Summary!$C$150),"X"," "),IF(AND($O35&lt;=0,$P35&lt;=-Summary!$C$150),"X"," "))</f>
        <v>X</v>
      </c>
      <c r="V35" s="0" t="str">
        <f aca="false">IF(S35="X",L35-I35," ")</f>
        <v> </v>
      </c>
    </row>
    <row r="36" customFormat="false" ht="17" hidden="false" customHeight="false" outlineLevel="0" collapsed="false">
      <c r="A36" s="76" t="n">
        <v>2832</v>
      </c>
      <c r="B36" s="77" t="s">
        <v>16</v>
      </c>
      <c r="C36" s="85" t="n">
        <v>0</v>
      </c>
      <c r="D36" s="86" t="n">
        <v>8123</v>
      </c>
      <c r="E36" s="86" t="n">
        <v>-8123</v>
      </c>
      <c r="F36" s="85" t="n">
        <v>0</v>
      </c>
      <c r="G36" s="86" t="n">
        <v>6405</v>
      </c>
      <c r="H36" s="86" t="n">
        <v>-6405</v>
      </c>
      <c r="I36" s="85" t="n">
        <v>0</v>
      </c>
      <c r="J36" s="86" t="n">
        <v>1041</v>
      </c>
      <c r="K36" s="86" t="n">
        <v>-1041</v>
      </c>
      <c r="L36" s="85" t="n">
        <v>0</v>
      </c>
      <c r="M36" s="86" t="n">
        <v>3426</v>
      </c>
      <c r="N36" s="86" t="n">
        <v>-3426</v>
      </c>
      <c r="O36" s="85" t="n">
        <f aca="false">K36+H36+E36</f>
        <v>-15569</v>
      </c>
      <c r="P36" s="87" t="n">
        <f aca="false">O36/(J36+G36+D36+1)</f>
        <v>-0.999935773924213</v>
      </c>
      <c r="Q36" s="88"/>
      <c r="R36" s="89" t="s">
        <v>15</v>
      </c>
      <c r="S36" s="90" t="s">
        <v>15</v>
      </c>
      <c r="T36" s="115" t="str">
        <f aca="false">IF($C$4="High Inventory",IF(AND($O36&gt;=Summary!$C$149,$P36&gt;=0%),"X"," "),IF(AND($O36&lt;=-Summary!$C$149,$P36&lt;=0%),"X"," "))</f>
        <v> </v>
      </c>
      <c r="U36" s="116" t="str">
        <f aca="false">IF($C$4="High Inventory",IF(AND($O36&gt;=0,$P36&gt;=Summary!$C$150),"X"," "),IF(AND($O36&lt;=0,$P36&lt;=-Summary!$C$150),"X"," "))</f>
        <v> </v>
      </c>
      <c r="V36" s="0" t="str">
        <f aca="false">IF(S36="X",L36-I36," ")</f>
        <v> </v>
      </c>
    </row>
    <row r="37" customFormat="false" ht="17" hidden="false" customHeight="false" outlineLevel="0" collapsed="false">
      <c r="A37" s="76" t="n">
        <v>2892</v>
      </c>
      <c r="B37" s="77" t="s">
        <v>16</v>
      </c>
      <c r="C37" s="85" t="n">
        <v>292</v>
      </c>
      <c r="D37" s="86" t="n">
        <v>391</v>
      </c>
      <c r="E37" s="86" t="n">
        <v>-99</v>
      </c>
      <c r="F37" s="85" t="n">
        <v>298</v>
      </c>
      <c r="G37" s="86" t="n">
        <v>390</v>
      </c>
      <c r="H37" s="86" t="n">
        <v>-92</v>
      </c>
      <c r="I37" s="85" t="n">
        <v>202</v>
      </c>
      <c r="J37" s="86" t="n">
        <v>214</v>
      </c>
      <c r="K37" s="86" t="n">
        <v>-12</v>
      </c>
      <c r="L37" s="85" t="n">
        <v>360</v>
      </c>
      <c r="M37" s="86" t="n">
        <v>378</v>
      </c>
      <c r="N37" s="86" t="n">
        <v>-18</v>
      </c>
      <c r="O37" s="85" t="n">
        <f aca="false">K37+H37+E37</f>
        <v>-203</v>
      </c>
      <c r="P37" s="87" t="n">
        <f aca="false">O37/(J37+G37+D37+1)</f>
        <v>-0.203815261044177</v>
      </c>
      <c r="Q37" s="88"/>
      <c r="R37" s="89" t="s">
        <v>15</v>
      </c>
      <c r="S37" s="90" t="s">
        <v>15</v>
      </c>
      <c r="T37" s="115" t="str">
        <f aca="false">IF($C$4="High Inventory",IF(AND($O37&gt;=Summary!$C$149,$P37&gt;=0%),"X"," "),IF(AND($O37&lt;=-Summary!$C$149,$P37&lt;=0%),"X"," "))</f>
        <v> </v>
      </c>
      <c r="U37" s="116" t="str">
        <f aca="false">IF($C$4="High Inventory",IF(AND($O37&gt;=0,$P37&gt;=Summary!$C$150),"X"," "),IF(AND($O37&lt;=0,$P37&lt;=-Summary!$C$150),"X"," "))</f>
        <v> </v>
      </c>
      <c r="V37" s="0" t="str">
        <f aca="false">IF(S37="X",L37-I37," ")</f>
        <v> </v>
      </c>
    </row>
    <row r="38" customFormat="false" ht="17" hidden="false" customHeight="false" outlineLevel="0" collapsed="false">
      <c r="A38" s="76" t="n">
        <v>3015</v>
      </c>
      <c r="B38" s="77" t="s">
        <v>16</v>
      </c>
      <c r="C38" s="85" t="n">
        <v>26877</v>
      </c>
      <c r="D38" s="86" t="n">
        <v>17029</v>
      </c>
      <c r="E38" s="86" t="n">
        <v>9848</v>
      </c>
      <c r="F38" s="85" t="n">
        <v>16875</v>
      </c>
      <c r="G38" s="86" t="n">
        <v>17386</v>
      </c>
      <c r="H38" s="86" t="n">
        <v>-511</v>
      </c>
      <c r="I38" s="85" t="n">
        <v>16877</v>
      </c>
      <c r="J38" s="86" t="n">
        <v>17953</v>
      </c>
      <c r="K38" s="86" t="n">
        <v>-1076</v>
      </c>
      <c r="L38" s="85" t="n">
        <v>16877</v>
      </c>
      <c r="M38" s="86" t="n">
        <v>18477</v>
      </c>
      <c r="N38" s="86" t="n">
        <v>-1600</v>
      </c>
      <c r="O38" s="85" t="n">
        <f aca="false">K38+H38+E38</f>
        <v>8261</v>
      </c>
      <c r="P38" s="87" t="n">
        <f aca="false">O38/(J38+G38+D38+1)</f>
        <v>0.157745994767897</v>
      </c>
      <c r="Q38" s="91"/>
      <c r="R38" s="89" t="s">
        <v>44</v>
      </c>
      <c r="S38" s="90" t="s">
        <v>15</v>
      </c>
      <c r="T38" s="115" t="str">
        <f aca="false">IF($C$4="High Inventory",IF(AND($O38&gt;=Summary!$C$149,$P38&gt;=0%),"X"," "),IF(AND($O38&lt;=-Summary!$C$149,$P38&lt;=0%),"X"," "))</f>
        <v>X</v>
      </c>
      <c r="U38" s="116" t="str">
        <f aca="false">IF($C$4="High Inventory",IF(AND($O38&gt;=0,$P38&gt;=Summary!$C$150),"X"," "),IF(AND($O38&lt;=0,$P38&lt;=-Summary!$C$150),"X"," "))</f>
        <v>X</v>
      </c>
      <c r="V38" s="0" t="str">
        <f aca="false">IF(S38="X",L38-I38," ")</f>
        <v> </v>
      </c>
    </row>
    <row r="39" customFormat="false" ht="17" hidden="false" customHeight="false" outlineLevel="0" collapsed="false">
      <c r="A39" s="76" t="n">
        <v>3115</v>
      </c>
      <c r="B39" s="77" t="s">
        <v>16</v>
      </c>
      <c r="C39" s="85" t="n">
        <v>0</v>
      </c>
      <c r="D39" s="86" t="n">
        <v>1124</v>
      </c>
      <c r="E39" s="86" t="n">
        <v>-1124</v>
      </c>
      <c r="F39" s="85" t="n">
        <v>2571</v>
      </c>
      <c r="G39" s="86" t="n">
        <v>11749</v>
      </c>
      <c r="H39" s="86" t="n">
        <v>-9178</v>
      </c>
      <c r="I39" s="85" t="n">
        <v>12393</v>
      </c>
      <c r="J39" s="86" t="n">
        <v>28098</v>
      </c>
      <c r="K39" s="86" t="n">
        <v>-15705</v>
      </c>
      <c r="L39" s="85" t="n">
        <v>342</v>
      </c>
      <c r="M39" s="86" t="n">
        <v>23183</v>
      </c>
      <c r="N39" s="86" t="n">
        <v>-22841</v>
      </c>
      <c r="O39" s="85" t="n">
        <f aca="false">K39+H39+E39</f>
        <v>-26007</v>
      </c>
      <c r="P39" s="87" t="n">
        <f aca="false">O39/(J39+G39+D39+1)</f>
        <v>-0.634750561358977</v>
      </c>
      <c r="Q39" s="91"/>
      <c r="R39" s="89" t="s">
        <v>15</v>
      </c>
      <c r="S39" s="90" t="s">
        <v>15</v>
      </c>
      <c r="T39" s="115" t="str">
        <f aca="false">IF($C$4="High Inventory",IF(AND($O39&gt;=Summary!$C$149,$P39&gt;=0%),"X"," "),IF(AND($O39&lt;=-Summary!$C$149,$P39&lt;=0%),"X"," "))</f>
        <v> </v>
      </c>
      <c r="U39" s="116" t="str">
        <f aca="false">IF($C$4="High Inventory",IF(AND($O39&gt;=0,$P39&gt;=Summary!$C$150),"X"," "),IF(AND($O39&lt;=0,$P39&lt;=-Summary!$C$150),"X"," "))</f>
        <v> </v>
      </c>
      <c r="V39" s="0" t="str">
        <f aca="false">IF(S39="X",L39-I39," ")</f>
        <v> </v>
      </c>
    </row>
    <row r="40" customFormat="false" ht="17" hidden="false" customHeight="false" outlineLevel="0" collapsed="false">
      <c r="A40" s="76" t="n">
        <v>3550</v>
      </c>
      <c r="B40" s="77" t="s">
        <v>16</v>
      </c>
      <c r="C40" s="85" t="n">
        <v>6159</v>
      </c>
      <c r="D40" s="86" t="n">
        <v>6134</v>
      </c>
      <c r="E40" s="86" t="n">
        <v>25</v>
      </c>
      <c r="F40" s="85" t="n">
        <v>5801</v>
      </c>
      <c r="G40" s="86" t="n">
        <v>6114</v>
      </c>
      <c r="H40" s="86" t="n">
        <v>-313</v>
      </c>
      <c r="I40" s="85" t="n">
        <v>5836</v>
      </c>
      <c r="J40" s="86" t="n">
        <v>5969</v>
      </c>
      <c r="K40" s="86" t="n">
        <v>-133</v>
      </c>
      <c r="L40" s="85" t="n">
        <v>5836</v>
      </c>
      <c r="M40" s="86" t="n">
        <v>6035</v>
      </c>
      <c r="N40" s="86" t="n">
        <v>-199</v>
      </c>
      <c r="O40" s="85" t="n">
        <f aca="false">K40+H40+E40</f>
        <v>-421</v>
      </c>
      <c r="P40" s="87" t="n">
        <f aca="false">O40/(J40+G40+D40+1)</f>
        <v>-0.0231090130640026</v>
      </c>
      <c r="Q40" s="88"/>
      <c r="R40" s="89" t="s">
        <v>15</v>
      </c>
      <c r="S40" s="90" t="s">
        <v>15</v>
      </c>
      <c r="T40" s="115" t="str">
        <f aca="false">IF($C$4="High Inventory",IF(AND($O40&gt;=Summary!$C$149,$P40&gt;=0%),"X"," "),IF(AND($O40&lt;=-Summary!$C$149,$P40&lt;=0%),"X"," "))</f>
        <v> </v>
      </c>
      <c r="U40" s="116" t="str">
        <f aca="false">IF($C$4="High Inventory",IF(AND($O40&gt;=0,$P40&gt;=Summary!$C$150),"X"," "),IF(AND($O40&lt;=0,$P40&lt;=-Summary!$C$150),"X"," "))</f>
        <v> </v>
      </c>
      <c r="V40" s="0" t="str">
        <f aca="false">IF(S40="X",L40-I40," ")</f>
        <v> </v>
      </c>
    </row>
    <row r="41" customFormat="false" ht="17" hidden="false" customHeight="false" outlineLevel="0" collapsed="false">
      <c r="A41" s="76" t="n">
        <v>4760</v>
      </c>
      <c r="B41" s="77" t="s">
        <v>16</v>
      </c>
      <c r="C41" s="85" t="n">
        <v>257483</v>
      </c>
      <c r="D41" s="86" t="n">
        <v>244457</v>
      </c>
      <c r="E41" s="86" t="n">
        <v>13026</v>
      </c>
      <c r="F41" s="85" t="n">
        <v>256040</v>
      </c>
      <c r="G41" s="86" t="n">
        <v>263669</v>
      </c>
      <c r="H41" s="86" t="n">
        <v>-7629</v>
      </c>
      <c r="I41" s="85" t="n">
        <v>283443</v>
      </c>
      <c r="J41" s="86" t="n">
        <v>290406</v>
      </c>
      <c r="K41" s="86" t="n">
        <v>-6963</v>
      </c>
      <c r="L41" s="85" t="n">
        <v>337697</v>
      </c>
      <c r="M41" s="86" t="n">
        <v>307854</v>
      </c>
      <c r="N41" s="86" t="n">
        <v>29843</v>
      </c>
      <c r="O41" s="85" t="n">
        <f aca="false">K41+H41+E41</f>
        <v>-1566</v>
      </c>
      <c r="P41" s="87" t="n">
        <f aca="false">O41/(J41+G41+D41+1)</f>
        <v>-0.00196109616008355</v>
      </c>
      <c r="Q41" s="115"/>
      <c r="R41" s="89" t="s">
        <v>15</v>
      </c>
      <c r="S41" s="90" t="s">
        <v>15</v>
      </c>
      <c r="T41" s="115" t="str">
        <f aca="false">IF($C$4="High Inventory",IF(AND($O41&gt;=Summary!$C$149,$P41&gt;=0%),"X"," "),IF(AND($O41&lt;=-Summary!$C$149,$P41&lt;=0%),"X"," "))</f>
        <v> </v>
      </c>
      <c r="U41" s="116" t="str">
        <f aca="false">IF($C$4="High Inventory",IF(AND($O41&gt;=0,$P41&gt;=Summary!$C$150),"X"," "),IF(AND($O41&lt;=0,$P41&lt;=-Summary!$C$150),"X"," "))</f>
        <v> </v>
      </c>
      <c r="V41" s="0" t="str">
        <f aca="false">IF(S41="X",L41-I41," ")</f>
        <v> </v>
      </c>
    </row>
    <row r="42" customFormat="false" ht="17" hidden="false" customHeight="false" outlineLevel="0" collapsed="false">
      <c r="A42" s="76" t="n">
        <v>6084</v>
      </c>
      <c r="B42" s="77" t="s">
        <v>16</v>
      </c>
      <c r="C42" s="85" t="n">
        <v>450</v>
      </c>
      <c r="D42" s="86" t="n">
        <v>437</v>
      </c>
      <c r="E42" s="86" t="n">
        <v>13</v>
      </c>
      <c r="F42" s="85" t="n">
        <v>450</v>
      </c>
      <c r="G42" s="86" t="n">
        <v>460</v>
      </c>
      <c r="H42" s="86" t="n">
        <v>-10</v>
      </c>
      <c r="I42" s="85" t="n">
        <v>450</v>
      </c>
      <c r="J42" s="86" t="n">
        <v>453</v>
      </c>
      <c r="K42" s="86" t="n">
        <v>-3</v>
      </c>
      <c r="L42" s="85" t="n">
        <v>450</v>
      </c>
      <c r="M42" s="86" t="n">
        <v>464</v>
      </c>
      <c r="N42" s="86" t="n">
        <v>-14</v>
      </c>
      <c r="O42" s="85" t="n">
        <f aca="false">K42+H42+E42</f>
        <v>0</v>
      </c>
      <c r="P42" s="87" t="n">
        <f aca="false">O42/(J42+G42+D42+1)</f>
        <v>0</v>
      </c>
      <c r="Q42" s="91"/>
      <c r="R42" s="89" t="s">
        <v>15</v>
      </c>
      <c r="S42" s="90" t="s">
        <v>15</v>
      </c>
      <c r="T42" s="115" t="str">
        <f aca="false">IF($C$4="High Inventory",IF(AND($O42&gt;=Summary!$C$149,$P42&gt;=0%),"X"," "),IF(AND($O42&lt;=-Summary!$C$149,$P42&lt;=0%),"X"," "))</f>
        <v> </v>
      </c>
      <c r="U42" s="116" t="str">
        <f aca="false">IF($C$4="High Inventory",IF(AND($O42&gt;=0,$P42&gt;=Summary!$C$150),"X"," "),IF(AND($O42&lt;=0,$P42&lt;=-Summary!$C$150),"X"," "))</f>
        <v> </v>
      </c>
      <c r="V42" s="0" t="str">
        <f aca="false">IF(S42="X",L42-I42," ")</f>
        <v> </v>
      </c>
    </row>
    <row r="43" customFormat="false" ht="17" hidden="false" customHeight="false" outlineLevel="0" collapsed="false">
      <c r="A43" s="76" t="n">
        <v>6728</v>
      </c>
      <c r="B43" s="77" t="s">
        <v>16</v>
      </c>
      <c r="C43" s="85" t="n">
        <v>11000</v>
      </c>
      <c r="D43" s="86" t="n">
        <v>10816</v>
      </c>
      <c r="E43" s="86" t="n">
        <v>184</v>
      </c>
      <c r="F43" s="85" t="n">
        <v>11000</v>
      </c>
      <c r="G43" s="86" t="n">
        <v>11353</v>
      </c>
      <c r="H43" s="86" t="n">
        <v>-353</v>
      </c>
      <c r="I43" s="85" t="n">
        <v>11000</v>
      </c>
      <c r="J43" s="86" t="n">
        <v>11316</v>
      </c>
      <c r="K43" s="86" t="n">
        <v>-316</v>
      </c>
      <c r="L43" s="85" t="n">
        <v>11000</v>
      </c>
      <c r="M43" s="86" t="n">
        <v>11192</v>
      </c>
      <c r="N43" s="86" t="n">
        <v>-192</v>
      </c>
      <c r="O43" s="85" t="n">
        <f aca="false">K43+H43+E43</f>
        <v>-485</v>
      </c>
      <c r="P43" s="87" t="n">
        <f aca="false">O43/(J43+G43+D43+1)</f>
        <v>-0.0144836648151466</v>
      </c>
      <c r="Q43" s="91"/>
      <c r="R43" s="89" t="s">
        <v>15</v>
      </c>
      <c r="S43" s="90" t="s">
        <v>15</v>
      </c>
      <c r="T43" s="115" t="str">
        <f aca="false">IF($C$4="High Inventory",IF(AND($O43&gt;=Summary!$C$149,$P43&gt;=0%),"X"," "),IF(AND($O43&lt;=-Summary!$C$149,$P43&lt;=0%),"X"," "))</f>
        <v> </v>
      </c>
      <c r="U43" s="116" t="str">
        <f aca="false">IF($C$4="High Inventory",IF(AND($O43&gt;=0,$P43&gt;=Summary!$C$150),"X"," "),IF(AND($O43&lt;=0,$P43&lt;=-Summary!$C$150),"X"," "))</f>
        <v> </v>
      </c>
      <c r="V43" s="0" t="str">
        <f aca="false">IF(S43="X",L43-I43," ")</f>
        <v> </v>
      </c>
    </row>
    <row r="44" customFormat="false" ht="17" hidden="false" customHeight="false" outlineLevel="0" collapsed="false">
      <c r="A44" s="76" t="n">
        <v>12296</v>
      </c>
      <c r="B44" s="77" t="s">
        <v>16</v>
      </c>
      <c r="C44" s="85" t="n">
        <v>5386</v>
      </c>
      <c r="D44" s="86" t="n">
        <v>4476</v>
      </c>
      <c r="E44" s="86" t="n">
        <v>910</v>
      </c>
      <c r="F44" s="85" t="n">
        <v>5633</v>
      </c>
      <c r="G44" s="86" t="n">
        <v>3673</v>
      </c>
      <c r="H44" s="86" t="n">
        <v>1960</v>
      </c>
      <c r="I44" s="85" t="n">
        <v>5330</v>
      </c>
      <c r="J44" s="86" t="n">
        <v>3755</v>
      </c>
      <c r="K44" s="86" t="n">
        <v>1575</v>
      </c>
      <c r="L44" s="85" t="n">
        <v>5365</v>
      </c>
      <c r="M44" s="86" t="n">
        <v>4916</v>
      </c>
      <c r="N44" s="86" t="n">
        <v>449</v>
      </c>
      <c r="O44" s="85" t="n">
        <f aca="false">K44+H44+E44</f>
        <v>4445</v>
      </c>
      <c r="P44" s="87" t="n">
        <f aca="false">O44/(J44+G44+D44+1)</f>
        <v>0.373372532549349</v>
      </c>
      <c r="Q44" s="91"/>
      <c r="R44" s="89" t="s">
        <v>15</v>
      </c>
      <c r="S44" s="90" t="s">
        <v>15</v>
      </c>
      <c r="T44" s="115" t="str">
        <f aca="false">IF($C$4="High Inventory",IF(AND($O44&gt;=Summary!$C$149,$P44&gt;=0%),"X"," "),IF(AND($O44&lt;=-Summary!$C$149,$P44&lt;=0%),"X"," "))</f>
        <v> </v>
      </c>
      <c r="U44" s="116" t="str">
        <f aca="false">IF($C$4="High Inventory",IF(AND($O44&gt;=0,$P44&gt;=Summary!$C$150),"X"," "),IF(AND($O44&lt;=0,$P44&lt;=-Summary!$C$150),"X"," "))</f>
        <v>X</v>
      </c>
      <c r="V44" s="0" t="str">
        <f aca="false">IF(S44="X",L44-I44," ")</f>
        <v> </v>
      </c>
    </row>
    <row r="45" customFormat="false" ht="17" hidden="false" customHeight="false" outlineLevel="0" collapsed="false">
      <c r="A45" s="76" t="n">
        <v>15966</v>
      </c>
      <c r="B45" s="77" t="s">
        <v>16</v>
      </c>
      <c r="C45" s="85" t="n">
        <v>59629</v>
      </c>
      <c r="D45" s="86" t="n">
        <v>60913</v>
      </c>
      <c r="E45" s="86" t="n">
        <v>-1284</v>
      </c>
      <c r="F45" s="85" t="n">
        <v>59638</v>
      </c>
      <c r="G45" s="86" t="n">
        <v>60371</v>
      </c>
      <c r="H45" s="86" t="n">
        <v>-733</v>
      </c>
      <c r="I45" s="85" t="n">
        <v>59479</v>
      </c>
      <c r="J45" s="86" t="n">
        <v>60757</v>
      </c>
      <c r="K45" s="86" t="n">
        <v>-1278</v>
      </c>
      <c r="L45" s="85" t="n">
        <v>59670</v>
      </c>
      <c r="M45" s="86" t="n">
        <v>62737</v>
      </c>
      <c r="N45" s="86" t="n">
        <v>-3067</v>
      </c>
      <c r="O45" s="85" t="n">
        <f aca="false">K45+H45+E45</f>
        <v>-3295</v>
      </c>
      <c r="P45" s="87" t="n">
        <f aca="false">O45/(J45+G45+D45+1)</f>
        <v>-0.0181002186308654</v>
      </c>
      <c r="Q45" s="88"/>
      <c r="R45" s="89" t="s">
        <v>15</v>
      </c>
      <c r="S45" s="90" t="s">
        <v>15</v>
      </c>
      <c r="T45" s="115" t="str">
        <f aca="false">IF($C$4="High Inventory",IF(AND($O45&gt;=Summary!$C$149,$P45&gt;=0%),"X"," "),IF(AND($O45&lt;=-Summary!$C$149,$P45&lt;=0%),"X"," "))</f>
        <v> </v>
      </c>
      <c r="U45" s="116" t="str">
        <f aca="false">IF($C$4="High Inventory",IF(AND($O45&gt;=0,$P45&gt;=Summary!$C$150),"X"," "),IF(AND($O45&lt;=0,$P45&lt;=-Summary!$C$150),"X"," "))</f>
        <v> </v>
      </c>
      <c r="V45" s="0" t="str">
        <f aca="false">IF(S45="X",L45-I45," ")</f>
        <v> </v>
      </c>
    </row>
    <row r="46" customFormat="false" ht="17" hidden="false" customHeight="false" outlineLevel="0" collapsed="false">
      <c r="A46" s="76" t="n">
        <v>16666</v>
      </c>
      <c r="B46" s="77" t="s">
        <v>16</v>
      </c>
      <c r="C46" s="85" t="n">
        <v>0</v>
      </c>
      <c r="D46" s="86" t="n">
        <v>244</v>
      </c>
      <c r="E46" s="86" t="n">
        <v>-244</v>
      </c>
      <c r="F46" s="85" t="n">
        <v>0</v>
      </c>
      <c r="G46" s="86" t="n">
        <v>250</v>
      </c>
      <c r="H46" s="86" t="n">
        <v>-250</v>
      </c>
      <c r="I46" s="85" t="n">
        <v>0</v>
      </c>
      <c r="J46" s="86" t="n">
        <v>244</v>
      </c>
      <c r="K46" s="86" t="n">
        <v>-244</v>
      </c>
      <c r="L46" s="85" t="n">
        <v>31</v>
      </c>
      <c r="M46" s="86" t="n">
        <v>260</v>
      </c>
      <c r="N46" s="86" t="n">
        <v>-229</v>
      </c>
      <c r="O46" s="85" t="n">
        <f aca="false">K46+H46+E46</f>
        <v>-738</v>
      </c>
      <c r="P46" s="87" t="n">
        <f aca="false">O46/(J46+G46+D46+1)</f>
        <v>-0.998646820027064</v>
      </c>
      <c r="Q46" s="91"/>
      <c r="R46" s="89" t="s">
        <v>15</v>
      </c>
      <c r="S46" s="90" t="s">
        <v>15</v>
      </c>
      <c r="T46" s="115" t="str">
        <f aca="false">IF($C$4="High Inventory",IF(AND($O46&gt;=Summary!$C$149,$P46&gt;=0%),"X"," "),IF(AND($O46&lt;=-Summary!$C$149,$P46&lt;=0%),"X"," "))</f>
        <v> </v>
      </c>
      <c r="U46" s="116" t="str">
        <f aca="false">IF($C$4="High Inventory",IF(AND($O46&gt;=0,$P46&gt;=Summary!$C$150),"X"," "),IF(AND($O46&lt;=0,$P46&lt;=-Summary!$C$150),"X"," "))</f>
        <v> </v>
      </c>
      <c r="V46" s="0" t="str">
        <f aca="false">IF(S46="X",L46-I46," ")</f>
        <v> </v>
      </c>
    </row>
    <row r="47" customFormat="false" ht="17" hidden="false" customHeight="false" outlineLevel="0" collapsed="false">
      <c r="A47" s="76" t="n">
        <v>30069</v>
      </c>
      <c r="B47" s="77" t="s">
        <v>16</v>
      </c>
      <c r="C47" s="85" t="n">
        <v>4747</v>
      </c>
      <c r="D47" s="86" t="n">
        <v>6157</v>
      </c>
      <c r="E47" s="86" t="n">
        <v>-1410</v>
      </c>
      <c r="F47" s="85" t="n">
        <v>5397</v>
      </c>
      <c r="G47" s="86" t="n">
        <v>0</v>
      </c>
      <c r="H47" s="86" t="n">
        <v>5397</v>
      </c>
      <c r="I47" s="85" t="n">
        <v>3422</v>
      </c>
      <c r="J47" s="86" t="n">
        <v>0</v>
      </c>
      <c r="K47" s="86" t="n">
        <v>3422</v>
      </c>
      <c r="L47" s="85" t="n">
        <v>4093</v>
      </c>
      <c r="M47" s="86" t="n">
        <v>6499</v>
      </c>
      <c r="N47" s="86" t="n">
        <v>-2406</v>
      </c>
      <c r="O47" s="85" t="n">
        <f aca="false">K47+H47+E47</f>
        <v>7409</v>
      </c>
      <c r="P47" s="87" t="n">
        <f aca="false">O47/(J47+G47+D47+1)</f>
        <v>1.20315037349789</v>
      </c>
      <c r="Q47" s="88"/>
      <c r="R47" s="89" t="s">
        <v>44</v>
      </c>
      <c r="S47" s="90" t="s">
        <v>15</v>
      </c>
      <c r="T47" s="115" t="str">
        <f aca="false">IF($C$4="High Inventory",IF(AND($O47&gt;=Summary!$C$149,$P47&gt;=0%),"X"," "),IF(AND($O47&lt;=-Summary!$C$149,$P47&lt;=0%),"X"," "))</f>
        <v>X</v>
      </c>
      <c r="U47" s="116" t="str">
        <f aca="false">IF($C$4="High Inventory",IF(AND($O47&gt;=0,$P47&gt;=Summary!$C$150),"X"," "),IF(AND($O47&lt;=0,$P47&lt;=-Summary!$C$150),"X"," "))</f>
        <v>X</v>
      </c>
      <c r="V47" s="0" t="str">
        <f aca="false">IF(S47="X",L47-I47," ")</f>
        <v> </v>
      </c>
    </row>
    <row r="48" customFormat="false" ht="17" hidden="false" customHeight="false" outlineLevel="0" collapsed="false">
      <c r="A48" s="76" t="n">
        <v>59</v>
      </c>
      <c r="B48" s="77" t="s">
        <v>17</v>
      </c>
      <c r="C48" s="85" t="n">
        <v>0</v>
      </c>
      <c r="D48" s="86" t="n">
        <v>0</v>
      </c>
      <c r="E48" s="86" t="n">
        <v>0</v>
      </c>
      <c r="F48" s="85" t="n">
        <v>0</v>
      </c>
      <c r="G48" s="86" t="n">
        <v>0</v>
      </c>
      <c r="H48" s="86" t="n">
        <v>0</v>
      </c>
      <c r="I48" s="85" t="n">
        <v>0</v>
      </c>
      <c r="J48" s="86" t="n">
        <v>0</v>
      </c>
      <c r="K48" s="86" t="n">
        <v>0</v>
      </c>
      <c r="L48" s="85" t="n">
        <v>0</v>
      </c>
      <c r="M48" s="86" t="n">
        <v>0</v>
      </c>
      <c r="N48" s="86" t="n">
        <v>0</v>
      </c>
      <c r="O48" s="85" t="n">
        <f aca="false">K48+H48+E48</f>
        <v>0</v>
      </c>
      <c r="P48" s="87" t="n">
        <f aca="false">O48/(J48+G48+D48+1)</f>
        <v>0</v>
      </c>
      <c r="Q48" s="88"/>
      <c r="R48" s="89" t="s">
        <v>15</v>
      </c>
      <c r="S48" s="90" t="s">
        <v>15</v>
      </c>
      <c r="T48" s="115" t="str">
        <f aca="false">IF($C$4="High Inventory",IF(AND($O48&gt;=Summary!$C$149,$P48&gt;=0%),"X"," "),IF(AND($O48&lt;=-Summary!$C$149,$P48&lt;=0%),"X"," "))</f>
        <v> </v>
      </c>
      <c r="U48" s="116" t="str">
        <f aca="false">IF($C$4="High Inventory",IF(AND($O48&gt;=0,$P48&gt;=Summary!$C$150),"X"," "),IF(AND($O48&lt;=0,$P48&lt;=-Summary!$C$150),"X"," "))</f>
        <v> </v>
      </c>
      <c r="V48" s="0" t="str">
        <f aca="false">IF(S48="X",L48-I48," ")</f>
        <v> </v>
      </c>
    </row>
    <row r="49" customFormat="false" ht="17" hidden="false" customHeight="false" outlineLevel="0" collapsed="false">
      <c r="A49" s="76" t="n">
        <v>62</v>
      </c>
      <c r="B49" s="77" t="s">
        <v>17</v>
      </c>
      <c r="C49" s="85" t="n">
        <v>0</v>
      </c>
      <c r="D49" s="86" t="n">
        <v>0</v>
      </c>
      <c r="E49" s="86" t="n">
        <v>0</v>
      </c>
      <c r="F49" s="85" t="n">
        <v>0</v>
      </c>
      <c r="G49" s="86" t="n">
        <v>0</v>
      </c>
      <c r="H49" s="86" t="n">
        <v>0</v>
      </c>
      <c r="I49" s="85" t="n">
        <v>0</v>
      </c>
      <c r="J49" s="86" t="n">
        <v>0</v>
      </c>
      <c r="K49" s="86" t="n">
        <v>0</v>
      </c>
      <c r="L49" s="85" t="n">
        <v>0</v>
      </c>
      <c r="M49" s="86" t="n">
        <v>0</v>
      </c>
      <c r="N49" s="86" t="n">
        <v>0</v>
      </c>
      <c r="O49" s="85" t="n">
        <f aca="false">K49+H49+E49</f>
        <v>0</v>
      </c>
      <c r="P49" s="87" t="n">
        <f aca="false">O49/(J49+G49+D49+1)</f>
        <v>0</v>
      </c>
      <c r="Q49" s="88"/>
      <c r="R49" s="89" t="s">
        <v>15</v>
      </c>
      <c r="S49" s="90" t="s">
        <v>15</v>
      </c>
      <c r="T49" s="115" t="str">
        <f aca="false">IF($C$4="High Inventory",IF(AND($O49&gt;=Summary!$C$149,$P49&gt;=0%),"X"," "),IF(AND($O49&lt;=-Summary!$C$149,$P49&lt;=0%),"X"," "))</f>
        <v> </v>
      </c>
      <c r="U49" s="116" t="str">
        <f aca="false">IF($C$4="High Inventory",IF(AND($O49&gt;=0,$P49&gt;=Summary!$C$150),"X"," "),IF(AND($O49&lt;=0,$P49&lt;=-Summary!$C$150),"X"," "))</f>
        <v> </v>
      </c>
      <c r="V49" s="0" t="str">
        <f aca="false">IF(S49="X",L49-I49," ")</f>
        <v> </v>
      </c>
    </row>
    <row r="50" customFormat="false" ht="17" hidden="false" customHeight="false" outlineLevel="0" collapsed="false">
      <c r="A50" s="76" t="n">
        <v>71</v>
      </c>
      <c r="B50" s="77" t="s">
        <v>17</v>
      </c>
      <c r="C50" s="85" t="n">
        <v>0</v>
      </c>
      <c r="D50" s="86" t="n">
        <v>0</v>
      </c>
      <c r="E50" s="86" t="n">
        <v>0</v>
      </c>
      <c r="F50" s="85" t="n">
        <v>0</v>
      </c>
      <c r="G50" s="86" t="n">
        <v>0</v>
      </c>
      <c r="H50" s="86" t="n">
        <v>0</v>
      </c>
      <c r="I50" s="85" t="n">
        <v>0</v>
      </c>
      <c r="J50" s="86" t="n">
        <v>0</v>
      </c>
      <c r="K50" s="86" t="n">
        <v>0</v>
      </c>
      <c r="L50" s="85" t="n">
        <v>0</v>
      </c>
      <c r="M50" s="86" t="n">
        <v>0</v>
      </c>
      <c r="N50" s="86" t="n">
        <v>0</v>
      </c>
      <c r="O50" s="85" t="n">
        <f aca="false">K50+H50+E50</f>
        <v>0</v>
      </c>
      <c r="P50" s="87" t="n">
        <f aca="false">O50/(J50+G50+D50+1)</f>
        <v>0</v>
      </c>
      <c r="Q50" s="88"/>
      <c r="R50" s="89" t="s">
        <v>15</v>
      </c>
      <c r="S50" s="90" t="s">
        <v>15</v>
      </c>
      <c r="T50" s="115" t="str">
        <f aca="false">IF($C$4="High Inventory",IF(AND($O50&gt;=Summary!$C$149,$P50&gt;=0%),"X"," "),IF(AND($O50&lt;=-Summary!$C$149,$P50&lt;=0%),"X"," "))</f>
        <v> </v>
      </c>
      <c r="U50" s="116" t="str">
        <f aca="false">IF($C$4="High Inventory",IF(AND($O50&gt;=0,$P50&gt;=Summary!$C$150),"X"," "),IF(AND($O50&lt;=0,$P50&lt;=-Summary!$C$150),"X"," "))</f>
        <v> </v>
      </c>
      <c r="V50" s="0" t="str">
        <f aca="false">IF(S50="X",L50-I50," ")</f>
        <v> </v>
      </c>
    </row>
    <row r="51" customFormat="false" ht="17" hidden="false" customHeight="false" outlineLevel="0" collapsed="false">
      <c r="A51" s="76" t="n">
        <v>82</v>
      </c>
      <c r="B51" s="77" t="s">
        <v>17</v>
      </c>
      <c r="C51" s="85" t="n">
        <v>0</v>
      </c>
      <c r="D51" s="86" t="n">
        <v>0</v>
      </c>
      <c r="E51" s="86" t="n">
        <v>0</v>
      </c>
      <c r="F51" s="85" t="n">
        <v>0</v>
      </c>
      <c r="G51" s="86" t="n">
        <v>0</v>
      </c>
      <c r="H51" s="86" t="n">
        <v>0</v>
      </c>
      <c r="I51" s="85" t="n">
        <v>0</v>
      </c>
      <c r="J51" s="86" t="n">
        <v>0</v>
      </c>
      <c r="K51" s="86" t="n">
        <v>0</v>
      </c>
      <c r="L51" s="85" t="n">
        <v>0</v>
      </c>
      <c r="M51" s="86" t="n">
        <v>0</v>
      </c>
      <c r="N51" s="86" t="n">
        <v>0</v>
      </c>
      <c r="O51" s="85" t="n">
        <f aca="false">K51+H51+E51</f>
        <v>0</v>
      </c>
      <c r="P51" s="87" t="n">
        <f aca="false">O51/(J51+G51+D51+1)</f>
        <v>0</v>
      </c>
      <c r="Q51" s="88"/>
      <c r="R51" s="89" t="s">
        <v>15</v>
      </c>
      <c r="S51" s="90" t="s">
        <v>15</v>
      </c>
      <c r="T51" s="115" t="str">
        <f aca="false">IF($C$4="High Inventory",IF(AND($O51&gt;=Summary!$C$149,$P51&gt;=0%),"X"," "),IF(AND($O51&lt;=-Summary!$C$149,$P51&lt;=0%),"X"," "))</f>
        <v> </v>
      </c>
      <c r="U51" s="116" t="str">
        <f aca="false">IF($C$4="High Inventory",IF(AND($O51&gt;=0,$P51&gt;=Summary!$C$150),"X"," "),IF(AND($O51&lt;=0,$P51&lt;=-Summary!$C$150),"X"," "))</f>
        <v> </v>
      </c>
      <c r="V51" s="0" t="str">
        <f aca="false">IF(S51="X",L51-I51," ")</f>
        <v> </v>
      </c>
    </row>
    <row r="52" customFormat="false" ht="17" hidden="false" customHeight="false" outlineLevel="0" collapsed="false">
      <c r="A52" s="76" t="n">
        <v>112</v>
      </c>
      <c r="B52" s="77" t="s">
        <v>17</v>
      </c>
      <c r="C52" s="85" t="n">
        <v>0</v>
      </c>
      <c r="D52" s="86" t="n">
        <v>25</v>
      </c>
      <c r="E52" s="86" t="n">
        <v>-25</v>
      </c>
      <c r="F52" s="85" t="n">
        <v>0</v>
      </c>
      <c r="G52" s="86" t="n">
        <v>25</v>
      </c>
      <c r="H52" s="86" t="n">
        <v>-25</v>
      </c>
      <c r="I52" s="85" t="n">
        <v>0</v>
      </c>
      <c r="J52" s="86" t="n">
        <v>25</v>
      </c>
      <c r="K52" s="86" t="n">
        <v>-25</v>
      </c>
      <c r="L52" s="85" t="n">
        <v>0</v>
      </c>
      <c r="M52" s="86" t="n">
        <v>25</v>
      </c>
      <c r="N52" s="86" t="n">
        <v>-25</v>
      </c>
      <c r="O52" s="85" t="n">
        <f aca="false">K52+H52+E52</f>
        <v>-75</v>
      </c>
      <c r="P52" s="87" t="n">
        <f aca="false">O52/(J52+G52+D52+1)</f>
        <v>-0.986842105263158</v>
      </c>
      <c r="Q52" s="88"/>
      <c r="R52" s="89" t="s">
        <v>15</v>
      </c>
      <c r="S52" s="90" t="s">
        <v>15</v>
      </c>
      <c r="T52" s="115" t="str">
        <f aca="false">IF($C$4="High Inventory",IF(AND($O52&gt;=Summary!$C$149,$P52&gt;=0%),"X"," "),IF(AND($O52&lt;=-Summary!$C$149,$P52&lt;=0%),"X"," "))</f>
        <v> </v>
      </c>
      <c r="U52" s="116" t="str">
        <f aca="false">IF($C$4="High Inventory",IF(AND($O52&gt;=0,$P52&gt;=Summary!$C$150),"X"," "),IF(AND($O52&lt;=0,$P52&lt;=-Summary!$C$150),"X"," "))</f>
        <v> </v>
      </c>
      <c r="V52" s="0" t="str">
        <f aca="false">IF(S52="X",L52-I52," ")</f>
        <v> </v>
      </c>
    </row>
    <row r="53" customFormat="false" ht="17" hidden="false" customHeight="false" outlineLevel="0" collapsed="false">
      <c r="A53" s="76" t="n">
        <v>113</v>
      </c>
      <c r="B53" s="77" t="s">
        <v>17</v>
      </c>
      <c r="C53" s="85" t="n">
        <v>0</v>
      </c>
      <c r="D53" s="86" t="n">
        <v>10</v>
      </c>
      <c r="E53" s="86" t="n">
        <v>-10</v>
      </c>
      <c r="F53" s="85" t="n">
        <v>0</v>
      </c>
      <c r="G53" s="86" t="n">
        <v>10</v>
      </c>
      <c r="H53" s="86" t="n">
        <v>-10</v>
      </c>
      <c r="I53" s="85" t="n">
        <v>0</v>
      </c>
      <c r="J53" s="86" t="n">
        <v>11</v>
      </c>
      <c r="K53" s="86" t="n">
        <v>-11</v>
      </c>
      <c r="L53" s="85" t="n">
        <v>0</v>
      </c>
      <c r="M53" s="86" t="n">
        <v>10</v>
      </c>
      <c r="N53" s="86" t="n">
        <v>-10</v>
      </c>
      <c r="O53" s="85" t="n">
        <f aca="false">K53+H53+E53</f>
        <v>-31</v>
      </c>
      <c r="P53" s="87" t="n">
        <f aca="false">O53/(J53+G53+D53+1)</f>
        <v>-0.96875</v>
      </c>
      <c r="Q53" s="88"/>
      <c r="R53" s="89" t="s">
        <v>15</v>
      </c>
      <c r="S53" s="90" t="s">
        <v>15</v>
      </c>
      <c r="T53" s="115" t="str">
        <f aca="false">IF($C$4="High Inventory",IF(AND($O53&gt;=Summary!$C$149,$P53&gt;=0%),"X"," "),IF(AND($O53&lt;=-Summary!$C$149,$P53&lt;=0%),"X"," "))</f>
        <v> </v>
      </c>
      <c r="U53" s="116" t="str">
        <f aca="false">IF($C$4="High Inventory",IF(AND($O53&gt;=0,$P53&gt;=Summary!$C$150),"X"," "),IF(AND($O53&lt;=0,$P53&lt;=-Summary!$C$150),"X"," "))</f>
        <v> </v>
      </c>
      <c r="V53" s="0" t="str">
        <f aca="false">IF(S53="X",L53-I53," ")</f>
        <v> </v>
      </c>
    </row>
    <row r="54" customFormat="false" ht="17" hidden="false" customHeight="false" outlineLevel="0" collapsed="false">
      <c r="A54" s="76" t="n">
        <v>117</v>
      </c>
      <c r="B54" s="77" t="s">
        <v>17</v>
      </c>
      <c r="C54" s="85" t="n">
        <v>0</v>
      </c>
      <c r="D54" s="86" t="n">
        <v>0</v>
      </c>
      <c r="E54" s="86" t="n">
        <v>0</v>
      </c>
      <c r="F54" s="85" t="n">
        <v>0</v>
      </c>
      <c r="G54" s="86" t="n">
        <v>0</v>
      </c>
      <c r="H54" s="86" t="n">
        <v>0</v>
      </c>
      <c r="I54" s="85" t="n">
        <v>0</v>
      </c>
      <c r="J54" s="86" t="n">
        <v>0</v>
      </c>
      <c r="K54" s="86" t="n">
        <v>0</v>
      </c>
      <c r="L54" s="85" t="n">
        <v>0</v>
      </c>
      <c r="M54" s="86" t="n">
        <v>0</v>
      </c>
      <c r="N54" s="86" t="n">
        <v>0</v>
      </c>
      <c r="O54" s="85" t="n">
        <f aca="false">K54+H54+E54</f>
        <v>0</v>
      </c>
      <c r="P54" s="87" t="n">
        <f aca="false">O54/(J54+G54+D54+1)</f>
        <v>0</v>
      </c>
      <c r="Q54" s="88"/>
      <c r="R54" s="89" t="s">
        <v>15</v>
      </c>
      <c r="S54" s="90" t="s">
        <v>15</v>
      </c>
      <c r="T54" s="115" t="str">
        <f aca="false">IF($C$4="High Inventory",IF(AND($O54&gt;=Summary!$C$149,$P54&gt;=0%),"X"," "),IF(AND($O54&lt;=-Summary!$C$149,$P54&lt;=0%),"X"," "))</f>
        <v> </v>
      </c>
      <c r="U54" s="116" t="str">
        <f aca="false">IF($C$4="High Inventory",IF(AND($O54&gt;=0,$P54&gt;=Summary!$C$150),"X"," "),IF(AND($O54&lt;=0,$P54&lt;=-Summary!$C$150),"X"," "))</f>
        <v> </v>
      </c>
      <c r="V54" s="0" t="str">
        <f aca="false">IF(S54="X",L54-I54," ")</f>
        <v> </v>
      </c>
    </row>
    <row r="55" customFormat="false" ht="17" hidden="false" customHeight="false" outlineLevel="0" collapsed="false">
      <c r="A55" s="76" t="n">
        <v>127</v>
      </c>
      <c r="B55" s="77" t="s">
        <v>17</v>
      </c>
      <c r="C55" s="85" t="n">
        <v>0</v>
      </c>
      <c r="D55" s="86" t="n">
        <v>6</v>
      </c>
      <c r="E55" s="86" t="n">
        <v>-6</v>
      </c>
      <c r="F55" s="85" t="n">
        <v>0</v>
      </c>
      <c r="G55" s="86" t="n">
        <v>5</v>
      </c>
      <c r="H55" s="86" t="n">
        <v>-5</v>
      </c>
      <c r="I55" s="85" t="n">
        <v>0</v>
      </c>
      <c r="J55" s="86" t="n">
        <v>6</v>
      </c>
      <c r="K55" s="86" t="n">
        <v>-6</v>
      </c>
      <c r="L55" s="85" t="n">
        <v>0</v>
      </c>
      <c r="M55" s="86" t="n">
        <v>6</v>
      </c>
      <c r="N55" s="86" t="n">
        <v>-6</v>
      </c>
      <c r="O55" s="85" t="n">
        <f aca="false">K55+H55+E55</f>
        <v>-17</v>
      </c>
      <c r="P55" s="87" t="n">
        <f aca="false">O55/(J55+G55+D55+1)</f>
        <v>-0.944444444444444</v>
      </c>
      <c r="Q55" s="88"/>
      <c r="R55" s="89" t="s">
        <v>15</v>
      </c>
      <c r="S55" s="90" t="s">
        <v>15</v>
      </c>
      <c r="T55" s="115" t="str">
        <f aca="false">IF($C$4="High Inventory",IF(AND($O55&gt;=Summary!$C$149,$P55&gt;=0%),"X"," "),IF(AND($O55&lt;=-Summary!$C$149,$P55&lt;=0%),"X"," "))</f>
        <v> </v>
      </c>
      <c r="U55" s="116" t="str">
        <f aca="false">IF($C$4="High Inventory",IF(AND($O55&gt;=0,$P55&gt;=Summary!$C$150),"X"," "),IF(AND($O55&lt;=0,$P55&lt;=-Summary!$C$150),"X"," "))</f>
        <v> </v>
      </c>
      <c r="V55" s="0" t="str">
        <f aca="false">IF(S55="X",L55-I55," ")</f>
        <v> </v>
      </c>
    </row>
    <row r="56" customFormat="false" ht="17" hidden="false" customHeight="false" outlineLevel="0" collapsed="false">
      <c r="A56" s="76" t="n">
        <v>128</v>
      </c>
      <c r="B56" s="77" t="s">
        <v>17</v>
      </c>
      <c r="C56" s="85" t="n">
        <v>0</v>
      </c>
      <c r="D56" s="86" t="n">
        <v>1</v>
      </c>
      <c r="E56" s="86" t="n">
        <v>-1</v>
      </c>
      <c r="F56" s="85" t="n">
        <v>0</v>
      </c>
      <c r="G56" s="86" t="n">
        <v>1</v>
      </c>
      <c r="H56" s="86" t="n">
        <v>-1</v>
      </c>
      <c r="I56" s="85" t="n">
        <v>0</v>
      </c>
      <c r="J56" s="86" t="n">
        <v>1</v>
      </c>
      <c r="K56" s="86" t="n">
        <v>-1</v>
      </c>
      <c r="L56" s="85" t="n">
        <v>0</v>
      </c>
      <c r="M56" s="86" t="n">
        <v>2</v>
      </c>
      <c r="N56" s="86" t="n">
        <v>-2</v>
      </c>
      <c r="O56" s="85" t="n">
        <f aca="false">K56+H56+E56</f>
        <v>-3</v>
      </c>
      <c r="P56" s="87" t="n">
        <f aca="false">O56/(J56+G56+D56+1)</f>
        <v>-0.75</v>
      </c>
      <c r="Q56" s="88"/>
      <c r="R56" s="89" t="s">
        <v>15</v>
      </c>
      <c r="S56" s="90" t="s">
        <v>15</v>
      </c>
      <c r="T56" s="115" t="str">
        <f aca="false">IF($C$4="High Inventory",IF(AND($O56&gt;=Summary!$C$149,$P56&gt;=0%),"X"," "),IF(AND($O56&lt;=-Summary!$C$149,$P56&lt;=0%),"X"," "))</f>
        <v> </v>
      </c>
      <c r="U56" s="116" t="str">
        <f aca="false">IF($C$4="High Inventory",IF(AND($O56&gt;=0,$P56&gt;=Summary!$C$150),"X"," "),IF(AND($O56&lt;=0,$P56&lt;=-Summary!$C$150),"X"," "))</f>
        <v> </v>
      </c>
      <c r="V56" s="0" t="str">
        <f aca="false">IF(S56="X",L56-I56," ")</f>
        <v> </v>
      </c>
    </row>
    <row r="57" customFormat="false" ht="17" hidden="false" customHeight="false" outlineLevel="0" collapsed="false">
      <c r="A57" s="76" t="n">
        <v>129</v>
      </c>
      <c r="B57" s="77" t="s">
        <v>17</v>
      </c>
      <c r="C57" s="85" t="n">
        <v>0</v>
      </c>
      <c r="D57" s="86" t="n">
        <v>0</v>
      </c>
      <c r="E57" s="86" t="n">
        <v>0</v>
      </c>
      <c r="F57" s="85" t="n">
        <v>0</v>
      </c>
      <c r="G57" s="86" t="n">
        <v>0</v>
      </c>
      <c r="H57" s="86" t="n">
        <v>0</v>
      </c>
      <c r="I57" s="85" t="n">
        <v>0</v>
      </c>
      <c r="J57" s="86" t="n">
        <v>0</v>
      </c>
      <c r="K57" s="86" t="n">
        <v>0</v>
      </c>
      <c r="L57" s="85" t="n">
        <v>0</v>
      </c>
      <c r="M57" s="86" t="n">
        <v>0</v>
      </c>
      <c r="N57" s="86" t="n">
        <v>0</v>
      </c>
      <c r="O57" s="85" t="n">
        <f aca="false">K57+H57+E57</f>
        <v>0</v>
      </c>
      <c r="P57" s="87" t="n">
        <f aca="false">O57/(J57+G57+D57+1)</f>
        <v>0</v>
      </c>
      <c r="Q57" s="88"/>
      <c r="R57" s="89" t="s">
        <v>15</v>
      </c>
      <c r="S57" s="90" t="s">
        <v>15</v>
      </c>
      <c r="T57" s="115" t="str">
        <f aca="false">IF($C$4="High Inventory",IF(AND($O57&gt;=Summary!$C$149,$P57&gt;=0%),"X"," "),IF(AND($O57&lt;=-Summary!$C$149,$P57&lt;=0%),"X"," "))</f>
        <v> </v>
      </c>
      <c r="U57" s="116" t="str">
        <f aca="false">IF($C$4="High Inventory",IF(AND($O57&gt;=0,$P57&gt;=Summary!$C$150),"X"," "),IF(AND($O57&lt;=0,$P57&lt;=-Summary!$C$150),"X"," "))</f>
        <v> </v>
      </c>
      <c r="V57" s="0" t="str">
        <f aca="false">IF(S57="X",L57-I57," ")</f>
        <v> </v>
      </c>
    </row>
    <row r="58" customFormat="false" ht="17" hidden="false" customHeight="false" outlineLevel="0" collapsed="false">
      <c r="A58" s="76" t="n">
        <v>132</v>
      </c>
      <c r="B58" s="77" t="s">
        <v>17</v>
      </c>
      <c r="C58" s="85" t="n">
        <v>0</v>
      </c>
      <c r="D58" s="86" t="n">
        <v>202</v>
      </c>
      <c r="E58" s="86" t="n">
        <v>-202</v>
      </c>
      <c r="F58" s="85" t="n">
        <v>0</v>
      </c>
      <c r="G58" s="86" t="n">
        <v>38</v>
      </c>
      <c r="H58" s="86" t="n">
        <v>-38</v>
      </c>
      <c r="I58" s="85" t="n">
        <v>0</v>
      </c>
      <c r="J58" s="86" t="n">
        <v>0</v>
      </c>
      <c r="K58" s="86" t="n">
        <v>0</v>
      </c>
      <c r="L58" s="85" t="n">
        <v>0</v>
      </c>
      <c r="M58" s="86" t="n">
        <v>166</v>
      </c>
      <c r="N58" s="86" t="n">
        <v>-166</v>
      </c>
      <c r="O58" s="85" t="n">
        <f aca="false">K58+H58+E58</f>
        <v>-240</v>
      </c>
      <c r="P58" s="87" t="n">
        <f aca="false">O58/(J58+G58+D58+1)</f>
        <v>-0.995850622406639</v>
      </c>
      <c r="Q58" s="88"/>
      <c r="R58" s="89" t="s">
        <v>15</v>
      </c>
      <c r="S58" s="90" t="s">
        <v>15</v>
      </c>
      <c r="T58" s="115" t="str">
        <f aca="false">IF($C$4="High Inventory",IF(AND($O58&gt;=Summary!$C$149,$P58&gt;=0%),"X"," "),IF(AND($O58&lt;=-Summary!$C$149,$P58&lt;=0%),"X"," "))</f>
        <v> </v>
      </c>
      <c r="U58" s="116" t="str">
        <f aca="false">IF($C$4="High Inventory",IF(AND($O58&gt;=0,$P58&gt;=Summary!$C$150),"X"," "),IF(AND($O58&lt;=0,$P58&lt;=-Summary!$C$150),"X"," "))</f>
        <v> </v>
      </c>
      <c r="V58" s="0" t="str">
        <f aca="false">IF(S58="X",L58-I58," ")</f>
        <v> </v>
      </c>
    </row>
    <row r="59" customFormat="false" ht="17" hidden="false" customHeight="false" outlineLevel="0" collapsed="false">
      <c r="A59" s="76" t="n">
        <v>133</v>
      </c>
      <c r="B59" s="77" t="s">
        <v>17</v>
      </c>
      <c r="C59" s="85" t="n">
        <v>0</v>
      </c>
      <c r="D59" s="86" t="n">
        <v>0</v>
      </c>
      <c r="E59" s="86" t="n">
        <v>0</v>
      </c>
      <c r="F59" s="85" t="n">
        <v>0</v>
      </c>
      <c r="G59" s="86" t="n">
        <v>0</v>
      </c>
      <c r="H59" s="86" t="n">
        <v>0</v>
      </c>
      <c r="I59" s="85" t="n">
        <v>0</v>
      </c>
      <c r="J59" s="86" t="n">
        <v>0</v>
      </c>
      <c r="K59" s="86" t="n">
        <v>0</v>
      </c>
      <c r="L59" s="85" t="n">
        <v>0</v>
      </c>
      <c r="M59" s="86" t="n">
        <v>0</v>
      </c>
      <c r="N59" s="86" t="n">
        <v>0</v>
      </c>
      <c r="O59" s="85" t="n">
        <f aca="false">K59+H59+E59</f>
        <v>0</v>
      </c>
      <c r="P59" s="87" t="n">
        <f aca="false">O59/(J59+G59+D59+1)</f>
        <v>0</v>
      </c>
      <c r="Q59" s="88"/>
      <c r="R59" s="89" t="s">
        <v>15</v>
      </c>
      <c r="S59" s="90" t="s">
        <v>15</v>
      </c>
      <c r="T59" s="115" t="str">
        <f aca="false">IF($C$4="High Inventory",IF(AND($O59&gt;=Summary!$C$149,$P59&gt;=0%),"X"," "),IF(AND($O59&lt;=-Summary!$C$149,$P59&lt;=0%),"X"," "))</f>
        <v> </v>
      </c>
      <c r="U59" s="116" t="str">
        <f aca="false">IF($C$4="High Inventory",IF(AND($O59&gt;=0,$P59&gt;=Summary!$C$150),"X"," "),IF(AND($O59&lt;=0,$P59&lt;=-Summary!$C$150),"X"," "))</f>
        <v> </v>
      </c>
      <c r="V59" s="0" t="str">
        <f aca="false">IF(S59="X",L59-I59," ")</f>
        <v> </v>
      </c>
    </row>
    <row r="60" customFormat="false" ht="17" hidden="false" customHeight="false" outlineLevel="0" collapsed="false">
      <c r="A60" s="76" t="n">
        <v>145</v>
      </c>
      <c r="B60" s="77" t="s">
        <v>17</v>
      </c>
      <c r="C60" s="85" t="n">
        <v>0</v>
      </c>
      <c r="D60" s="86" t="n">
        <v>0</v>
      </c>
      <c r="E60" s="86" t="n">
        <v>0</v>
      </c>
      <c r="F60" s="85" t="n">
        <v>0</v>
      </c>
      <c r="G60" s="86" t="n">
        <v>0</v>
      </c>
      <c r="H60" s="86" t="n">
        <v>0</v>
      </c>
      <c r="I60" s="85" t="n">
        <v>0</v>
      </c>
      <c r="J60" s="86" t="n">
        <v>0</v>
      </c>
      <c r="K60" s="86" t="n">
        <v>0</v>
      </c>
      <c r="L60" s="85" t="n">
        <v>0</v>
      </c>
      <c r="M60" s="86" t="n">
        <v>0</v>
      </c>
      <c r="N60" s="86" t="n">
        <v>0</v>
      </c>
      <c r="O60" s="85" t="n">
        <f aca="false">K60+H60+E60</f>
        <v>0</v>
      </c>
      <c r="P60" s="87" t="n">
        <f aca="false">O60/(J60+G60+D60+1)</f>
        <v>0</v>
      </c>
      <c r="Q60" s="88"/>
      <c r="R60" s="89" t="s">
        <v>15</v>
      </c>
      <c r="S60" s="90" t="s">
        <v>15</v>
      </c>
      <c r="T60" s="115" t="str">
        <f aca="false">IF($C$4="High Inventory",IF(AND($O60&gt;=Summary!$C$149,$P60&gt;=0%),"X"," "),IF(AND($O60&lt;=-Summary!$C$149,$P60&lt;=0%),"X"," "))</f>
        <v> </v>
      </c>
      <c r="U60" s="116" t="str">
        <f aca="false">IF($C$4="High Inventory",IF(AND($O60&gt;=0,$P60&gt;=Summary!$C$150),"X"," "),IF(AND($O60&lt;=0,$P60&lt;=-Summary!$C$150),"X"," "))</f>
        <v> </v>
      </c>
      <c r="V60" s="0" t="str">
        <f aca="false">IF(S60="X",L60-I60," ")</f>
        <v> </v>
      </c>
    </row>
    <row r="61" customFormat="false" ht="17" hidden="false" customHeight="false" outlineLevel="0" collapsed="false">
      <c r="A61" s="76" t="n">
        <v>194</v>
      </c>
      <c r="B61" s="77" t="s">
        <v>17</v>
      </c>
      <c r="C61" s="85" t="n">
        <v>0</v>
      </c>
      <c r="D61" s="86" t="n">
        <v>222</v>
      </c>
      <c r="E61" s="86" t="n">
        <v>-222</v>
      </c>
      <c r="F61" s="85" t="n">
        <v>0</v>
      </c>
      <c r="G61" s="86" t="n">
        <v>8</v>
      </c>
      <c r="H61" s="86" t="n">
        <v>-8</v>
      </c>
      <c r="I61" s="85" t="n">
        <v>0</v>
      </c>
      <c r="J61" s="86" t="n">
        <v>1</v>
      </c>
      <c r="K61" s="86" t="n">
        <v>-1</v>
      </c>
      <c r="L61" s="85" t="n">
        <v>0</v>
      </c>
      <c r="M61" s="86" t="n">
        <v>146</v>
      </c>
      <c r="N61" s="86" t="n">
        <v>-146</v>
      </c>
      <c r="O61" s="85" t="n">
        <f aca="false">K61+H61+E61</f>
        <v>-231</v>
      </c>
      <c r="P61" s="87" t="n">
        <f aca="false">O61/(J61+G61+D61+1)</f>
        <v>-0.995689655172414</v>
      </c>
      <c r="Q61" s="88"/>
      <c r="R61" s="89" t="s">
        <v>15</v>
      </c>
      <c r="S61" s="90" t="s">
        <v>15</v>
      </c>
      <c r="T61" s="115" t="str">
        <f aca="false">IF($C$4="High Inventory",IF(AND($O61&gt;=Summary!$C$149,$P61&gt;=0%),"X"," "),IF(AND($O61&lt;=-Summary!$C$149,$P61&lt;=0%),"X"," "))</f>
        <v> </v>
      </c>
      <c r="U61" s="116" t="str">
        <f aca="false">IF($C$4="High Inventory",IF(AND($O61&gt;=0,$P61&gt;=Summary!$C$150),"X"," "),IF(AND($O61&lt;=0,$P61&lt;=-Summary!$C$150),"X"," "))</f>
        <v> </v>
      </c>
      <c r="V61" s="0" t="str">
        <f aca="false">IF(S61="X",L61-I61," ")</f>
        <v> </v>
      </c>
    </row>
    <row r="62" customFormat="false" ht="17" hidden="false" customHeight="false" outlineLevel="0" collapsed="false">
      <c r="A62" s="76" t="n">
        <v>195</v>
      </c>
      <c r="B62" s="77" t="s">
        <v>17</v>
      </c>
      <c r="C62" s="85" t="n">
        <v>0</v>
      </c>
      <c r="D62" s="86" t="n">
        <v>0</v>
      </c>
      <c r="E62" s="86" t="n">
        <v>0</v>
      </c>
      <c r="F62" s="85" t="n">
        <v>0</v>
      </c>
      <c r="G62" s="86" t="n">
        <v>0</v>
      </c>
      <c r="H62" s="86" t="n">
        <v>0</v>
      </c>
      <c r="I62" s="85" t="n">
        <v>0</v>
      </c>
      <c r="J62" s="86" t="n">
        <v>0</v>
      </c>
      <c r="K62" s="86" t="n">
        <v>0</v>
      </c>
      <c r="L62" s="85" t="n">
        <v>0</v>
      </c>
      <c r="M62" s="86" t="n">
        <v>0</v>
      </c>
      <c r="N62" s="86" t="n">
        <v>0</v>
      </c>
      <c r="O62" s="85" t="n">
        <f aca="false">K62+H62+E62</f>
        <v>0</v>
      </c>
      <c r="P62" s="87" t="n">
        <f aca="false">O62/(J62+G62+D62+1)</f>
        <v>0</v>
      </c>
      <c r="Q62" s="88"/>
      <c r="R62" s="89" t="s">
        <v>15</v>
      </c>
      <c r="S62" s="90" t="s">
        <v>15</v>
      </c>
      <c r="T62" s="115" t="str">
        <f aca="false">IF($C$4="High Inventory",IF(AND($O62&gt;=Summary!$C$149,$P62&gt;=0%),"X"," "),IF(AND($O62&lt;=-Summary!$C$149,$P62&lt;=0%),"X"," "))</f>
        <v> </v>
      </c>
      <c r="U62" s="116" t="str">
        <f aca="false">IF($C$4="High Inventory",IF(AND($O62&gt;=0,$P62&gt;=Summary!$C$150),"X"," "),IF(AND($O62&lt;=0,$P62&lt;=-Summary!$C$150),"X"," "))</f>
        <v> </v>
      </c>
      <c r="V62" s="0" t="str">
        <f aca="false">IF(S62="X",L62-I62," ")</f>
        <v> </v>
      </c>
    </row>
    <row r="63" customFormat="false" ht="17" hidden="false" customHeight="false" outlineLevel="0" collapsed="false">
      <c r="A63" s="76" t="n">
        <v>196</v>
      </c>
      <c r="B63" s="77" t="s">
        <v>17</v>
      </c>
      <c r="C63" s="85" t="n">
        <v>0</v>
      </c>
      <c r="D63" s="86" t="n">
        <v>0</v>
      </c>
      <c r="E63" s="86" t="n">
        <v>0</v>
      </c>
      <c r="F63" s="85" t="n">
        <v>0</v>
      </c>
      <c r="G63" s="86" t="n">
        <v>0</v>
      </c>
      <c r="H63" s="86" t="n">
        <v>0</v>
      </c>
      <c r="I63" s="85" t="n">
        <v>0</v>
      </c>
      <c r="J63" s="86" t="n">
        <v>0</v>
      </c>
      <c r="K63" s="86" t="n">
        <v>0</v>
      </c>
      <c r="L63" s="85" t="n">
        <v>0</v>
      </c>
      <c r="M63" s="86" t="n">
        <v>0</v>
      </c>
      <c r="N63" s="86" t="n">
        <v>0</v>
      </c>
      <c r="O63" s="85" t="n">
        <f aca="false">K63+H63+E63</f>
        <v>0</v>
      </c>
      <c r="P63" s="87" t="n">
        <f aca="false">O63/(J63+G63+D63+1)</f>
        <v>0</v>
      </c>
      <c r="Q63" s="88"/>
      <c r="R63" s="89" t="s">
        <v>15</v>
      </c>
      <c r="S63" s="90" t="s">
        <v>15</v>
      </c>
      <c r="T63" s="115" t="str">
        <f aca="false">IF($C$4="High Inventory",IF(AND($O63&gt;=Summary!$C$149,$P63&gt;=0%),"X"," "),IF(AND($O63&lt;=-Summary!$C$149,$P63&lt;=0%),"X"," "))</f>
        <v> </v>
      </c>
      <c r="U63" s="116" t="str">
        <f aca="false">IF($C$4="High Inventory",IF(AND($O63&gt;=0,$P63&gt;=Summary!$C$150),"X"," "),IF(AND($O63&lt;=0,$P63&lt;=-Summary!$C$150),"X"," "))</f>
        <v> </v>
      </c>
      <c r="V63" s="0" t="str">
        <f aca="false">IF(S63="X",L63-I63," ")</f>
        <v> </v>
      </c>
    </row>
    <row r="64" customFormat="false" ht="17" hidden="false" customHeight="false" outlineLevel="0" collapsed="false">
      <c r="A64" s="76" t="n">
        <v>197</v>
      </c>
      <c r="B64" s="77" t="s">
        <v>17</v>
      </c>
      <c r="C64" s="85" t="n">
        <v>0</v>
      </c>
      <c r="D64" s="86" t="n">
        <v>322</v>
      </c>
      <c r="E64" s="86" t="n">
        <v>-322</v>
      </c>
      <c r="F64" s="85" t="n">
        <v>0</v>
      </c>
      <c r="G64" s="86" t="n">
        <v>0</v>
      </c>
      <c r="H64" s="86" t="n">
        <v>0</v>
      </c>
      <c r="I64" s="85" t="n">
        <v>0</v>
      </c>
      <c r="J64" s="86" t="n">
        <v>0</v>
      </c>
      <c r="K64" s="86" t="n">
        <v>0</v>
      </c>
      <c r="L64" s="85" t="n">
        <v>0</v>
      </c>
      <c r="M64" s="86" t="n">
        <v>224</v>
      </c>
      <c r="N64" s="86" t="n">
        <v>-224</v>
      </c>
      <c r="O64" s="85" t="n">
        <f aca="false">K64+H64+E64</f>
        <v>-322</v>
      </c>
      <c r="P64" s="87" t="n">
        <f aca="false">O64/(J64+G64+D64+1)</f>
        <v>-0.996904024767802</v>
      </c>
      <c r="Q64" s="88"/>
      <c r="R64" s="89" t="s">
        <v>15</v>
      </c>
      <c r="S64" s="90" t="s">
        <v>15</v>
      </c>
      <c r="T64" s="115" t="str">
        <f aca="false">IF($C$4="High Inventory",IF(AND($O64&gt;=Summary!$C$149,$P64&gt;=0%),"X"," "),IF(AND($O64&lt;=-Summary!$C$149,$P64&lt;=0%),"X"," "))</f>
        <v> </v>
      </c>
      <c r="U64" s="116" t="str">
        <f aca="false">IF($C$4="High Inventory",IF(AND($O64&gt;=0,$P64&gt;=Summary!$C$150),"X"," "),IF(AND($O64&lt;=0,$P64&lt;=-Summary!$C$150),"X"," "))</f>
        <v> </v>
      </c>
      <c r="V64" s="0" t="str">
        <f aca="false">IF(S64="X",L64-I64," ")</f>
        <v> </v>
      </c>
    </row>
    <row r="65" customFormat="false" ht="17" hidden="false" customHeight="false" outlineLevel="0" collapsed="false">
      <c r="A65" s="76" t="n">
        <v>205</v>
      </c>
      <c r="B65" s="77" t="s">
        <v>17</v>
      </c>
      <c r="C65" s="85" t="n">
        <v>0</v>
      </c>
      <c r="D65" s="86" t="n">
        <v>0</v>
      </c>
      <c r="E65" s="86" t="n">
        <v>0</v>
      </c>
      <c r="F65" s="85" t="n">
        <v>0</v>
      </c>
      <c r="G65" s="86" t="n">
        <v>0</v>
      </c>
      <c r="H65" s="86" t="n">
        <v>0</v>
      </c>
      <c r="I65" s="85" t="n">
        <v>0</v>
      </c>
      <c r="J65" s="86" t="n">
        <v>0</v>
      </c>
      <c r="K65" s="86" t="n">
        <v>0</v>
      </c>
      <c r="L65" s="85" t="n">
        <v>0</v>
      </c>
      <c r="M65" s="86" t="n">
        <v>0</v>
      </c>
      <c r="N65" s="86" t="n">
        <v>0</v>
      </c>
      <c r="O65" s="85" t="n">
        <f aca="false">K65+H65+E65</f>
        <v>0</v>
      </c>
      <c r="P65" s="87" t="n">
        <f aca="false">O65/(J65+G65+D65+1)</f>
        <v>0</v>
      </c>
      <c r="Q65" s="88"/>
      <c r="R65" s="89" t="s">
        <v>15</v>
      </c>
      <c r="S65" s="90" t="s">
        <v>15</v>
      </c>
      <c r="T65" s="115" t="str">
        <f aca="false">IF($C$4="High Inventory",IF(AND($O65&gt;=Summary!$C$149,$P65&gt;=0%),"X"," "),IF(AND($O65&lt;=-Summary!$C$149,$P65&lt;=0%),"X"," "))</f>
        <v> </v>
      </c>
      <c r="U65" s="116" t="str">
        <f aca="false">IF($C$4="High Inventory",IF(AND($O65&gt;=0,$P65&gt;=Summary!$C$150),"X"," "),IF(AND($O65&lt;=0,$P65&lt;=-Summary!$C$150),"X"," "))</f>
        <v> </v>
      </c>
      <c r="V65" s="0" t="str">
        <f aca="false">IF(S65="X",L65-I65," ")</f>
        <v> </v>
      </c>
    </row>
    <row r="66" customFormat="false" ht="17" hidden="false" customHeight="false" outlineLevel="0" collapsed="false">
      <c r="A66" s="76" t="n">
        <v>254</v>
      </c>
      <c r="B66" s="77" t="s">
        <v>17</v>
      </c>
      <c r="C66" s="85" t="n">
        <v>12434</v>
      </c>
      <c r="D66" s="86" t="n">
        <v>13165</v>
      </c>
      <c r="E66" s="86" t="n">
        <v>-731</v>
      </c>
      <c r="F66" s="85" t="n">
        <v>12434</v>
      </c>
      <c r="G66" s="86" t="n">
        <v>13275</v>
      </c>
      <c r="H66" s="86" t="n">
        <v>-841</v>
      </c>
      <c r="I66" s="85" t="n">
        <v>12434</v>
      </c>
      <c r="J66" s="86" t="n">
        <v>13502</v>
      </c>
      <c r="K66" s="86" t="n">
        <v>-1068</v>
      </c>
      <c r="L66" s="85" t="n">
        <v>12434</v>
      </c>
      <c r="M66" s="86" t="n">
        <v>12002</v>
      </c>
      <c r="N66" s="86" t="n">
        <v>432</v>
      </c>
      <c r="O66" s="85" t="n">
        <f aca="false">K66+H66+E66</f>
        <v>-2640</v>
      </c>
      <c r="P66" s="87" t="n">
        <f aca="false">O66/(J66+G66+D66+1)</f>
        <v>-0.0660941842125028</v>
      </c>
      <c r="Q66" s="88"/>
      <c r="R66" s="89" t="s">
        <v>15</v>
      </c>
      <c r="S66" s="90" t="s">
        <v>15</v>
      </c>
      <c r="T66" s="115" t="str">
        <f aca="false">IF($C$4="High Inventory",IF(AND($O66&gt;=Summary!$C$149,$P66&gt;=0%),"X"," "),IF(AND($O66&lt;=-Summary!$C$149,$P66&lt;=0%),"X"," "))</f>
        <v> </v>
      </c>
      <c r="U66" s="116" t="str">
        <f aca="false">IF($C$4="High Inventory",IF(AND($O66&gt;=0,$P66&gt;=Summary!$C$150),"X"," "),IF(AND($O66&lt;=0,$P66&lt;=-Summary!$C$150),"X"," "))</f>
        <v> </v>
      </c>
      <c r="V66" s="0" t="str">
        <f aca="false">IF(S66="X",L66-I66," ")</f>
        <v> </v>
      </c>
    </row>
    <row r="67" customFormat="false" ht="17" hidden="false" customHeight="false" outlineLevel="0" collapsed="false">
      <c r="A67" s="76" t="n">
        <v>282</v>
      </c>
      <c r="B67" s="77" t="s">
        <v>17</v>
      </c>
      <c r="C67" s="85" t="n">
        <v>0</v>
      </c>
      <c r="D67" s="86" t="n">
        <v>0</v>
      </c>
      <c r="E67" s="86" t="n">
        <v>0</v>
      </c>
      <c r="F67" s="85" t="n">
        <v>0</v>
      </c>
      <c r="G67" s="86" t="n">
        <v>0</v>
      </c>
      <c r="H67" s="86" t="n">
        <v>0</v>
      </c>
      <c r="I67" s="85" t="n">
        <v>0</v>
      </c>
      <c r="J67" s="86" t="n">
        <v>0</v>
      </c>
      <c r="K67" s="86" t="n">
        <v>0</v>
      </c>
      <c r="L67" s="85" t="n">
        <v>0</v>
      </c>
      <c r="M67" s="86" t="n">
        <v>0</v>
      </c>
      <c r="N67" s="86" t="n">
        <v>0</v>
      </c>
      <c r="O67" s="85" t="n">
        <f aca="false">K67+H67+E67</f>
        <v>0</v>
      </c>
      <c r="P67" s="87" t="n">
        <f aca="false">O67/(J67+G67+D67+1)</f>
        <v>0</v>
      </c>
      <c r="Q67" s="88"/>
      <c r="R67" s="89" t="s">
        <v>15</v>
      </c>
      <c r="S67" s="90" t="s">
        <v>15</v>
      </c>
      <c r="T67" s="115" t="str">
        <f aca="false">IF($C$4="High Inventory",IF(AND($O67&gt;=Summary!$C$149,$P67&gt;=0%),"X"," "),IF(AND($O67&lt;=-Summary!$C$149,$P67&lt;=0%),"X"," "))</f>
        <v> </v>
      </c>
      <c r="U67" s="116" t="str">
        <f aca="false">IF($C$4="High Inventory",IF(AND($O67&gt;=0,$P67&gt;=Summary!$C$150),"X"," "),IF(AND($O67&lt;=0,$P67&lt;=-Summary!$C$150),"X"," "))</f>
        <v> </v>
      </c>
      <c r="V67" s="0" t="str">
        <f aca="false">IF(S67="X",L67-I67," ")</f>
        <v> </v>
      </c>
    </row>
    <row r="68" customFormat="false" ht="17" hidden="false" customHeight="false" outlineLevel="0" collapsed="false">
      <c r="A68" s="76" t="n">
        <v>283</v>
      </c>
      <c r="B68" s="77" t="s">
        <v>17</v>
      </c>
      <c r="C68" s="85" t="n">
        <v>0</v>
      </c>
      <c r="D68" s="86" t="n">
        <v>0</v>
      </c>
      <c r="E68" s="86" t="n">
        <v>0</v>
      </c>
      <c r="F68" s="85" t="n">
        <v>0</v>
      </c>
      <c r="G68" s="86" t="n">
        <v>0</v>
      </c>
      <c r="H68" s="86" t="n">
        <v>0</v>
      </c>
      <c r="I68" s="85" t="n">
        <v>0</v>
      </c>
      <c r="J68" s="86" t="n">
        <v>0</v>
      </c>
      <c r="K68" s="86" t="n">
        <v>0</v>
      </c>
      <c r="L68" s="85" t="n">
        <v>0</v>
      </c>
      <c r="M68" s="86" t="n">
        <v>0</v>
      </c>
      <c r="N68" s="86" t="n">
        <v>0</v>
      </c>
      <c r="O68" s="85" t="n">
        <f aca="false">K68+H68+E68</f>
        <v>0</v>
      </c>
      <c r="P68" s="87" t="n">
        <f aca="false">O68/(J68+G68+D68+1)</f>
        <v>0</v>
      </c>
      <c r="Q68" s="88"/>
      <c r="R68" s="89" t="s">
        <v>15</v>
      </c>
      <c r="S68" s="90" t="s">
        <v>15</v>
      </c>
      <c r="T68" s="115" t="str">
        <f aca="false">IF($C$4="High Inventory",IF(AND($O68&gt;=Summary!$C$149,$P68&gt;=0%),"X"," "),IF(AND($O68&lt;=-Summary!$C$149,$P68&lt;=0%),"X"," "))</f>
        <v> </v>
      </c>
      <c r="U68" s="116" t="str">
        <f aca="false">IF($C$4="High Inventory",IF(AND($O68&gt;=0,$P68&gt;=Summary!$C$150),"X"," "),IF(AND($O68&lt;=0,$P68&lt;=-Summary!$C$150),"X"," "))</f>
        <v> </v>
      </c>
      <c r="V68" s="0" t="str">
        <f aca="false">IF(S68="X",L68-I68," ")</f>
        <v> </v>
      </c>
    </row>
    <row r="69" customFormat="false" ht="17" hidden="false" customHeight="false" outlineLevel="0" collapsed="false">
      <c r="A69" s="76" t="n">
        <v>288</v>
      </c>
      <c r="B69" s="77" t="s">
        <v>17</v>
      </c>
      <c r="C69" s="85" t="n">
        <v>0</v>
      </c>
      <c r="D69" s="86" t="n">
        <v>0</v>
      </c>
      <c r="E69" s="86" t="n">
        <v>0</v>
      </c>
      <c r="F69" s="85" t="n">
        <v>0</v>
      </c>
      <c r="G69" s="86" t="n">
        <v>0</v>
      </c>
      <c r="H69" s="86" t="n">
        <v>0</v>
      </c>
      <c r="I69" s="85" t="n">
        <v>0</v>
      </c>
      <c r="J69" s="86" t="n">
        <v>0</v>
      </c>
      <c r="K69" s="86" t="n">
        <v>0</v>
      </c>
      <c r="L69" s="85" t="n">
        <v>0</v>
      </c>
      <c r="M69" s="86" t="n">
        <v>0</v>
      </c>
      <c r="N69" s="86" t="n">
        <v>0</v>
      </c>
      <c r="O69" s="85" t="n">
        <f aca="false">K69+H69+E69</f>
        <v>0</v>
      </c>
      <c r="P69" s="87" t="n">
        <f aca="false">O69/(J69+G69+D69+1)</f>
        <v>0</v>
      </c>
      <c r="Q69" s="88"/>
      <c r="R69" s="89" t="s">
        <v>15</v>
      </c>
      <c r="S69" s="90" t="s">
        <v>15</v>
      </c>
      <c r="T69" s="115" t="str">
        <f aca="false">IF($C$4="High Inventory",IF(AND($O69&gt;=Summary!$C$149,$P69&gt;=0%),"X"," "),IF(AND($O69&lt;=-Summary!$C$149,$P69&lt;=0%),"X"," "))</f>
        <v> </v>
      </c>
      <c r="U69" s="116" t="str">
        <f aca="false">IF($C$4="High Inventory",IF(AND($O69&gt;=0,$P69&gt;=Summary!$C$150),"X"," "),IF(AND($O69&lt;=0,$P69&lt;=-Summary!$C$150),"X"," "))</f>
        <v> </v>
      </c>
      <c r="V69" s="0" t="str">
        <f aca="false">IF(S69="X",L69-I69," ")</f>
        <v> </v>
      </c>
    </row>
    <row r="70" customFormat="false" ht="17" hidden="false" customHeight="false" outlineLevel="0" collapsed="false">
      <c r="A70" s="76" t="n">
        <v>295</v>
      </c>
      <c r="B70" s="77" t="s">
        <v>17</v>
      </c>
      <c r="C70" s="85" t="n">
        <v>0</v>
      </c>
      <c r="D70" s="86" t="n">
        <v>0</v>
      </c>
      <c r="E70" s="86" t="n">
        <v>0</v>
      </c>
      <c r="F70" s="85" t="n">
        <v>0</v>
      </c>
      <c r="G70" s="86" t="n">
        <v>0</v>
      </c>
      <c r="H70" s="86" t="n">
        <v>0</v>
      </c>
      <c r="I70" s="85" t="n">
        <v>0</v>
      </c>
      <c r="J70" s="86" t="n">
        <v>0</v>
      </c>
      <c r="K70" s="86" t="n">
        <v>0</v>
      </c>
      <c r="L70" s="85" t="n">
        <v>0</v>
      </c>
      <c r="M70" s="86" t="n">
        <v>0</v>
      </c>
      <c r="N70" s="86" t="n">
        <v>0</v>
      </c>
      <c r="O70" s="85" t="n">
        <f aca="false">K70+H70+E70</f>
        <v>0</v>
      </c>
      <c r="P70" s="87" t="n">
        <f aca="false">O70/(J70+G70+D70+1)</f>
        <v>0</v>
      </c>
      <c r="Q70" s="88"/>
      <c r="R70" s="89" t="s">
        <v>15</v>
      </c>
      <c r="S70" s="90" t="s">
        <v>15</v>
      </c>
      <c r="T70" s="115" t="str">
        <f aca="false">IF($C$4="High Inventory",IF(AND($O70&gt;=Summary!$C$149,$P70&gt;=0%),"X"," "),IF(AND($O70&lt;=-Summary!$C$149,$P70&lt;=0%),"X"," "))</f>
        <v> </v>
      </c>
      <c r="U70" s="116" t="str">
        <f aca="false">IF($C$4="High Inventory",IF(AND($O70&gt;=0,$P70&gt;=Summary!$C$150),"X"," "),IF(AND($O70&lt;=0,$P70&lt;=-Summary!$C$150),"X"," "))</f>
        <v> </v>
      </c>
      <c r="V70" s="0" t="str">
        <f aca="false">IF(S70="X",L70-I70," ")</f>
        <v> </v>
      </c>
    </row>
    <row r="71" customFormat="false" ht="17" hidden="false" customHeight="false" outlineLevel="0" collapsed="false">
      <c r="A71" s="76" t="n">
        <v>303</v>
      </c>
      <c r="B71" s="77" t="s">
        <v>17</v>
      </c>
      <c r="C71" s="85" t="n">
        <v>0</v>
      </c>
      <c r="D71" s="86" t="n">
        <v>0</v>
      </c>
      <c r="E71" s="86" t="n">
        <v>0</v>
      </c>
      <c r="F71" s="85" t="n">
        <v>0</v>
      </c>
      <c r="G71" s="86" t="n">
        <v>0</v>
      </c>
      <c r="H71" s="86" t="n">
        <v>0</v>
      </c>
      <c r="I71" s="85" t="n">
        <v>0</v>
      </c>
      <c r="J71" s="86" t="n">
        <v>0</v>
      </c>
      <c r="K71" s="86" t="n">
        <v>0</v>
      </c>
      <c r="L71" s="85" t="n">
        <v>0</v>
      </c>
      <c r="M71" s="86" t="n">
        <v>0</v>
      </c>
      <c r="N71" s="86" t="n">
        <v>0</v>
      </c>
      <c r="O71" s="85" t="n">
        <f aca="false">K71+H71+E71</f>
        <v>0</v>
      </c>
      <c r="P71" s="87" t="n">
        <f aca="false">O71/(J71+G71+D71+1)</f>
        <v>0</v>
      </c>
      <c r="Q71" s="88"/>
      <c r="R71" s="89" t="s">
        <v>15</v>
      </c>
      <c r="S71" s="90" t="s">
        <v>15</v>
      </c>
      <c r="T71" s="115" t="str">
        <f aca="false">IF($C$4="High Inventory",IF(AND($O71&gt;=Summary!$C$149,$P71&gt;=0%),"X"," "),IF(AND($O71&lt;=-Summary!$C$149,$P71&lt;=0%),"X"," "))</f>
        <v> </v>
      </c>
      <c r="U71" s="116" t="str">
        <f aca="false">IF($C$4="High Inventory",IF(AND($O71&gt;=0,$P71&gt;=Summary!$C$150),"X"," "),IF(AND($O71&lt;=0,$P71&lt;=-Summary!$C$150),"X"," "))</f>
        <v> </v>
      </c>
      <c r="V71" s="0" t="str">
        <f aca="false">IF(S71="X",L71-I71," ")</f>
        <v> </v>
      </c>
    </row>
    <row r="72" customFormat="false" ht="17" hidden="false" customHeight="false" outlineLevel="0" collapsed="false">
      <c r="A72" s="76" t="n">
        <v>308</v>
      </c>
      <c r="B72" s="77" t="s">
        <v>17</v>
      </c>
      <c r="C72" s="85" t="n">
        <v>600</v>
      </c>
      <c r="D72" s="86" t="n">
        <v>4</v>
      </c>
      <c r="E72" s="86" t="n">
        <v>596</v>
      </c>
      <c r="F72" s="85" t="n">
        <v>0</v>
      </c>
      <c r="G72" s="86" t="n">
        <v>0</v>
      </c>
      <c r="H72" s="86" t="n">
        <v>0</v>
      </c>
      <c r="I72" s="85" t="n">
        <v>0</v>
      </c>
      <c r="J72" s="86" t="n">
        <v>0</v>
      </c>
      <c r="K72" s="86" t="n">
        <v>0</v>
      </c>
      <c r="L72" s="85" t="n">
        <v>0</v>
      </c>
      <c r="M72" s="86" t="n">
        <v>442</v>
      </c>
      <c r="N72" s="86" t="n">
        <v>-442</v>
      </c>
      <c r="O72" s="85" t="n">
        <f aca="false">K72+H72+E72</f>
        <v>596</v>
      </c>
      <c r="P72" s="87" t="n">
        <f aca="false">O72/(J72+G72+D72+1)</f>
        <v>119.2</v>
      </c>
      <c r="Q72" s="88"/>
      <c r="R72" s="89" t="s">
        <v>15</v>
      </c>
      <c r="S72" s="90" t="s">
        <v>15</v>
      </c>
      <c r="T72" s="115" t="str">
        <f aca="false">IF($C$4="High Inventory",IF(AND($O72&gt;=Summary!$C$149,$P72&gt;=0%),"X"," "),IF(AND($O72&lt;=-Summary!$C$149,$P72&lt;=0%),"X"," "))</f>
        <v> </v>
      </c>
      <c r="U72" s="116" t="str">
        <f aca="false">IF($C$4="High Inventory",IF(AND($O72&gt;=0,$P72&gt;=Summary!$C$150),"X"," "),IF(AND($O72&lt;=0,$P72&lt;=-Summary!$C$150),"X"," "))</f>
        <v>X</v>
      </c>
      <c r="V72" s="0" t="str">
        <f aca="false">IF(S72="X",L72-I72," ")</f>
        <v> </v>
      </c>
    </row>
    <row r="73" customFormat="false" ht="17" hidden="false" customHeight="false" outlineLevel="0" collapsed="false">
      <c r="A73" s="76" t="n">
        <v>376</v>
      </c>
      <c r="B73" s="77" t="s">
        <v>17</v>
      </c>
      <c r="C73" s="85" t="n">
        <v>0</v>
      </c>
      <c r="D73" s="86" t="n">
        <v>0</v>
      </c>
      <c r="E73" s="86" t="n">
        <v>0</v>
      </c>
      <c r="F73" s="85" t="n">
        <v>0</v>
      </c>
      <c r="G73" s="86" t="n">
        <v>0</v>
      </c>
      <c r="H73" s="86" t="n">
        <v>0</v>
      </c>
      <c r="I73" s="85" t="n">
        <v>0</v>
      </c>
      <c r="J73" s="86" t="n">
        <v>0</v>
      </c>
      <c r="K73" s="86" t="n">
        <v>0</v>
      </c>
      <c r="L73" s="85" t="n">
        <v>0</v>
      </c>
      <c r="M73" s="86" t="n">
        <v>0</v>
      </c>
      <c r="N73" s="86" t="n">
        <v>0</v>
      </c>
      <c r="O73" s="85" t="n">
        <f aca="false">K73+H73+E73</f>
        <v>0</v>
      </c>
      <c r="P73" s="87" t="n">
        <f aca="false">O73/(J73+G73+D73+1)</f>
        <v>0</v>
      </c>
      <c r="Q73" s="88"/>
      <c r="R73" s="89" t="s">
        <v>15</v>
      </c>
      <c r="S73" s="90" t="s">
        <v>15</v>
      </c>
      <c r="T73" s="115" t="str">
        <f aca="false">IF($C$4="High Inventory",IF(AND($O73&gt;=Summary!$C$149,$P73&gt;=0%),"X"," "),IF(AND($O73&lt;=-Summary!$C$149,$P73&lt;=0%),"X"," "))</f>
        <v> </v>
      </c>
      <c r="U73" s="116" t="str">
        <f aca="false">IF($C$4="High Inventory",IF(AND($O73&gt;=0,$P73&gt;=Summary!$C$150),"X"," "),IF(AND($O73&lt;=0,$P73&lt;=-Summary!$C$150),"X"," "))</f>
        <v> </v>
      </c>
      <c r="V73" s="0" t="str">
        <f aca="false">IF(S73="X",L73-I73," ")</f>
        <v> </v>
      </c>
    </row>
    <row r="74" customFormat="false" ht="17" hidden="false" customHeight="false" outlineLevel="0" collapsed="false">
      <c r="A74" s="76" t="n">
        <v>399</v>
      </c>
      <c r="B74" s="77" t="s">
        <v>17</v>
      </c>
      <c r="C74" s="85" t="n">
        <v>100</v>
      </c>
      <c r="D74" s="86" t="n">
        <v>128</v>
      </c>
      <c r="E74" s="86" t="n">
        <v>-28</v>
      </c>
      <c r="F74" s="85" t="n">
        <v>100</v>
      </c>
      <c r="G74" s="86" t="n">
        <v>143</v>
      </c>
      <c r="H74" s="86" t="n">
        <v>-43</v>
      </c>
      <c r="I74" s="85" t="n">
        <v>100</v>
      </c>
      <c r="J74" s="86" t="n">
        <v>149</v>
      </c>
      <c r="K74" s="86" t="n">
        <v>-49</v>
      </c>
      <c r="L74" s="85" t="n">
        <v>100</v>
      </c>
      <c r="M74" s="86" t="n">
        <v>134</v>
      </c>
      <c r="N74" s="86" t="n">
        <v>-34</v>
      </c>
      <c r="O74" s="85" t="n">
        <f aca="false">K74+H74+E74</f>
        <v>-120</v>
      </c>
      <c r="P74" s="87" t="n">
        <f aca="false">O74/(J74+G74+D74+1)</f>
        <v>-0.285035629453682</v>
      </c>
      <c r="Q74" s="88"/>
      <c r="R74" s="89" t="s">
        <v>15</v>
      </c>
      <c r="S74" s="90" t="s">
        <v>15</v>
      </c>
      <c r="T74" s="115" t="str">
        <f aca="false">IF($C$4="High Inventory",IF(AND($O74&gt;=Summary!$C$149,$P74&gt;=0%),"X"," "),IF(AND($O74&lt;=-Summary!$C$149,$P74&lt;=0%),"X"," "))</f>
        <v> </v>
      </c>
      <c r="U74" s="116" t="str">
        <f aca="false">IF($C$4="High Inventory",IF(AND($O74&gt;=0,$P74&gt;=Summary!$C$150),"X"," "),IF(AND($O74&lt;=0,$P74&lt;=-Summary!$C$150),"X"," "))</f>
        <v> </v>
      </c>
      <c r="V74" s="0" t="str">
        <f aca="false">IF(S74="X",L74-I74," ")</f>
        <v> </v>
      </c>
    </row>
    <row r="75" customFormat="false" ht="17" hidden="false" customHeight="false" outlineLevel="0" collapsed="false">
      <c r="A75" s="76" t="n">
        <v>442</v>
      </c>
      <c r="B75" s="77" t="s">
        <v>17</v>
      </c>
      <c r="C75" s="85" t="n">
        <v>100</v>
      </c>
      <c r="D75" s="86" t="n">
        <v>0</v>
      </c>
      <c r="E75" s="86" t="n">
        <v>100</v>
      </c>
      <c r="F75" s="85" t="n">
        <v>40</v>
      </c>
      <c r="G75" s="86" t="n">
        <v>0</v>
      </c>
      <c r="H75" s="86" t="n">
        <v>40</v>
      </c>
      <c r="I75" s="85" t="n">
        <v>40</v>
      </c>
      <c r="J75" s="86" t="n">
        <v>0</v>
      </c>
      <c r="K75" s="86" t="n">
        <v>40</v>
      </c>
      <c r="L75" s="85" t="n">
        <v>40</v>
      </c>
      <c r="M75" s="86" t="n">
        <v>0</v>
      </c>
      <c r="N75" s="86" t="n">
        <v>40</v>
      </c>
      <c r="O75" s="85" t="n">
        <f aca="false">K75+H75+E75</f>
        <v>180</v>
      </c>
      <c r="P75" s="87" t="n">
        <f aca="false">O75/(J75+G75+D75+1)</f>
        <v>180</v>
      </c>
      <c r="Q75" s="88"/>
      <c r="R75" s="89" t="s">
        <v>15</v>
      </c>
      <c r="S75" s="90" t="s">
        <v>15</v>
      </c>
      <c r="T75" s="115" t="str">
        <f aca="false">IF($C$4="High Inventory",IF(AND($O75&gt;=Summary!$C$149,$P75&gt;=0%),"X"," "),IF(AND($O75&lt;=-Summary!$C$149,$P75&lt;=0%),"X"," "))</f>
        <v> </v>
      </c>
      <c r="U75" s="116" t="str">
        <f aca="false">IF($C$4="High Inventory",IF(AND($O75&gt;=0,$P75&gt;=Summary!$C$150),"X"," "),IF(AND($O75&lt;=0,$P75&lt;=-Summary!$C$150),"X"," "))</f>
        <v>X</v>
      </c>
      <c r="V75" s="0" t="str">
        <f aca="false">IF(S75="X",L75-I75," ")</f>
        <v> </v>
      </c>
    </row>
    <row r="76" customFormat="false" ht="17" hidden="false" customHeight="false" outlineLevel="0" collapsed="false">
      <c r="A76" s="76" t="n">
        <v>447</v>
      </c>
      <c r="B76" s="77" t="s">
        <v>17</v>
      </c>
      <c r="C76" s="85" t="n">
        <v>0</v>
      </c>
      <c r="D76" s="86" t="n">
        <v>81</v>
      </c>
      <c r="E76" s="86" t="n">
        <v>-81</v>
      </c>
      <c r="F76" s="85" t="n">
        <v>0</v>
      </c>
      <c r="G76" s="86" t="n">
        <v>85</v>
      </c>
      <c r="H76" s="86" t="n">
        <v>-85</v>
      </c>
      <c r="I76" s="85" t="n">
        <v>0</v>
      </c>
      <c r="J76" s="86" t="n">
        <v>31</v>
      </c>
      <c r="K76" s="86" t="n">
        <v>-31</v>
      </c>
      <c r="L76" s="85" t="n">
        <v>0</v>
      </c>
      <c r="M76" s="86" t="n">
        <v>35</v>
      </c>
      <c r="N76" s="86" t="n">
        <v>-35</v>
      </c>
      <c r="O76" s="85" t="n">
        <f aca="false">K76+H76+E76</f>
        <v>-197</v>
      </c>
      <c r="P76" s="87" t="n">
        <f aca="false">O76/(J76+G76+D76+1)</f>
        <v>-0.994949494949495</v>
      </c>
      <c r="Q76" s="88"/>
      <c r="R76" s="89" t="s">
        <v>15</v>
      </c>
      <c r="S76" s="90" t="s">
        <v>15</v>
      </c>
      <c r="T76" s="115" t="str">
        <f aca="false">IF($C$4="High Inventory",IF(AND($O76&gt;=Summary!$C$149,$P76&gt;=0%),"X"," "),IF(AND($O76&lt;=-Summary!$C$149,$P76&lt;=0%),"X"," "))</f>
        <v> </v>
      </c>
      <c r="U76" s="116" t="str">
        <f aca="false">IF($C$4="High Inventory",IF(AND($O76&gt;=0,$P76&gt;=Summary!$C$150),"X"," "),IF(AND($O76&lt;=0,$P76&lt;=-Summary!$C$150),"X"," "))</f>
        <v> </v>
      </c>
      <c r="V76" s="0" t="str">
        <f aca="false">IF(S76="X",L76-I76," ")</f>
        <v> </v>
      </c>
    </row>
    <row r="77" customFormat="false" ht="17" hidden="false" customHeight="false" outlineLevel="0" collapsed="false">
      <c r="A77" s="76" t="n">
        <v>483</v>
      </c>
      <c r="B77" s="77" t="s">
        <v>17</v>
      </c>
      <c r="C77" s="85" t="n">
        <v>200</v>
      </c>
      <c r="D77" s="86" t="n">
        <v>0</v>
      </c>
      <c r="E77" s="86" t="n">
        <v>200</v>
      </c>
      <c r="F77" s="85" t="n">
        <v>200</v>
      </c>
      <c r="G77" s="86" t="n">
        <v>0</v>
      </c>
      <c r="H77" s="86" t="n">
        <v>200</v>
      </c>
      <c r="I77" s="85" t="n">
        <v>200</v>
      </c>
      <c r="J77" s="86" t="n">
        <v>0</v>
      </c>
      <c r="K77" s="86" t="n">
        <v>200</v>
      </c>
      <c r="L77" s="85" t="n">
        <v>200</v>
      </c>
      <c r="M77" s="86" t="n">
        <v>0</v>
      </c>
      <c r="N77" s="86" t="n">
        <v>200</v>
      </c>
      <c r="O77" s="85" t="n">
        <f aca="false">K77+H77+E77</f>
        <v>600</v>
      </c>
      <c r="P77" s="87" t="n">
        <f aca="false">O77/(J77+G77+D77+1)</f>
        <v>600</v>
      </c>
      <c r="Q77" s="88"/>
      <c r="R77" s="89" t="s">
        <v>15</v>
      </c>
      <c r="S77" s="90" t="s">
        <v>15</v>
      </c>
      <c r="T77" s="115" t="str">
        <f aca="false">IF($C$4="High Inventory",IF(AND($O77&gt;=Summary!$C$149,$P77&gt;=0%),"X"," "),IF(AND($O77&lt;=-Summary!$C$149,$P77&lt;=0%),"X"," "))</f>
        <v> </v>
      </c>
      <c r="U77" s="116" t="str">
        <f aca="false">IF($C$4="High Inventory",IF(AND($O77&gt;=0,$P77&gt;=Summary!$C$150),"X"," "),IF(AND($O77&lt;=0,$P77&lt;=-Summary!$C$150),"X"," "))</f>
        <v>X</v>
      </c>
      <c r="V77" s="0" t="str">
        <f aca="false">IF(S77="X",L77-I77," ")</f>
        <v> </v>
      </c>
    </row>
    <row r="78" customFormat="false" ht="17" hidden="false" customHeight="false" outlineLevel="0" collapsed="false">
      <c r="A78" s="76" t="n">
        <v>535</v>
      </c>
      <c r="B78" s="77" t="s">
        <v>17</v>
      </c>
      <c r="C78" s="85" t="n">
        <v>0</v>
      </c>
      <c r="D78" s="86" t="n">
        <v>0</v>
      </c>
      <c r="E78" s="86" t="n">
        <v>0</v>
      </c>
      <c r="F78" s="85" t="n">
        <v>0</v>
      </c>
      <c r="G78" s="86" t="n">
        <v>0</v>
      </c>
      <c r="H78" s="86" t="n">
        <v>0</v>
      </c>
      <c r="I78" s="85" t="n">
        <v>0</v>
      </c>
      <c r="J78" s="86" t="n">
        <v>0</v>
      </c>
      <c r="K78" s="86" t="n">
        <v>0</v>
      </c>
      <c r="L78" s="85" t="n">
        <v>0</v>
      </c>
      <c r="M78" s="86" t="n">
        <v>0</v>
      </c>
      <c r="N78" s="86" t="n">
        <v>0</v>
      </c>
      <c r="O78" s="85" t="n">
        <f aca="false">K78+H78+E78</f>
        <v>0</v>
      </c>
      <c r="P78" s="87" t="n">
        <f aca="false">O78/(J78+G78+D78+1)</f>
        <v>0</v>
      </c>
      <c r="Q78" s="88"/>
      <c r="R78" s="89" t="s">
        <v>15</v>
      </c>
      <c r="S78" s="90" t="s">
        <v>15</v>
      </c>
      <c r="T78" s="115" t="str">
        <f aca="false">IF($C$4="High Inventory",IF(AND($O78&gt;=Summary!$C$149,$P78&gt;=0%),"X"," "),IF(AND($O78&lt;=-Summary!$C$149,$P78&lt;=0%),"X"," "))</f>
        <v> </v>
      </c>
      <c r="U78" s="116" t="str">
        <f aca="false">IF($C$4="High Inventory",IF(AND($O78&gt;=0,$P78&gt;=Summary!$C$150),"X"," "),IF(AND($O78&lt;=0,$P78&lt;=-Summary!$C$150),"X"," "))</f>
        <v> </v>
      </c>
      <c r="V78" s="0" t="str">
        <f aca="false">IF(S78="X",L78-I78," ")</f>
        <v> </v>
      </c>
    </row>
    <row r="79" customFormat="false" ht="17" hidden="false" customHeight="false" outlineLevel="0" collapsed="false">
      <c r="A79" s="76" t="n">
        <v>536</v>
      </c>
      <c r="B79" s="77" t="s">
        <v>17</v>
      </c>
      <c r="C79" s="85" t="n">
        <v>0</v>
      </c>
      <c r="D79" s="86" t="n">
        <v>0</v>
      </c>
      <c r="E79" s="86" t="n">
        <v>0</v>
      </c>
      <c r="F79" s="85" t="n">
        <v>0</v>
      </c>
      <c r="G79" s="86" t="n">
        <v>0</v>
      </c>
      <c r="H79" s="86" t="n">
        <v>0</v>
      </c>
      <c r="I79" s="85" t="n">
        <v>0</v>
      </c>
      <c r="J79" s="86" t="n">
        <v>0</v>
      </c>
      <c r="K79" s="86" t="n">
        <v>0</v>
      </c>
      <c r="L79" s="85" t="n">
        <v>0</v>
      </c>
      <c r="M79" s="86" t="n">
        <v>0</v>
      </c>
      <c r="N79" s="86" t="n">
        <v>0</v>
      </c>
      <c r="O79" s="85" t="n">
        <f aca="false">K79+H79+E79</f>
        <v>0</v>
      </c>
      <c r="P79" s="87" t="n">
        <f aca="false">O79/(J79+G79+D79+1)</f>
        <v>0</v>
      </c>
      <c r="Q79" s="88"/>
      <c r="R79" s="89" t="s">
        <v>15</v>
      </c>
      <c r="S79" s="90" t="s">
        <v>15</v>
      </c>
      <c r="T79" s="115" t="str">
        <f aca="false">IF($C$4="High Inventory",IF(AND($O79&gt;=Summary!$C$149,$P79&gt;=0%),"X"," "),IF(AND($O79&lt;=-Summary!$C$149,$P79&lt;=0%),"X"," "))</f>
        <v> </v>
      </c>
      <c r="U79" s="116" t="str">
        <f aca="false">IF($C$4="High Inventory",IF(AND($O79&gt;=0,$P79&gt;=Summary!$C$150),"X"," "),IF(AND($O79&lt;=0,$P79&lt;=-Summary!$C$150),"X"," "))</f>
        <v> </v>
      </c>
      <c r="V79" s="0" t="str">
        <f aca="false">IF(S79="X",L79-I79," ")</f>
        <v> </v>
      </c>
    </row>
    <row r="80" customFormat="false" ht="17" hidden="false" customHeight="false" outlineLevel="0" collapsed="false">
      <c r="A80" s="76" t="n">
        <v>543</v>
      </c>
      <c r="B80" s="77" t="s">
        <v>17</v>
      </c>
      <c r="C80" s="85" t="n">
        <v>600</v>
      </c>
      <c r="D80" s="86" t="n">
        <v>362</v>
      </c>
      <c r="E80" s="86" t="n">
        <v>238</v>
      </c>
      <c r="F80" s="85" t="n">
        <v>0</v>
      </c>
      <c r="G80" s="86" t="n">
        <v>141</v>
      </c>
      <c r="H80" s="86" t="n">
        <v>-141</v>
      </c>
      <c r="I80" s="85" t="n">
        <v>0</v>
      </c>
      <c r="J80" s="86" t="n">
        <v>67</v>
      </c>
      <c r="K80" s="86" t="n">
        <v>-67</v>
      </c>
      <c r="L80" s="85" t="n">
        <v>0</v>
      </c>
      <c r="M80" s="86" t="n">
        <v>206</v>
      </c>
      <c r="N80" s="86" t="n">
        <v>-206</v>
      </c>
      <c r="O80" s="85" t="n">
        <f aca="false">K80+H80+E80</f>
        <v>30</v>
      </c>
      <c r="P80" s="87" t="n">
        <f aca="false">O80/(J80+G80+D80+1)</f>
        <v>0.0525394045534151</v>
      </c>
      <c r="Q80" s="88"/>
      <c r="R80" s="89" t="s">
        <v>15</v>
      </c>
      <c r="S80" s="90" t="s">
        <v>15</v>
      </c>
      <c r="T80" s="115" t="str">
        <f aca="false">IF($C$4="High Inventory",IF(AND($O80&gt;=Summary!$C$149,$P80&gt;=0%),"X"," "),IF(AND($O80&lt;=-Summary!$C$149,$P80&lt;=0%),"X"," "))</f>
        <v> </v>
      </c>
      <c r="U80" s="116" t="str">
        <f aca="false">IF($C$4="High Inventory",IF(AND($O80&gt;=0,$P80&gt;=Summary!$C$150),"X"," "),IF(AND($O80&lt;=0,$P80&lt;=-Summary!$C$150),"X"," "))</f>
        <v> </v>
      </c>
      <c r="V80" s="0" t="str">
        <f aca="false">IF(S80="X",L80-I80," ")</f>
        <v> </v>
      </c>
    </row>
    <row r="81" customFormat="false" ht="17" hidden="false" customHeight="false" outlineLevel="0" collapsed="false">
      <c r="A81" s="76" t="n">
        <v>544</v>
      </c>
      <c r="B81" s="77" t="s">
        <v>17</v>
      </c>
      <c r="C81" s="85" t="n">
        <v>0</v>
      </c>
      <c r="D81" s="86" t="n">
        <v>0</v>
      </c>
      <c r="E81" s="86" t="n">
        <v>0</v>
      </c>
      <c r="F81" s="85" t="n">
        <v>0</v>
      </c>
      <c r="G81" s="86" t="n">
        <v>0</v>
      </c>
      <c r="H81" s="86" t="n">
        <v>0</v>
      </c>
      <c r="I81" s="85" t="n">
        <v>0</v>
      </c>
      <c r="J81" s="86" t="n">
        <v>0</v>
      </c>
      <c r="K81" s="86" t="n">
        <v>0</v>
      </c>
      <c r="L81" s="85" t="n">
        <v>0</v>
      </c>
      <c r="M81" s="86" t="n">
        <v>0</v>
      </c>
      <c r="N81" s="86" t="n">
        <v>0</v>
      </c>
      <c r="O81" s="85" t="n">
        <f aca="false">K81+H81+E81</f>
        <v>0</v>
      </c>
      <c r="P81" s="87" t="n">
        <f aca="false">O81/(J81+G81+D81+1)</f>
        <v>0</v>
      </c>
      <c r="Q81" s="88"/>
      <c r="R81" s="89" t="s">
        <v>15</v>
      </c>
      <c r="S81" s="90" t="s">
        <v>15</v>
      </c>
      <c r="T81" s="115" t="str">
        <f aca="false">IF($C$4="High Inventory",IF(AND($O81&gt;=Summary!$C$149,$P81&gt;=0%),"X"," "),IF(AND($O81&lt;=-Summary!$C$149,$P81&lt;=0%),"X"," "))</f>
        <v> </v>
      </c>
      <c r="U81" s="116" t="str">
        <f aca="false">IF($C$4="High Inventory",IF(AND($O81&gt;=0,$P81&gt;=Summary!$C$150),"X"," "),IF(AND($O81&lt;=0,$P81&lt;=-Summary!$C$150),"X"," "))</f>
        <v> </v>
      </c>
      <c r="V81" s="0" t="str">
        <f aca="false">IF(S81="X",L81-I81," ")</f>
        <v> </v>
      </c>
    </row>
    <row r="82" customFormat="false" ht="17" hidden="false" customHeight="false" outlineLevel="0" collapsed="false">
      <c r="A82" s="76" t="n">
        <v>545</v>
      </c>
      <c r="B82" s="77" t="s">
        <v>17</v>
      </c>
      <c r="C82" s="85" t="n">
        <v>0</v>
      </c>
      <c r="D82" s="86" t="n">
        <v>0</v>
      </c>
      <c r="E82" s="86" t="n">
        <v>0</v>
      </c>
      <c r="F82" s="85" t="n">
        <v>0</v>
      </c>
      <c r="G82" s="86" t="n">
        <v>0</v>
      </c>
      <c r="H82" s="86" t="n">
        <v>0</v>
      </c>
      <c r="I82" s="85" t="n">
        <v>0</v>
      </c>
      <c r="J82" s="86" t="n">
        <v>0</v>
      </c>
      <c r="K82" s="86" t="n">
        <v>0</v>
      </c>
      <c r="L82" s="85" t="n">
        <v>0</v>
      </c>
      <c r="M82" s="86" t="n">
        <v>0</v>
      </c>
      <c r="N82" s="86" t="n">
        <v>0</v>
      </c>
      <c r="O82" s="85" t="n">
        <f aca="false">K82+H82+E82</f>
        <v>0</v>
      </c>
      <c r="P82" s="87" t="n">
        <f aca="false">O82/(J82+G82+D82+1)</f>
        <v>0</v>
      </c>
      <c r="Q82" s="88"/>
      <c r="R82" s="89" t="s">
        <v>15</v>
      </c>
      <c r="S82" s="90" t="s">
        <v>15</v>
      </c>
      <c r="T82" s="115" t="str">
        <f aca="false">IF($C$4="High Inventory",IF(AND($O82&gt;=Summary!$C$149,$P82&gt;=0%),"X"," "),IF(AND($O82&lt;=-Summary!$C$149,$P82&lt;=0%),"X"," "))</f>
        <v> </v>
      </c>
      <c r="U82" s="116" t="str">
        <f aca="false">IF($C$4="High Inventory",IF(AND($O82&gt;=0,$P82&gt;=Summary!$C$150),"X"," "),IF(AND($O82&lt;=0,$P82&lt;=-Summary!$C$150),"X"," "))</f>
        <v> </v>
      </c>
      <c r="V82" s="0" t="str">
        <f aca="false">IF(S82="X",L82-I82," ")</f>
        <v> </v>
      </c>
    </row>
    <row r="83" customFormat="false" ht="17" hidden="false" customHeight="false" outlineLevel="0" collapsed="false">
      <c r="A83" s="76" t="n">
        <v>572</v>
      </c>
      <c r="B83" s="77" t="s">
        <v>17</v>
      </c>
      <c r="C83" s="85" t="n">
        <v>0</v>
      </c>
      <c r="D83" s="86" t="n">
        <v>75</v>
      </c>
      <c r="E83" s="86" t="n">
        <v>-75</v>
      </c>
      <c r="F83" s="85" t="n">
        <v>0</v>
      </c>
      <c r="G83" s="86" t="n">
        <v>75</v>
      </c>
      <c r="H83" s="86" t="n">
        <v>-75</v>
      </c>
      <c r="I83" s="85" t="n">
        <v>0</v>
      </c>
      <c r="J83" s="86" t="n">
        <v>75</v>
      </c>
      <c r="K83" s="86" t="n">
        <v>-75</v>
      </c>
      <c r="L83" s="85" t="n">
        <v>0</v>
      </c>
      <c r="M83" s="86" t="n">
        <v>75</v>
      </c>
      <c r="N83" s="86" t="n">
        <v>-75</v>
      </c>
      <c r="O83" s="85" t="n">
        <f aca="false">K83+H83+E83</f>
        <v>-225</v>
      </c>
      <c r="P83" s="87" t="n">
        <f aca="false">O83/(J83+G83+D83+1)</f>
        <v>-0.995575221238938</v>
      </c>
      <c r="Q83" s="88"/>
      <c r="R83" s="89" t="s">
        <v>15</v>
      </c>
      <c r="S83" s="90" t="s">
        <v>15</v>
      </c>
      <c r="T83" s="115" t="str">
        <f aca="false">IF($C$4="High Inventory",IF(AND($O83&gt;=Summary!$C$149,$P83&gt;=0%),"X"," "),IF(AND($O83&lt;=-Summary!$C$149,$P83&lt;=0%),"X"," "))</f>
        <v> </v>
      </c>
      <c r="U83" s="116" t="str">
        <f aca="false">IF($C$4="High Inventory",IF(AND($O83&gt;=0,$P83&gt;=Summary!$C$150),"X"," "),IF(AND($O83&lt;=0,$P83&lt;=-Summary!$C$150),"X"," "))</f>
        <v> </v>
      </c>
      <c r="V83" s="0" t="str">
        <f aca="false">IF(S83="X",L83-I83," ")</f>
        <v> </v>
      </c>
    </row>
    <row r="84" customFormat="false" ht="17" hidden="false" customHeight="false" outlineLevel="0" collapsed="false">
      <c r="A84" s="76" t="n">
        <v>635</v>
      </c>
      <c r="B84" s="77" t="s">
        <v>17</v>
      </c>
      <c r="C84" s="85" t="n">
        <v>900</v>
      </c>
      <c r="D84" s="86" t="n">
        <v>658</v>
      </c>
      <c r="E84" s="86" t="n">
        <v>242</v>
      </c>
      <c r="F84" s="85" t="n">
        <v>740</v>
      </c>
      <c r="G84" s="86" t="n">
        <v>887</v>
      </c>
      <c r="H84" s="86" t="n">
        <v>-147</v>
      </c>
      <c r="I84" s="85" t="n">
        <v>740</v>
      </c>
      <c r="J84" s="86" t="n">
        <v>810</v>
      </c>
      <c r="K84" s="86" t="n">
        <v>-70</v>
      </c>
      <c r="L84" s="85" t="n">
        <v>740</v>
      </c>
      <c r="M84" s="86" t="n">
        <v>661</v>
      </c>
      <c r="N84" s="86" t="n">
        <v>79</v>
      </c>
      <c r="O84" s="85" t="n">
        <f aca="false">K84+H84+E84</f>
        <v>25</v>
      </c>
      <c r="P84" s="87" t="n">
        <f aca="false">O84/(J84+G84+D84+1)</f>
        <v>0.0106112054329372</v>
      </c>
      <c r="Q84" s="88"/>
      <c r="R84" s="89" t="s">
        <v>15</v>
      </c>
      <c r="S84" s="90" t="s">
        <v>15</v>
      </c>
      <c r="T84" s="115" t="str">
        <f aca="false">IF($C$4="High Inventory",IF(AND($O84&gt;=Summary!$C$149,$P84&gt;=0%),"X"," "),IF(AND($O84&lt;=-Summary!$C$149,$P84&lt;=0%),"X"," "))</f>
        <v> </v>
      </c>
      <c r="U84" s="116" t="str">
        <f aca="false">IF($C$4="High Inventory",IF(AND($O84&gt;=0,$P84&gt;=Summary!$C$150),"X"," "),IF(AND($O84&lt;=0,$P84&lt;=-Summary!$C$150),"X"," "))</f>
        <v> </v>
      </c>
      <c r="V84" s="0" t="str">
        <f aca="false">IF(S84="X",L84-I84," ")</f>
        <v> </v>
      </c>
    </row>
    <row r="85" customFormat="false" ht="17" hidden="false" customHeight="false" outlineLevel="0" collapsed="false">
      <c r="A85" s="76" t="n">
        <v>650</v>
      </c>
      <c r="B85" s="77" t="s">
        <v>17</v>
      </c>
      <c r="C85" s="85" t="n">
        <v>0</v>
      </c>
      <c r="D85" s="86" t="n">
        <v>0</v>
      </c>
      <c r="E85" s="86" t="n">
        <v>0</v>
      </c>
      <c r="F85" s="85" t="n">
        <v>0</v>
      </c>
      <c r="G85" s="86" t="n">
        <v>0</v>
      </c>
      <c r="H85" s="86" t="n">
        <v>0</v>
      </c>
      <c r="I85" s="85" t="n">
        <v>0</v>
      </c>
      <c r="J85" s="86" t="n">
        <v>0</v>
      </c>
      <c r="K85" s="86" t="n">
        <v>0</v>
      </c>
      <c r="L85" s="85" t="n">
        <v>0</v>
      </c>
      <c r="M85" s="86" t="n">
        <v>0</v>
      </c>
      <c r="N85" s="86" t="n">
        <v>0</v>
      </c>
      <c r="O85" s="85" t="n">
        <f aca="false">K85+H85+E85</f>
        <v>0</v>
      </c>
      <c r="P85" s="87" t="n">
        <f aca="false">O85/(J85+G85+D85+1)</f>
        <v>0</v>
      </c>
      <c r="Q85" s="88"/>
      <c r="R85" s="89" t="s">
        <v>15</v>
      </c>
      <c r="S85" s="90" t="s">
        <v>15</v>
      </c>
      <c r="T85" s="115" t="str">
        <f aca="false">IF($C$4="High Inventory",IF(AND($O85&gt;=Summary!$C$149,$P85&gt;=0%),"X"," "),IF(AND($O85&lt;=-Summary!$C$149,$P85&lt;=0%),"X"," "))</f>
        <v> </v>
      </c>
      <c r="U85" s="116" t="str">
        <f aca="false">IF($C$4="High Inventory",IF(AND($O85&gt;=0,$P85&gt;=Summary!$C$150),"X"," "),IF(AND($O85&lt;=0,$P85&lt;=-Summary!$C$150),"X"," "))</f>
        <v> </v>
      </c>
      <c r="V85" s="0" t="str">
        <f aca="false">IF(S85="X",L85-I85," ")</f>
        <v> </v>
      </c>
    </row>
    <row r="86" customFormat="false" ht="17" hidden="false" customHeight="false" outlineLevel="0" collapsed="false">
      <c r="A86" s="76" t="n">
        <v>654</v>
      </c>
      <c r="B86" s="77" t="s">
        <v>17</v>
      </c>
      <c r="C86" s="85" t="n">
        <v>575</v>
      </c>
      <c r="D86" s="86" t="n">
        <v>627</v>
      </c>
      <c r="E86" s="86" t="n">
        <v>-52</v>
      </c>
      <c r="F86" s="85" t="n">
        <v>450</v>
      </c>
      <c r="G86" s="86" t="n">
        <v>484</v>
      </c>
      <c r="H86" s="86" t="n">
        <v>-34</v>
      </c>
      <c r="I86" s="85" t="n">
        <v>450</v>
      </c>
      <c r="J86" s="86" t="n">
        <v>468</v>
      </c>
      <c r="K86" s="86" t="n">
        <v>-18</v>
      </c>
      <c r="L86" s="85" t="n">
        <v>450</v>
      </c>
      <c r="M86" s="86" t="n">
        <v>499</v>
      </c>
      <c r="N86" s="86" t="n">
        <v>-49</v>
      </c>
      <c r="O86" s="85" t="n">
        <f aca="false">K86+H86+E86</f>
        <v>-104</v>
      </c>
      <c r="P86" s="87" t="n">
        <f aca="false">O86/(J86+G86+D86+1)</f>
        <v>-0.0658227848101266</v>
      </c>
      <c r="Q86" s="88"/>
      <c r="R86" s="89" t="s">
        <v>15</v>
      </c>
      <c r="S86" s="90" t="s">
        <v>15</v>
      </c>
      <c r="T86" s="115" t="str">
        <f aca="false">IF($C$4="High Inventory",IF(AND($O86&gt;=Summary!$C$149,$P86&gt;=0%),"X"," "),IF(AND($O86&lt;=-Summary!$C$149,$P86&lt;=0%),"X"," "))</f>
        <v> </v>
      </c>
      <c r="U86" s="116" t="str">
        <f aca="false">IF($C$4="High Inventory",IF(AND($O86&gt;=0,$P86&gt;=Summary!$C$150),"X"," "),IF(AND($O86&lt;=0,$P86&lt;=-Summary!$C$150),"X"," "))</f>
        <v> </v>
      </c>
      <c r="V86" s="0" t="str">
        <f aca="false">IF(S86="X",L86-I86," ")</f>
        <v> </v>
      </c>
    </row>
    <row r="87" customFormat="false" ht="17" hidden="false" customHeight="false" outlineLevel="0" collapsed="false">
      <c r="A87" s="76" t="n">
        <v>713</v>
      </c>
      <c r="B87" s="77" t="s">
        <v>17</v>
      </c>
      <c r="C87" s="85" t="n">
        <v>0</v>
      </c>
      <c r="D87" s="86" t="n">
        <v>15</v>
      </c>
      <c r="E87" s="86" t="n">
        <v>-15</v>
      </c>
      <c r="F87" s="85" t="n">
        <v>0</v>
      </c>
      <c r="G87" s="86" t="n">
        <v>15</v>
      </c>
      <c r="H87" s="86" t="n">
        <v>-15</v>
      </c>
      <c r="I87" s="85" t="n">
        <v>0</v>
      </c>
      <c r="J87" s="86" t="n">
        <v>15</v>
      </c>
      <c r="K87" s="86" t="n">
        <v>-15</v>
      </c>
      <c r="L87" s="85" t="n">
        <v>0</v>
      </c>
      <c r="M87" s="86" t="n">
        <v>15</v>
      </c>
      <c r="N87" s="86" t="n">
        <v>-15</v>
      </c>
      <c r="O87" s="85" t="n">
        <f aca="false">K87+H87+E87</f>
        <v>-45</v>
      </c>
      <c r="P87" s="87" t="n">
        <f aca="false">O87/(J87+G87+D87+1)</f>
        <v>-0.978260869565217</v>
      </c>
      <c r="Q87" s="88"/>
      <c r="R87" s="89" t="s">
        <v>15</v>
      </c>
      <c r="S87" s="90" t="s">
        <v>15</v>
      </c>
      <c r="T87" s="115" t="str">
        <f aca="false">IF($C$4="High Inventory",IF(AND($O87&gt;=Summary!$C$149,$P87&gt;=0%),"X"," "),IF(AND($O87&lt;=-Summary!$C$149,$P87&lt;=0%),"X"," "))</f>
        <v> </v>
      </c>
      <c r="U87" s="116" t="str">
        <f aca="false">IF($C$4="High Inventory",IF(AND($O87&gt;=0,$P87&gt;=Summary!$C$150),"X"," "),IF(AND($O87&lt;=0,$P87&lt;=-Summary!$C$150),"X"," "))</f>
        <v> </v>
      </c>
      <c r="V87" s="0" t="str">
        <f aca="false">IF(S87="X",L87-I87," ")</f>
        <v> </v>
      </c>
    </row>
    <row r="88" customFormat="false" ht="17" hidden="false" customHeight="false" outlineLevel="0" collapsed="false">
      <c r="A88" s="76" t="n">
        <v>755</v>
      </c>
      <c r="B88" s="77" t="s">
        <v>17</v>
      </c>
      <c r="C88" s="85" t="n">
        <v>50</v>
      </c>
      <c r="D88" s="86" t="n">
        <v>79</v>
      </c>
      <c r="E88" s="86" t="n">
        <v>-29</v>
      </c>
      <c r="F88" s="85" t="n">
        <v>50</v>
      </c>
      <c r="G88" s="86" t="n">
        <v>79</v>
      </c>
      <c r="H88" s="86" t="n">
        <v>-29</v>
      </c>
      <c r="I88" s="85" t="n">
        <v>50</v>
      </c>
      <c r="J88" s="86" t="n">
        <v>79</v>
      </c>
      <c r="K88" s="86" t="n">
        <v>-29</v>
      </c>
      <c r="L88" s="85" t="n">
        <v>50</v>
      </c>
      <c r="M88" s="86" t="n">
        <v>79</v>
      </c>
      <c r="N88" s="86" t="n">
        <v>-29</v>
      </c>
      <c r="O88" s="85" t="n">
        <f aca="false">K88+H88+E88</f>
        <v>-87</v>
      </c>
      <c r="P88" s="87" t="n">
        <f aca="false">O88/(J88+G88+D88+1)</f>
        <v>-0.365546218487395</v>
      </c>
      <c r="Q88" s="88"/>
      <c r="R88" s="89" t="s">
        <v>15</v>
      </c>
      <c r="S88" s="90" t="s">
        <v>15</v>
      </c>
      <c r="T88" s="115" t="str">
        <f aca="false">IF($C$4="High Inventory",IF(AND($O88&gt;=Summary!$C$149,$P88&gt;=0%),"X"," "),IF(AND($O88&lt;=-Summary!$C$149,$P88&lt;=0%),"X"," "))</f>
        <v> </v>
      </c>
      <c r="U88" s="116" t="str">
        <f aca="false">IF($C$4="High Inventory",IF(AND($O88&gt;=0,$P88&gt;=Summary!$C$150),"X"," "),IF(AND($O88&lt;=0,$P88&lt;=-Summary!$C$150),"X"," "))</f>
        <v> </v>
      </c>
      <c r="V88" s="0" t="str">
        <f aca="false">IF(S88="X",L88-I88," ")</f>
        <v> </v>
      </c>
    </row>
    <row r="89" customFormat="false" ht="17" hidden="false" customHeight="false" outlineLevel="0" collapsed="false">
      <c r="A89" s="76" t="n">
        <v>779</v>
      </c>
      <c r="B89" s="77" t="s">
        <v>17</v>
      </c>
      <c r="C89" s="85" t="n">
        <v>507</v>
      </c>
      <c r="D89" s="86" t="n">
        <v>1242</v>
      </c>
      <c r="E89" s="86" t="n">
        <v>-735</v>
      </c>
      <c r="F89" s="85" t="n">
        <v>0</v>
      </c>
      <c r="G89" s="86" t="n">
        <v>245</v>
      </c>
      <c r="H89" s="86" t="n">
        <v>-245</v>
      </c>
      <c r="I89" s="85" t="n">
        <v>0</v>
      </c>
      <c r="J89" s="86" t="n">
        <v>0</v>
      </c>
      <c r="K89" s="86" t="n">
        <v>0</v>
      </c>
      <c r="L89" s="85" t="n">
        <v>800</v>
      </c>
      <c r="M89" s="86" t="n">
        <v>537</v>
      </c>
      <c r="N89" s="86" t="n">
        <v>263</v>
      </c>
      <c r="O89" s="85" t="n">
        <f aca="false">K89+H89+E89</f>
        <v>-980</v>
      </c>
      <c r="P89" s="87" t="n">
        <f aca="false">O89/(J89+G89+D89+1)</f>
        <v>-0.658602150537634</v>
      </c>
      <c r="Q89" s="88"/>
      <c r="R89" s="89" t="s">
        <v>15</v>
      </c>
      <c r="S89" s="90" t="s">
        <v>15</v>
      </c>
      <c r="T89" s="115" t="str">
        <f aca="false">IF($C$4="High Inventory",IF(AND($O89&gt;=Summary!$C$149,$P89&gt;=0%),"X"," "),IF(AND($O89&lt;=-Summary!$C$149,$P89&lt;=0%),"X"," "))</f>
        <v> </v>
      </c>
      <c r="U89" s="116" t="str">
        <f aca="false">IF($C$4="High Inventory",IF(AND($O89&gt;=0,$P89&gt;=Summary!$C$150),"X"," "),IF(AND($O89&lt;=0,$P89&lt;=-Summary!$C$150),"X"," "))</f>
        <v> </v>
      </c>
      <c r="V89" s="0" t="str">
        <f aca="false">IF(S89="X",L89-I89," ")</f>
        <v> </v>
      </c>
    </row>
    <row r="90" customFormat="false" ht="17" hidden="false" customHeight="false" outlineLevel="0" collapsed="false">
      <c r="A90" s="76" t="n">
        <v>858</v>
      </c>
      <c r="B90" s="77" t="s">
        <v>17</v>
      </c>
      <c r="C90" s="85" t="n">
        <v>1000</v>
      </c>
      <c r="D90" s="86" t="n">
        <v>1081</v>
      </c>
      <c r="E90" s="86" t="n">
        <v>-81</v>
      </c>
      <c r="F90" s="85" t="n">
        <v>0</v>
      </c>
      <c r="G90" s="86" t="n">
        <v>0</v>
      </c>
      <c r="H90" s="86" t="n">
        <v>0</v>
      </c>
      <c r="I90" s="85" t="n">
        <v>0</v>
      </c>
      <c r="J90" s="86" t="n">
        <v>0</v>
      </c>
      <c r="K90" s="86" t="n">
        <v>0</v>
      </c>
      <c r="L90" s="85" t="n">
        <v>0</v>
      </c>
      <c r="M90" s="86" t="n">
        <v>1127</v>
      </c>
      <c r="N90" s="86" t="n">
        <v>-1127</v>
      </c>
      <c r="O90" s="85" t="n">
        <f aca="false">K90+H90+E90</f>
        <v>-81</v>
      </c>
      <c r="P90" s="87" t="n">
        <f aca="false">O90/(J90+G90+D90+1)</f>
        <v>-0.0748613678373383</v>
      </c>
      <c r="Q90" s="88"/>
      <c r="R90" s="89" t="s">
        <v>15</v>
      </c>
      <c r="S90" s="90" t="s">
        <v>15</v>
      </c>
      <c r="T90" s="115" t="str">
        <f aca="false">IF($C$4="High Inventory",IF(AND($O90&gt;=Summary!$C$149,$P90&gt;=0%),"X"," "),IF(AND($O90&lt;=-Summary!$C$149,$P90&lt;=0%),"X"," "))</f>
        <v> </v>
      </c>
      <c r="U90" s="116" t="str">
        <f aca="false">IF($C$4="High Inventory",IF(AND($O90&gt;=0,$P90&gt;=Summary!$C$150),"X"," "),IF(AND($O90&lt;=0,$P90&lt;=-Summary!$C$150),"X"," "))</f>
        <v> </v>
      </c>
      <c r="V90" s="0" t="str">
        <f aca="false">IF(S90="X",L90-I90," ")</f>
        <v> </v>
      </c>
    </row>
    <row r="91" customFormat="false" ht="17" hidden="false" customHeight="false" outlineLevel="0" collapsed="false">
      <c r="A91" s="76" t="n">
        <v>877</v>
      </c>
      <c r="B91" s="77" t="s">
        <v>17</v>
      </c>
      <c r="C91" s="85" t="n">
        <v>0</v>
      </c>
      <c r="D91" s="86" t="n">
        <v>159</v>
      </c>
      <c r="E91" s="86" t="n">
        <v>-159</v>
      </c>
      <c r="F91" s="85" t="n">
        <v>0</v>
      </c>
      <c r="G91" s="86" t="n">
        <v>18</v>
      </c>
      <c r="H91" s="86" t="n">
        <v>-18</v>
      </c>
      <c r="I91" s="85" t="n">
        <v>0</v>
      </c>
      <c r="J91" s="86" t="n">
        <v>8</v>
      </c>
      <c r="K91" s="86" t="n">
        <v>-8</v>
      </c>
      <c r="L91" s="85" t="n">
        <v>0</v>
      </c>
      <c r="M91" s="86" t="n">
        <v>201</v>
      </c>
      <c r="N91" s="86" t="n">
        <v>-201</v>
      </c>
      <c r="O91" s="85" t="n">
        <f aca="false">K91+H91+E91</f>
        <v>-185</v>
      </c>
      <c r="P91" s="87" t="n">
        <f aca="false">O91/(J91+G91+D91+1)</f>
        <v>-0.994623655913979</v>
      </c>
      <c r="Q91" s="88"/>
      <c r="R91" s="89" t="s">
        <v>15</v>
      </c>
      <c r="S91" s="90" t="s">
        <v>15</v>
      </c>
      <c r="T91" s="115" t="str">
        <f aca="false">IF($C$4="High Inventory",IF(AND($O91&gt;=Summary!$C$149,$P91&gt;=0%),"X"," "),IF(AND($O91&lt;=-Summary!$C$149,$P91&lt;=0%),"X"," "))</f>
        <v> </v>
      </c>
      <c r="U91" s="116" t="str">
        <f aca="false">IF($C$4="High Inventory",IF(AND($O91&gt;=0,$P91&gt;=Summary!$C$150),"X"," "),IF(AND($O91&lt;=0,$P91&lt;=-Summary!$C$150),"X"," "))</f>
        <v> </v>
      </c>
      <c r="V91" s="0" t="str">
        <f aca="false">IF(S91="X",L91-I91," ")</f>
        <v> </v>
      </c>
    </row>
    <row r="92" customFormat="false" ht="17" hidden="false" customHeight="false" outlineLevel="0" collapsed="false">
      <c r="A92" s="76" t="n">
        <v>886</v>
      </c>
      <c r="B92" s="77" t="s">
        <v>17</v>
      </c>
      <c r="C92" s="85" t="n">
        <v>175</v>
      </c>
      <c r="D92" s="86" t="n">
        <v>825</v>
      </c>
      <c r="E92" s="86" t="n">
        <v>-650</v>
      </c>
      <c r="F92" s="85" t="n">
        <v>175</v>
      </c>
      <c r="G92" s="86" t="n">
        <v>242</v>
      </c>
      <c r="H92" s="86" t="n">
        <v>-67</v>
      </c>
      <c r="I92" s="85" t="n">
        <v>175</v>
      </c>
      <c r="J92" s="86" t="n">
        <v>0</v>
      </c>
      <c r="K92" s="86" t="n">
        <v>175</v>
      </c>
      <c r="L92" s="85" t="n">
        <v>175</v>
      </c>
      <c r="M92" s="86" t="n">
        <v>459</v>
      </c>
      <c r="N92" s="86" t="n">
        <v>-284</v>
      </c>
      <c r="O92" s="85" t="n">
        <f aca="false">K92+H92+E92</f>
        <v>-542</v>
      </c>
      <c r="P92" s="87" t="n">
        <f aca="false">O92/(J92+G92+D92+1)</f>
        <v>-0.50749063670412</v>
      </c>
      <c r="Q92" s="88"/>
      <c r="R92" s="89" t="s">
        <v>15</v>
      </c>
      <c r="S92" s="90" t="s">
        <v>15</v>
      </c>
      <c r="T92" s="115" t="str">
        <f aca="false">IF($C$4="High Inventory",IF(AND($O92&gt;=Summary!$C$149,$P92&gt;=0%),"X"," "),IF(AND($O92&lt;=-Summary!$C$149,$P92&lt;=0%),"X"," "))</f>
        <v> </v>
      </c>
      <c r="U92" s="116" t="str">
        <f aca="false">IF($C$4="High Inventory",IF(AND($O92&gt;=0,$P92&gt;=Summary!$C$150),"X"," "),IF(AND($O92&lt;=0,$P92&lt;=-Summary!$C$150),"X"," "))</f>
        <v> </v>
      </c>
      <c r="V92" s="0" t="str">
        <f aca="false">IF(S92="X",L92-I92," ")</f>
        <v> </v>
      </c>
    </row>
    <row r="93" customFormat="false" ht="17" hidden="false" customHeight="false" outlineLevel="0" collapsed="false">
      <c r="A93" s="76" t="n">
        <v>915</v>
      </c>
      <c r="B93" s="77" t="s">
        <v>17</v>
      </c>
      <c r="C93" s="85" t="n">
        <v>0</v>
      </c>
      <c r="D93" s="86" t="n">
        <v>0</v>
      </c>
      <c r="E93" s="86" t="n">
        <v>0</v>
      </c>
      <c r="F93" s="85" t="n">
        <v>0</v>
      </c>
      <c r="G93" s="86" t="n">
        <v>0</v>
      </c>
      <c r="H93" s="86" t="n">
        <v>0</v>
      </c>
      <c r="I93" s="85" t="n">
        <v>0</v>
      </c>
      <c r="J93" s="86" t="n">
        <v>0</v>
      </c>
      <c r="K93" s="86" t="n">
        <v>0</v>
      </c>
      <c r="L93" s="85" t="n">
        <v>0</v>
      </c>
      <c r="M93" s="86" t="n">
        <v>0</v>
      </c>
      <c r="N93" s="86" t="n">
        <v>0</v>
      </c>
      <c r="O93" s="85" t="n">
        <f aca="false">K93+H93+E93</f>
        <v>0</v>
      </c>
      <c r="P93" s="87" t="n">
        <f aca="false">O93/(J93+G93+D93+1)</f>
        <v>0</v>
      </c>
      <c r="Q93" s="88"/>
      <c r="R93" s="89" t="s">
        <v>15</v>
      </c>
      <c r="S93" s="90" t="s">
        <v>15</v>
      </c>
      <c r="T93" s="115" t="str">
        <f aca="false">IF($C$4="High Inventory",IF(AND($O93&gt;=Summary!$C$149,$P93&gt;=0%),"X"," "),IF(AND($O93&lt;=-Summary!$C$149,$P93&lt;=0%),"X"," "))</f>
        <v> </v>
      </c>
      <c r="U93" s="116" t="str">
        <f aca="false">IF($C$4="High Inventory",IF(AND($O93&gt;=0,$P93&gt;=Summary!$C$150),"X"," "),IF(AND($O93&lt;=0,$P93&lt;=-Summary!$C$150),"X"," "))</f>
        <v> </v>
      </c>
      <c r="V93" s="0" t="str">
        <f aca="false">IF(S93="X",L93-I93," ")</f>
        <v> </v>
      </c>
    </row>
    <row r="94" customFormat="false" ht="17" hidden="false" customHeight="false" outlineLevel="0" collapsed="false">
      <c r="A94" s="76" t="n">
        <v>944</v>
      </c>
      <c r="B94" s="77" t="s">
        <v>17</v>
      </c>
      <c r="C94" s="85" t="n">
        <v>1700</v>
      </c>
      <c r="D94" s="86" t="n">
        <v>2415</v>
      </c>
      <c r="E94" s="86" t="n">
        <v>-715</v>
      </c>
      <c r="F94" s="85" t="n">
        <v>1870</v>
      </c>
      <c r="G94" s="86" t="n">
        <v>2837</v>
      </c>
      <c r="H94" s="86" t="n">
        <v>-967</v>
      </c>
      <c r="I94" s="85" t="n">
        <v>1870</v>
      </c>
      <c r="J94" s="86" t="n">
        <v>2862</v>
      </c>
      <c r="K94" s="86" t="n">
        <v>-992</v>
      </c>
      <c r="L94" s="85" t="n">
        <v>1870</v>
      </c>
      <c r="M94" s="86" t="n">
        <v>2920</v>
      </c>
      <c r="N94" s="86" t="n">
        <v>-1050</v>
      </c>
      <c r="O94" s="85" t="n">
        <f aca="false">K94+H94+E94</f>
        <v>-2674</v>
      </c>
      <c r="P94" s="87" t="n">
        <f aca="false">O94/(J94+G94+D94+1)</f>
        <v>-0.329513247073321</v>
      </c>
      <c r="Q94" s="88"/>
      <c r="R94" s="89" t="s">
        <v>15</v>
      </c>
      <c r="S94" s="90" t="s">
        <v>15</v>
      </c>
      <c r="T94" s="115" t="str">
        <f aca="false">IF($C$4="High Inventory",IF(AND($O94&gt;=Summary!$C$149,$P94&gt;=0%),"X"," "),IF(AND($O94&lt;=-Summary!$C$149,$P94&lt;=0%),"X"," "))</f>
        <v> </v>
      </c>
      <c r="U94" s="116" t="str">
        <f aca="false">IF($C$4="High Inventory",IF(AND($O94&gt;=0,$P94&gt;=Summary!$C$150),"X"," "),IF(AND($O94&lt;=0,$P94&lt;=-Summary!$C$150),"X"," "))</f>
        <v> </v>
      </c>
      <c r="V94" s="0" t="str">
        <f aca="false">IF(S94="X",L94-I94," ")</f>
        <v> </v>
      </c>
    </row>
    <row r="95" customFormat="false" ht="17" hidden="false" customHeight="false" outlineLevel="0" collapsed="false">
      <c r="A95" s="76" t="n">
        <v>949</v>
      </c>
      <c r="B95" s="77" t="s">
        <v>17</v>
      </c>
      <c r="C95" s="85" t="n">
        <v>50</v>
      </c>
      <c r="D95" s="86" t="n">
        <v>34</v>
      </c>
      <c r="E95" s="86" t="n">
        <v>16</v>
      </c>
      <c r="F95" s="85" t="n">
        <v>0</v>
      </c>
      <c r="G95" s="86" t="n">
        <v>33</v>
      </c>
      <c r="H95" s="86" t="n">
        <v>-33</v>
      </c>
      <c r="I95" s="85" t="n">
        <v>0</v>
      </c>
      <c r="J95" s="86" t="n">
        <v>0</v>
      </c>
      <c r="K95" s="86" t="n">
        <v>0</v>
      </c>
      <c r="L95" s="85" t="n">
        <v>0</v>
      </c>
      <c r="M95" s="86" t="n">
        <v>98</v>
      </c>
      <c r="N95" s="86" t="n">
        <v>-98</v>
      </c>
      <c r="O95" s="85" t="n">
        <f aca="false">K95+H95+E95</f>
        <v>-17</v>
      </c>
      <c r="P95" s="87" t="n">
        <f aca="false">O95/(J95+G95+D95+1)</f>
        <v>-0.25</v>
      </c>
      <c r="Q95" s="88"/>
      <c r="R95" s="89" t="s">
        <v>15</v>
      </c>
      <c r="S95" s="90" t="s">
        <v>15</v>
      </c>
      <c r="T95" s="115" t="str">
        <f aca="false">IF($C$4="High Inventory",IF(AND($O95&gt;=Summary!$C$149,$P95&gt;=0%),"X"," "),IF(AND($O95&lt;=-Summary!$C$149,$P95&lt;=0%),"X"," "))</f>
        <v> </v>
      </c>
      <c r="U95" s="116" t="str">
        <f aca="false">IF($C$4="High Inventory",IF(AND($O95&gt;=0,$P95&gt;=Summary!$C$150),"X"," "),IF(AND($O95&lt;=0,$P95&lt;=-Summary!$C$150),"X"," "))</f>
        <v> </v>
      </c>
      <c r="V95" s="0" t="str">
        <f aca="false">IF(S95="X",L95-I95," ")</f>
        <v> </v>
      </c>
    </row>
    <row r="96" customFormat="false" ht="17" hidden="false" customHeight="false" outlineLevel="0" collapsed="false">
      <c r="A96" s="76" t="n">
        <v>995</v>
      </c>
      <c r="B96" s="77" t="s">
        <v>17</v>
      </c>
      <c r="C96" s="85" t="n">
        <v>1000</v>
      </c>
      <c r="D96" s="86" t="n">
        <v>775</v>
      </c>
      <c r="E96" s="86" t="n">
        <v>225</v>
      </c>
      <c r="F96" s="85" t="n">
        <v>0</v>
      </c>
      <c r="G96" s="86" t="n">
        <v>0</v>
      </c>
      <c r="H96" s="86" t="n">
        <v>0</v>
      </c>
      <c r="I96" s="85" t="n">
        <v>0</v>
      </c>
      <c r="J96" s="86" t="n">
        <v>0</v>
      </c>
      <c r="K96" s="86" t="n">
        <v>0</v>
      </c>
      <c r="L96" s="85" t="n">
        <v>0</v>
      </c>
      <c r="M96" s="86" t="n">
        <v>0</v>
      </c>
      <c r="N96" s="86" t="n">
        <v>0</v>
      </c>
      <c r="O96" s="85" t="n">
        <f aca="false">K96+H96+E96</f>
        <v>225</v>
      </c>
      <c r="P96" s="87" t="n">
        <f aca="false">O96/(J96+G96+D96+1)</f>
        <v>0.289948453608247</v>
      </c>
      <c r="Q96" s="88"/>
      <c r="R96" s="89" t="s">
        <v>15</v>
      </c>
      <c r="S96" s="90" t="s">
        <v>15</v>
      </c>
      <c r="T96" s="115" t="str">
        <f aca="false">IF($C$4="High Inventory",IF(AND($O96&gt;=Summary!$C$149,$P96&gt;=0%),"X"," "),IF(AND($O96&lt;=-Summary!$C$149,$P96&lt;=0%),"X"," "))</f>
        <v> </v>
      </c>
      <c r="U96" s="116" t="str">
        <f aca="false">IF($C$4="High Inventory",IF(AND($O96&gt;=0,$P96&gt;=Summary!$C$150),"X"," "),IF(AND($O96&lt;=0,$P96&lt;=-Summary!$C$150),"X"," "))</f>
        <v>X</v>
      </c>
      <c r="V96" s="0" t="str">
        <f aca="false">IF(S96="X",L96-I96," ")</f>
        <v> </v>
      </c>
    </row>
    <row r="97" customFormat="false" ht="17" hidden="false" customHeight="false" outlineLevel="0" collapsed="false">
      <c r="A97" s="76" t="n">
        <v>1011</v>
      </c>
      <c r="B97" s="77" t="s">
        <v>17</v>
      </c>
      <c r="C97" s="85" t="n">
        <v>800</v>
      </c>
      <c r="D97" s="86" t="n">
        <v>584</v>
      </c>
      <c r="E97" s="86" t="n">
        <v>216</v>
      </c>
      <c r="F97" s="85" t="n">
        <v>0</v>
      </c>
      <c r="G97" s="86" t="n">
        <v>44</v>
      </c>
      <c r="H97" s="86" t="n">
        <v>-44</v>
      </c>
      <c r="I97" s="85" t="n">
        <v>0</v>
      </c>
      <c r="J97" s="86" t="n">
        <v>44</v>
      </c>
      <c r="K97" s="86" t="n">
        <v>-44</v>
      </c>
      <c r="L97" s="85" t="n">
        <v>0</v>
      </c>
      <c r="M97" s="86" t="n">
        <v>1266</v>
      </c>
      <c r="N97" s="86" t="n">
        <v>-1266</v>
      </c>
      <c r="O97" s="85" t="n">
        <f aca="false">K97+H97+E97</f>
        <v>128</v>
      </c>
      <c r="P97" s="87" t="n">
        <f aca="false">O97/(J97+G97+D97+1)</f>
        <v>0.190193164933135</v>
      </c>
      <c r="Q97" s="88"/>
      <c r="R97" s="89" t="s">
        <v>15</v>
      </c>
      <c r="S97" s="90" t="s">
        <v>15</v>
      </c>
      <c r="T97" s="115" t="str">
        <f aca="false">IF($C$4="High Inventory",IF(AND($O97&gt;=Summary!$C$149,$P97&gt;=0%),"X"," "),IF(AND($O97&lt;=-Summary!$C$149,$P97&lt;=0%),"X"," "))</f>
        <v> </v>
      </c>
      <c r="U97" s="116" t="str">
        <f aca="false">IF($C$4="High Inventory",IF(AND($O97&gt;=0,$P97&gt;=Summary!$C$150),"X"," "),IF(AND($O97&lt;=0,$P97&lt;=-Summary!$C$150),"X"," "))</f>
        <v>X</v>
      </c>
      <c r="V97" s="0" t="str">
        <f aca="false">IF(S97="X",L97-I97," ")</f>
        <v> </v>
      </c>
    </row>
    <row r="98" customFormat="false" ht="17" hidden="false" customHeight="false" outlineLevel="0" collapsed="false">
      <c r="A98" s="76" t="n">
        <v>1015</v>
      </c>
      <c r="B98" s="77" t="s">
        <v>17</v>
      </c>
      <c r="C98" s="85" t="n">
        <v>0</v>
      </c>
      <c r="D98" s="86" t="n">
        <v>0</v>
      </c>
      <c r="E98" s="86" t="n">
        <v>0</v>
      </c>
      <c r="F98" s="85" t="n">
        <v>0</v>
      </c>
      <c r="G98" s="86" t="n">
        <v>0</v>
      </c>
      <c r="H98" s="86" t="n">
        <v>0</v>
      </c>
      <c r="I98" s="85" t="n">
        <v>0</v>
      </c>
      <c r="J98" s="86" t="n">
        <v>0</v>
      </c>
      <c r="K98" s="86" t="n">
        <v>0</v>
      </c>
      <c r="L98" s="85" t="n">
        <v>0</v>
      </c>
      <c r="M98" s="86" t="n">
        <v>0</v>
      </c>
      <c r="N98" s="86" t="n">
        <v>0</v>
      </c>
      <c r="O98" s="85" t="n">
        <f aca="false">K98+H98+E98</f>
        <v>0</v>
      </c>
      <c r="P98" s="87" t="n">
        <f aca="false">O98/(J98+G98+D98+1)</f>
        <v>0</v>
      </c>
      <c r="Q98" s="88"/>
      <c r="R98" s="89" t="s">
        <v>15</v>
      </c>
      <c r="S98" s="90" t="s">
        <v>15</v>
      </c>
      <c r="T98" s="115" t="str">
        <f aca="false">IF($C$4="High Inventory",IF(AND($O98&gt;=Summary!$C$149,$P98&gt;=0%),"X"," "),IF(AND($O98&lt;=-Summary!$C$149,$P98&lt;=0%),"X"," "))</f>
        <v> </v>
      </c>
      <c r="U98" s="116" t="str">
        <f aca="false">IF($C$4="High Inventory",IF(AND($O98&gt;=0,$P98&gt;=Summary!$C$150),"X"," "),IF(AND($O98&lt;=0,$P98&lt;=-Summary!$C$150),"X"," "))</f>
        <v> </v>
      </c>
      <c r="V98" s="0" t="str">
        <f aca="false">IF(S98="X",L98-I98," ")</f>
        <v> </v>
      </c>
    </row>
    <row r="99" customFormat="false" ht="17" hidden="false" customHeight="false" outlineLevel="0" collapsed="false">
      <c r="A99" s="76" t="n">
        <v>5328</v>
      </c>
      <c r="B99" s="77" t="s">
        <v>17</v>
      </c>
      <c r="C99" s="85" t="n">
        <v>0</v>
      </c>
      <c r="D99" s="86" t="n">
        <v>0</v>
      </c>
      <c r="E99" s="86" t="n">
        <v>0</v>
      </c>
      <c r="F99" s="85" t="n">
        <v>0</v>
      </c>
      <c r="G99" s="86" t="n">
        <v>0</v>
      </c>
      <c r="H99" s="86" t="n">
        <v>0</v>
      </c>
      <c r="I99" s="85" t="n">
        <v>0</v>
      </c>
      <c r="J99" s="86" t="n">
        <v>0</v>
      </c>
      <c r="K99" s="86" t="n">
        <v>0</v>
      </c>
      <c r="L99" s="85" t="n">
        <v>0</v>
      </c>
      <c r="M99" s="86" t="n">
        <v>0</v>
      </c>
      <c r="N99" s="86" t="n">
        <v>0</v>
      </c>
      <c r="O99" s="85" t="n">
        <f aca="false">K99+H99+E99</f>
        <v>0</v>
      </c>
      <c r="P99" s="87" t="n">
        <f aca="false">O99/(J99+G99+D99+1)</f>
        <v>0</v>
      </c>
      <c r="Q99" s="88"/>
      <c r="R99" s="89" t="s">
        <v>15</v>
      </c>
      <c r="S99" s="90" t="s">
        <v>15</v>
      </c>
      <c r="T99" s="115" t="str">
        <f aca="false">IF($C$4="High Inventory",IF(AND($O99&gt;=Summary!$C$149,$P99&gt;=0%),"X"," "),IF(AND($O99&lt;=-Summary!$C$149,$P99&lt;=0%),"X"," "))</f>
        <v> </v>
      </c>
      <c r="U99" s="116" t="str">
        <f aca="false">IF($C$4="High Inventory",IF(AND($O99&gt;=0,$P99&gt;=Summary!$C$150),"X"," "),IF(AND($O99&lt;=0,$P99&lt;=-Summary!$C$150),"X"," "))</f>
        <v> </v>
      </c>
      <c r="V99" s="0" t="str">
        <f aca="false">IF(S99="X",L99-I99," ")</f>
        <v> </v>
      </c>
    </row>
    <row r="100" customFormat="false" ht="17" hidden="false" customHeight="false" outlineLevel="0" collapsed="false">
      <c r="A100" s="76" t="n">
        <v>5361</v>
      </c>
      <c r="B100" s="77" t="s">
        <v>17</v>
      </c>
      <c r="C100" s="85" t="n">
        <v>9550</v>
      </c>
      <c r="D100" s="86" t="n">
        <v>6102</v>
      </c>
      <c r="E100" s="86" t="n">
        <v>3448</v>
      </c>
      <c r="F100" s="85" t="n">
        <v>0</v>
      </c>
      <c r="G100" s="86" t="n">
        <v>0</v>
      </c>
      <c r="H100" s="86" t="n">
        <v>0</v>
      </c>
      <c r="I100" s="85" t="n">
        <v>0</v>
      </c>
      <c r="J100" s="86" t="n">
        <v>0</v>
      </c>
      <c r="K100" s="86" t="n">
        <v>0</v>
      </c>
      <c r="L100" s="85" t="n">
        <v>0</v>
      </c>
      <c r="M100" s="86" t="n">
        <v>6088</v>
      </c>
      <c r="N100" s="86" t="n">
        <v>-6088</v>
      </c>
      <c r="O100" s="85" t="n">
        <f aca="false">K100+H100+E100</f>
        <v>3448</v>
      </c>
      <c r="P100" s="87" t="n">
        <f aca="false">O100/(J100+G100+D100+1)</f>
        <v>0.564968048500737</v>
      </c>
      <c r="Q100" s="88"/>
      <c r="R100" s="89" t="s">
        <v>15</v>
      </c>
      <c r="S100" s="90" t="s">
        <v>15</v>
      </c>
      <c r="T100" s="115" t="str">
        <f aca="false">IF($C$4="High Inventory",IF(AND($O100&gt;=Summary!$C$149,$P100&gt;=0%),"X"," "),IF(AND($O100&lt;=-Summary!$C$149,$P100&lt;=0%),"X"," "))</f>
        <v> </v>
      </c>
      <c r="U100" s="116" t="str">
        <f aca="false">IF($C$4="High Inventory",IF(AND($O100&gt;=0,$P100&gt;=Summary!$C$150),"X"," "),IF(AND($O100&lt;=0,$P100&lt;=-Summary!$C$150),"X"," "))</f>
        <v>X</v>
      </c>
      <c r="V100" s="0" t="str">
        <f aca="false">IF(S100="X",L100-I100," ")</f>
        <v> </v>
      </c>
    </row>
    <row r="101" customFormat="false" ht="17" hidden="false" customHeight="false" outlineLevel="0" collapsed="false">
      <c r="A101" s="76" t="n">
        <v>6063</v>
      </c>
      <c r="B101" s="77" t="s">
        <v>17</v>
      </c>
      <c r="C101" s="85" t="n">
        <v>0</v>
      </c>
      <c r="D101" s="86" t="n">
        <v>0</v>
      </c>
      <c r="E101" s="86" t="n">
        <v>0</v>
      </c>
      <c r="F101" s="85" t="n">
        <v>0</v>
      </c>
      <c r="G101" s="86" t="n">
        <v>0</v>
      </c>
      <c r="H101" s="86" t="n">
        <v>0</v>
      </c>
      <c r="I101" s="85" t="n">
        <v>0</v>
      </c>
      <c r="J101" s="86" t="n">
        <v>0</v>
      </c>
      <c r="K101" s="86" t="n">
        <v>0</v>
      </c>
      <c r="L101" s="85" t="n">
        <v>0</v>
      </c>
      <c r="M101" s="86" t="n">
        <v>0</v>
      </c>
      <c r="N101" s="86" t="n">
        <v>0</v>
      </c>
      <c r="O101" s="85" t="n">
        <f aca="false">K101+H101+E101</f>
        <v>0</v>
      </c>
      <c r="P101" s="87" t="n">
        <f aca="false">O101/(J101+G101+D101+1)</f>
        <v>0</v>
      </c>
      <c r="Q101" s="88"/>
      <c r="R101" s="89" t="s">
        <v>15</v>
      </c>
      <c r="S101" s="90" t="s">
        <v>15</v>
      </c>
      <c r="T101" s="115" t="str">
        <f aca="false">IF($C$4="High Inventory",IF(AND($O101&gt;=Summary!$C$149,$P101&gt;=0%),"X"," "),IF(AND($O101&lt;=-Summary!$C$149,$P101&lt;=0%),"X"," "))</f>
        <v> </v>
      </c>
      <c r="U101" s="116" t="str">
        <f aca="false">IF($C$4="High Inventory",IF(AND($O101&gt;=0,$P101&gt;=Summary!$C$150),"X"," "),IF(AND($O101&lt;=0,$P101&lt;=-Summary!$C$150),"X"," "))</f>
        <v> </v>
      </c>
      <c r="V101" s="0" t="str">
        <f aca="false">IF(S101="X",L101-I101," ")</f>
        <v> </v>
      </c>
    </row>
    <row r="102" customFormat="false" ht="17" hidden="false" customHeight="false" outlineLevel="0" collapsed="false">
      <c r="A102" s="76" t="n">
        <v>6583</v>
      </c>
      <c r="B102" s="77" t="s">
        <v>17</v>
      </c>
      <c r="C102" s="85" t="n">
        <v>0</v>
      </c>
      <c r="D102" s="86" t="n">
        <v>0</v>
      </c>
      <c r="E102" s="86" t="n">
        <v>0</v>
      </c>
      <c r="F102" s="85" t="n">
        <v>0</v>
      </c>
      <c r="G102" s="86" t="n">
        <v>0</v>
      </c>
      <c r="H102" s="86" t="n">
        <v>0</v>
      </c>
      <c r="I102" s="85" t="n">
        <v>0</v>
      </c>
      <c r="J102" s="86" t="n">
        <v>0</v>
      </c>
      <c r="K102" s="86" t="n">
        <v>0</v>
      </c>
      <c r="L102" s="85" t="n">
        <v>0</v>
      </c>
      <c r="M102" s="86" t="n">
        <v>0</v>
      </c>
      <c r="N102" s="86" t="n">
        <v>0</v>
      </c>
      <c r="O102" s="85" t="n">
        <f aca="false">K102+H102+E102</f>
        <v>0</v>
      </c>
      <c r="P102" s="87" t="n">
        <f aca="false">O102/(J102+G102+D102+1)</f>
        <v>0</v>
      </c>
      <c r="Q102" s="88"/>
      <c r="R102" s="89" t="s">
        <v>15</v>
      </c>
      <c r="S102" s="90" t="s">
        <v>15</v>
      </c>
      <c r="T102" s="115" t="str">
        <f aca="false">IF($C$4="High Inventory",IF(AND($O102&gt;=Summary!$C$149,$P102&gt;=0%),"X"," "),IF(AND($O102&lt;=-Summary!$C$149,$P102&lt;=0%),"X"," "))</f>
        <v> </v>
      </c>
      <c r="U102" s="116" t="str">
        <f aca="false">IF($C$4="High Inventory",IF(AND($O102&gt;=0,$P102&gt;=Summary!$C$150),"X"," "),IF(AND($O102&lt;=0,$P102&lt;=-Summary!$C$150),"X"," "))</f>
        <v> </v>
      </c>
      <c r="V102" s="0" t="str">
        <f aca="false">IF(S102="X",L102-I102," ")</f>
        <v> </v>
      </c>
    </row>
    <row r="103" customFormat="false" ht="17" hidden="false" customHeight="false" outlineLevel="0" collapsed="false">
      <c r="A103" s="76" t="n">
        <v>7602</v>
      </c>
      <c r="B103" s="77" t="s">
        <v>17</v>
      </c>
      <c r="C103" s="85" t="n">
        <v>42716</v>
      </c>
      <c r="D103" s="86" t="n">
        <v>47107</v>
      </c>
      <c r="E103" s="86" t="n">
        <v>-4391</v>
      </c>
      <c r="F103" s="85" t="n">
        <v>45000</v>
      </c>
      <c r="G103" s="86" t="n">
        <v>46158</v>
      </c>
      <c r="H103" s="86" t="n">
        <v>-1158</v>
      </c>
      <c r="I103" s="85" t="n">
        <v>45000</v>
      </c>
      <c r="J103" s="86" t="n">
        <v>46716</v>
      </c>
      <c r="K103" s="86" t="n">
        <v>-1716</v>
      </c>
      <c r="L103" s="85" t="n">
        <v>51182</v>
      </c>
      <c r="M103" s="86" t="n">
        <v>46989</v>
      </c>
      <c r="N103" s="86" t="n">
        <v>4193</v>
      </c>
      <c r="O103" s="85" t="n">
        <f aca="false">K103+H103+E103</f>
        <v>-7265</v>
      </c>
      <c r="P103" s="87" t="n">
        <f aca="false">O103/(J103+G103+D103+1)</f>
        <v>-0.0518995299395637</v>
      </c>
      <c r="Q103" s="88"/>
      <c r="R103" s="89" t="s">
        <v>15</v>
      </c>
      <c r="S103" s="90" t="s">
        <v>15</v>
      </c>
      <c r="T103" s="115" t="str">
        <f aca="false">IF($C$4="High Inventory",IF(AND($O103&gt;=Summary!$C$149,$P103&gt;=0%),"X"," "),IF(AND($O103&lt;=-Summary!$C$149,$P103&lt;=0%),"X"," "))</f>
        <v> </v>
      </c>
      <c r="U103" s="116" t="str">
        <f aca="false">IF($C$4="High Inventory",IF(AND($O103&gt;=0,$P103&gt;=Summary!$C$150),"X"," "),IF(AND($O103&lt;=0,$P103&lt;=-Summary!$C$150),"X"," "))</f>
        <v> </v>
      </c>
      <c r="V103" s="0" t="str">
        <f aca="false">IF(S103="X",L103-I103," ")</f>
        <v> </v>
      </c>
    </row>
    <row r="104" customFormat="false" ht="17" hidden="false" customHeight="false" outlineLevel="0" collapsed="false">
      <c r="A104" s="76" t="n">
        <v>7604</v>
      </c>
      <c r="B104" s="77" t="s">
        <v>17</v>
      </c>
      <c r="C104" s="85" t="n">
        <v>15114</v>
      </c>
      <c r="D104" s="86" t="n">
        <v>62572</v>
      </c>
      <c r="E104" s="86" t="n">
        <v>-47458</v>
      </c>
      <c r="F104" s="85" t="n">
        <v>38816</v>
      </c>
      <c r="G104" s="86" t="n">
        <v>60384</v>
      </c>
      <c r="H104" s="86" t="n">
        <v>-21568</v>
      </c>
      <c r="I104" s="85" t="n">
        <v>41097</v>
      </c>
      <c r="J104" s="86" t="n">
        <v>59137</v>
      </c>
      <c r="K104" s="86" t="n">
        <v>-18040</v>
      </c>
      <c r="L104" s="85" t="n">
        <v>37283</v>
      </c>
      <c r="M104" s="86" t="n">
        <v>51992</v>
      </c>
      <c r="N104" s="86" t="n">
        <v>-14709</v>
      </c>
      <c r="O104" s="85" t="n">
        <f aca="false">K104+H104+E104</f>
        <v>-87066</v>
      </c>
      <c r="P104" s="87" t="n">
        <f aca="false">O104/(J104+G104+D104+1)</f>
        <v>-0.478137665161949</v>
      </c>
      <c r="Q104" s="88"/>
      <c r="R104" s="89" t="s">
        <v>15</v>
      </c>
      <c r="S104" s="90" t="s">
        <v>15</v>
      </c>
      <c r="T104" s="115" t="str">
        <f aca="false">IF($C$4="High Inventory",IF(AND($O104&gt;=Summary!$C$149,$P104&gt;=0%),"X"," "),IF(AND($O104&lt;=-Summary!$C$149,$P104&lt;=0%),"X"," "))</f>
        <v> </v>
      </c>
      <c r="U104" s="116" t="str">
        <f aca="false">IF($C$4="High Inventory",IF(AND($O104&gt;=0,$P104&gt;=Summary!$C$150),"X"," "),IF(AND($O104&lt;=0,$P104&lt;=-Summary!$C$150),"X"," "))</f>
        <v> </v>
      </c>
      <c r="V104" s="0" t="str">
        <f aca="false">IF(S104="X",L104-I104," ")</f>
        <v> </v>
      </c>
    </row>
    <row r="105" customFormat="false" ht="17" hidden="false" customHeight="false" outlineLevel="0" collapsed="false">
      <c r="A105" s="76" t="n">
        <v>7610</v>
      </c>
      <c r="B105" s="77" t="s">
        <v>17</v>
      </c>
      <c r="C105" s="85" t="n">
        <v>0</v>
      </c>
      <c r="D105" s="86" t="n">
        <v>0</v>
      </c>
      <c r="E105" s="86" t="n">
        <v>0</v>
      </c>
      <c r="F105" s="85" t="n">
        <v>0</v>
      </c>
      <c r="G105" s="86" t="n">
        <v>0</v>
      </c>
      <c r="H105" s="86" t="n">
        <v>0</v>
      </c>
      <c r="I105" s="85" t="n">
        <v>0</v>
      </c>
      <c r="J105" s="86" t="n">
        <v>0</v>
      </c>
      <c r="K105" s="86" t="n">
        <v>0</v>
      </c>
      <c r="L105" s="85" t="n">
        <v>0</v>
      </c>
      <c r="M105" s="86" t="n">
        <v>0</v>
      </c>
      <c r="N105" s="86" t="n">
        <v>0</v>
      </c>
      <c r="O105" s="85" t="n">
        <f aca="false">K105+H105+E105</f>
        <v>0</v>
      </c>
      <c r="P105" s="87" t="n">
        <f aca="false">O105/(J105+G105+D105+1)</f>
        <v>0</v>
      </c>
      <c r="Q105" s="88"/>
      <c r="R105" s="89" t="s">
        <v>15</v>
      </c>
      <c r="S105" s="90" t="s">
        <v>15</v>
      </c>
      <c r="T105" s="115" t="str">
        <f aca="false">IF($C$4="High Inventory",IF(AND($O105&gt;=Summary!$C$149,$P105&gt;=0%),"X"," "),IF(AND($O105&lt;=-Summary!$C$149,$P105&lt;=0%),"X"," "))</f>
        <v> </v>
      </c>
      <c r="U105" s="116" t="str">
        <f aca="false">IF($C$4="High Inventory",IF(AND($O105&gt;=0,$P105&gt;=Summary!$C$150),"X"," "),IF(AND($O105&lt;=0,$P105&lt;=-Summary!$C$150),"X"," "))</f>
        <v> </v>
      </c>
      <c r="V105" s="0" t="str">
        <f aca="false">IF(S105="X",L105-I105," ")</f>
        <v> </v>
      </c>
    </row>
    <row r="106" customFormat="false" ht="17" hidden="false" customHeight="false" outlineLevel="0" collapsed="false">
      <c r="A106" s="76" t="n">
        <v>8217</v>
      </c>
      <c r="B106" s="77" t="s">
        <v>17</v>
      </c>
      <c r="C106" s="85" t="n">
        <v>0</v>
      </c>
      <c r="D106" s="86" t="n">
        <v>107</v>
      </c>
      <c r="E106" s="86" t="n">
        <v>-107</v>
      </c>
      <c r="F106" s="85" t="n">
        <v>0</v>
      </c>
      <c r="G106" s="86" t="n">
        <v>137</v>
      </c>
      <c r="H106" s="86" t="n">
        <v>-137</v>
      </c>
      <c r="I106" s="85" t="n">
        <v>0</v>
      </c>
      <c r="J106" s="86" t="n">
        <v>134</v>
      </c>
      <c r="K106" s="86" t="n">
        <v>-134</v>
      </c>
      <c r="L106" s="85" t="n">
        <v>0</v>
      </c>
      <c r="M106" s="86" t="n">
        <v>109</v>
      </c>
      <c r="N106" s="86" t="n">
        <v>-109</v>
      </c>
      <c r="O106" s="85" t="n">
        <f aca="false">K106+H106+E106</f>
        <v>-378</v>
      </c>
      <c r="P106" s="87" t="n">
        <f aca="false">O106/(J106+G106+D106+1)</f>
        <v>-0.997361477572559</v>
      </c>
      <c r="Q106" s="88"/>
      <c r="R106" s="89" t="s">
        <v>15</v>
      </c>
      <c r="S106" s="90" t="s">
        <v>15</v>
      </c>
      <c r="T106" s="115" t="str">
        <f aca="false">IF($C$4="High Inventory",IF(AND($O106&gt;=Summary!$C$149,$P106&gt;=0%),"X"," "),IF(AND($O106&lt;=-Summary!$C$149,$P106&lt;=0%),"X"," "))</f>
        <v> </v>
      </c>
      <c r="U106" s="116" t="str">
        <f aca="false">IF($C$4="High Inventory",IF(AND($O106&gt;=0,$P106&gt;=Summary!$C$150),"X"," "),IF(AND($O106&lt;=0,$P106&lt;=-Summary!$C$150),"X"," "))</f>
        <v> </v>
      </c>
      <c r="V106" s="0" t="str">
        <f aca="false">IF(S106="X",L106-I106," ")</f>
        <v> </v>
      </c>
    </row>
    <row r="107" customFormat="false" ht="17" hidden="false" customHeight="false" outlineLevel="0" collapsed="false">
      <c r="A107" s="76" t="n">
        <v>8556</v>
      </c>
      <c r="B107" s="77" t="s">
        <v>17</v>
      </c>
      <c r="C107" s="85" t="n">
        <v>0</v>
      </c>
      <c r="D107" s="86" t="n">
        <v>0</v>
      </c>
      <c r="E107" s="86" t="n">
        <v>0</v>
      </c>
      <c r="F107" s="85" t="n">
        <v>0</v>
      </c>
      <c r="G107" s="86" t="n">
        <v>0</v>
      </c>
      <c r="H107" s="86" t="n">
        <v>0</v>
      </c>
      <c r="I107" s="85" t="n">
        <v>0</v>
      </c>
      <c r="J107" s="86" t="n">
        <v>0</v>
      </c>
      <c r="K107" s="86" t="n">
        <v>0</v>
      </c>
      <c r="L107" s="85" t="n">
        <v>0</v>
      </c>
      <c r="M107" s="86" t="n">
        <v>0</v>
      </c>
      <c r="N107" s="86" t="n">
        <v>0</v>
      </c>
      <c r="O107" s="85" t="n">
        <f aca="false">K107+H107+E107</f>
        <v>0</v>
      </c>
      <c r="P107" s="87" t="n">
        <f aca="false">O107/(J107+G107+D107+1)</f>
        <v>0</v>
      </c>
      <c r="Q107" s="88"/>
      <c r="R107" s="89" t="s">
        <v>15</v>
      </c>
      <c r="S107" s="90" t="s">
        <v>15</v>
      </c>
      <c r="T107" s="115" t="str">
        <f aca="false">IF($C$4="High Inventory",IF(AND($O107&gt;=Summary!$C$149,$P107&gt;=0%),"X"," "),IF(AND($O107&lt;=-Summary!$C$149,$P107&lt;=0%),"X"," "))</f>
        <v> </v>
      </c>
      <c r="U107" s="116" t="str">
        <f aca="false">IF($C$4="High Inventory",IF(AND($O107&gt;=0,$P107&gt;=Summary!$C$150),"X"," "),IF(AND($O107&lt;=0,$P107&lt;=-Summary!$C$150),"X"," "))</f>
        <v> </v>
      </c>
      <c r="V107" s="0" t="str">
        <f aca="false">IF(S107="X",L107-I107," ")</f>
        <v> </v>
      </c>
    </row>
    <row r="108" customFormat="false" ht="17" hidden="false" customHeight="false" outlineLevel="0" collapsed="false">
      <c r="A108" s="76" t="n">
        <v>8576</v>
      </c>
      <c r="B108" s="77" t="s">
        <v>17</v>
      </c>
      <c r="C108" s="85" t="n">
        <v>0</v>
      </c>
      <c r="D108" s="86" t="n">
        <v>0</v>
      </c>
      <c r="E108" s="86" t="n">
        <v>0</v>
      </c>
      <c r="F108" s="85" t="n">
        <v>0</v>
      </c>
      <c r="G108" s="86" t="n">
        <v>0</v>
      </c>
      <c r="H108" s="86" t="n">
        <v>0</v>
      </c>
      <c r="I108" s="85" t="n">
        <v>0</v>
      </c>
      <c r="J108" s="86" t="n">
        <v>0</v>
      </c>
      <c r="K108" s="86" t="n">
        <v>0</v>
      </c>
      <c r="L108" s="85" t="n">
        <v>0</v>
      </c>
      <c r="M108" s="86" t="n">
        <v>0</v>
      </c>
      <c r="N108" s="86" t="n">
        <v>0</v>
      </c>
      <c r="O108" s="85" t="n">
        <f aca="false">K108+H108+E108</f>
        <v>0</v>
      </c>
      <c r="P108" s="87" t="n">
        <f aca="false">O108/(J108+G108+D108+1)</f>
        <v>0</v>
      </c>
      <c r="Q108" s="88"/>
      <c r="R108" s="89" t="s">
        <v>15</v>
      </c>
      <c r="S108" s="90" t="s">
        <v>15</v>
      </c>
      <c r="T108" s="115" t="str">
        <f aca="false">IF($C$4="High Inventory",IF(AND($O108&gt;=Summary!$C$149,$P108&gt;=0%),"X"," "),IF(AND($O108&lt;=-Summary!$C$149,$P108&lt;=0%),"X"," "))</f>
        <v> </v>
      </c>
      <c r="U108" s="116" t="str">
        <f aca="false">IF($C$4="High Inventory",IF(AND($O108&gt;=0,$P108&gt;=Summary!$C$150),"X"," "),IF(AND($O108&lt;=0,$P108&lt;=-Summary!$C$150),"X"," "))</f>
        <v> </v>
      </c>
      <c r="V108" s="0" t="str">
        <f aca="false">IF(S108="X",L108-I108," ")</f>
        <v> </v>
      </c>
    </row>
    <row r="109" customFormat="false" ht="17" hidden="false" customHeight="false" outlineLevel="0" collapsed="false">
      <c r="A109" s="76" t="n">
        <v>8577</v>
      </c>
      <c r="B109" s="77" t="s">
        <v>17</v>
      </c>
      <c r="C109" s="85" t="n">
        <v>0</v>
      </c>
      <c r="D109" s="86" t="n">
        <v>0</v>
      </c>
      <c r="E109" s="86" t="n">
        <v>0</v>
      </c>
      <c r="F109" s="85" t="n">
        <v>0</v>
      </c>
      <c r="G109" s="86" t="n">
        <v>0</v>
      </c>
      <c r="H109" s="86" t="n">
        <v>0</v>
      </c>
      <c r="I109" s="85" t="n">
        <v>0</v>
      </c>
      <c r="J109" s="86" t="n">
        <v>0</v>
      </c>
      <c r="K109" s="86" t="n">
        <v>0</v>
      </c>
      <c r="L109" s="85" t="n">
        <v>0</v>
      </c>
      <c r="M109" s="86" t="n">
        <v>0</v>
      </c>
      <c r="N109" s="86" t="n">
        <v>0</v>
      </c>
      <c r="O109" s="85" t="n">
        <f aca="false">K109+H109+E109</f>
        <v>0</v>
      </c>
      <c r="P109" s="87" t="n">
        <f aca="false">O109/(J109+G109+D109+1)</f>
        <v>0</v>
      </c>
      <c r="Q109" s="88"/>
      <c r="R109" s="89" t="s">
        <v>15</v>
      </c>
      <c r="S109" s="90" t="s">
        <v>15</v>
      </c>
      <c r="T109" s="115" t="str">
        <f aca="false">IF($C$4="High Inventory",IF(AND($O109&gt;=Summary!$C$149,$P109&gt;=0%),"X"," "),IF(AND($O109&lt;=-Summary!$C$149,$P109&lt;=0%),"X"," "))</f>
        <v> </v>
      </c>
      <c r="U109" s="116" t="str">
        <f aca="false">IF($C$4="High Inventory",IF(AND($O109&gt;=0,$P109&gt;=Summary!$C$150),"X"," "),IF(AND($O109&lt;=0,$P109&lt;=-Summary!$C$150),"X"," "))</f>
        <v> </v>
      </c>
      <c r="V109" s="0" t="str">
        <f aca="false">IF(S109="X",L109-I109," ")</f>
        <v> </v>
      </c>
    </row>
    <row r="110" customFormat="false" ht="17" hidden="false" customHeight="false" outlineLevel="0" collapsed="false">
      <c r="A110" s="76" t="n">
        <v>8578</v>
      </c>
      <c r="B110" s="77" t="s">
        <v>17</v>
      </c>
      <c r="C110" s="85" t="n">
        <v>0</v>
      </c>
      <c r="D110" s="86" t="n">
        <v>0</v>
      </c>
      <c r="E110" s="86" t="n">
        <v>0</v>
      </c>
      <c r="F110" s="85" t="n">
        <v>0</v>
      </c>
      <c r="G110" s="86" t="n">
        <v>0</v>
      </c>
      <c r="H110" s="86" t="n">
        <v>0</v>
      </c>
      <c r="I110" s="85" t="n">
        <v>0</v>
      </c>
      <c r="J110" s="86" t="n">
        <v>0</v>
      </c>
      <c r="K110" s="86" t="n">
        <v>0</v>
      </c>
      <c r="L110" s="85" t="n">
        <v>0</v>
      </c>
      <c r="M110" s="86" t="n">
        <v>0</v>
      </c>
      <c r="N110" s="86" t="n">
        <v>0</v>
      </c>
      <c r="O110" s="85" t="n">
        <f aca="false">K110+H110+E110</f>
        <v>0</v>
      </c>
      <c r="P110" s="87" t="n">
        <f aca="false">O110/(J110+G110+D110+1)</f>
        <v>0</v>
      </c>
      <c r="Q110" s="88"/>
      <c r="R110" s="89" t="s">
        <v>15</v>
      </c>
      <c r="S110" s="90" t="s">
        <v>15</v>
      </c>
      <c r="T110" s="115" t="str">
        <f aca="false">IF($C$4="High Inventory",IF(AND($O110&gt;=Summary!$C$149,$P110&gt;=0%),"X"," "),IF(AND($O110&lt;=-Summary!$C$149,$P110&lt;=0%),"X"," "))</f>
        <v> </v>
      </c>
      <c r="U110" s="116" t="str">
        <f aca="false">IF($C$4="High Inventory",IF(AND($O110&gt;=0,$P110&gt;=Summary!$C$150),"X"," "),IF(AND($O110&lt;=0,$P110&lt;=-Summary!$C$150),"X"," "))</f>
        <v> </v>
      </c>
      <c r="V110" s="0" t="str">
        <f aca="false">IF(S110="X",L110-I110," ")</f>
        <v> </v>
      </c>
    </row>
    <row r="111" customFormat="false" ht="17" hidden="false" customHeight="false" outlineLevel="0" collapsed="false">
      <c r="A111" s="76" t="n">
        <v>8579</v>
      </c>
      <c r="B111" s="77" t="s">
        <v>17</v>
      </c>
      <c r="C111" s="85" t="n">
        <v>0</v>
      </c>
      <c r="D111" s="86" t="n">
        <v>0</v>
      </c>
      <c r="E111" s="86" t="n">
        <v>0</v>
      </c>
      <c r="F111" s="85" t="n">
        <v>0</v>
      </c>
      <c r="G111" s="86" t="n">
        <v>0</v>
      </c>
      <c r="H111" s="86" t="n">
        <v>0</v>
      </c>
      <c r="I111" s="85" t="n">
        <v>0</v>
      </c>
      <c r="J111" s="86" t="n">
        <v>0</v>
      </c>
      <c r="K111" s="86" t="n">
        <v>0</v>
      </c>
      <c r="L111" s="85" t="n">
        <v>0</v>
      </c>
      <c r="M111" s="86" t="n">
        <v>0</v>
      </c>
      <c r="N111" s="86" t="n">
        <v>0</v>
      </c>
      <c r="O111" s="85" t="n">
        <f aca="false">K111+H111+E111</f>
        <v>0</v>
      </c>
      <c r="P111" s="87" t="n">
        <f aca="false">O111/(J111+G111+D111+1)</f>
        <v>0</v>
      </c>
      <c r="Q111" s="88"/>
      <c r="R111" s="89" t="s">
        <v>15</v>
      </c>
      <c r="S111" s="90" t="s">
        <v>15</v>
      </c>
      <c r="T111" s="115" t="str">
        <f aca="false">IF($C$4="High Inventory",IF(AND($O111&gt;=Summary!$C$149,$P111&gt;=0%),"X"," "),IF(AND($O111&lt;=-Summary!$C$149,$P111&lt;=0%),"X"," "))</f>
        <v> </v>
      </c>
      <c r="U111" s="116" t="str">
        <f aca="false">IF($C$4="High Inventory",IF(AND($O111&gt;=0,$P111&gt;=Summary!$C$150),"X"," "),IF(AND($O111&lt;=0,$P111&lt;=-Summary!$C$150),"X"," "))</f>
        <v> </v>
      </c>
      <c r="V111" s="0" t="str">
        <f aca="false">IF(S111="X",L111-I111," ")</f>
        <v> </v>
      </c>
    </row>
    <row r="112" customFormat="false" ht="17" hidden="false" customHeight="false" outlineLevel="0" collapsed="false">
      <c r="A112" s="76" t="n">
        <v>8580</v>
      </c>
      <c r="B112" s="77" t="s">
        <v>17</v>
      </c>
      <c r="C112" s="85" t="n">
        <v>0</v>
      </c>
      <c r="D112" s="86" t="n">
        <v>0</v>
      </c>
      <c r="E112" s="86" t="n">
        <v>0</v>
      </c>
      <c r="F112" s="85" t="n">
        <v>0</v>
      </c>
      <c r="G112" s="86" t="n">
        <v>0</v>
      </c>
      <c r="H112" s="86" t="n">
        <v>0</v>
      </c>
      <c r="I112" s="85" t="n">
        <v>0</v>
      </c>
      <c r="J112" s="86" t="n">
        <v>0</v>
      </c>
      <c r="K112" s="86" t="n">
        <v>0</v>
      </c>
      <c r="L112" s="85" t="n">
        <v>0</v>
      </c>
      <c r="M112" s="86" t="n">
        <v>0</v>
      </c>
      <c r="N112" s="86" t="n">
        <v>0</v>
      </c>
      <c r="O112" s="85" t="n">
        <f aca="false">K112+H112+E112</f>
        <v>0</v>
      </c>
      <c r="P112" s="87" t="n">
        <f aca="false">O112/(J112+G112+D112+1)</f>
        <v>0</v>
      </c>
      <c r="Q112" s="88"/>
      <c r="R112" s="89" t="s">
        <v>15</v>
      </c>
      <c r="S112" s="90" t="s">
        <v>15</v>
      </c>
      <c r="T112" s="115" t="str">
        <f aca="false">IF($C$4="High Inventory",IF(AND($O112&gt;=Summary!$C$149,$P112&gt;=0%),"X"," "),IF(AND($O112&lt;=-Summary!$C$149,$P112&lt;=0%),"X"," "))</f>
        <v> </v>
      </c>
      <c r="U112" s="116" t="str">
        <f aca="false">IF($C$4="High Inventory",IF(AND($O112&gt;=0,$P112&gt;=Summary!$C$150),"X"," "),IF(AND($O112&lt;=0,$P112&lt;=-Summary!$C$150),"X"," "))</f>
        <v> </v>
      </c>
      <c r="V112" s="0" t="str">
        <f aca="false">IF(S112="X",L112-I112," ")</f>
        <v> </v>
      </c>
    </row>
    <row r="113" customFormat="false" ht="17" hidden="false" customHeight="false" outlineLevel="0" collapsed="false">
      <c r="A113" s="76" t="n">
        <v>8916</v>
      </c>
      <c r="B113" s="77" t="s">
        <v>17</v>
      </c>
      <c r="C113" s="85" t="n">
        <v>0</v>
      </c>
      <c r="D113" s="86" t="n">
        <v>0</v>
      </c>
      <c r="E113" s="86" t="n">
        <v>0</v>
      </c>
      <c r="F113" s="85" t="n">
        <v>0</v>
      </c>
      <c r="G113" s="86" t="n">
        <v>0</v>
      </c>
      <c r="H113" s="86" t="n">
        <v>0</v>
      </c>
      <c r="I113" s="85" t="n">
        <v>0</v>
      </c>
      <c r="J113" s="86" t="n">
        <v>0</v>
      </c>
      <c r="K113" s="86" t="n">
        <v>0</v>
      </c>
      <c r="L113" s="85" t="n">
        <v>0</v>
      </c>
      <c r="M113" s="86" t="n">
        <v>0</v>
      </c>
      <c r="N113" s="86" t="n">
        <v>0</v>
      </c>
      <c r="O113" s="85" t="n">
        <f aca="false">K113+H113+E113</f>
        <v>0</v>
      </c>
      <c r="P113" s="87" t="n">
        <f aca="false">O113/(J113+G113+D113+1)</f>
        <v>0</v>
      </c>
      <c r="Q113" s="88"/>
      <c r="R113" s="89" t="s">
        <v>15</v>
      </c>
      <c r="S113" s="90" t="s">
        <v>15</v>
      </c>
      <c r="T113" s="115" t="str">
        <f aca="false">IF($C$4="High Inventory",IF(AND($O113&gt;=Summary!$C$149,$P113&gt;=0%),"X"," "),IF(AND($O113&lt;=-Summary!$C$149,$P113&lt;=0%),"X"," "))</f>
        <v> </v>
      </c>
      <c r="U113" s="116" t="str">
        <f aca="false">IF($C$4="High Inventory",IF(AND($O113&gt;=0,$P113&gt;=Summary!$C$150),"X"," "),IF(AND($O113&lt;=0,$P113&lt;=-Summary!$C$150),"X"," "))</f>
        <v> </v>
      </c>
      <c r="V113" s="0" t="str">
        <f aca="false">IF(S113="X",L113-I113," ")</f>
        <v> </v>
      </c>
    </row>
    <row r="114" customFormat="false" ht="17" hidden="false" customHeight="false" outlineLevel="0" collapsed="false">
      <c r="A114" s="76" t="n">
        <v>10556</v>
      </c>
      <c r="B114" s="77" t="s">
        <v>17</v>
      </c>
      <c r="C114" s="85" t="n">
        <v>0</v>
      </c>
      <c r="D114" s="86" t="n">
        <v>0</v>
      </c>
      <c r="E114" s="86" t="n">
        <v>0</v>
      </c>
      <c r="F114" s="85" t="n">
        <v>0</v>
      </c>
      <c r="G114" s="86" t="n">
        <v>0</v>
      </c>
      <c r="H114" s="86" t="n">
        <v>0</v>
      </c>
      <c r="I114" s="85" t="n">
        <v>0</v>
      </c>
      <c r="J114" s="86" t="n">
        <v>0</v>
      </c>
      <c r="K114" s="86" t="n">
        <v>0</v>
      </c>
      <c r="L114" s="85" t="n">
        <v>0</v>
      </c>
      <c r="M114" s="86" t="n">
        <v>0</v>
      </c>
      <c r="N114" s="86" t="n">
        <v>0</v>
      </c>
      <c r="O114" s="85" t="n">
        <f aca="false">K114+H114+E114</f>
        <v>0</v>
      </c>
      <c r="P114" s="87" t="n">
        <f aca="false">O114/(J114+G114+D114+1)</f>
        <v>0</v>
      </c>
      <c r="Q114" s="88"/>
      <c r="R114" s="89" t="s">
        <v>15</v>
      </c>
      <c r="S114" s="90" t="s">
        <v>15</v>
      </c>
      <c r="T114" s="115" t="str">
        <f aca="false">IF($C$4="High Inventory",IF(AND($O114&gt;=Summary!$C$149,$P114&gt;=0%),"X"," "),IF(AND($O114&lt;=-Summary!$C$149,$P114&lt;=0%),"X"," "))</f>
        <v> </v>
      </c>
      <c r="U114" s="116" t="str">
        <f aca="false">IF($C$4="High Inventory",IF(AND($O114&gt;=0,$P114&gt;=Summary!$C$150),"X"," "),IF(AND($O114&lt;=0,$P114&lt;=-Summary!$C$150),"X"," "))</f>
        <v> </v>
      </c>
      <c r="V114" s="0" t="str">
        <f aca="false">IF(S114="X",L114-I114," ")</f>
        <v> </v>
      </c>
    </row>
    <row r="115" customFormat="false" ht="17" hidden="false" customHeight="false" outlineLevel="0" collapsed="false">
      <c r="A115" s="76" t="n">
        <v>13556</v>
      </c>
      <c r="B115" s="77" t="s">
        <v>17</v>
      </c>
      <c r="C115" s="85" t="n">
        <v>50</v>
      </c>
      <c r="D115" s="86" t="n">
        <v>93</v>
      </c>
      <c r="E115" s="86" t="n">
        <v>-43</v>
      </c>
      <c r="F115" s="85" t="n">
        <v>50</v>
      </c>
      <c r="G115" s="86" t="n">
        <v>95</v>
      </c>
      <c r="H115" s="86" t="n">
        <v>-45</v>
      </c>
      <c r="I115" s="85" t="n">
        <v>50</v>
      </c>
      <c r="J115" s="86" t="n">
        <v>97</v>
      </c>
      <c r="K115" s="86" t="n">
        <v>-47</v>
      </c>
      <c r="L115" s="85" t="n">
        <v>50</v>
      </c>
      <c r="M115" s="86" t="n">
        <v>98</v>
      </c>
      <c r="N115" s="86" t="n">
        <v>-48</v>
      </c>
      <c r="O115" s="85" t="n">
        <f aca="false">K115+H115+E115</f>
        <v>-135</v>
      </c>
      <c r="P115" s="87" t="n">
        <f aca="false">O115/(J115+G115+D115+1)</f>
        <v>-0.472027972027972</v>
      </c>
      <c r="Q115" s="88"/>
      <c r="R115" s="89" t="s">
        <v>15</v>
      </c>
      <c r="S115" s="90" t="s">
        <v>15</v>
      </c>
      <c r="T115" s="115" t="str">
        <f aca="false">IF($C$4="High Inventory",IF(AND($O115&gt;=Summary!$C$149,$P115&gt;=0%),"X"," "),IF(AND($O115&lt;=-Summary!$C$149,$P115&lt;=0%),"X"," "))</f>
        <v> </v>
      </c>
      <c r="U115" s="116" t="str">
        <f aca="false">IF($C$4="High Inventory",IF(AND($O115&gt;=0,$P115&gt;=Summary!$C$150),"X"," "),IF(AND($O115&lt;=0,$P115&lt;=-Summary!$C$150),"X"," "))</f>
        <v> </v>
      </c>
      <c r="V115" s="0" t="str">
        <f aca="false">IF(S115="X",L115-I115," ")</f>
        <v> </v>
      </c>
    </row>
    <row r="116" customFormat="false" ht="17" hidden="false" customHeight="false" outlineLevel="0" collapsed="false">
      <c r="A116" s="76" t="n">
        <v>18287</v>
      </c>
      <c r="B116" s="77" t="s">
        <v>17</v>
      </c>
      <c r="C116" s="85" t="n">
        <v>0</v>
      </c>
      <c r="D116" s="86" t="n">
        <v>0</v>
      </c>
      <c r="E116" s="86" t="n">
        <v>0</v>
      </c>
      <c r="F116" s="85" t="n">
        <v>0</v>
      </c>
      <c r="G116" s="86" t="n">
        <v>0</v>
      </c>
      <c r="H116" s="86" t="n">
        <v>0</v>
      </c>
      <c r="I116" s="85" t="n">
        <v>0</v>
      </c>
      <c r="J116" s="86" t="n">
        <v>0</v>
      </c>
      <c r="K116" s="86" t="n">
        <v>0</v>
      </c>
      <c r="L116" s="85" t="n">
        <v>0</v>
      </c>
      <c r="M116" s="86" t="n">
        <v>0</v>
      </c>
      <c r="N116" s="86" t="n">
        <v>0</v>
      </c>
      <c r="O116" s="85" t="n">
        <f aca="false">K116+H116+E116</f>
        <v>0</v>
      </c>
      <c r="P116" s="87" t="n">
        <f aca="false">O116/(J116+G116+D116+1)</f>
        <v>0</v>
      </c>
      <c r="Q116" s="88"/>
      <c r="R116" s="89" t="s">
        <v>15</v>
      </c>
      <c r="S116" s="90" t="s">
        <v>15</v>
      </c>
      <c r="T116" s="115" t="str">
        <f aca="false">IF($C$4="High Inventory",IF(AND($O116&gt;=Summary!$C$149,$P116&gt;=0%),"X"," "),IF(AND($O116&lt;=-Summary!$C$149,$P116&lt;=0%),"X"," "))</f>
        <v> </v>
      </c>
      <c r="U116" s="116" t="str">
        <f aca="false">IF($C$4="High Inventory",IF(AND($O116&gt;=0,$P116&gt;=Summary!$C$150),"X"," "),IF(AND($O116&lt;=0,$P116&lt;=-Summary!$C$150),"X"," "))</f>
        <v> </v>
      </c>
      <c r="V116" s="0" t="str">
        <f aca="false">IF(S116="X",L116-I116," ")</f>
        <v> </v>
      </c>
    </row>
    <row r="117" customFormat="false" ht="17" hidden="false" customHeight="false" outlineLevel="0" collapsed="false">
      <c r="A117" s="76" t="n">
        <v>18586</v>
      </c>
      <c r="B117" s="77" t="s">
        <v>17</v>
      </c>
      <c r="C117" s="85" t="n">
        <v>0</v>
      </c>
      <c r="D117" s="86" t="n">
        <v>0</v>
      </c>
      <c r="E117" s="86" t="n">
        <v>0</v>
      </c>
      <c r="F117" s="85" t="n">
        <v>0</v>
      </c>
      <c r="G117" s="86" t="n">
        <v>0</v>
      </c>
      <c r="H117" s="86" t="n">
        <v>0</v>
      </c>
      <c r="I117" s="85" t="n">
        <v>0</v>
      </c>
      <c r="J117" s="86" t="n">
        <v>0</v>
      </c>
      <c r="K117" s="86" t="n">
        <v>0</v>
      </c>
      <c r="L117" s="85" t="n">
        <v>0</v>
      </c>
      <c r="M117" s="86" t="n">
        <v>0</v>
      </c>
      <c r="N117" s="86" t="n">
        <v>0</v>
      </c>
      <c r="O117" s="85" t="n">
        <f aca="false">K117+H117+E117</f>
        <v>0</v>
      </c>
      <c r="P117" s="87" t="n">
        <f aca="false">O117/(J117+G117+D117+1)</f>
        <v>0</v>
      </c>
      <c r="Q117" s="88"/>
      <c r="R117" s="89" t="s">
        <v>15</v>
      </c>
      <c r="S117" s="90" t="s">
        <v>15</v>
      </c>
      <c r="T117" s="115" t="str">
        <f aca="false">IF($C$4="High Inventory",IF(AND($O117&gt;=Summary!$C$149,$P117&gt;=0%),"X"," "),IF(AND($O117&lt;=-Summary!$C$149,$P117&lt;=0%),"X"," "))</f>
        <v> </v>
      </c>
      <c r="U117" s="116" t="str">
        <f aca="false">IF($C$4="High Inventory",IF(AND($O117&gt;=0,$P117&gt;=Summary!$C$150),"X"," "),IF(AND($O117&lt;=0,$P117&lt;=-Summary!$C$150),"X"," "))</f>
        <v> </v>
      </c>
      <c r="V117" s="0" t="str">
        <f aca="false">IF(S117="X",L117-I117," ")</f>
        <v> </v>
      </c>
    </row>
    <row r="118" customFormat="false" ht="17" hidden="false" customHeight="false" outlineLevel="0" collapsed="false">
      <c r="A118" s="76" t="n">
        <v>19307</v>
      </c>
      <c r="B118" s="77" t="s">
        <v>17</v>
      </c>
      <c r="C118" s="85" t="n">
        <v>100</v>
      </c>
      <c r="D118" s="86" t="n">
        <v>0</v>
      </c>
      <c r="E118" s="86" t="n">
        <v>100</v>
      </c>
      <c r="F118" s="85" t="n">
        <v>0</v>
      </c>
      <c r="G118" s="86" t="n">
        <v>0</v>
      </c>
      <c r="H118" s="86" t="n">
        <v>0</v>
      </c>
      <c r="I118" s="85" t="n">
        <v>0</v>
      </c>
      <c r="J118" s="86" t="n">
        <v>0</v>
      </c>
      <c r="K118" s="86" t="n">
        <v>0</v>
      </c>
      <c r="L118" s="85" t="n">
        <v>0</v>
      </c>
      <c r="M118" s="86" t="n">
        <v>115</v>
      </c>
      <c r="N118" s="86" t="n">
        <v>-115</v>
      </c>
      <c r="O118" s="85" t="n">
        <f aca="false">K118+H118+E118</f>
        <v>100</v>
      </c>
      <c r="P118" s="87" t="n">
        <f aca="false">O118/(J118+G118+D118+1)</f>
        <v>100</v>
      </c>
      <c r="Q118" s="88"/>
      <c r="R118" s="89" t="s">
        <v>15</v>
      </c>
      <c r="S118" s="90" t="s">
        <v>15</v>
      </c>
      <c r="T118" s="115" t="str">
        <f aca="false">IF($C$4="High Inventory",IF(AND($O118&gt;=Summary!$C$149,$P118&gt;=0%),"X"," "),IF(AND($O118&lt;=-Summary!$C$149,$P118&lt;=0%),"X"," "))</f>
        <v> </v>
      </c>
      <c r="U118" s="116" t="str">
        <f aca="false">IF($C$4="High Inventory",IF(AND($O118&gt;=0,$P118&gt;=Summary!$C$150),"X"," "),IF(AND($O118&lt;=0,$P118&lt;=-Summary!$C$150),"X"," "))</f>
        <v>X</v>
      </c>
      <c r="V118" s="0" t="str">
        <f aca="false">IF(S118="X",L118-I118," ")</f>
        <v> </v>
      </c>
    </row>
    <row r="119" customFormat="false" ht="17" hidden="false" customHeight="false" outlineLevel="0" collapsed="false">
      <c r="A119" s="76" t="n">
        <v>26669</v>
      </c>
      <c r="B119" s="77" t="s">
        <v>17</v>
      </c>
      <c r="C119" s="85" t="n">
        <v>0</v>
      </c>
      <c r="D119" s="86" t="n">
        <v>23</v>
      </c>
      <c r="E119" s="86" t="n">
        <v>-23</v>
      </c>
      <c r="F119" s="85" t="n">
        <v>0</v>
      </c>
      <c r="G119" s="86" t="n">
        <v>20</v>
      </c>
      <c r="H119" s="86" t="n">
        <v>-20</v>
      </c>
      <c r="I119" s="85" t="n">
        <v>0</v>
      </c>
      <c r="J119" s="86" t="n">
        <v>21</v>
      </c>
      <c r="K119" s="86" t="n">
        <v>-21</v>
      </c>
      <c r="L119" s="85" t="n">
        <v>0</v>
      </c>
      <c r="M119" s="86" t="n">
        <v>25</v>
      </c>
      <c r="N119" s="86" t="n">
        <v>-25</v>
      </c>
      <c r="O119" s="85" t="n">
        <f aca="false">K119+H119+E119</f>
        <v>-64</v>
      </c>
      <c r="P119" s="87" t="n">
        <f aca="false">O119/(J119+G119+D119+1)</f>
        <v>-0.984615384615385</v>
      </c>
      <c r="Q119" s="88"/>
      <c r="R119" s="89" t="s">
        <v>15</v>
      </c>
      <c r="S119" s="90" t="s">
        <v>15</v>
      </c>
      <c r="T119" s="115" t="str">
        <f aca="false">IF($C$4="High Inventory",IF(AND($O119&gt;=Summary!$C$149,$P119&gt;=0%),"X"," "),IF(AND($O119&lt;=-Summary!$C$149,$P119&lt;=0%),"X"," "))</f>
        <v> </v>
      </c>
      <c r="U119" s="116" t="str">
        <f aca="false">IF($C$4="High Inventory",IF(AND($O119&gt;=0,$P119&gt;=Summary!$C$150),"X"," "),IF(AND($O119&lt;=0,$P119&lt;=-Summary!$C$150),"X"," "))</f>
        <v> </v>
      </c>
      <c r="V119" s="0" t="str">
        <f aca="false">IF(S119="X",L119-I119," ")</f>
        <v> </v>
      </c>
    </row>
    <row r="120" customFormat="false" ht="17" hidden="false" customHeight="false" outlineLevel="0" collapsed="false">
      <c r="A120" s="76" t="n">
        <v>26909</v>
      </c>
      <c r="B120" s="77" t="s">
        <v>17</v>
      </c>
      <c r="C120" s="85" t="n">
        <v>0</v>
      </c>
      <c r="D120" s="86" t="n">
        <v>0</v>
      </c>
      <c r="E120" s="86" t="n">
        <v>0</v>
      </c>
      <c r="F120" s="85" t="n">
        <v>0</v>
      </c>
      <c r="G120" s="86" t="n">
        <v>0</v>
      </c>
      <c r="H120" s="86" t="n">
        <v>0</v>
      </c>
      <c r="I120" s="85" t="n">
        <v>0</v>
      </c>
      <c r="J120" s="86" t="n">
        <v>0</v>
      </c>
      <c r="K120" s="86" t="n">
        <v>0</v>
      </c>
      <c r="L120" s="85" t="n">
        <v>0</v>
      </c>
      <c r="M120" s="86" t="n">
        <v>0</v>
      </c>
      <c r="N120" s="86" t="n">
        <v>0</v>
      </c>
      <c r="O120" s="85" t="n">
        <f aca="false">K120+H120+E120</f>
        <v>0</v>
      </c>
      <c r="P120" s="87" t="n">
        <f aca="false">O120/(J120+G120+D120+1)</f>
        <v>0</v>
      </c>
      <c r="Q120" s="88"/>
      <c r="R120" s="89" t="s">
        <v>15</v>
      </c>
      <c r="S120" s="90" t="s">
        <v>15</v>
      </c>
      <c r="T120" s="115" t="str">
        <f aca="false">IF($C$4="High Inventory",IF(AND($O120&gt;=Summary!$C$149,$P120&gt;=0%),"X"," "),IF(AND($O120&lt;=-Summary!$C$149,$P120&lt;=0%),"X"," "))</f>
        <v> </v>
      </c>
      <c r="U120" s="116" t="str">
        <f aca="false">IF($C$4="High Inventory",IF(AND($O120&gt;=0,$P120&gt;=Summary!$C$150),"X"," "),IF(AND($O120&lt;=0,$P120&lt;=-Summary!$C$150),"X"," "))</f>
        <v> </v>
      </c>
      <c r="V120" s="0" t="str">
        <f aca="false">IF(S120="X",L120-I120," ")</f>
        <v> </v>
      </c>
    </row>
    <row r="121" customFormat="false" ht="17" hidden="false" customHeight="false" outlineLevel="0" collapsed="false">
      <c r="A121" s="76" t="n">
        <v>28030</v>
      </c>
      <c r="B121" s="77" t="s">
        <v>17</v>
      </c>
      <c r="C121" s="85" t="n">
        <v>0</v>
      </c>
      <c r="D121" s="86" t="n">
        <v>28</v>
      </c>
      <c r="E121" s="86" t="n">
        <v>-28</v>
      </c>
      <c r="F121" s="85" t="n">
        <v>0</v>
      </c>
      <c r="G121" s="86" t="n">
        <v>18</v>
      </c>
      <c r="H121" s="86" t="n">
        <v>-18</v>
      </c>
      <c r="I121" s="85" t="n">
        <v>0</v>
      </c>
      <c r="J121" s="86" t="n">
        <v>16</v>
      </c>
      <c r="K121" s="86" t="n">
        <v>-16</v>
      </c>
      <c r="L121" s="85" t="n">
        <v>0</v>
      </c>
      <c r="M121" s="86" t="n">
        <v>29</v>
      </c>
      <c r="N121" s="86" t="n">
        <v>-29</v>
      </c>
      <c r="O121" s="85" t="n">
        <f aca="false">K121+H121+E121</f>
        <v>-62</v>
      </c>
      <c r="P121" s="87" t="n">
        <f aca="false">O121/(J121+G121+D121+1)</f>
        <v>-0.984126984126984</v>
      </c>
      <c r="Q121" s="88"/>
      <c r="R121" s="89" t="s">
        <v>15</v>
      </c>
      <c r="S121" s="90" t="s">
        <v>15</v>
      </c>
      <c r="T121" s="115" t="str">
        <f aca="false">IF($C$4="High Inventory",IF(AND($O121&gt;=Summary!$C$149,$P121&gt;=0%),"X"," "),IF(AND($O121&lt;=-Summary!$C$149,$P121&lt;=0%),"X"," "))</f>
        <v> </v>
      </c>
      <c r="U121" s="116" t="str">
        <f aca="false">IF($C$4="High Inventory",IF(AND($O121&gt;=0,$P121&gt;=Summary!$C$150),"X"," "),IF(AND($O121&lt;=0,$P121&lt;=-Summary!$C$150),"X"," "))</f>
        <v> </v>
      </c>
      <c r="V121" s="0" t="str">
        <f aca="false">IF(S121="X",L121-I121," ")</f>
        <v> </v>
      </c>
    </row>
    <row r="122" customFormat="false" ht="17" hidden="false" customHeight="false" outlineLevel="0" collapsed="false">
      <c r="A122" s="76" t="n">
        <v>30511</v>
      </c>
      <c r="B122" s="77" t="s">
        <v>17</v>
      </c>
      <c r="C122" s="85" t="n">
        <v>180</v>
      </c>
      <c r="D122" s="86" t="n">
        <v>447</v>
      </c>
      <c r="E122" s="86" t="n">
        <v>-267</v>
      </c>
      <c r="F122" s="85" t="n">
        <v>140</v>
      </c>
      <c r="G122" s="86" t="n">
        <v>404</v>
      </c>
      <c r="H122" s="86" t="n">
        <v>-264</v>
      </c>
      <c r="I122" s="85" t="n">
        <v>140</v>
      </c>
      <c r="J122" s="86" t="n">
        <v>441</v>
      </c>
      <c r="K122" s="86" t="n">
        <v>-301</v>
      </c>
      <c r="L122" s="85" t="n">
        <v>140</v>
      </c>
      <c r="M122" s="86" t="n">
        <v>441</v>
      </c>
      <c r="N122" s="86" t="n">
        <v>-301</v>
      </c>
      <c r="O122" s="85" t="n">
        <f aca="false">K122+H122+E122</f>
        <v>-832</v>
      </c>
      <c r="P122" s="87" t="n">
        <f aca="false">O122/(J122+G122+D122+1)</f>
        <v>-0.643464810518175</v>
      </c>
      <c r="Q122" s="88"/>
      <c r="R122" s="89" t="s">
        <v>15</v>
      </c>
      <c r="S122" s="90" t="s">
        <v>15</v>
      </c>
      <c r="T122" s="115" t="str">
        <f aca="false">IF($C$4="High Inventory",IF(AND($O122&gt;=Summary!$C$149,$P122&gt;=0%),"X"," "),IF(AND($O122&lt;=-Summary!$C$149,$P122&lt;=0%),"X"," "))</f>
        <v> </v>
      </c>
      <c r="U122" s="116" t="str">
        <f aca="false">IF($C$4="High Inventory",IF(AND($O122&gt;=0,$P122&gt;=Summary!$C$150),"X"," "),IF(AND($O122&lt;=0,$P122&lt;=-Summary!$C$150),"X"," "))</f>
        <v> </v>
      </c>
      <c r="V122" s="0" t="str">
        <f aca="false">IF(S122="X",L122-I122," ")</f>
        <v> </v>
      </c>
    </row>
    <row r="123" customFormat="false" ht="17" hidden="false" customHeight="false" outlineLevel="0" collapsed="false">
      <c r="A123" s="76" t="n">
        <v>30889</v>
      </c>
      <c r="B123" s="77" t="s">
        <v>17</v>
      </c>
      <c r="C123" s="85" t="n">
        <v>0</v>
      </c>
      <c r="D123" s="86" t="n">
        <v>64</v>
      </c>
      <c r="E123" s="86" t="n">
        <v>-64</v>
      </c>
      <c r="F123" s="85" t="n">
        <v>0</v>
      </c>
      <c r="G123" s="86" t="n">
        <v>64</v>
      </c>
      <c r="H123" s="86" t="n">
        <v>-64</v>
      </c>
      <c r="I123" s="85" t="n">
        <v>0</v>
      </c>
      <c r="J123" s="86" t="n">
        <v>64</v>
      </c>
      <c r="K123" s="86" t="n">
        <v>-64</v>
      </c>
      <c r="L123" s="85" t="n">
        <v>0</v>
      </c>
      <c r="M123" s="86" t="n">
        <v>64</v>
      </c>
      <c r="N123" s="86" t="n">
        <v>-64</v>
      </c>
      <c r="O123" s="85" t="n">
        <f aca="false">K123+H123+E123</f>
        <v>-192</v>
      </c>
      <c r="P123" s="87" t="n">
        <f aca="false">O123/(J123+G123+D123+1)</f>
        <v>-0.994818652849741</v>
      </c>
      <c r="Q123" s="88"/>
      <c r="R123" s="89" t="s">
        <v>15</v>
      </c>
      <c r="S123" s="90" t="s">
        <v>15</v>
      </c>
      <c r="T123" s="115" t="str">
        <f aca="false">IF($C$4="High Inventory",IF(AND($O123&gt;=Summary!$C$149,$P123&gt;=0%),"X"," "),IF(AND($O123&lt;=-Summary!$C$149,$P123&lt;=0%),"X"," "))</f>
        <v> </v>
      </c>
      <c r="U123" s="116" t="str">
        <f aca="false">IF($C$4="High Inventory",IF(AND($O123&gt;=0,$P123&gt;=Summary!$C$150),"X"," "),IF(AND($O123&lt;=0,$P123&lt;=-Summary!$C$150),"X"," "))</f>
        <v> </v>
      </c>
      <c r="V123" s="0" t="str">
        <f aca="false">IF(S123="X",L123-I123," ")</f>
        <v> </v>
      </c>
    </row>
    <row r="124" customFormat="false" ht="17" hidden="false" customHeight="false" outlineLevel="0" collapsed="false">
      <c r="A124" s="76" t="n">
        <v>32594</v>
      </c>
      <c r="B124" s="77" t="s">
        <v>17</v>
      </c>
      <c r="C124" s="85" t="n">
        <v>0</v>
      </c>
      <c r="D124" s="86" t="n">
        <v>0</v>
      </c>
      <c r="E124" s="86" t="n">
        <v>0</v>
      </c>
      <c r="F124" s="85" t="n">
        <v>0</v>
      </c>
      <c r="G124" s="86" t="n">
        <v>0</v>
      </c>
      <c r="H124" s="86" t="n">
        <v>0</v>
      </c>
      <c r="I124" s="85" t="n">
        <v>0</v>
      </c>
      <c r="J124" s="86" t="n">
        <v>0</v>
      </c>
      <c r="K124" s="86" t="n">
        <v>0</v>
      </c>
      <c r="L124" s="85" t="n">
        <v>0</v>
      </c>
      <c r="M124" s="86" t="n">
        <v>0</v>
      </c>
      <c r="N124" s="86" t="n">
        <v>0</v>
      </c>
      <c r="O124" s="85" t="n">
        <f aca="false">K124+H124+E124</f>
        <v>0</v>
      </c>
      <c r="P124" s="87" t="n">
        <f aca="false">O124/(J124+G124+D124+1)</f>
        <v>0</v>
      </c>
      <c r="Q124" s="88"/>
      <c r="R124" s="89" t="s">
        <v>15</v>
      </c>
      <c r="S124" s="90" t="s">
        <v>15</v>
      </c>
      <c r="T124" s="115" t="str">
        <f aca="false">IF($C$4="High Inventory",IF(AND($O124&gt;=Summary!$C$149,$P124&gt;=0%),"X"," "),IF(AND($O124&lt;=-Summary!$C$149,$P124&lt;=0%),"X"," "))</f>
        <v> </v>
      </c>
      <c r="U124" s="116" t="str">
        <f aca="false">IF($C$4="High Inventory",IF(AND($O124&gt;=0,$P124&gt;=Summary!$C$150),"X"," "),IF(AND($O124&lt;=0,$P124&lt;=-Summary!$C$150),"X"," "))</f>
        <v> </v>
      </c>
      <c r="V124" s="0" t="str">
        <f aca="false">IF(S124="X",L124-I124," ")</f>
        <v> </v>
      </c>
    </row>
    <row r="125" customFormat="false" ht="17" hidden="false" customHeight="false" outlineLevel="0" collapsed="false">
      <c r="A125" s="76" t="n">
        <v>33353</v>
      </c>
      <c r="B125" s="77" t="s">
        <v>17</v>
      </c>
      <c r="C125" s="85" t="n">
        <v>0</v>
      </c>
      <c r="D125" s="86" t="n">
        <v>0</v>
      </c>
      <c r="E125" s="86" t="n">
        <v>0</v>
      </c>
      <c r="F125" s="85" t="n">
        <v>0</v>
      </c>
      <c r="G125" s="86" t="n">
        <v>0</v>
      </c>
      <c r="H125" s="86" t="n">
        <v>0</v>
      </c>
      <c r="I125" s="85" t="n">
        <v>0</v>
      </c>
      <c r="J125" s="86" t="n">
        <v>0</v>
      </c>
      <c r="K125" s="86" t="n">
        <v>0</v>
      </c>
      <c r="L125" s="85" t="n">
        <v>0</v>
      </c>
      <c r="M125" s="86" t="n">
        <v>0</v>
      </c>
      <c r="N125" s="86" t="n">
        <v>0</v>
      </c>
      <c r="O125" s="85" t="n">
        <f aca="false">K125+H125+E125</f>
        <v>0</v>
      </c>
      <c r="P125" s="87" t="n">
        <f aca="false">O125/(J125+G125+D125+1)</f>
        <v>0</v>
      </c>
      <c r="Q125" s="88"/>
      <c r="R125" s="89" t="s">
        <v>15</v>
      </c>
      <c r="S125" s="90" t="s">
        <v>15</v>
      </c>
      <c r="T125" s="115" t="str">
        <f aca="false">IF($C$4="High Inventory",IF(AND($O125&gt;=Summary!$C$149,$P125&gt;=0%),"X"," "),IF(AND($O125&lt;=-Summary!$C$149,$P125&lt;=0%),"X"," "))</f>
        <v> </v>
      </c>
      <c r="U125" s="116" t="str">
        <f aca="false">IF($C$4="High Inventory",IF(AND($O125&gt;=0,$P125&gt;=Summary!$C$150),"X"," "),IF(AND($O125&lt;=0,$P125&lt;=-Summary!$C$150),"X"," "))</f>
        <v> </v>
      </c>
      <c r="V125" s="0" t="str">
        <f aca="false">IF(S125="X",L125-I125," ")</f>
        <v> </v>
      </c>
    </row>
    <row r="126" customFormat="false" ht="17" hidden="false" customHeight="false" outlineLevel="0" collapsed="false">
      <c r="A126" s="76" t="n">
        <v>34866</v>
      </c>
      <c r="B126" s="77" t="s">
        <v>17</v>
      </c>
      <c r="C126" s="85" t="n">
        <v>0</v>
      </c>
      <c r="D126" s="86" t="n">
        <v>0</v>
      </c>
      <c r="E126" s="86" t="n">
        <v>0</v>
      </c>
      <c r="F126" s="85" t="n">
        <v>0</v>
      </c>
      <c r="G126" s="86" t="n">
        <v>0</v>
      </c>
      <c r="H126" s="86" t="n">
        <v>0</v>
      </c>
      <c r="I126" s="85" t="n">
        <v>0</v>
      </c>
      <c r="J126" s="86" t="n">
        <v>0</v>
      </c>
      <c r="K126" s="86" t="n">
        <v>0</v>
      </c>
      <c r="L126" s="85" t="n">
        <v>0</v>
      </c>
      <c r="M126" s="86" t="n">
        <v>0</v>
      </c>
      <c r="N126" s="86" t="n">
        <v>0</v>
      </c>
      <c r="O126" s="85" t="n">
        <f aca="false">K126+H126+E126</f>
        <v>0</v>
      </c>
      <c r="P126" s="87" t="n">
        <f aca="false">O126/(J126+G126+D126+1)</f>
        <v>0</v>
      </c>
      <c r="Q126" s="88"/>
      <c r="R126" s="89" t="s">
        <v>15</v>
      </c>
      <c r="S126" s="90" t="s">
        <v>15</v>
      </c>
      <c r="T126" s="115" t="str">
        <f aca="false">IF($C$4="High Inventory",IF(AND($O126&gt;=Summary!$C$149,$P126&gt;=0%),"X"," "),IF(AND($O126&lt;=-Summary!$C$149,$P126&lt;=0%),"X"," "))</f>
        <v> </v>
      </c>
      <c r="U126" s="116" t="str">
        <f aca="false">IF($C$4="High Inventory",IF(AND($O126&gt;=0,$P126&gt;=Summary!$C$150),"X"," "),IF(AND($O126&lt;=0,$P126&lt;=-Summary!$C$150),"X"," "))</f>
        <v> </v>
      </c>
      <c r="V126" s="0" t="str">
        <f aca="false">IF(S126="X",L126-I126," ")</f>
        <v> </v>
      </c>
    </row>
    <row r="127" customFormat="false" ht="17" hidden="false" customHeight="false" outlineLevel="0" collapsed="false">
      <c r="A127" s="76" t="n">
        <v>35930</v>
      </c>
      <c r="B127" s="77" t="s">
        <v>17</v>
      </c>
      <c r="C127" s="85" t="n">
        <v>200</v>
      </c>
      <c r="D127" s="86" t="n">
        <v>336</v>
      </c>
      <c r="E127" s="86" t="n">
        <v>-136</v>
      </c>
      <c r="F127" s="85" t="n">
        <v>175</v>
      </c>
      <c r="G127" s="86" t="n">
        <v>10</v>
      </c>
      <c r="H127" s="86" t="n">
        <v>165</v>
      </c>
      <c r="I127" s="85" t="n">
        <v>175</v>
      </c>
      <c r="J127" s="86" t="n">
        <v>208</v>
      </c>
      <c r="K127" s="86" t="n">
        <v>-33</v>
      </c>
      <c r="L127" s="85" t="n">
        <v>175</v>
      </c>
      <c r="M127" s="86" t="n">
        <v>397</v>
      </c>
      <c r="N127" s="86" t="n">
        <v>-222</v>
      </c>
      <c r="O127" s="85" t="n">
        <f aca="false">K127+H127+E127</f>
        <v>-4</v>
      </c>
      <c r="P127" s="87" t="n">
        <f aca="false">O127/(J127+G127+D127+1)</f>
        <v>-0.00720720720720721</v>
      </c>
      <c r="Q127" s="88"/>
      <c r="R127" s="89" t="s">
        <v>15</v>
      </c>
      <c r="S127" s="90" t="s">
        <v>15</v>
      </c>
      <c r="T127" s="115" t="str">
        <f aca="false">IF($C$4="High Inventory",IF(AND($O127&gt;=Summary!$C$149,$P127&gt;=0%),"X"," "),IF(AND($O127&lt;=-Summary!$C$149,$P127&lt;=0%),"X"," "))</f>
        <v> </v>
      </c>
      <c r="U127" s="116" t="str">
        <f aca="false">IF($C$4="High Inventory",IF(AND($O127&gt;=0,$P127&gt;=Summary!$C$150),"X"," "),IF(AND($O127&lt;=0,$P127&lt;=-Summary!$C$150),"X"," "))</f>
        <v> </v>
      </c>
      <c r="V127" s="0" t="str">
        <f aca="false">IF(S127="X",L127-I127," ")</f>
        <v> </v>
      </c>
    </row>
    <row r="128" customFormat="false" ht="17" hidden="false" customHeight="false" outlineLevel="0" collapsed="false">
      <c r="A128" s="76" t="n">
        <v>40016</v>
      </c>
      <c r="B128" s="77" t="s">
        <v>17</v>
      </c>
      <c r="C128" s="85" t="n">
        <v>150</v>
      </c>
      <c r="D128" s="86" t="n">
        <v>23</v>
      </c>
      <c r="E128" s="86" t="n">
        <v>127</v>
      </c>
      <c r="F128" s="85" t="n">
        <v>0</v>
      </c>
      <c r="G128" s="86" t="n">
        <v>18</v>
      </c>
      <c r="H128" s="86" t="n">
        <v>-18</v>
      </c>
      <c r="I128" s="85" t="n">
        <v>0</v>
      </c>
      <c r="J128" s="86" t="n">
        <v>66</v>
      </c>
      <c r="K128" s="86" t="n">
        <v>-66</v>
      </c>
      <c r="L128" s="85" t="n">
        <v>0</v>
      </c>
      <c r="M128" s="86" t="n">
        <v>78</v>
      </c>
      <c r="N128" s="86" t="n">
        <v>-78</v>
      </c>
      <c r="O128" s="85" t="n">
        <f aca="false">K128+H128+E128</f>
        <v>43</v>
      </c>
      <c r="P128" s="87" t="n">
        <f aca="false">O128/(J128+G128+D128+1)</f>
        <v>0.398148148148148</v>
      </c>
      <c r="Q128" s="88"/>
      <c r="R128" s="89" t="s">
        <v>15</v>
      </c>
      <c r="S128" s="90" t="s">
        <v>15</v>
      </c>
      <c r="T128" s="115" t="str">
        <f aca="false">IF($C$4="High Inventory",IF(AND($O128&gt;=Summary!$C$149,$P128&gt;=0%),"X"," "),IF(AND($O128&lt;=-Summary!$C$149,$P128&lt;=0%),"X"," "))</f>
        <v> </v>
      </c>
      <c r="U128" s="116" t="str">
        <f aca="false">IF($C$4="High Inventory",IF(AND($O128&gt;=0,$P128&gt;=Summary!$C$150),"X"," "),IF(AND($O128&lt;=0,$P128&lt;=-Summary!$C$150),"X"," "))</f>
        <v>X</v>
      </c>
      <c r="V128" s="0" t="str">
        <f aca="false">IF(S128="X",L128-I128," ")</f>
        <v> </v>
      </c>
    </row>
    <row r="129" customFormat="false" ht="17" hidden="false" customHeight="false" outlineLevel="0" collapsed="false">
      <c r="A129" s="76" t="n">
        <v>40018</v>
      </c>
      <c r="B129" s="77" t="s">
        <v>17</v>
      </c>
      <c r="C129" s="85" t="n">
        <v>0</v>
      </c>
      <c r="D129" s="86" t="n">
        <v>985</v>
      </c>
      <c r="E129" s="86" t="n">
        <v>-985</v>
      </c>
      <c r="F129" s="85" t="n">
        <v>0</v>
      </c>
      <c r="G129" s="86" t="n">
        <v>990</v>
      </c>
      <c r="H129" s="86" t="n">
        <v>-990</v>
      </c>
      <c r="I129" s="85" t="n">
        <v>0</v>
      </c>
      <c r="J129" s="86" t="n">
        <v>2</v>
      </c>
      <c r="K129" s="86" t="n">
        <v>-2</v>
      </c>
      <c r="L129" s="85" t="n">
        <v>0</v>
      </c>
      <c r="M129" s="86" t="n">
        <v>1123</v>
      </c>
      <c r="N129" s="86" t="n">
        <v>-1123</v>
      </c>
      <c r="O129" s="85" t="n">
        <f aca="false">K129+H129+E129</f>
        <v>-1977</v>
      </c>
      <c r="P129" s="87" t="n">
        <f aca="false">O129/(J129+G129+D129+1)</f>
        <v>-0.999494438827098</v>
      </c>
      <c r="Q129" s="88"/>
      <c r="R129" s="89" t="s">
        <v>15</v>
      </c>
      <c r="S129" s="90" t="s">
        <v>15</v>
      </c>
      <c r="T129" s="115" t="str">
        <f aca="false">IF($C$4="High Inventory",IF(AND($O129&gt;=Summary!$C$149,$P129&gt;=0%),"X"," "),IF(AND($O129&lt;=-Summary!$C$149,$P129&lt;=0%),"X"," "))</f>
        <v> </v>
      </c>
      <c r="U129" s="116" t="str">
        <f aca="false">IF($C$4="High Inventory",IF(AND($O129&gt;=0,$P129&gt;=Summary!$C$150),"X"," "),IF(AND($O129&lt;=0,$P129&lt;=-Summary!$C$150),"X"," "))</f>
        <v> </v>
      </c>
      <c r="V129" s="0" t="str">
        <f aca="false">IF(S129="X",L129-I129," ")</f>
        <v> </v>
      </c>
    </row>
    <row r="130" customFormat="false" ht="17" hidden="false" customHeight="false" outlineLevel="0" collapsed="false">
      <c r="A130" s="47"/>
      <c r="B130" s="47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124"/>
      <c r="Q130" s="129"/>
      <c r="R130" s="126"/>
      <c r="S130" s="126"/>
      <c r="T130" s="126"/>
      <c r="U130" s="126"/>
    </row>
    <row r="131" customFormat="false" ht="17" hidden="false" customHeight="false" outlineLevel="0" collapsed="false">
      <c r="A131" s="97" t="s">
        <v>18</v>
      </c>
      <c r="B131" s="97"/>
      <c r="C131" s="17"/>
      <c r="D131" s="17"/>
      <c r="E131" s="17" t="n">
        <f aca="false">SUM(E10:E130)</f>
        <v>67510</v>
      </c>
      <c r="F131" s="17"/>
      <c r="G131" s="17"/>
      <c r="H131" s="17" t="n">
        <f aca="false">SUM(H10:H130)</f>
        <v>-103924</v>
      </c>
      <c r="I131" s="17"/>
      <c r="J131" s="17"/>
      <c r="K131" s="17" t="n">
        <f aca="false">SUM(K10:K130)</f>
        <v>-71160</v>
      </c>
      <c r="L131" s="17"/>
      <c r="M131" s="17" t="n">
        <f aca="false">SUM(M10:M130)</f>
        <v>1916004</v>
      </c>
      <c r="N131" s="17" t="n">
        <f aca="false">SUM(N10:N130)</f>
        <v>-61460</v>
      </c>
      <c r="O131" s="17"/>
      <c r="P131" s="98"/>
      <c r="Q131" s="97" t="n">
        <f aca="false">COUNTIF(Q10:Q130,"X")</f>
        <v>0</v>
      </c>
      <c r="R131" s="97" t="n">
        <f aca="false">COUNTIF(R10:R130,"X")</f>
        <v>7</v>
      </c>
      <c r="S131" s="97" t="n">
        <f aca="false">COUNTIF(S10:S130,"X")</f>
        <v>0</v>
      </c>
    </row>
    <row r="132" customFormat="false" ht="17" hidden="false" customHeight="false" outlineLevel="0" collapsed="false">
      <c r="N132" s="100" t="n">
        <f aca="false">N131/M131</f>
        <v>-0.0320771772919054</v>
      </c>
      <c r="P132" s="101"/>
      <c r="R132" s="97" t="str">
        <f aca="false">IF(AND(O132&gt;=5000,P132&gt;=10%),"X"," ")</f>
        <v> </v>
      </c>
    </row>
    <row r="133" customFormat="false" ht="17" hidden="false" customHeight="false" outlineLevel="0" collapsed="false"/>
    <row r="134" customFormat="false" ht="17" hidden="false" customHeight="false" outlineLevel="0" collapsed="false"/>
    <row r="135" customFormat="false" ht="17" hidden="false" customHeight="false" outlineLevel="0" collapsed="false"/>
    <row r="136" customFormat="false" ht="17" hidden="false" customHeight="false" outlineLevel="0" collapsed="false"/>
    <row r="137" customFormat="false" ht="17" hidden="false" customHeight="false" outlineLevel="0" collapsed="false"/>
    <row r="138" customFormat="false" ht="17" hidden="false" customHeight="false" outlineLevel="0" collapsed="false"/>
    <row r="147" customFormat="false" ht="17" hidden="false" customHeight="false" outlineLevel="0" collapsed="false"/>
    <row r="148" customFormat="false" ht="17" hidden="false" customHeight="false" outlineLevel="0" collapsed="false"/>
    <row r="149" customFormat="false" ht="17" hidden="false" customHeight="false" outlineLevel="0" collapsed="false"/>
    <row r="150" customFormat="false" ht="17" hidden="false" customHeight="false" outlineLevel="0" collapsed="false"/>
    <row r="151" customFormat="false" ht="17" hidden="false" customHeight="false" outlineLevel="0" collapsed="false"/>
    <row r="152" customFormat="false" ht="17" hidden="false" customHeight="false" outlineLevel="0" collapsed="false"/>
    <row r="153" customFormat="false" ht="17" hidden="false" customHeight="false" outlineLevel="0" collapsed="false"/>
  </sheetData>
  <mergeCells count="2">
    <mergeCell ref="C3:D3"/>
    <mergeCell ref="R6:S6"/>
  </mergeCells>
  <printOptions headings="false" gridLines="false" gridLinesSet="true" horizontalCentered="false" verticalCentered="false"/>
  <pageMargins left="0.25" right="0.25" top="0.619444444444445" bottom="0.984027777777778" header="0.459722222222222" footer="0.5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&amp;RFor Settlement Purposes:  Subject to CPUC Rule 51</oddHeader>
    <oddFooter>&amp;L1. CTARGAS is a Core Procurement Group; NBAA is  group of noncore enduse customers; NGSA is an individual customer.
2. "Significant Contributor" has 3-Day-Prior imbalance greater than 5000 Dth and 10%. (Section B.3.b.)&amp;R&amp;P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