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RW" sheetId="1" state="visible" r:id="rId3"/>
    <sheet name="Owens" sheetId="2" state="visible" r:id="rId4"/>
    <sheet name="Excelsior Schedule" sheetId="3" state="visible" r:id="rId5"/>
    <sheet name="intexp" sheetId="4" state="visible" r:id="rId6"/>
  </sheets>
  <externalReferences>
    <externalReference r:id="rId7"/>
  </externalReferenc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<sst xmlns="http://schemas.openxmlformats.org/spreadsheetml/2006/main" count="232" uniqueCount="135">
  <si>
    <t xml:space="preserve">TRW - Spacepark &amp; Sunnyvale - Total</t>
  </si>
  <si>
    <t xml:space="preserve">Anticipated CTC Discount</t>
  </si>
  <si>
    <t xml:space="preserve">I-6 Credit Reimbursement, per kwh</t>
  </si>
  <si>
    <t xml:space="preserve">Leveled CTC Discount</t>
  </si>
  <si>
    <t xml:space="preserve">I-6 Credit, per kwh</t>
  </si>
  <si>
    <t xml:space="preserve">Discount Rate</t>
  </si>
  <si>
    <t xml:space="preserve">Mid Rate</t>
  </si>
  <si>
    <t xml:space="preserve">(TRW)</t>
  </si>
  <si>
    <t xml:space="preserve">Anticipated</t>
  </si>
  <si>
    <t xml:space="preserve">(EES)</t>
  </si>
  <si>
    <t xml:space="preserve">CTC Reduction</t>
  </si>
  <si>
    <t xml:space="preserve">Leveled</t>
  </si>
  <si>
    <t xml:space="preserve">Levelized Cumulative</t>
  </si>
  <si>
    <t xml:space="preserve">I-6 Credit </t>
  </si>
  <si>
    <t xml:space="preserve">Period </t>
  </si>
  <si>
    <t xml:space="preserve">Levelized Running</t>
  </si>
  <si>
    <t xml:space="preserve">Service</t>
  </si>
  <si>
    <t xml:space="preserve">I-6</t>
  </si>
  <si>
    <t xml:space="preserve">I-6 Credit</t>
  </si>
  <si>
    <t xml:space="preserve">Balance w/ Interest</t>
  </si>
  <si>
    <t xml:space="preserve">Reimbursement</t>
  </si>
  <si>
    <t xml:space="preserve">Discounting</t>
  </si>
  <si>
    <t xml:space="preserve">Balance No Interest</t>
  </si>
  <si>
    <t xml:space="preserve">Month</t>
  </si>
  <si>
    <t xml:space="preserve">kWh Forecast</t>
  </si>
  <si>
    <t xml:space="preserve">%</t>
  </si>
  <si>
    <t xml:space="preserve">kWh</t>
  </si>
  <si>
    <t xml:space="preserve">$</t>
  </si>
  <si>
    <t xml:space="preserve">EES</t>
  </si>
  <si>
    <t xml:space="preserve">Cash </t>
  </si>
  <si>
    <t xml:space="preserve">Cash</t>
  </si>
  <si>
    <t xml:space="preserve">Net</t>
  </si>
  <si>
    <t xml:space="preserve">Outflow</t>
  </si>
  <si>
    <t xml:space="preserve">Inflow</t>
  </si>
  <si>
    <t xml:space="preserve">Beg Bal.</t>
  </si>
  <si>
    <t xml:space="preserve">Princ Add</t>
  </si>
  <si>
    <t xml:space="preserve">Interest</t>
  </si>
  <si>
    <t xml:space="preserve">End Bal.</t>
  </si>
  <si>
    <t xml:space="preserve">Owens &amp; EESO Schedule #1 Payment</t>
  </si>
  <si>
    <t xml:space="preserve">OS Balance</t>
  </si>
  <si>
    <t xml:space="preserve">Principal Pymnt</t>
  </si>
  <si>
    <t xml:space="preserve">Interest Pymnt</t>
  </si>
  <si>
    <t xml:space="preserve">Basic Rent</t>
  </si>
  <si>
    <t xml:space="preserve">3 Months LIBOR</t>
  </si>
  <si>
    <t xml:space="preserve">Credit Facility Spread</t>
  </si>
  <si>
    <t xml:space="preserve">Premium</t>
  </si>
  <si>
    <t xml:space="preserve">Funding Rate</t>
  </si>
  <si>
    <t xml:space="preserve">Equity Funding Rate</t>
  </si>
  <si>
    <t xml:space="preserve">From </t>
  </si>
  <si>
    <t xml:space="preserve">To</t>
  </si>
  <si>
    <t xml:space="preserve">**</t>
  </si>
  <si>
    <t xml:space="preserve">Basic</t>
  </si>
  <si>
    <t xml:space="preserve">Term</t>
  </si>
  <si>
    <t xml:space="preserve">Renewal </t>
  </si>
  <si>
    <t xml:space="preserve">Term #1</t>
  </si>
  <si>
    <t xml:space="preserve">Term #2</t>
  </si>
  <si>
    <t xml:space="preserve">**Additional principal payment of $372,285.00 was made with the 3/31/00 payment.</t>
  </si>
  <si>
    <t xml:space="preserve">Adjusted Beginning Balance </t>
  </si>
  <si>
    <t xml:space="preserve">Excelsior Capital Project Payment Schedule</t>
  </si>
  <si>
    <t xml:space="preserve">In June 1999, EES began building a project for Excelsior, they projected the project would cost $1.1mm</t>
  </si>
  <si>
    <t xml:space="preserve">and they charged Excelsior $1.475 for the project plus interest billed to the customer over 10 years at</t>
  </si>
  <si>
    <t xml:space="preserve"> $19, 675.08 per month.  This schedule calculates the interest and principal repayment over the life of the contract.</t>
  </si>
  <si>
    <t xml:space="preserve">Date</t>
  </si>
  <si>
    <t xml:space="preserve">Payment</t>
  </si>
  <si>
    <t xml:space="preserve">sPrincipalpaid</t>
  </si>
  <si>
    <t xml:space="preserve">sIDRpaid</t>
  </si>
  <si>
    <t xml:space="preserve">Balance on BS</t>
  </si>
  <si>
    <t xml:space="preserve">Initial Projected Cost of Project</t>
  </si>
  <si>
    <t xml:space="preserve">Revised Interest Rate</t>
  </si>
  <si>
    <t xml:space="preserve">Original Schedule</t>
  </si>
  <si>
    <t xml:space="preserve"> based on $18,287.89 payment</t>
  </si>
  <si>
    <t xml:space="preserve">At 3/31/01, the remaining </t>
  </si>
  <si>
    <t xml:space="preserve">principal balance was $1,222,400.54</t>
  </si>
  <si>
    <t xml:space="preserve">Revised Schedule based on $19,675.08 payment</t>
  </si>
  <si>
    <t xml:space="preserve">Per G/L</t>
  </si>
  <si>
    <t xml:space="preserve">Per Amort Schedule</t>
  </si>
  <si>
    <t xml:space="preserve">Difference</t>
  </si>
  <si>
    <t xml:space="preserve">Order no.</t>
  </si>
  <si>
    <t xml:space="preserve">Doc.no.</t>
  </si>
  <si>
    <t xml:space="preserve">DT</t>
  </si>
  <si>
    <t xml:space="preserve"> Doc Date</t>
  </si>
  <si>
    <t xml:space="preserve">PK</t>
  </si>
  <si>
    <t xml:space="preserve">Curr.</t>
  </si>
  <si>
    <t xml:space="preserve">  Amount</t>
  </si>
  <si>
    <t xml:space="preserve">   Text</t>
  </si>
  <si>
    <t xml:space="preserve">Amount</t>
  </si>
  <si>
    <t xml:space="preserve">GL vs Sched</t>
  </si>
  <si>
    <t xml:space="preserve">SA</t>
  </si>
  <si>
    <t xml:space="preserve">USD</t>
  </si>
  <si>
    <t xml:space="preserve">Excelsior repayment interest 01/01</t>
  </si>
  <si>
    <t xml:space="preserve">None</t>
  </si>
  <si>
    <t xml:space="preserve">Excelsior 4/01 capital reclass to interest/Capital</t>
  </si>
  <si>
    <t xml:space="preserve">Excelsior 05/01 Promo Payment</t>
  </si>
  <si>
    <t xml:space="preserve">Excelsior 06/01 Promo Payment</t>
  </si>
  <si>
    <t xml:space="preserve">Excelsior 07/01 Promo Payment</t>
  </si>
  <si>
    <t xml:space="preserve">Recls Interest for OA</t>
  </si>
  <si>
    <t xml:space="preserve">Reclass Mgmt fee and Interest</t>
  </si>
  <si>
    <t xml:space="preserve">Interest Revenue</t>
  </si>
  <si>
    <t xml:space="preserve">Revised TRW Dec 2000</t>
  </si>
  <si>
    <t xml:space="preserve">AB</t>
  </si>
  <si>
    <t xml:space="preserve">TRW December 2000</t>
  </si>
  <si>
    <t xml:space="preserve">TRW Jan 2001</t>
  </si>
  <si>
    <t xml:space="preserve">TRW Feb 2001</t>
  </si>
  <si>
    <t xml:space="preserve">TRW Interest 03/2001</t>
  </si>
  <si>
    <t xml:space="preserve">TRW interest  04/2001</t>
  </si>
  <si>
    <t xml:space="preserve">TRW True-Up</t>
  </si>
  <si>
    <t xml:space="preserve">TRW April 2001</t>
  </si>
  <si>
    <t xml:space="preserve">TRW 06/2001</t>
  </si>
  <si>
    <t xml:space="preserve">Quebecor Promo Payment $5MM Interest</t>
  </si>
  <si>
    <t xml:space="preserve">Quebecor Promo Payment $1.65MM Interest</t>
  </si>
  <si>
    <t xml:space="preserve">Quebecor 02/01 Interest</t>
  </si>
  <si>
    <t xml:space="preserve">Quebecor 3/01 promo $5</t>
  </si>
  <si>
    <t xml:space="preserve">Quebecor 3/01 $1.65MM Interest</t>
  </si>
  <si>
    <t xml:space="preserve">Quebecor 01/01 r/c amortizations</t>
  </si>
  <si>
    <t xml:space="preserve">Quebecor 02/01 r/c amortizations</t>
  </si>
  <si>
    <t xml:space="preserve">Quebecor 03/01 r/c amortizations</t>
  </si>
  <si>
    <t xml:space="preserve">Reclassed to Dfd Dr Etc</t>
  </si>
  <si>
    <t xml:space="preserve">Owens EESO Qrtly Lease Pymt 1/01/01-3/31/01</t>
  </si>
  <si>
    <t xml:space="preserve">Owens EESO Qrtly Lease Pymt 4/01/01-6/30/01</t>
  </si>
  <si>
    <t xml:space="preserve">15a Capital Interest 1st qtr to 20R</t>
  </si>
  <si>
    <t xml:space="preserve">15A CAPITAL INTEREST 1ST QTR TO 20R</t>
  </si>
  <si>
    <t xml:space="preserve">Unknown</t>
  </si>
  <si>
    <t xml:space="preserve">Check deposit 02/01/01</t>
  </si>
  <si>
    <t xml:space="preserve">Researching Who booked &amp; What Company</t>
  </si>
  <si>
    <t xml:space="preserve">Check deposit 01/22/01</t>
  </si>
  <si>
    <t xml:space="preserve">6/30/01 Interest Revenue Summary </t>
  </si>
  <si>
    <t xml:space="preserve">Excelsior</t>
  </si>
  <si>
    <t xml:space="preserve">TRW</t>
  </si>
  <si>
    <t xml:space="preserve">*</t>
  </si>
  <si>
    <t xml:space="preserve">*It appears as though there is a $8,815 difference between the amortization schedule</t>
  </si>
  <si>
    <t xml:space="preserve">Owens Corning</t>
  </si>
  <si>
    <t xml:space="preserve">and what has been booked.  We are researching and will true up in Q3</t>
  </si>
  <si>
    <t xml:space="preserve">Misc. Check Deposits</t>
  </si>
  <si>
    <t xml:space="preserve">** We are researching</t>
  </si>
  <si>
    <t xml:space="preserve">Total Account Balance</t>
  </si>
</sst>
</file>

<file path=xl/styles.xml><?xml version="1.0" encoding="utf-8"?>
<styleSheet xmlns="http://schemas.openxmlformats.org/spreadsheetml/2006/main">
  <numFmts count="18">
    <numFmt numFmtId="164" formatCode="General"/>
    <numFmt numFmtId="165" formatCode="[$-409]#,##0_);\(#,##0\)"/>
    <numFmt numFmtId="166" formatCode="#,##0.00000_);\(#,##0.00000\)"/>
    <numFmt numFmtId="167" formatCode="0%"/>
    <numFmt numFmtId="168" formatCode="0.00%"/>
    <numFmt numFmtId="169" formatCode="[$-409]mmm\-yy"/>
    <numFmt numFmtId="170" formatCode="[$-409]#,##0.00_);\(#,##0.00\)"/>
    <numFmt numFmtId="171" formatCode="_(\$* #,##0.00_);_(\$* \(#,##0.00\);_(\$* \-??_);_(@_)"/>
    <numFmt numFmtId="172" formatCode="_(\$* #,##0_);_(\$* \(#,##0\);_(\$* \-??_);_(@_)"/>
    <numFmt numFmtId="173" formatCode="#,##0.0000000_);\(#,##0.0000000\)"/>
    <numFmt numFmtId="174" formatCode="[$-409]m/d/yyyy"/>
    <numFmt numFmtId="175" formatCode="0.000%"/>
    <numFmt numFmtId="176" formatCode="_(* #,##0.00_);_(* \(#,##0.00\);_(* \-??_);_(@_)"/>
    <numFmt numFmtId="177" formatCode="_(* #,##0_);_(* \(#,##0\);_(* \-??_);_(@_)"/>
    <numFmt numFmtId="178" formatCode="\$#,##0.00;&quot;($&quot;#,##0.00\)"/>
    <numFmt numFmtId="179" formatCode="dd\-mmm\-yy"/>
    <numFmt numFmtId="180" formatCode="#,##0.00"/>
    <numFmt numFmtId="181" formatCode="0.0000%"/>
  </numFmts>
  <fonts count="15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sz val="10"/>
      <name val="Arial"/>
      <family val="0"/>
    </font>
    <font>
      <sz val="10"/>
      <color rgb="FF0000FF"/>
      <name val="Arial"/>
      <family val="0"/>
    </font>
    <font>
      <b val="true"/>
      <sz val="10"/>
      <name val="Arial"/>
      <family val="2"/>
    </font>
    <font>
      <sz val="10"/>
      <color rgb="FFFFFFFF"/>
      <name val="Arial"/>
      <family val="2"/>
    </font>
    <font>
      <b val="true"/>
      <sz val="12"/>
      <name val="Arial"/>
      <family val="2"/>
    </font>
    <font>
      <b val="true"/>
      <u val="single"/>
      <sz val="10"/>
      <name val="Arial"/>
      <family val="2"/>
    </font>
    <font>
      <i val="true"/>
      <sz val="10"/>
      <name val="Arial"/>
      <family val="2"/>
    </font>
    <font>
      <b val="true"/>
      <i val="true"/>
      <sz val="10"/>
      <name val="Arial"/>
      <family val="2"/>
    </font>
    <font>
      <sz val="10"/>
      <color rgb="FF000000"/>
      <name val="Arial"/>
      <family val="0"/>
    </font>
    <font>
      <b val="true"/>
      <i val="true"/>
      <u val="single"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</fills>
  <borders count="20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/>
      <bottom style="double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1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67" fontId="0" fillId="0" borderId="0" applyFont="true" applyBorder="false" applyAlignment="false" applyProtection="false"/>
  </cellStyleXfs>
  <cellXfs count="12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6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0" borderId="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4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4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2" fontId="4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4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2" borderId="0" xfId="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75" fontId="0" fillId="2" borderId="0" xfId="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0" fillId="3" borderId="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3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75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68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0" fillId="0" borderId="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0" fillId="3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0" fillId="3" borderId="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3" borderId="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3" borderId="3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5" fontId="0" fillId="3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4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13" fillId="0" borderId="11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79" fontId="13" fillId="0" borderId="11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8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14" fillId="0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4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4" fillId="0" borderId="6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7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1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9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7" fillId="0" borderId="1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4" fillId="0" borderId="1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externalLink" Target="externalLinks/externalLink1.xml"/><Relationship Id="rId8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603360</xdr:colOff>
      <xdr:row>6</xdr:row>
      <xdr:rowOff>9360</xdr:rowOff>
    </xdr:from>
    <xdr:to>
      <xdr:col>0</xdr:col>
      <xdr:colOff>735480</xdr:colOff>
      <xdr:row>18</xdr:row>
      <xdr:rowOff>124200</xdr:rowOff>
    </xdr:to>
    <xdr:sp>
      <xdr:nvSpPr>
        <xdr:cNvPr id="0" name="AutoShape 1"/>
        <xdr:cNvSpPr/>
      </xdr:nvSpPr>
      <xdr:spPr>
        <a:xfrm>
          <a:off x="603360" y="981000"/>
          <a:ext cx="132120" cy="2057760"/>
        </a:xfrm>
        <a:custGeom>
          <a:avLst/>
          <a:gdLst>
            <a:gd name="textAreaLeft" fmla="*/ 84600 w 132120"/>
            <a:gd name="textAreaRight" fmla="*/ 132480 w 132120"/>
            <a:gd name="textAreaTop" fmla="*/ 53640 h 2057760"/>
            <a:gd name="textAreaBottom" fmla="*/ 2004120 h 2057760"/>
            <a:gd name="GluePoint1X" fmla="*/ 21600 w 21600"/>
            <a:gd name="GluePoint1Y" fmla="*/ 0 h 21600"/>
            <a:gd name="GluePoint2X" fmla="*/ 0 w 21600"/>
            <a:gd name="GluePoint2Y" fmla="*/ 10800 h 21600"/>
            <a:gd name="GluePoint3X" fmla="*/ 21600 w 21600"/>
            <a:gd name="GluePoint3Y" fmla="*/ 21600 h 21600"/>
          </a:gdLst>
          <a:ahLst/>
          <a:cxnLst>
            <a:cxn ang="0">
              <a:pos x="GluePoint1X" y="GluePoint1Y"/>
            </a:cxn>
            <a:cxn ang="0">
              <a:pos x="GluePoint2X" y="GluePoint2Y"/>
            </a:cxn>
            <a:cxn ang="0">
              <a:pos x="GluePoint3X" y="GluePoint3Y"/>
            </a:cxn>
          </a:cxnLst>
          <a:rect l="textAreaLeft" t="textAreaTop" r="textAreaRight" b="textAreaBottom"/>
          <a:pathLst>
            <a:path w="21600" h="21600">
              <a:moveTo>
                <a:pt x="21600" y="0"/>
              </a:moveTo>
              <a:cubicBezTo>
                <a:pt x="16200" y="0"/>
                <a:pt x="10800" y="900"/>
                <a:pt x="10800" y="1800"/>
              </a:cubicBezTo>
              <a:lnTo>
                <a:pt x="10800" y="9000"/>
              </a:lnTo>
              <a:cubicBezTo>
                <a:pt x="10800" y="9900"/>
                <a:pt x="5400" y="10800"/>
                <a:pt x="0" y="10800"/>
              </a:cubicBezTo>
              <a:cubicBezTo>
                <a:pt x="5400" y="10800"/>
                <a:pt x="10800" y="11700"/>
                <a:pt x="10800" y="12600"/>
              </a:cubicBezTo>
              <a:lnTo>
                <a:pt x="10800" y="19800"/>
              </a:lnTo>
              <a:cubicBezTo>
                <a:pt x="10800" y="20700"/>
                <a:pt x="16200" y="21600"/>
                <a:pt x="21600" y="21600"/>
              </a:cubicBezTo>
            </a:path>
          </a:pathLst>
        </a:custGeom>
        <a:noFill/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613800</xdr:colOff>
      <xdr:row>19</xdr:row>
      <xdr:rowOff>28440</xdr:rowOff>
    </xdr:from>
    <xdr:to>
      <xdr:col>0</xdr:col>
      <xdr:colOff>695160</xdr:colOff>
      <xdr:row>22</xdr:row>
      <xdr:rowOff>142920</xdr:rowOff>
    </xdr:to>
    <xdr:sp>
      <xdr:nvSpPr>
        <xdr:cNvPr id="1" name="AutoShape 2"/>
        <xdr:cNvSpPr/>
      </xdr:nvSpPr>
      <xdr:spPr>
        <a:xfrm>
          <a:off x="613800" y="3105000"/>
          <a:ext cx="81360" cy="600120"/>
        </a:xfrm>
        <a:custGeom>
          <a:avLst/>
          <a:gdLst>
            <a:gd name="textAreaLeft" fmla="*/ 52200 w 81360"/>
            <a:gd name="textAreaRight" fmla="*/ 81720 w 81360"/>
            <a:gd name="textAreaTop" fmla="*/ 15480 h 600120"/>
            <a:gd name="textAreaBottom" fmla="*/ 584640 h 600120"/>
            <a:gd name="GluePoint1X" fmla="*/ 21600 w 21600"/>
            <a:gd name="GluePoint1Y" fmla="*/ 0 h 21600"/>
            <a:gd name="GluePoint2X" fmla="*/ 0 w 21600"/>
            <a:gd name="GluePoint2Y" fmla="*/ 10800 h 21600"/>
            <a:gd name="GluePoint3X" fmla="*/ 21600 w 21600"/>
            <a:gd name="GluePoint3Y" fmla="*/ 21600 h 21600"/>
          </a:gdLst>
          <a:ahLst/>
          <a:cxnLst>
            <a:cxn ang="0">
              <a:pos x="GluePoint1X" y="GluePoint1Y"/>
            </a:cxn>
            <a:cxn ang="0">
              <a:pos x="GluePoint2X" y="GluePoint2Y"/>
            </a:cxn>
            <a:cxn ang="0">
              <a:pos x="GluePoint3X" y="GluePoint3Y"/>
            </a:cxn>
          </a:cxnLst>
          <a:rect l="textAreaLeft" t="textAreaTop" r="textAreaRight" b="textAreaBottom"/>
          <a:pathLst>
            <a:path w="21600" h="21600">
              <a:moveTo>
                <a:pt x="21600" y="0"/>
              </a:moveTo>
              <a:cubicBezTo>
                <a:pt x="16200" y="0"/>
                <a:pt x="10800" y="900"/>
                <a:pt x="10800" y="1800"/>
              </a:cubicBezTo>
              <a:lnTo>
                <a:pt x="10800" y="9000"/>
              </a:lnTo>
              <a:cubicBezTo>
                <a:pt x="10800" y="9900"/>
                <a:pt x="5400" y="10800"/>
                <a:pt x="0" y="10800"/>
              </a:cubicBezTo>
              <a:cubicBezTo>
                <a:pt x="5400" y="10800"/>
                <a:pt x="10800" y="11700"/>
                <a:pt x="10800" y="12600"/>
              </a:cubicBezTo>
              <a:lnTo>
                <a:pt x="10800" y="19800"/>
              </a:lnTo>
              <a:cubicBezTo>
                <a:pt x="10800" y="20700"/>
                <a:pt x="16200" y="21600"/>
                <a:pt x="21600" y="21600"/>
              </a:cubicBezTo>
            </a:path>
          </a:pathLst>
        </a:custGeom>
        <a:noFill/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613800</xdr:colOff>
      <xdr:row>23</xdr:row>
      <xdr:rowOff>28440</xdr:rowOff>
    </xdr:from>
    <xdr:to>
      <xdr:col>0</xdr:col>
      <xdr:colOff>695160</xdr:colOff>
      <xdr:row>26</xdr:row>
      <xdr:rowOff>142920</xdr:rowOff>
    </xdr:to>
    <xdr:sp>
      <xdr:nvSpPr>
        <xdr:cNvPr id="2" name="AutoShape 3"/>
        <xdr:cNvSpPr/>
      </xdr:nvSpPr>
      <xdr:spPr>
        <a:xfrm>
          <a:off x="613800" y="3752640"/>
          <a:ext cx="81360" cy="600480"/>
        </a:xfrm>
        <a:custGeom>
          <a:avLst/>
          <a:gdLst>
            <a:gd name="textAreaLeft" fmla="*/ 52200 w 81360"/>
            <a:gd name="textAreaRight" fmla="*/ 81720 w 81360"/>
            <a:gd name="textAreaTop" fmla="*/ 15480 h 600480"/>
            <a:gd name="textAreaBottom" fmla="*/ 585000 h 600480"/>
            <a:gd name="GluePoint1X" fmla="*/ 21600 w 21600"/>
            <a:gd name="GluePoint1Y" fmla="*/ 0 h 21600"/>
            <a:gd name="GluePoint2X" fmla="*/ 0 w 21600"/>
            <a:gd name="GluePoint2Y" fmla="*/ 10800 h 21600"/>
            <a:gd name="GluePoint3X" fmla="*/ 21600 w 21600"/>
            <a:gd name="GluePoint3Y" fmla="*/ 21600 h 21600"/>
          </a:gdLst>
          <a:ahLst/>
          <a:cxnLst>
            <a:cxn ang="0">
              <a:pos x="GluePoint1X" y="GluePoint1Y"/>
            </a:cxn>
            <a:cxn ang="0">
              <a:pos x="GluePoint2X" y="GluePoint2Y"/>
            </a:cxn>
            <a:cxn ang="0">
              <a:pos x="GluePoint3X" y="GluePoint3Y"/>
            </a:cxn>
          </a:cxnLst>
          <a:rect l="textAreaLeft" t="textAreaTop" r="textAreaRight" b="textAreaBottom"/>
          <a:pathLst>
            <a:path w="21600" h="21600">
              <a:moveTo>
                <a:pt x="21600" y="0"/>
              </a:moveTo>
              <a:cubicBezTo>
                <a:pt x="16200" y="0"/>
                <a:pt x="10800" y="900"/>
                <a:pt x="10800" y="1800"/>
              </a:cubicBezTo>
              <a:lnTo>
                <a:pt x="10800" y="9000"/>
              </a:lnTo>
              <a:cubicBezTo>
                <a:pt x="10800" y="9900"/>
                <a:pt x="5400" y="10800"/>
                <a:pt x="0" y="10800"/>
              </a:cubicBezTo>
              <a:cubicBezTo>
                <a:pt x="5400" y="10800"/>
                <a:pt x="10800" y="11700"/>
                <a:pt x="10800" y="12600"/>
              </a:cubicBezTo>
              <a:lnTo>
                <a:pt x="10800" y="19800"/>
              </a:lnTo>
              <a:cubicBezTo>
                <a:pt x="10800" y="20700"/>
                <a:pt x="16200" y="21600"/>
                <a:pt x="21600" y="21600"/>
              </a:cubicBezTo>
            </a:path>
          </a:pathLst>
        </a:custGeom>
        <a:noFill/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4</xdr:col>
      <xdr:colOff>955440</xdr:colOff>
      <xdr:row>28</xdr:row>
      <xdr:rowOff>47520</xdr:rowOff>
    </xdr:from>
    <xdr:to>
      <xdr:col>6</xdr:col>
      <xdr:colOff>30600</xdr:colOff>
      <xdr:row>126</xdr:row>
      <xdr:rowOff>9360</xdr:rowOff>
    </xdr:to>
    <xdr:sp>
      <xdr:nvSpPr>
        <xdr:cNvPr id="3" name="AutoShape 1"/>
        <xdr:cNvSpPr/>
      </xdr:nvSpPr>
      <xdr:spPr>
        <a:xfrm>
          <a:off x="4899960" y="4809960"/>
          <a:ext cx="679320" cy="16764120"/>
        </a:xfrm>
        <a:custGeom>
          <a:avLst/>
          <a:gdLst>
            <a:gd name="textAreaLeft" fmla="*/ 0 w 679320"/>
            <a:gd name="textAreaRight" fmla="*/ 245160 w 679320"/>
            <a:gd name="textAreaTop" fmla="*/ 437040 h 16764120"/>
            <a:gd name="textAreaBottom" fmla="*/ 16327080 h 16764120"/>
            <a:gd name="GluePoint1X" fmla="*/ 0 w 21600"/>
            <a:gd name="GluePoint1Y" fmla="*/ 0 h 21600"/>
            <a:gd name="GluePoint2X" fmla="*/ 0 w 21600"/>
            <a:gd name="GluePoint2Y" fmla="*/ 21600 h 21600"/>
            <a:gd name="GluePoint3X" fmla="*/ 21600 w 21600"/>
            <a:gd name="GluePoint3Y" fmla="*/ 10800 h 21600"/>
          </a:gdLst>
          <a:ahLst/>
          <a:cxnLst>
            <a:cxn ang="0">
              <a:pos x="GluePoint1X" y="GluePoint1Y"/>
            </a:cxn>
            <a:cxn ang="0">
              <a:pos x="GluePoint2X" y="GluePoint2Y"/>
            </a:cxn>
            <a:cxn ang="0">
              <a:pos x="GluePoint3X" y="GluePoint3Y"/>
            </a:cxn>
          </a:cxnLst>
          <a:rect l="textAreaLeft" t="textAreaTop" r="textAreaRight" b="textAreaBottom"/>
          <a:pathLst>
            <a:path w="21600" h="21600">
              <a:moveTo>
                <a:pt x="0" y="0"/>
              </a:moveTo>
              <a:cubicBezTo>
                <a:pt x="5400" y="0"/>
                <a:pt x="10800" y="900"/>
                <a:pt x="10800" y="1800"/>
              </a:cubicBezTo>
              <a:lnTo>
                <a:pt x="10800" y="9000"/>
              </a:lnTo>
              <a:cubicBezTo>
                <a:pt x="10800" y="9900"/>
                <a:pt x="16200" y="10800"/>
                <a:pt x="21600" y="10800"/>
              </a:cubicBezTo>
              <a:cubicBezTo>
                <a:pt x="16200" y="10800"/>
                <a:pt x="10800" y="11700"/>
                <a:pt x="10800" y="12600"/>
              </a:cubicBezTo>
              <a:lnTo>
                <a:pt x="10800" y="19800"/>
              </a:lnTo>
              <a:cubicBezTo>
                <a:pt x="10800" y="20700"/>
                <a:pt x="5400" y="21600"/>
                <a:pt x="0" y="21600"/>
              </a:cubicBezTo>
            </a:path>
          </a:pathLst>
        </a:custGeom>
        <a:noFill/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20160</xdr:colOff>
      <xdr:row>6</xdr:row>
      <xdr:rowOff>18720</xdr:rowOff>
    </xdr:from>
    <xdr:to>
      <xdr:col>6</xdr:col>
      <xdr:colOff>20520</xdr:colOff>
      <xdr:row>25</xdr:row>
      <xdr:rowOff>142920</xdr:rowOff>
    </xdr:to>
    <xdr:sp>
      <xdr:nvSpPr>
        <xdr:cNvPr id="4" name="AutoShape 2"/>
        <xdr:cNvSpPr/>
      </xdr:nvSpPr>
      <xdr:spPr>
        <a:xfrm>
          <a:off x="4930560" y="1009440"/>
          <a:ext cx="638640" cy="3381480"/>
        </a:xfrm>
        <a:custGeom>
          <a:avLst/>
          <a:gdLst>
            <a:gd name="textAreaLeft" fmla="*/ 0 w 638640"/>
            <a:gd name="textAreaRight" fmla="*/ 230400 w 638640"/>
            <a:gd name="textAreaTop" fmla="*/ 87840 h 3381480"/>
            <a:gd name="textAreaBottom" fmla="*/ 3293640 h 3381480"/>
            <a:gd name="GluePoint1X" fmla="*/ 0 w 21600"/>
            <a:gd name="GluePoint1Y" fmla="*/ 0 h 21600"/>
            <a:gd name="GluePoint2X" fmla="*/ 0 w 21600"/>
            <a:gd name="GluePoint2Y" fmla="*/ 21600 h 21600"/>
            <a:gd name="GluePoint3X" fmla="*/ 21600 w 21600"/>
            <a:gd name="GluePoint3Y" fmla="*/ 10800 h 21600"/>
          </a:gdLst>
          <a:ahLst/>
          <a:cxnLst>
            <a:cxn ang="0">
              <a:pos x="GluePoint1X" y="GluePoint1Y"/>
            </a:cxn>
            <a:cxn ang="0">
              <a:pos x="GluePoint2X" y="GluePoint2Y"/>
            </a:cxn>
            <a:cxn ang="0">
              <a:pos x="GluePoint3X" y="GluePoint3Y"/>
            </a:cxn>
          </a:cxnLst>
          <a:rect l="textAreaLeft" t="textAreaTop" r="textAreaRight" b="textAreaBottom"/>
          <a:pathLst>
            <a:path w="21600" h="21600">
              <a:moveTo>
                <a:pt x="0" y="0"/>
              </a:moveTo>
              <a:cubicBezTo>
                <a:pt x="5400" y="0"/>
                <a:pt x="10800" y="900"/>
                <a:pt x="10800" y="1800"/>
              </a:cubicBezTo>
              <a:lnTo>
                <a:pt x="10800" y="9000"/>
              </a:lnTo>
              <a:cubicBezTo>
                <a:pt x="10800" y="9900"/>
                <a:pt x="16200" y="10800"/>
                <a:pt x="21600" y="10800"/>
              </a:cubicBezTo>
              <a:cubicBezTo>
                <a:pt x="16200" y="10800"/>
                <a:pt x="10800" y="11700"/>
                <a:pt x="10800" y="12600"/>
              </a:cubicBezTo>
              <a:lnTo>
                <a:pt x="10800" y="19800"/>
              </a:lnTo>
              <a:cubicBezTo>
                <a:pt x="10800" y="20700"/>
                <a:pt x="5400" y="21600"/>
                <a:pt x="0" y="21600"/>
              </a:cubicBezTo>
            </a:path>
          </a:pathLst>
        </a:custGeom>
        <a:noFill/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nsumer/Reportin/Deals/Deal%20Reporting/Capital%20Amortizations/Fixed%20Schedules/TRW%20Amortization%20Schedules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RW Total"/>
      <sheetName val="TRW Spacepark"/>
      <sheetName val="TRW Sunnyvale"/>
    </sheetNames>
    <sheetDataSet>
      <sheetData sheetId="0"/>
      <sheetData sheetId="1">
        <row r="20">
          <cell r="F20">
            <v>0</v>
          </cell>
          <cell r="G20">
            <v>1070784</v>
          </cell>
          <cell r="H20">
            <v>7511.13387192753</v>
          </cell>
          <cell r="I20">
            <v>1078295.13387193</v>
          </cell>
        </row>
        <row r="20">
          <cell r="K20">
            <v>0</v>
          </cell>
        </row>
        <row r="20">
          <cell r="R20">
            <v>-1070784</v>
          </cell>
          <cell r="S20">
            <v>0</v>
          </cell>
        </row>
        <row r="21">
          <cell r="F21">
            <v>1078295.13387193</v>
          </cell>
          <cell r="G21">
            <v>124800</v>
          </cell>
          <cell r="H21">
            <v>8439.24508694248</v>
          </cell>
          <cell r="I21">
            <v>1211534.37895887</v>
          </cell>
        </row>
        <row r="21">
          <cell r="K21">
            <v>0</v>
          </cell>
        </row>
        <row r="21">
          <cell r="R21">
            <v>-124800</v>
          </cell>
          <cell r="S21">
            <v>0</v>
          </cell>
        </row>
        <row r="22">
          <cell r="F22">
            <v>1211534.37895887</v>
          </cell>
          <cell r="G22">
            <v>127296</v>
          </cell>
          <cell r="H22">
            <v>9391.37511222015</v>
          </cell>
          <cell r="I22">
            <v>1348221.75407109</v>
          </cell>
        </row>
        <row r="22">
          <cell r="K22">
            <v>0</v>
          </cell>
        </row>
        <row r="22">
          <cell r="R22">
            <v>-127296</v>
          </cell>
          <cell r="S22">
            <v>0</v>
          </cell>
        </row>
        <row r="23">
          <cell r="F23">
            <v>1348221.75407109</v>
          </cell>
          <cell r="G23">
            <v>138944</v>
          </cell>
          <cell r="H23">
            <v>10431.8901557868</v>
          </cell>
          <cell r="I23">
            <v>1497597.64422688</v>
          </cell>
        </row>
        <row r="23">
          <cell r="K23">
            <v>0</v>
          </cell>
        </row>
        <row r="23">
          <cell r="R23">
            <v>-138944</v>
          </cell>
          <cell r="S23">
            <v>0</v>
          </cell>
        </row>
        <row r="24">
          <cell r="F24">
            <v>1497597.64422688</v>
          </cell>
          <cell r="G24">
            <v>126464</v>
          </cell>
          <cell r="H24">
            <v>11392.1616554327</v>
          </cell>
          <cell r="I24">
            <v>1635453.80588231</v>
          </cell>
        </row>
        <row r="24">
          <cell r="K24">
            <v>0</v>
          </cell>
        </row>
        <row r="24">
          <cell r="R24">
            <v>-126464</v>
          </cell>
          <cell r="S24">
            <v>0</v>
          </cell>
        </row>
        <row r="25">
          <cell r="F25">
            <v>1635453.80588231</v>
          </cell>
          <cell r="G25">
            <v>64064</v>
          </cell>
          <cell r="H25">
            <v>11921.4573225847</v>
          </cell>
          <cell r="I25">
            <v>1711439.26320489</v>
          </cell>
        </row>
        <row r="25">
          <cell r="K25">
            <v>0</v>
          </cell>
        </row>
        <row r="25">
          <cell r="R25">
            <v>-64064</v>
          </cell>
          <cell r="S25">
            <v>0</v>
          </cell>
        </row>
        <row r="26">
          <cell r="F26">
            <v>1711439.26320489</v>
          </cell>
          <cell r="G26">
            <v>67392</v>
          </cell>
          <cell r="H26">
            <v>12477.8104206842</v>
          </cell>
          <cell r="I26">
            <v>1791309.07362558</v>
          </cell>
        </row>
        <row r="26">
          <cell r="K26">
            <v>0</v>
          </cell>
        </row>
        <row r="26">
          <cell r="R26">
            <v>-67392</v>
          </cell>
          <cell r="S26">
            <v>0</v>
          </cell>
        </row>
        <row r="27">
          <cell r="F27">
            <v>1791309.07362558</v>
          </cell>
          <cell r="G27">
            <v>72800</v>
          </cell>
          <cell r="H27">
            <v>13076.0011392368</v>
          </cell>
          <cell r="I27">
            <v>1877185.07476482</v>
          </cell>
        </row>
        <row r="27">
          <cell r="K27">
            <v>0</v>
          </cell>
        </row>
        <row r="27">
          <cell r="R27">
            <v>-72800</v>
          </cell>
          <cell r="S27">
            <v>0</v>
          </cell>
        </row>
        <row r="28">
          <cell r="F28">
            <v>1877185.07476482</v>
          </cell>
          <cell r="G28">
            <v>64896</v>
          </cell>
          <cell r="H28">
            <v>13622.9444432261</v>
          </cell>
          <cell r="I28">
            <v>1955704.01920804</v>
          </cell>
        </row>
        <row r="28">
          <cell r="K28">
            <v>0</v>
          </cell>
        </row>
        <row r="28">
          <cell r="R28">
            <v>-64896</v>
          </cell>
          <cell r="S28">
            <v>0</v>
          </cell>
        </row>
        <row r="29">
          <cell r="F29">
            <v>1955704.01920804</v>
          </cell>
          <cell r="G29">
            <v>68640</v>
          </cell>
          <cell r="H29">
            <v>14199.9870479083</v>
          </cell>
          <cell r="I29">
            <v>2038544.00625595</v>
          </cell>
        </row>
        <row r="29">
          <cell r="K29">
            <v>0</v>
          </cell>
        </row>
        <row r="29">
          <cell r="R29">
            <v>-68640</v>
          </cell>
          <cell r="S29">
            <v>0</v>
          </cell>
        </row>
        <row r="30">
          <cell r="F30">
            <v>2038544.00625595</v>
          </cell>
          <cell r="G30">
            <v>68640</v>
          </cell>
          <cell r="H30">
            <v>14781.0773823414</v>
          </cell>
          <cell r="I30">
            <v>2121965.08363829</v>
          </cell>
        </row>
        <row r="30">
          <cell r="K30">
            <v>0</v>
          </cell>
        </row>
        <row r="30">
          <cell r="R30">
            <v>-68640</v>
          </cell>
          <cell r="S30">
            <v>0</v>
          </cell>
        </row>
        <row r="31">
          <cell r="F31">
            <v>2121965.08363829</v>
          </cell>
          <cell r="G31">
            <v>64480</v>
          </cell>
          <cell r="H31">
            <v>15337.0630555042</v>
          </cell>
          <cell r="I31">
            <v>2201782.1466938</v>
          </cell>
        </row>
        <row r="31">
          <cell r="K31">
            <v>0</v>
          </cell>
        </row>
        <row r="31">
          <cell r="R31">
            <v>-64480</v>
          </cell>
          <cell r="S31">
            <v>0</v>
          </cell>
        </row>
        <row r="32">
          <cell r="F32">
            <v>2201782.1466938</v>
          </cell>
          <cell r="G32">
            <v>64480</v>
          </cell>
          <cell r="H32">
            <v>15896.9487522217</v>
          </cell>
          <cell r="I32">
            <v>2282159.09544602</v>
          </cell>
        </row>
        <row r="32">
          <cell r="K32">
            <v>0</v>
          </cell>
        </row>
        <row r="32">
          <cell r="R32">
            <v>-64480</v>
          </cell>
          <cell r="S32">
            <v>0</v>
          </cell>
        </row>
        <row r="33">
          <cell r="F33">
            <v>2282159.09544602</v>
          </cell>
          <cell r="G33">
            <v>62400</v>
          </cell>
          <cell r="H33">
            <v>16446.1714375078</v>
          </cell>
          <cell r="I33">
            <v>2361005.26688353</v>
          </cell>
        </row>
        <row r="33">
          <cell r="K33">
            <v>0</v>
          </cell>
        </row>
        <row r="33">
          <cell r="R33">
            <v>-62400</v>
          </cell>
          <cell r="S33">
            <v>0</v>
          </cell>
        </row>
        <row r="34">
          <cell r="F34">
            <v>2361005.26688353</v>
          </cell>
          <cell r="G34">
            <v>63648</v>
          </cell>
          <cell r="H34">
            <v>17008.0009418973</v>
          </cell>
          <cell r="I34">
            <v>2441661.26782542</v>
          </cell>
        </row>
        <row r="34">
          <cell r="K34">
            <v>0</v>
          </cell>
        </row>
        <row r="34">
          <cell r="R34">
            <v>-63648</v>
          </cell>
          <cell r="S34">
            <v>0</v>
          </cell>
        </row>
        <row r="35">
          <cell r="F35">
            <v>2441661.26782542</v>
          </cell>
          <cell r="G35">
            <v>69472</v>
          </cell>
          <cell r="H35">
            <v>17614.6245600304</v>
          </cell>
          <cell r="I35">
            <v>2528747.89238545</v>
          </cell>
        </row>
        <row r="35">
          <cell r="K35">
            <v>0</v>
          </cell>
        </row>
        <row r="35">
          <cell r="R35">
            <v>-69472</v>
          </cell>
          <cell r="S35">
            <v>0</v>
          </cell>
        </row>
        <row r="36">
          <cell r="F36">
            <v>2528747.89238545</v>
          </cell>
          <cell r="G36">
            <v>63232</v>
          </cell>
          <cell r="H36">
            <v>18181.7322308247</v>
          </cell>
          <cell r="I36">
            <v>2610161.62461628</v>
          </cell>
        </row>
        <row r="36">
          <cell r="K36">
            <v>0</v>
          </cell>
        </row>
        <row r="36">
          <cell r="R36">
            <v>-63232</v>
          </cell>
          <cell r="S36">
            <v>0</v>
          </cell>
        </row>
        <row r="37">
          <cell r="F37">
            <v>2610161.62461628</v>
          </cell>
          <cell r="G37">
            <v>64064</v>
          </cell>
          <cell r="H37">
            <v>18758.6540985221</v>
          </cell>
          <cell r="I37">
            <v>2692984.2787148</v>
          </cell>
        </row>
        <row r="37">
          <cell r="K37">
            <v>0</v>
          </cell>
        </row>
        <row r="37">
          <cell r="R37">
            <v>-64064</v>
          </cell>
          <cell r="S37">
            <v>0</v>
          </cell>
        </row>
        <row r="38">
          <cell r="F38">
            <v>2692984.2787148</v>
          </cell>
          <cell r="G38">
            <v>67392</v>
          </cell>
          <cell r="H38">
            <v>19362.9674764658</v>
          </cell>
          <cell r="I38">
            <v>2779739.24619127</v>
          </cell>
        </row>
        <row r="38">
          <cell r="K38">
            <v>0</v>
          </cell>
        </row>
        <row r="38">
          <cell r="R38">
            <v>-67392</v>
          </cell>
          <cell r="S38">
            <v>0</v>
          </cell>
        </row>
        <row r="39">
          <cell r="F39">
            <v>2779739.24619127</v>
          </cell>
          <cell r="G39">
            <v>72800</v>
          </cell>
          <cell r="H39">
            <v>20009.4548975982</v>
          </cell>
          <cell r="I39">
            <v>2872548.70108886</v>
          </cell>
        </row>
        <row r="39">
          <cell r="K39">
            <v>0</v>
          </cell>
        </row>
        <row r="39">
          <cell r="R39">
            <v>-72800</v>
          </cell>
          <cell r="S39">
            <v>0</v>
          </cell>
        </row>
        <row r="40">
          <cell r="F40">
            <v>2872548.70108886</v>
          </cell>
          <cell r="G40">
            <v>64896</v>
          </cell>
          <cell r="H40">
            <v>20605.0336867777</v>
          </cell>
          <cell r="I40">
            <v>2958049.73477564</v>
          </cell>
        </row>
        <row r="40">
          <cell r="K40">
            <v>0</v>
          </cell>
        </row>
        <row r="40">
          <cell r="R40">
            <v>-64896</v>
          </cell>
          <cell r="S40">
            <v>0</v>
          </cell>
        </row>
        <row r="41">
          <cell r="F41">
            <v>2958049.73477564</v>
          </cell>
          <cell r="G41">
            <v>68640</v>
          </cell>
          <cell r="H41">
            <v>21231.0529356889</v>
          </cell>
          <cell r="I41">
            <v>3047920.78771133</v>
          </cell>
        </row>
        <row r="41">
          <cell r="K41">
            <v>0</v>
          </cell>
        </row>
        <row r="41">
          <cell r="R41">
            <v>-68640</v>
          </cell>
          <cell r="S41">
            <v>0</v>
          </cell>
        </row>
        <row r="42">
          <cell r="F42">
            <v>3047920.78771133</v>
          </cell>
          <cell r="G42">
            <v>68640</v>
          </cell>
          <cell r="H42">
            <v>21861.4634664878</v>
          </cell>
          <cell r="I42">
            <v>3138422.25117782</v>
          </cell>
        </row>
        <row r="42">
          <cell r="K42">
            <v>0</v>
          </cell>
        </row>
        <row r="42">
          <cell r="R42">
            <v>-68640</v>
          </cell>
          <cell r="S42">
            <v>0</v>
          </cell>
        </row>
        <row r="43">
          <cell r="F43">
            <v>3138422.25117782</v>
          </cell>
          <cell r="G43">
            <v>64480</v>
          </cell>
          <cell r="H43">
            <v>22467.1152980383</v>
          </cell>
          <cell r="I43">
            <v>3225369.36647586</v>
          </cell>
        </row>
        <row r="43">
          <cell r="K43">
            <v>0</v>
          </cell>
        </row>
        <row r="43">
          <cell r="R43">
            <v>-64480</v>
          </cell>
          <cell r="S43">
            <v>0</v>
          </cell>
        </row>
        <row r="44">
          <cell r="F44">
            <v>3225369.36647586</v>
          </cell>
          <cell r="G44">
            <v>64480</v>
          </cell>
          <cell r="H44">
            <v>23077.0155419544</v>
          </cell>
          <cell r="I44">
            <v>3312926.38201781</v>
          </cell>
        </row>
        <row r="44">
          <cell r="K44">
            <v>0</v>
          </cell>
        </row>
        <row r="44">
          <cell r="R44">
            <v>-64480</v>
          </cell>
          <cell r="S44">
            <v>0</v>
          </cell>
        </row>
        <row r="45">
          <cell r="F45">
            <v>3312926.38201781</v>
          </cell>
          <cell r="G45">
            <v>62400</v>
          </cell>
          <cell r="H45">
            <v>23676.6036070623</v>
          </cell>
          <cell r="I45">
            <v>3399002.98562487</v>
          </cell>
        </row>
        <row r="45">
          <cell r="K45">
            <v>0</v>
          </cell>
        </row>
        <row r="45">
          <cell r="R45">
            <v>-62400</v>
          </cell>
          <cell r="S45">
            <v>0</v>
          </cell>
        </row>
        <row r="46">
          <cell r="F46">
            <v>3399002.98562487</v>
          </cell>
          <cell r="G46">
            <v>63648</v>
          </cell>
          <cell r="H46">
            <v>24289.1517848513</v>
          </cell>
          <cell r="I46">
            <v>3486940.13740972</v>
          </cell>
        </row>
        <row r="46">
          <cell r="K46">
            <v>0</v>
          </cell>
        </row>
        <row r="46">
          <cell r="R46">
            <v>-63648</v>
          </cell>
          <cell r="S46">
            <v>0</v>
          </cell>
        </row>
        <row r="47">
          <cell r="F47">
            <v>3486940.13740972</v>
          </cell>
          <cell r="G47">
            <v>69472</v>
          </cell>
          <cell r="H47">
            <v>24946.8498481789</v>
          </cell>
          <cell r="I47">
            <v>3581358.9872579</v>
          </cell>
        </row>
        <row r="47">
          <cell r="K47">
            <v>0</v>
          </cell>
        </row>
        <row r="47">
          <cell r="R47">
            <v>-69472</v>
          </cell>
          <cell r="S47">
            <v>0</v>
          </cell>
        </row>
        <row r="48">
          <cell r="F48">
            <v>3581358.9872579</v>
          </cell>
          <cell r="G48">
            <v>63232</v>
          </cell>
          <cell r="H48">
            <v>25565.3902315636</v>
          </cell>
          <cell r="I48">
            <v>3670156.37748947</v>
          </cell>
        </row>
        <row r="48">
          <cell r="K48">
            <v>0</v>
          </cell>
        </row>
        <row r="48">
          <cell r="R48">
            <v>-63232</v>
          </cell>
          <cell r="S48">
            <v>0</v>
          </cell>
        </row>
        <row r="49">
          <cell r="F49">
            <v>3670156.37748947</v>
          </cell>
          <cell r="G49">
            <v>64064</v>
          </cell>
          <cell r="H49">
            <v>26194.1055923539</v>
          </cell>
          <cell r="I49">
            <v>3760414.48308182</v>
          </cell>
        </row>
        <row r="49">
          <cell r="K49">
            <v>0</v>
          </cell>
        </row>
        <row r="49">
          <cell r="R49">
            <v>-64064</v>
          </cell>
          <cell r="S49">
            <v>0</v>
          </cell>
        </row>
        <row r="50">
          <cell r="F50">
            <v>3760414.48308182</v>
          </cell>
          <cell r="G50">
            <v>67392</v>
          </cell>
          <cell r="H50">
            <v>26850.5757746284</v>
          </cell>
          <cell r="I50">
            <v>3854657.05885645</v>
          </cell>
        </row>
        <row r="50">
          <cell r="K50">
            <v>0</v>
          </cell>
        </row>
        <row r="50">
          <cell r="R50">
            <v>-67392</v>
          </cell>
          <cell r="S50">
            <v>0</v>
          </cell>
        </row>
        <row r="51">
          <cell r="F51">
            <v>3854657.05885645</v>
          </cell>
          <cell r="G51">
            <v>72800</v>
          </cell>
          <cell r="H51">
            <v>27549.5858598163</v>
          </cell>
          <cell r="I51">
            <v>3955006.64471626</v>
          </cell>
        </row>
        <row r="51">
          <cell r="K51">
            <v>0</v>
          </cell>
        </row>
        <row r="51">
          <cell r="R51">
            <v>-72800</v>
          </cell>
          <cell r="S51">
            <v>0</v>
          </cell>
        </row>
        <row r="52">
          <cell r="F52">
            <v>3955006.64471626</v>
          </cell>
          <cell r="G52">
            <v>64896</v>
          </cell>
          <cell r="H52">
            <v>28198.0557391401</v>
          </cell>
          <cell r="I52">
            <v>4048100.70045541</v>
          </cell>
        </row>
        <row r="52">
          <cell r="K52">
            <v>0</v>
          </cell>
        </row>
        <row r="52">
          <cell r="R52">
            <v>-64896</v>
          </cell>
          <cell r="S52">
            <v>0</v>
          </cell>
        </row>
        <row r="53">
          <cell r="F53">
            <v>4048100.70045541</v>
          </cell>
          <cell r="G53">
            <v>68640</v>
          </cell>
          <cell r="H53">
            <v>28877.3370886502</v>
          </cell>
          <cell r="I53">
            <v>4145618.03754406</v>
          </cell>
        </row>
        <row r="53">
          <cell r="K53">
            <v>0</v>
          </cell>
        </row>
        <row r="53">
          <cell r="R53">
            <v>-68640</v>
          </cell>
          <cell r="S53">
            <v>0</v>
          </cell>
        </row>
        <row r="54">
          <cell r="F54">
            <v>4145618.03754406</v>
          </cell>
          <cell r="G54">
            <v>68640</v>
          </cell>
          <cell r="H54">
            <v>29561.3833329971</v>
          </cell>
          <cell r="I54">
            <v>4243819.42087705</v>
          </cell>
        </row>
        <row r="54">
          <cell r="K54">
            <v>0</v>
          </cell>
        </row>
        <row r="54">
          <cell r="R54">
            <v>-68640</v>
          </cell>
          <cell r="S54">
            <v>0</v>
          </cell>
        </row>
        <row r="55">
          <cell r="F55">
            <v>4243819.42087705</v>
          </cell>
          <cell r="G55">
            <v>64480</v>
          </cell>
          <cell r="H55">
            <v>30221.0471117941</v>
          </cell>
          <cell r="I55">
            <v>4338520.46798885</v>
          </cell>
        </row>
        <row r="55">
          <cell r="K55">
            <v>0</v>
          </cell>
        </row>
        <row r="55">
          <cell r="R55">
            <v>-64480</v>
          </cell>
          <cell r="S55">
            <v>0</v>
          </cell>
        </row>
        <row r="56">
          <cell r="F56">
            <v>4338520.46798885</v>
          </cell>
          <cell r="G56">
            <v>64480</v>
          </cell>
          <cell r="H56">
            <v>30885.3381757887</v>
          </cell>
          <cell r="I56">
            <v>4433885.80616464</v>
          </cell>
        </row>
        <row r="56">
          <cell r="K56">
            <v>0</v>
          </cell>
        </row>
        <row r="56">
          <cell r="R56">
            <v>-64480</v>
          </cell>
          <cell r="S56">
            <v>0</v>
          </cell>
        </row>
        <row r="57">
          <cell r="F57">
            <v>4433885.80616464</v>
          </cell>
          <cell r="G57">
            <v>62400</v>
          </cell>
          <cell r="H57">
            <v>31539.6985914528</v>
          </cell>
          <cell r="I57">
            <v>4527825.50475609</v>
          </cell>
        </row>
        <row r="57">
          <cell r="K57">
            <v>0</v>
          </cell>
        </row>
        <row r="57">
          <cell r="R57">
            <v>-62400</v>
          </cell>
          <cell r="S57">
            <v>0</v>
          </cell>
        </row>
        <row r="58">
          <cell r="F58">
            <v>4527825.50475609</v>
          </cell>
          <cell r="G58">
            <v>63648</v>
          </cell>
          <cell r="H58">
            <v>32207.4033265638</v>
          </cell>
          <cell r="I58">
            <v>4623680.90808265</v>
          </cell>
        </row>
        <row r="58">
          <cell r="K58">
            <v>0</v>
          </cell>
        </row>
        <row r="58">
          <cell r="R58">
            <v>-63648</v>
          </cell>
          <cell r="S58">
            <v>0</v>
          </cell>
        </row>
        <row r="59">
          <cell r="F59">
            <v>4623680.90808265</v>
          </cell>
          <cell r="G59">
            <v>69472</v>
          </cell>
          <cell r="H59">
            <v>32920.6448490403</v>
          </cell>
          <cell r="I59">
            <v>4726073.55293169</v>
          </cell>
        </row>
        <row r="59">
          <cell r="K59">
            <v>0</v>
          </cell>
        </row>
        <row r="59">
          <cell r="R59">
            <v>-69472</v>
          </cell>
          <cell r="S59">
            <v>0</v>
          </cell>
        </row>
        <row r="60">
          <cell r="F60">
            <v>4726073.55293169</v>
          </cell>
          <cell r="G60">
            <v>63232</v>
          </cell>
          <cell r="H60">
            <v>33595.1183073672</v>
          </cell>
          <cell r="I60">
            <v>4822900.67123906</v>
          </cell>
        </row>
        <row r="60">
          <cell r="K60">
            <v>0</v>
          </cell>
        </row>
        <row r="60">
          <cell r="R60">
            <v>-63232</v>
          </cell>
          <cell r="S60">
            <v>0</v>
          </cell>
        </row>
        <row r="61">
          <cell r="F61">
            <v>4822900.67123906</v>
          </cell>
          <cell r="G61">
            <v>-82236</v>
          </cell>
          <cell r="H61">
            <v>33253.9214142104</v>
          </cell>
          <cell r="I61">
            <v>4773918.59265327</v>
          </cell>
        </row>
        <row r="61">
          <cell r="K61">
            <v>146300</v>
          </cell>
        </row>
        <row r="61">
          <cell r="R61">
            <v>-64064</v>
          </cell>
          <cell r="S61">
            <v>146300</v>
          </cell>
        </row>
        <row r="62">
          <cell r="F62">
            <v>4773918.59265327</v>
          </cell>
          <cell r="G62">
            <v>-86508</v>
          </cell>
          <cell r="H62">
            <v>32880.3647365947</v>
          </cell>
          <cell r="I62">
            <v>4720290.95738987</v>
          </cell>
        </row>
        <row r="62">
          <cell r="K62">
            <v>153900</v>
          </cell>
        </row>
        <row r="62">
          <cell r="R62">
            <v>-67392</v>
          </cell>
          <cell r="S62">
            <v>153900</v>
          </cell>
        </row>
        <row r="63">
          <cell r="F63">
            <v>4720290.95738987</v>
          </cell>
          <cell r="G63">
            <v>-93450</v>
          </cell>
          <cell r="H63">
            <v>32455.4922702175</v>
          </cell>
          <cell r="I63">
            <v>4659296.44966008</v>
          </cell>
        </row>
        <row r="63">
          <cell r="K63">
            <v>166250</v>
          </cell>
        </row>
        <row r="63">
          <cell r="R63">
            <v>-72800</v>
          </cell>
          <cell r="S63">
            <v>166250</v>
          </cell>
        </row>
        <row r="64">
          <cell r="F64">
            <v>4659296.44966008</v>
          </cell>
          <cell r="G64">
            <v>-83304</v>
          </cell>
          <cell r="H64">
            <v>32098.809737843</v>
          </cell>
          <cell r="I64">
            <v>4608091.25939793</v>
          </cell>
        </row>
        <row r="64">
          <cell r="K64">
            <v>148200</v>
          </cell>
        </row>
        <row r="64">
          <cell r="R64">
            <v>-64896</v>
          </cell>
          <cell r="S64">
            <v>148200</v>
          </cell>
        </row>
        <row r="65">
          <cell r="F65">
            <v>4608091.25939793</v>
          </cell>
          <cell r="G65">
            <v>-88110</v>
          </cell>
          <cell r="H65">
            <v>31705.9129926684</v>
          </cell>
          <cell r="I65">
            <v>4551687.17239059</v>
          </cell>
        </row>
        <row r="65">
          <cell r="K65">
            <v>156750</v>
          </cell>
        </row>
        <row r="65">
          <cell r="R65">
            <v>-68640</v>
          </cell>
          <cell r="S65">
            <v>156750</v>
          </cell>
        </row>
        <row r="66">
          <cell r="F66">
            <v>4551687.17239059</v>
          </cell>
          <cell r="G66">
            <v>-88110</v>
          </cell>
          <cell r="H66">
            <v>31310.2602294258</v>
          </cell>
          <cell r="I66">
            <v>4494887.43262002</v>
          </cell>
        </row>
        <row r="66">
          <cell r="K66">
            <v>156750</v>
          </cell>
        </row>
        <row r="66">
          <cell r="R66">
            <v>-68640</v>
          </cell>
          <cell r="S66">
            <v>156750</v>
          </cell>
        </row>
        <row r="67">
          <cell r="F67">
            <v>4494887.43262002</v>
          </cell>
          <cell r="G67">
            <v>-82770</v>
          </cell>
          <cell r="H67">
            <v>30949.2901416851</v>
          </cell>
          <cell r="I67">
            <v>4443066.7227617</v>
          </cell>
        </row>
        <row r="67">
          <cell r="K67">
            <v>147250</v>
          </cell>
        </row>
        <row r="67">
          <cell r="R67">
            <v>-64480</v>
          </cell>
          <cell r="S67">
            <v>147250</v>
          </cell>
        </row>
        <row r="68">
          <cell r="F68">
            <v>4443066.7227617</v>
          </cell>
          <cell r="G68">
            <v>-82770</v>
          </cell>
          <cell r="H68">
            <v>30585.7879889782</v>
          </cell>
          <cell r="I68">
            <v>4390882.51075068</v>
          </cell>
        </row>
        <row r="68">
          <cell r="K68">
            <v>147250</v>
          </cell>
        </row>
        <row r="68">
          <cell r="R68">
            <v>-64480</v>
          </cell>
          <cell r="S68">
            <v>147250</v>
          </cell>
        </row>
        <row r="69">
          <cell r="F69">
            <v>4390882.51075068</v>
          </cell>
          <cell r="G69">
            <v>-80100</v>
          </cell>
          <cell r="H69">
            <v>30238.4650228358</v>
          </cell>
          <cell r="I69">
            <v>4341020.97577352</v>
          </cell>
        </row>
        <row r="69">
          <cell r="K69">
            <v>142500</v>
          </cell>
        </row>
        <row r="69">
          <cell r="R69">
            <v>-62400</v>
          </cell>
          <cell r="S69">
            <v>142500</v>
          </cell>
        </row>
        <row r="70">
          <cell r="F70">
            <v>4341020.97577352</v>
          </cell>
          <cell r="G70">
            <v>-81702</v>
          </cell>
          <cell r="H70">
            <v>29877.4683131949</v>
          </cell>
          <cell r="I70">
            <v>4289196.44408671</v>
          </cell>
        </row>
        <row r="70">
          <cell r="K70">
            <v>145350</v>
          </cell>
        </row>
        <row r="70">
          <cell r="R70">
            <v>-63648</v>
          </cell>
          <cell r="S70">
            <v>145350</v>
          </cell>
        </row>
        <row r="71">
          <cell r="F71">
            <v>4289196.44408671</v>
          </cell>
          <cell r="G71">
            <v>-89178</v>
          </cell>
          <cell r="H71">
            <v>29461.498115493</v>
          </cell>
          <cell r="I71">
            <v>4229479.94220221</v>
          </cell>
        </row>
        <row r="71">
          <cell r="K71">
            <v>158650</v>
          </cell>
        </row>
        <row r="71">
          <cell r="R71">
            <v>-69472</v>
          </cell>
          <cell r="S71">
            <v>158650</v>
          </cell>
        </row>
        <row r="72">
          <cell r="F72">
            <v>4229479.94220221</v>
          </cell>
          <cell r="G72">
            <v>-81168</v>
          </cell>
          <cell r="H72">
            <v>29098.7970873644</v>
          </cell>
          <cell r="I72">
            <v>4177410.73928957</v>
          </cell>
        </row>
        <row r="72">
          <cell r="K72">
            <v>144400</v>
          </cell>
        </row>
        <row r="72">
          <cell r="R72">
            <v>-63232</v>
          </cell>
          <cell r="S72">
            <v>144400</v>
          </cell>
        </row>
        <row r="73">
          <cell r="F73">
            <v>4177410.73928957</v>
          </cell>
          <cell r="G73">
            <v>-82236</v>
          </cell>
          <cell r="H73">
            <v>28726.0602472019</v>
          </cell>
          <cell r="I73">
            <v>4123900.79953677</v>
          </cell>
        </row>
        <row r="73">
          <cell r="K73">
            <v>146300</v>
          </cell>
        </row>
        <row r="73">
          <cell r="R73">
            <v>-64064</v>
          </cell>
          <cell r="S73">
            <v>146300</v>
          </cell>
        </row>
        <row r="74">
          <cell r="F74">
            <v>4123900.79953677</v>
          </cell>
          <cell r="G74">
            <v>-86508</v>
          </cell>
          <cell r="H74">
            <v>28320.7423821022</v>
          </cell>
          <cell r="I74">
            <v>4065713.54191887</v>
          </cell>
        </row>
        <row r="74">
          <cell r="K74">
            <v>153900</v>
          </cell>
        </row>
        <row r="74">
          <cell r="R74">
            <v>-67392</v>
          </cell>
          <cell r="S74">
            <v>153900</v>
          </cell>
        </row>
        <row r="75">
          <cell r="F75">
            <v>4065713.54191887</v>
          </cell>
          <cell r="G75">
            <v>-93450</v>
          </cell>
          <cell r="H75">
            <v>27863.8859358467</v>
          </cell>
          <cell r="I75">
            <v>4000127.42785472</v>
          </cell>
        </row>
        <row r="75">
          <cell r="K75">
            <v>166250</v>
          </cell>
        </row>
        <row r="75">
          <cell r="R75">
            <v>-72800</v>
          </cell>
          <cell r="S75">
            <v>166250</v>
          </cell>
        </row>
        <row r="76">
          <cell r="F76">
            <v>4000127.42785472</v>
          </cell>
          <cell r="G76">
            <v>-83304</v>
          </cell>
          <cell r="H76">
            <v>27474.9950683974</v>
          </cell>
          <cell r="I76">
            <v>3944298.42292312</v>
          </cell>
        </row>
        <row r="76">
          <cell r="K76">
            <v>148200</v>
          </cell>
        </row>
        <row r="76">
          <cell r="R76">
            <v>-64896</v>
          </cell>
          <cell r="S76">
            <v>148200</v>
          </cell>
        </row>
        <row r="77">
          <cell r="F77">
            <v>3944298.42292312</v>
          </cell>
          <cell r="G77">
            <v>-88110</v>
          </cell>
          <cell r="H77">
            <v>27049.6640591871</v>
          </cell>
          <cell r="I77">
            <v>3883238.08698231</v>
          </cell>
        </row>
        <row r="77">
          <cell r="K77">
            <v>156750</v>
          </cell>
        </row>
        <row r="77">
          <cell r="R77">
            <v>-68640</v>
          </cell>
          <cell r="S77">
            <v>156750</v>
          </cell>
        </row>
        <row r="78">
          <cell r="F78">
            <v>3883238.08698231</v>
          </cell>
          <cell r="G78">
            <v>-88110</v>
          </cell>
          <cell r="H78">
            <v>26621.349518144</v>
          </cell>
          <cell r="I78">
            <v>3821749.43650045</v>
          </cell>
        </row>
        <row r="78">
          <cell r="K78">
            <v>156750</v>
          </cell>
        </row>
        <row r="78">
          <cell r="R78">
            <v>-68640</v>
          </cell>
          <cell r="S78">
            <v>156750</v>
          </cell>
        </row>
        <row r="79">
          <cell r="F79">
            <v>3821749.43650045</v>
          </cell>
          <cell r="G79">
            <v>-82770</v>
          </cell>
          <cell r="H79">
            <v>26227.4885429172</v>
          </cell>
          <cell r="I79">
            <v>3765206.92504337</v>
          </cell>
        </row>
        <row r="79">
          <cell r="K79">
            <v>147250</v>
          </cell>
        </row>
        <row r="79">
          <cell r="R79">
            <v>-64480</v>
          </cell>
          <cell r="S79">
            <v>147250</v>
          </cell>
        </row>
        <row r="80">
          <cell r="F80">
            <v>3765206.92504337</v>
          </cell>
          <cell r="G80">
            <v>-82770</v>
          </cell>
          <cell r="H80">
            <v>25830.8647859231</v>
          </cell>
          <cell r="I80">
            <v>3708267.78982929</v>
          </cell>
        </row>
        <row r="80">
          <cell r="K80">
            <v>147250</v>
          </cell>
        </row>
        <row r="80">
          <cell r="R80">
            <v>-64480</v>
          </cell>
          <cell r="S80">
            <v>147250</v>
          </cell>
        </row>
        <row r="81">
          <cell r="F81">
            <v>3708267.78982929</v>
          </cell>
          <cell r="G81">
            <v>-80100</v>
          </cell>
          <cell r="H81">
            <v>25450.1878803038</v>
          </cell>
          <cell r="I81">
            <v>3653617.97770959</v>
          </cell>
        </row>
        <row r="81">
          <cell r="K81">
            <v>142500</v>
          </cell>
        </row>
        <row r="81">
          <cell r="R81">
            <v>-62400</v>
          </cell>
          <cell r="S81">
            <v>142500</v>
          </cell>
        </row>
        <row r="82">
          <cell r="F82">
            <v>3653617.97770959</v>
          </cell>
          <cell r="G82">
            <v>-81702</v>
          </cell>
          <cell r="H82">
            <v>25055.6032662551</v>
          </cell>
          <cell r="I82">
            <v>3596971.58097585</v>
          </cell>
        </row>
        <row r="82">
          <cell r="K82">
            <v>145350</v>
          </cell>
        </row>
        <row r="82">
          <cell r="R82">
            <v>-63648</v>
          </cell>
          <cell r="S82">
            <v>145350</v>
          </cell>
        </row>
        <row r="83">
          <cell r="F83">
            <v>3596971.58097585</v>
          </cell>
          <cell r="G83">
            <v>-89178</v>
          </cell>
          <cell r="H83">
            <v>24605.8095580413</v>
          </cell>
          <cell r="I83">
            <v>3532399.39053389</v>
          </cell>
        </row>
        <row r="83">
          <cell r="K83">
            <v>158650</v>
          </cell>
        </row>
        <row r="83">
          <cell r="R83">
            <v>-69472</v>
          </cell>
          <cell r="S83">
            <v>158650</v>
          </cell>
        </row>
        <row r="84">
          <cell r="F84">
            <v>3532399.39053389</v>
          </cell>
          <cell r="G84">
            <v>-81168</v>
          </cell>
          <cell r="H84">
            <v>24209.0477606115</v>
          </cell>
          <cell r="I84">
            <v>3475440.4382945</v>
          </cell>
        </row>
        <row r="84">
          <cell r="K84">
            <v>144400</v>
          </cell>
        </row>
        <row r="84">
          <cell r="R84">
            <v>-63232</v>
          </cell>
          <cell r="S84">
            <v>144400</v>
          </cell>
        </row>
        <row r="85">
          <cell r="F85">
            <v>3475440.4382945</v>
          </cell>
          <cell r="G85">
            <v>-82236</v>
          </cell>
          <cell r="H85">
            <v>23802.0112280802</v>
          </cell>
          <cell r="I85">
            <v>3417006.44952258</v>
          </cell>
        </row>
        <row r="85">
          <cell r="K85">
            <v>146300</v>
          </cell>
        </row>
        <row r="85">
          <cell r="R85">
            <v>-64064</v>
          </cell>
          <cell r="S85">
            <v>146300</v>
          </cell>
        </row>
        <row r="86">
          <cell r="F86">
            <v>3417006.44952258</v>
          </cell>
          <cell r="G86">
            <v>-86508</v>
          </cell>
          <cell r="H86">
            <v>23362.1530715916</v>
          </cell>
          <cell r="I86">
            <v>3353860.60259417</v>
          </cell>
        </row>
        <row r="86">
          <cell r="K86">
            <v>153900</v>
          </cell>
        </row>
        <row r="86">
          <cell r="R86">
            <v>-67392</v>
          </cell>
          <cell r="S86">
            <v>153900</v>
          </cell>
        </row>
        <row r="87">
          <cell r="F87">
            <v>3353860.60259417</v>
          </cell>
          <cell r="G87">
            <v>-93450</v>
          </cell>
          <cell r="H87">
            <v>22870.5140472184</v>
          </cell>
          <cell r="I87">
            <v>3283281.11664139</v>
          </cell>
        </row>
        <row r="87">
          <cell r="K87">
            <v>166250</v>
          </cell>
        </row>
        <row r="87">
          <cell r="R87">
            <v>-72800</v>
          </cell>
          <cell r="S87">
            <v>166250</v>
          </cell>
        </row>
        <row r="88">
          <cell r="F88">
            <v>3283281.11664139</v>
          </cell>
          <cell r="G88">
            <v>-83304</v>
          </cell>
          <cell r="H88">
            <v>22446.5966153754</v>
          </cell>
          <cell r="I88">
            <v>3222423.71325677</v>
          </cell>
        </row>
        <row r="88">
          <cell r="K88">
            <v>148200</v>
          </cell>
        </row>
        <row r="88">
          <cell r="R88">
            <v>-64896</v>
          </cell>
          <cell r="S88">
            <v>148200</v>
          </cell>
        </row>
        <row r="89">
          <cell r="F89">
            <v>3222423.71325677</v>
          </cell>
          <cell r="G89">
            <v>-88110</v>
          </cell>
          <cell r="H89">
            <v>21985.9933440263</v>
          </cell>
          <cell r="I89">
            <v>3156299.70660079</v>
          </cell>
        </row>
        <row r="89">
          <cell r="K89">
            <v>156750</v>
          </cell>
        </row>
        <row r="89">
          <cell r="R89">
            <v>-68640</v>
          </cell>
          <cell r="S89">
            <v>156750</v>
          </cell>
        </row>
        <row r="90">
          <cell r="F90">
            <v>3156299.70660079</v>
          </cell>
          <cell r="G90">
            <v>-88110</v>
          </cell>
          <cell r="H90">
            <v>21522.1591196251</v>
          </cell>
          <cell r="I90">
            <v>3089711.86572042</v>
          </cell>
        </row>
        <row r="90">
          <cell r="K90">
            <v>156750</v>
          </cell>
        </row>
        <row r="90">
          <cell r="R90">
            <v>-68640</v>
          </cell>
          <cell r="S90">
            <v>156750</v>
          </cell>
        </row>
        <row r="91">
          <cell r="F91">
            <v>3089711.86572042</v>
          </cell>
          <cell r="G91">
            <v>-82770</v>
          </cell>
          <cell r="H91">
            <v>21092.5293042571</v>
          </cell>
          <cell r="I91">
            <v>3028034.39502468</v>
          </cell>
        </row>
        <row r="91">
          <cell r="K91">
            <v>147250</v>
          </cell>
        </row>
        <row r="91">
          <cell r="R91">
            <v>-64480</v>
          </cell>
          <cell r="S91">
            <v>147250</v>
          </cell>
        </row>
        <row r="92">
          <cell r="F92">
            <v>3028034.39502468</v>
          </cell>
          <cell r="G92">
            <v>-82770</v>
          </cell>
          <cell r="H92">
            <v>20659.8858026007</v>
          </cell>
          <cell r="I92">
            <v>2965924.28082728</v>
          </cell>
        </row>
        <row r="92">
          <cell r="K92">
            <v>147250</v>
          </cell>
        </row>
        <row r="92">
          <cell r="R92">
            <v>-64480</v>
          </cell>
          <cell r="S92">
            <v>147250</v>
          </cell>
        </row>
        <row r="93">
          <cell r="F93">
            <v>2965924.28082728</v>
          </cell>
          <cell r="G93">
            <v>-80100</v>
          </cell>
          <cell r="H93">
            <v>20242.9364878002</v>
          </cell>
          <cell r="I93">
            <v>2906067.21731508</v>
          </cell>
        </row>
        <row r="93">
          <cell r="K93">
            <v>142500</v>
          </cell>
        </row>
        <row r="93">
          <cell r="R93">
            <v>-62400</v>
          </cell>
          <cell r="S93">
            <v>142500</v>
          </cell>
        </row>
        <row r="94">
          <cell r="F94">
            <v>2906067.21731508</v>
          </cell>
          <cell r="G94">
            <v>-81702</v>
          </cell>
          <cell r="H94">
            <v>19811.8250277079</v>
          </cell>
          <cell r="I94">
            <v>2844177.04234278</v>
          </cell>
        </row>
        <row r="94">
          <cell r="K94">
            <v>145350</v>
          </cell>
        </row>
        <row r="94">
          <cell r="R94">
            <v>-63648</v>
          </cell>
          <cell r="S94">
            <v>145350</v>
          </cell>
        </row>
        <row r="95">
          <cell r="F95">
            <v>2844177.04234278</v>
          </cell>
          <cell r="G95">
            <v>-89178</v>
          </cell>
          <cell r="H95">
            <v>19325.2482518125</v>
          </cell>
          <cell r="I95">
            <v>2774324.2905946</v>
          </cell>
        </row>
        <row r="95">
          <cell r="K95">
            <v>158650</v>
          </cell>
        </row>
        <row r="95">
          <cell r="R95">
            <v>-69472</v>
          </cell>
          <cell r="S95">
            <v>158650</v>
          </cell>
        </row>
        <row r="96">
          <cell r="F96">
            <v>2774324.2905946</v>
          </cell>
          <cell r="G96">
            <v>-81168</v>
          </cell>
          <cell r="H96">
            <v>18891.4453677677</v>
          </cell>
          <cell r="I96">
            <v>2712047.73596236</v>
          </cell>
        </row>
        <row r="96">
          <cell r="K96">
            <v>144400</v>
          </cell>
        </row>
        <row r="96">
          <cell r="R96">
            <v>-63232</v>
          </cell>
          <cell r="S96">
            <v>144400</v>
          </cell>
        </row>
        <row r="97">
          <cell r="F97">
            <v>2712047.73596236</v>
          </cell>
          <cell r="G97">
            <v>-82236</v>
          </cell>
          <cell r="H97">
            <v>18447.1079197854</v>
          </cell>
          <cell r="I97">
            <v>2648258.84388215</v>
          </cell>
        </row>
        <row r="97">
          <cell r="K97">
            <v>146300</v>
          </cell>
        </row>
        <row r="97">
          <cell r="R97">
            <v>-64064</v>
          </cell>
          <cell r="S97">
            <v>146300</v>
          </cell>
        </row>
        <row r="98">
          <cell r="F98">
            <v>2648258.84388215</v>
          </cell>
          <cell r="G98">
            <v>-86508</v>
          </cell>
          <cell r="H98">
            <v>17969.6871964114</v>
          </cell>
          <cell r="I98">
            <v>2579720.53107856</v>
          </cell>
        </row>
        <row r="98">
          <cell r="K98">
            <v>153900</v>
          </cell>
        </row>
        <row r="98">
          <cell r="R98">
            <v>-67392</v>
          </cell>
          <cell r="S98">
            <v>153900</v>
          </cell>
        </row>
        <row r="99">
          <cell r="F99">
            <v>2579720.53107856</v>
          </cell>
          <cell r="G99">
            <v>-93450</v>
          </cell>
          <cell r="H99">
            <v>17440.2221183352</v>
          </cell>
          <cell r="I99">
            <v>2503710.7531969</v>
          </cell>
        </row>
        <row r="99">
          <cell r="K99">
            <v>166250</v>
          </cell>
        </row>
        <row r="99">
          <cell r="R99">
            <v>-72800</v>
          </cell>
          <cell r="S99">
            <v>166250</v>
          </cell>
        </row>
        <row r="100">
          <cell r="F100">
            <v>2503710.7531969</v>
          </cell>
          <cell r="G100">
            <v>-83304</v>
          </cell>
          <cell r="H100">
            <v>16978.213297714</v>
          </cell>
          <cell r="I100">
            <v>2437384.96649461</v>
          </cell>
        </row>
        <row r="100">
          <cell r="K100">
            <v>148200</v>
          </cell>
        </row>
        <row r="100">
          <cell r="R100">
            <v>-64896</v>
          </cell>
          <cell r="S100">
            <v>148200</v>
          </cell>
        </row>
        <row r="101">
          <cell r="F101">
            <v>2437384.96649461</v>
          </cell>
          <cell r="G101">
            <v>-88110</v>
          </cell>
          <cell r="H101">
            <v>16479.2514412889</v>
          </cell>
          <cell r="I101">
            <v>2365754.2179359</v>
          </cell>
        </row>
        <row r="101">
          <cell r="K101">
            <v>156750</v>
          </cell>
        </row>
        <row r="101">
          <cell r="R101">
            <v>-68640</v>
          </cell>
          <cell r="S101">
            <v>156750</v>
          </cell>
        </row>
        <row r="102">
          <cell r="F102">
            <v>2365754.2179359</v>
          </cell>
          <cell r="G102">
            <v>-88110</v>
          </cell>
          <cell r="H102">
            <v>15976.7895612357</v>
          </cell>
          <cell r="I102">
            <v>2293621.00749713</v>
          </cell>
        </row>
        <row r="102">
          <cell r="K102">
            <v>156750</v>
          </cell>
        </row>
        <row r="102">
          <cell r="R102">
            <v>-68640</v>
          </cell>
          <cell r="S102">
            <v>156750</v>
          </cell>
        </row>
        <row r="103">
          <cell r="F103">
            <v>2293621.00749713</v>
          </cell>
          <cell r="G103">
            <v>-82770</v>
          </cell>
          <cell r="H103">
            <v>15508.2611322142</v>
          </cell>
          <cell r="I103">
            <v>2226359.26862935</v>
          </cell>
        </row>
        <row r="103">
          <cell r="K103">
            <v>147250</v>
          </cell>
        </row>
        <row r="103">
          <cell r="R103">
            <v>-64480</v>
          </cell>
          <cell r="S103">
            <v>147250</v>
          </cell>
        </row>
        <row r="104">
          <cell r="F104">
            <v>2226359.26862935</v>
          </cell>
          <cell r="G104">
            <v>-82770</v>
          </cell>
          <cell r="H104">
            <v>15036.4461582376</v>
          </cell>
          <cell r="I104">
            <v>2158625.71478759</v>
          </cell>
        </row>
        <row r="104">
          <cell r="K104">
            <v>147250</v>
          </cell>
        </row>
        <row r="104">
          <cell r="R104">
            <v>-64480</v>
          </cell>
          <cell r="S104">
            <v>147250</v>
          </cell>
        </row>
        <row r="105">
          <cell r="F105">
            <v>2158625.71478759</v>
          </cell>
          <cell r="G105">
            <v>-80100</v>
          </cell>
          <cell r="H105">
            <v>14580.0505984526</v>
          </cell>
          <cell r="I105">
            <v>2093105.76538604</v>
          </cell>
        </row>
        <row r="105">
          <cell r="K105">
            <v>142500</v>
          </cell>
        </row>
        <row r="105">
          <cell r="R105">
            <v>-62400</v>
          </cell>
          <cell r="S105">
            <v>142500</v>
          </cell>
        </row>
        <row r="106">
          <cell r="F106">
            <v>2093105.76538604</v>
          </cell>
          <cell r="G106">
            <v>-81702</v>
          </cell>
          <cell r="H106">
            <v>14109.216193288</v>
          </cell>
          <cell r="I106">
            <v>2025512.98157933</v>
          </cell>
        </row>
        <row r="106">
          <cell r="K106">
            <v>145350</v>
          </cell>
        </row>
        <row r="106">
          <cell r="R106">
            <v>-63648</v>
          </cell>
          <cell r="S106">
            <v>145350</v>
          </cell>
        </row>
        <row r="107">
          <cell r="F107">
            <v>2025512.98157933</v>
          </cell>
          <cell r="G107">
            <v>-89178</v>
          </cell>
          <cell r="H107">
            <v>13582.6378312887</v>
          </cell>
          <cell r="I107">
            <v>1949917.61941062</v>
          </cell>
        </row>
        <row r="107">
          <cell r="K107">
            <v>158650</v>
          </cell>
        </row>
        <row r="107">
          <cell r="R107">
            <v>-69472</v>
          </cell>
          <cell r="S107">
            <v>158650</v>
          </cell>
        </row>
        <row r="108">
          <cell r="F108">
            <v>1949917.61941062</v>
          </cell>
          <cell r="G108">
            <v>-81168</v>
          </cell>
          <cell r="H108">
            <v>13108.5527655501</v>
          </cell>
          <cell r="I108">
            <v>1881858.17217617</v>
          </cell>
        </row>
        <row r="108">
          <cell r="K108">
            <v>144400</v>
          </cell>
        </row>
        <row r="108">
          <cell r="R108">
            <v>-63232</v>
          </cell>
          <cell r="S108">
            <v>144400</v>
          </cell>
        </row>
        <row r="109">
          <cell r="F109">
            <v>1881858.17217617</v>
          </cell>
          <cell r="G109">
            <v>-82236</v>
          </cell>
          <cell r="H109">
            <v>12623.6505720147</v>
          </cell>
          <cell r="I109">
            <v>1812245.82274818</v>
          </cell>
        </row>
        <row r="109">
          <cell r="K109">
            <v>146300</v>
          </cell>
        </row>
        <row r="109">
          <cell r="R109">
            <v>-64064</v>
          </cell>
          <cell r="S109">
            <v>146300</v>
          </cell>
        </row>
        <row r="110">
          <cell r="F110">
            <v>1812245.82274818</v>
          </cell>
          <cell r="G110">
            <v>-86508</v>
          </cell>
          <cell r="H110">
            <v>12105.3805571528</v>
          </cell>
          <cell r="I110">
            <v>1737843.20330533</v>
          </cell>
        </row>
        <row r="110">
          <cell r="K110">
            <v>153900</v>
          </cell>
        </row>
        <row r="110">
          <cell r="R110">
            <v>-67392</v>
          </cell>
          <cell r="S110">
            <v>153900</v>
          </cell>
        </row>
        <row r="111">
          <cell r="F111">
            <v>1737843.20330533</v>
          </cell>
          <cell r="G111">
            <v>-93450</v>
          </cell>
          <cell r="H111">
            <v>11534.7796456747</v>
          </cell>
          <cell r="I111">
            <v>1655927.98295101</v>
          </cell>
        </row>
        <row r="111">
          <cell r="K111">
            <v>166250</v>
          </cell>
        </row>
        <row r="111">
          <cell r="R111">
            <v>-72800</v>
          </cell>
          <cell r="S111">
            <v>166250</v>
          </cell>
        </row>
        <row r="112">
          <cell r="F112">
            <v>1655927.98295101</v>
          </cell>
          <cell r="G112">
            <v>-83304</v>
          </cell>
          <cell r="H112">
            <v>11031.3464397571</v>
          </cell>
          <cell r="I112">
            <v>1583655.32939077</v>
          </cell>
        </row>
        <row r="112">
          <cell r="K112">
            <v>148200</v>
          </cell>
        </row>
        <row r="112">
          <cell r="R112">
            <v>-64896</v>
          </cell>
          <cell r="S112">
            <v>148200</v>
          </cell>
        </row>
        <row r="113">
          <cell r="F113">
            <v>1583655.32939077</v>
          </cell>
          <cell r="G113">
            <v>-88110</v>
          </cell>
          <cell r="H113">
            <v>10490.669622062</v>
          </cell>
          <cell r="I113">
            <v>1506035.99901283</v>
          </cell>
        </row>
        <row r="113">
          <cell r="K113">
            <v>156750</v>
          </cell>
        </row>
        <row r="113">
          <cell r="R113">
            <v>-68640</v>
          </cell>
          <cell r="S113">
            <v>156750</v>
          </cell>
        </row>
        <row r="114">
          <cell r="F114">
            <v>1506035.99901283</v>
          </cell>
          <cell r="G114">
            <v>-88110</v>
          </cell>
          <cell r="H114">
            <v>9946.20016648729</v>
          </cell>
          <cell r="I114">
            <v>1427872.19917931</v>
          </cell>
        </row>
        <row r="114">
          <cell r="K114">
            <v>156750</v>
          </cell>
        </row>
        <row r="114">
          <cell r="R114">
            <v>-68640</v>
          </cell>
          <cell r="S114">
            <v>156750</v>
          </cell>
        </row>
        <row r="115">
          <cell r="F115">
            <v>1427872.19917931</v>
          </cell>
          <cell r="G115">
            <v>-82770</v>
          </cell>
          <cell r="H115">
            <v>9435.36949511756</v>
          </cell>
          <cell r="I115">
            <v>1354537.56867443</v>
          </cell>
        </row>
        <row r="115">
          <cell r="K115">
            <v>147250</v>
          </cell>
        </row>
        <row r="115">
          <cell r="R115">
            <v>-64480</v>
          </cell>
          <cell r="S115">
            <v>147250</v>
          </cell>
        </row>
        <row r="116">
          <cell r="F116">
            <v>1354537.56867443</v>
          </cell>
          <cell r="G116">
            <v>-82770</v>
          </cell>
          <cell r="H116">
            <v>8920.95554499268</v>
          </cell>
          <cell r="I116">
            <v>1280688.52421942</v>
          </cell>
        </row>
        <row r="116">
          <cell r="K116">
            <v>147250</v>
          </cell>
        </row>
        <row r="116">
          <cell r="R116">
            <v>-64480</v>
          </cell>
          <cell r="S116">
            <v>147250</v>
          </cell>
        </row>
        <row r="117">
          <cell r="F117">
            <v>1280688.52421942</v>
          </cell>
          <cell r="G117">
            <v>-80100</v>
          </cell>
          <cell r="H117">
            <v>8421.66219378698</v>
          </cell>
          <cell r="I117">
            <v>1209010.18641321</v>
          </cell>
        </row>
        <row r="117">
          <cell r="K117">
            <v>142500</v>
          </cell>
        </row>
        <row r="117">
          <cell r="R117">
            <v>-62400</v>
          </cell>
          <cell r="S117">
            <v>142500</v>
          </cell>
        </row>
        <row r="118">
          <cell r="F118">
            <v>1209010.18641321</v>
          </cell>
          <cell r="G118">
            <v>-81702</v>
          </cell>
          <cell r="H118">
            <v>7907.62908585622</v>
          </cell>
          <cell r="I118">
            <v>1135215.81549907</v>
          </cell>
        </row>
        <row r="118">
          <cell r="K118">
            <v>145350</v>
          </cell>
        </row>
        <row r="118">
          <cell r="R118">
            <v>-63648</v>
          </cell>
          <cell r="S118">
            <v>145350</v>
          </cell>
        </row>
        <row r="119">
          <cell r="F119">
            <v>1135215.81549907</v>
          </cell>
          <cell r="G119">
            <v>-89178</v>
          </cell>
          <cell r="H119">
            <v>7337.5489989691</v>
          </cell>
          <cell r="I119">
            <v>1053375.36449804</v>
          </cell>
        </row>
        <row r="119">
          <cell r="K119">
            <v>158650</v>
          </cell>
        </row>
        <row r="119">
          <cell r="R119">
            <v>-69472</v>
          </cell>
          <cell r="S119">
            <v>158650</v>
          </cell>
        </row>
        <row r="120">
          <cell r="F120">
            <v>1053375.36449804</v>
          </cell>
          <cell r="G120">
            <v>-81168</v>
          </cell>
          <cell r="H120">
            <v>6819.65706063837</v>
          </cell>
          <cell r="I120">
            <v>979027.021558676</v>
          </cell>
        </row>
        <row r="120">
          <cell r="K120">
            <v>144400</v>
          </cell>
        </row>
        <row r="120">
          <cell r="R120">
            <v>-63232</v>
          </cell>
          <cell r="S120">
            <v>144400</v>
          </cell>
        </row>
        <row r="121">
          <cell r="F121">
            <v>979027.021558676</v>
          </cell>
          <cell r="G121">
            <v>-82236</v>
          </cell>
          <cell r="H121">
            <v>6290.64070631412</v>
          </cell>
          <cell r="I121">
            <v>903081.66226499</v>
          </cell>
        </row>
        <row r="121">
          <cell r="K121">
            <v>146300</v>
          </cell>
        </row>
        <row r="121">
          <cell r="R121">
            <v>-64064</v>
          </cell>
          <cell r="S121">
            <v>146300</v>
          </cell>
        </row>
        <row r="122">
          <cell r="F122">
            <v>903081.66226499</v>
          </cell>
          <cell r="G122">
            <v>-86508</v>
          </cell>
          <cell r="H122">
            <v>5727.94708695916</v>
          </cell>
          <cell r="I122">
            <v>822301.609351949</v>
          </cell>
        </row>
        <row r="122">
          <cell r="K122">
            <v>153900</v>
          </cell>
        </row>
        <row r="122">
          <cell r="R122">
            <v>-67392</v>
          </cell>
          <cell r="S122">
            <v>153900</v>
          </cell>
        </row>
        <row r="123">
          <cell r="F123">
            <v>822301.609351949</v>
          </cell>
          <cell r="G123">
            <v>-93450</v>
          </cell>
          <cell r="H123">
            <v>5112.61095665635</v>
          </cell>
          <cell r="I123">
            <v>733964.220308605</v>
          </cell>
        </row>
        <row r="123">
          <cell r="K123">
            <v>166250</v>
          </cell>
        </row>
        <row r="123">
          <cell r="R123">
            <v>-72800</v>
          </cell>
          <cell r="S123">
            <v>166250</v>
          </cell>
        </row>
        <row r="124">
          <cell r="F124">
            <v>733964.220308605</v>
          </cell>
          <cell r="G124">
            <v>-83304</v>
          </cell>
          <cell r="H124">
            <v>4564.12873172908</v>
          </cell>
          <cell r="I124">
            <v>655224.349040334</v>
          </cell>
        </row>
        <row r="124">
          <cell r="K124">
            <v>148200</v>
          </cell>
        </row>
        <row r="124">
          <cell r="R124">
            <v>-64896</v>
          </cell>
          <cell r="S124">
            <v>148200</v>
          </cell>
        </row>
        <row r="125">
          <cell r="F125">
            <v>655224.349040334</v>
          </cell>
          <cell r="G125">
            <v>-88110</v>
          </cell>
          <cell r="H125">
            <v>3978.08689365267</v>
          </cell>
          <cell r="I125">
            <v>571092.435933987</v>
          </cell>
        </row>
        <row r="125">
          <cell r="K125">
            <v>156750</v>
          </cell>
        </row>
        <row r="125">
          <cell r="R125">
            <v>-68640</v>
          </cell>
          <cell r="S125">
            <v>156750</v>
          </cell>
        </row>
        <row r="126">
          <cell r="F126">
            <v>571092.435933987</v>
          </cell>
          <cell r="G126">
            <v>-88110</v>
          </cell>
          <cell r="H126">
            <v>3387.93419969839</v>
          </cell>
          <cell r="I126">
            <v>486370.370133685</v>
          </cell>
        </row>
        <row r="126">
          <cell r="K126">
            <v>156750</v>
          </cell>
        </row>
        <row r="126">
          <cell r="R126">
            <v>-68640</v>
          </cell>
          <cell r="S126">
            <v>156750</v>
          </cell>
        </row>
        <row r="127">
          <cell r="F127">
            <v>486370.370133685</v>
          </cell>
          <cell r="G127">
            <v>-82770</v>
          </cell>
          <cell r="H127">
            <v>2831.09983977498</v>
          </cell>
          <cell r="I127">
            <v>406431.46997346</v>
          </cell>
        </row>
        <row r="127">
          <cell r="K127">
            <v>147250</v>
          </cell>
        </row>
        <row r="127">
          <cell r="R127">
            <v>-64480</v>
          </cell>
          <cell r="S127">
            <v>147250</v>
          </cell>
        </row>
        <row r="128">
          <cell r="F128">
            <v>406431.46997346</v>
          </cell>
          <cell r="G128">
            <v>-82770</v>
          </cell>
          <cell r="H128">
            <v>2270.35950308887</v>
          </cell>
          <cell r="I128">
            <v>325931.829476549</v>
          </cell>
        </row>
        <row r="128">
          <cell r="K128">
            <v>147250</v>
          </cell>
        </row>
        <row r="128">
          <cell r="R128">
            <v>-64480</v>
          </cell>
          <cell r="S128">
            <v>147250</v>
          </cell>
        </row>
        <row r="129">
          <cell r="F129">
            <v>325931.829476549</v>
          </cell>
          <cell r="G129">
            <v>-80100</v>
          </cell>
          <cell r="H129">
            <v>1724.41480371319</v>
          </cell>
          <cell r="I129">
            <v>247556.244280262</v>
          </cell>
        </row>
        <row r="129">
          <cell r="K129">
            <v>142500</v>
          </cell>
        </row>
        <row r="129">
          <cell r="R129">
            <v>-62400</v>
          </cell>
          <cell r="S129">
            <v>142500</v>
          </cell>
        </row>
        <row r="130">
          <cell r="F130">
            <v>247556.244280262</v>
          </cell>
          <cell r="G130">
            <v>-81702</v>
          </cell>
          <cell r="H130">
            <v>1163.40310652421</v>
          </cell>
          <cell r="I130">
            <v>167017.647386787</v>
          </cell>
        </row>
        <row r="130">
          <cell r="K130">
            <v>145350</v>
          </cell>
        </row>
        <row r="130">
          <cell r="R130">
            <v>-63648</v>
          </cell>
          <cell r="S130">
            <v>145350</v>
          </cell>
        </row>
        <row r="131">
          <cell r="F131">
            <v>167017.647386787</v>
          </cell>
          <cell r="G131">
            <v>-89178</v>
          </cell>
          <cell r="H131">
            <v>546.014893821526</v>
          </cell>
          <cell r="I131">
            <v>78385.6622806082</v>
          </cell>
        </row>
        <row r="131">
          <cell r="K131">
            <v>158650</v>
          </cell>
        </row>
        <row r="131">
          <cell r="R131">
            <v>-69472</v>
          </cell>
          <cell r="S131">
            <v>158650</v>
          </cell>
        </row>
        <row r="132">
          <cell r="F132">
            <v>78385.6622806082</v>
          </cell>
          <cell r="G132">
            <v>-81168</v>
          </cell>
          <cell r="H132">
            <v>-19.5170184530821</v>
          </cell>
          <cell r="I132">
            <v>-2801.85473784486</v>
          </cell>
        </row>
        <row r="132">
          <cell r="K132">
            <v>144400</v>
          </cell>
        </row>
        <row r="132">
          <cell r="R132">
            <v>-63232</v>
          </cell>
          <cell r="S132">
            <v>144400</v>
          </cell>
        </row>
      </sheetData>
      <sheetData sheetId="2">
        <row r="20"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0">
          <cell r="K20">
            <v>0</v>
          </cell>
        </row>
        <row r="20">
          <cell r="R20">
            <v>0</v>
          </cell>
          <cell r="S20">
            <v>0</v>
          </cell>
        </row>
        <row r="21">
          <cell r="F21">
            <v>0</v>
          </cell>
          <cell r="G21">
            <v>0</v>
          </cell>
          <cell r="H21">
            <v>0</v>
          </cell>
          <cell r="I21">
            <v>0</v>
          </cell>
        </row>
        <row r="21">
          <cell r="K21">
            <v>0</v>
          </cell>
        </row>
        <row r="21">
          <cell r="R21">
            <v>0</v>
          </cell>
          <cell r="S21">
            <v>0</v>
          </cell>
        </row>
        <row r="22">
          <cell r="F22">
            <v>0</v>
          </cell>
          <cell r="G22">
            <v>0</v>
          </cell>
          <cell r="H22">
            <v>0</v>
          </cell>
          <cell r="I22">
            <v>0</v>
          </cell>
        </row>
        <row r="22">
          <cell r="K22">
            <v>0</v>
          </cell>
        </row>
        <row r="22">
          <cell r="R22">
            <v>0</v>
          </cell>
          <cell r="S22">
            <v>0</v>
          </cell>
        </row>
        <row r="23">
          <cell r="F23">
            <v>0</v>
          </cell>
          <cell r="G23">
            <v>0</v>
          </cell>
          <cell r="H23">
            <v>0</v>
          </cell>
          <cell r="I23">
            <v>0</v>
          </cell>
        </row>
        <row r="23">
          <cell r="K23">
            <v>0</v>
          </cell>
        </row>
        <row r="23">
          <cell r="R23">
            <v>0</v>
          </cell>
          <cell r="S23">
            <v>0</v>
          </cell>
        </row>
        <row r="24"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4">
          <cell r="K24">
            <v>0</v>
          </cell>
        </row>
        <row r="24">
          <cell r="R24">
            <v>0</v>
          </cell>
          <cell r="S24">
            <v>0</v>
          </cell>
        </row>
        <row r="25">
          <cell r="F25">
            <v>0</v>
          </cell>
          <cell r="G25">
            <v>0</v>
          </cell>
          <cell r="H25">
            <v>0</v>
          </cell>
          <cell r="I25">
            <v>0</v>
          </cell>
        </row>
        <row r="25">
          <cell r="K25">
            <v>0</v>
          </cell>
        </row>
        <row r="25">
          <cell r="R25">
            <v>0</v>
          </cell>
          <cell r="S25">
            <v>0</v>
          </cell>
        </row>
        <row r="26"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6">
          <cell r="K26">
            <v>0</v>
          </cell>
        </row>
        <row r="26">
          <cell r="R26">
            <v>0</v>
          </cell>
          <cell r="S26">
            <v>0</v>
          </cell>
        </row>
        <row r="27"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7">
          <cell r="K27">
            <v>0</v>
          </cell>
        </row>
        <row r="27">
          <cell r="R27">
            <v>0</v>
          </cell>
          <cell r="S27">
            <v>0</v>
          </cell>
        </row>
        <row r="28">
          <cell r="F28">
            <v>0</v>
          </cell>
          <cell r="G28">
            <v>0</v>
          </cell>
          <cell r="H28">
            <v>0</v>
          </cell>
          <cell r="I28">
            <v>0</v>
          </cell>
        </row>
        <row r="28">
          <cell r="K28">
            <v>0</v>
          </cell>
        </row>
        <row r="28">
          <cell r="R28">
            <v>0</v>
          </cell>
          <cell r="S28">
            <v>0</v>
          </cell>
        </row>
        <row r="29"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29">
          <cell r="K29">
            <v>0</v>
          </cell>
        </row>
        <row r="29">
          <cell r="R29">
            <v>0</v>
          </cell>
          <cell r="S29">
            <v>0</v>
          </cell>
        </row>
        <row r="30">
          <cell r="F30">
            <v>0</v>
          </cell>
          <cell r="G30">
            <v>103238.4</v>
          </cell>
          <cell r="H30">
            <v>724.177278632855</v>
          </cell>
          <cell r="I30">
            <v>103962.577278633</v>
          </cell>
        </row>
        <row r="30">
          <cell r="K30">
            <v>0</v>
          </cell>
        </row>
        <row r="30">
          <cell r="R30">
            <v>-103238.4</v>
          </cell>
          <cell r="S30">
            <v>0</v>
          </cell>
        </row>
        <row r="31">
          <cell r="F31">
            <v>103962.577278633</v>
          </cell>
          <cell r="G31">
            <v>8603.2</v>
          </cell>
          <cell r="H31">
            <v>789.605207527745</v>
          </cell>
          <cell r="I31">
            <v>113355.382486161</v>
          </cell>
        </row>
        <row r="31">
          <cell r="K31">
            <v>0</v>
          </cell>
        </row>
        <row r="31">
          <cell r="R31">
            <v>-8603.2</v>
          </cell>
          <cell r="S31">
            <v>0</v>
          </cell>
        </row>
        <row r="32">
          <cell r="F32">
            <v>113355.382486161</v>
          </cell>
          <cell r="G32">
            <v>7527.8</v>
          </cell>
          <cell r="H32">
            <v>847.948574612805</v>
          </cell>
          <cell r="I32">
            <v>121731.131060773</v>
          </cell>
        </row>
        <row r="32">
          <cell r="K32">
            <v>0</v>
          </cell>
        </row>
        <row r="32">
          <cell r="R32">
            <v>-7527.8</v>
          </cell>
          <cell r="S32">
            <v>0</v>
          </cell>
        </row>
        <row r="33">
          <cell r="F33">
            <v>121731.131060773</v>
          </cell>
          <cell r="G33">
            <v>6452.4</v>
          </cell>
          <cell r="H33">
            <v>899.157684438551</v>
          </cell>
          <cell r="I33">
            <v>129082.688745212</v>
          </cell>
        </row>
        <row r="33">
          <cell r="K33">
            <v>0</v>
          </cell>
        </row>
        <row r="33">
          <cell r="R33">
            <v>-6452.4</v>
          </cell>
          <cell r="S33">
            <v>0</v>
          </cell>
        </row>
        <row r="34">
          <cell r="F34">
            <v>129082.688745212</v>
          </cell>
          <cell r="G34">
            <v>6452.4</v>
          </cell>
          <cell r="H34">
            <v>950.726006280319</v>
          </cell>
          <cell r="I34">
            <v>136485.814751492</v>
          </cell>
        </row>
        <row r="34">
          <cell r="K34">
            <v>0</v>
          </cell>
        </row>
        <row r="34">
          <cell r="R34">
            <v>-6452.4</v>
          </cell>
          <cell r="S34">
            <v>0</v>
          </cell>
        </row>
        <row r="35">
          <cell r="F35">
            <v>136485.814751492</v>
          </cell>
          <cell r="G35">
            <v>7527.8</v>
          </cell>
          <cell r="H35">
            <v>1010.19957318998</v>
          </cell>
          <cell r="I35">
            <v>145023.814324682</v>
          </cell>
        </row>
        <row r="35">
          <cell r="K35">
            <v>0</v>
          </cell>
        </row>
        <row r="35">
          <cell r="R35">
            <v>-7527.8</v>
          </cell>
          <cell r="S35">
            <v>0</v>
          </cell>
        </row>
        <row r="36">
          <cell r="F36">
            <v>145023.814324682</v>
          </cell>
          <cell r="G36">
            <v>8603.2</v>
          </cell>
          <cell r="H36">
            <v>1077.63383739131</v>
          </cell>
          <cell r="I36">
            <v>154704.648162074</v>
          </cell>
        </row>
        <row r="36">
          <cell r="K36">
            <v>0</v>
          </cell>
        </row>
        <row r="36">
          <cell r="R36">
            <v>-8603.2</v>
          </cell>
          <cell r="S36">
            <v>0</v>
          </cell>
        </row>
        <row r="37">
          <cell r="F37">
            <v>154704.648162074</v>
          </cell>
          <cell r="G37">
            <v>8603.2</v>
          </cell>
          <cell r="H37">
            <v>1145.54112676483</v>
          </cell>
          <cell r="I37">
            <v>164453.389288838</v>
          </cell>
        </row>
        <row r="37">
          <cell r="K37">
            <v>0</v>
          </cell>
        </row>
        <row r="37">
          <cell r="R37">
            <v>-8603.2</v>
          </cell>
          <cell r="S37">
            <v>0</v>
          </cell>
        </row>
        <row r="38">
          <cell r="F38">
            <v>164453.389288838</v>
          </cell>
          <cell r="G38">
            <v>9678.6</v>
          </cell>
          <cell r="H38">
            <v>1221.46827271748</v>
          </cell>
          <cell r="I38">
            <v>175353.457561556</v>
          </cell>
        </row>
        <row r="38">
          <cell r="K38">
            <v>0</v>
          </cell>
        </row>
        <row r="38">
          <cell r="R38">
            <v>-9678.6</v>
          </cell>
          <cell r="S38">
            <v>0</v>
          </cell>
        </row>
        <row r="39">
          <cell r="F39">
            <v>175353.457561556</v>
          </cell>
          <cell r="G39">
            <v>10754</v>
          </cell>
          <cell r="H39">
            <v>1305.4715314283</v>
          </cell>
          <cell r="I39">
            <v>187412.929092984</v>
          </cell>
        </row>
        <row r="39">
          <cell r="K39">
            <v>0</v>
          </cell>
        </row>
        <row r="39">
          <cell r="R39">
            <v>-10754</v>
          </cell>
          <cell r="S39">
            <v>0</v>
          </cell>
        </row>
        <row r="40">
          <cell r="F40">
            <v>187412.929092984</v>
          </cell>
          <cell r="G40">
            <v>10754</v>
          </cell>
          <cell r="H40">
            <v>1390.06404037245</v>
          </cell>
          <cell r="I40">
            <v>199556.993133357</v>
          </cell>
        </row>
        <row r="40">
          <cell r="K40">
            <v>0</v>
          </cell>
        </row>
        <row r="40">
          <cell r="R40">
            <v>-10754</v>
          </cell>
          <cell r="S40">
            <v>0</v>
          </cell>
        </row>
        <row r="41">
          <cell r="F41">
            <v>199556.993133357</v>
          </cell>
          <cell r="G41">
            <v>9678.6</v>
          </cell>
          <cell r="H41">
            <v>1467.70641959238</v>
          </cell>
          <cell r="I41">
            <v>210703.299552949</v>
          </cell>
        </row>
        <row r="41">
          <cell r="K41">
            <v>0</v>
          </cell>
        </row>
        <row r="41">
          <cell r="R41">
            <v>-9678.6</v>
          </cell>
          <cell r="S41">
            <v>0</v>
          </cell>
        </row>
        <row r="42">
          <cell r="F42">
            <v>210703.299552949</v>
          </cell>
          <cell r="G42">
            <v>8603.2</v>
          </cell>
          <cell r="H42">
            <v>1538.34991662746</v>
          </cell>
          <cell r="I42">
            <v>220844.849469576</v>
          </cell>
        </row>
        <row r="42">
          <cell r="K42">
            <v>0</v>
          </cell>
        </row>
        <row r="42">
          <cell r="R42">
            <v>-8603.2</v>
          </cell>
          <cell r="S42">
            <v>0</v>
          </cell>
        </row>
        <row r="43">
          <cell r="F43">
            <v>220844.849469576</v>
          </cell>
          <cell r="G43">
            <v>8603.2</v>
          </cell>
          <cell r="H43">
            <v>1609.4889503566</v>
          </cell>
          <cell r="I43">
            <v>231057.538419933</v>
          </cell>
        </row>
        <row r="43">
          <cell r="K43">
            <v>0</v>
          </cell>
        </row>
        <row r="43">
          <cell r="R43">
            <v>-8603.2</v>
          </cell>
          <cell r="S43">
            <v>0</v>
          </cell>
        </row>
        <row r="44">
          <cell r="F44">
            <v>231057.538419933</v>
          </cell>
          <cell r="G44">
            <v>7527.8</v>
          </cell>
          <cell r="H44">
            <v>1673.58348345815</v>
          </cell>
          <cell r="I44">
            <v>240258.921903391</v>
          </cell>
        </row>
        <row r="44">
          <cell r="K44">
            <v>0</v>
          </cell>
        </row>
        <row r="44">
          <cell r="R44">
            <v>-7527.8</v>
          </cell>
          <cell r="S44">
            <v>0</v>
          </cell>
        </row>
        <row r="45">
          <cell r="F45">
            <v>240258.921903391</v>
          </cell>
          <cell r="G45">
            <v>6452.4</v>
          </cell>
          <cell r="H45">
            <v>1730.58410149627</v>
          </cell>
          <cell r="I45">
            <v>248441.906004887</v>
          </cell>
        </row>
        <row r="45">
          <cell r="K45">
            <v>0</v>
          </cell>
        </row>
        <row r="45">
          <cell r="R45">
            <v>-6452.4</v>
          </cell>
          <cell r="S45">
            <v>0</v>
          </cell>
        </row>
        <row r="46">
          <cell r="F46">
            <v>248441.906004887</v>
          </cell>
          <cell r="G46">
            <v>6452.4</v>
          </cell>
          <cell r="H46">
            <v>1787.98455673111</v>
          </cell>
          <cell r="I46">
            <v>256682.290561619</v>
          </cell>
        </row>
        <row r="46">
          <cell r="K46">
            <v>0</v>
          </cell>
        </row>
        <row r="46">
          <cell r="R46">
            <v>-6452.4</v>
          </cell>
          <cell r="S46">
            <v>0</v>
          </cell>
        </row>
        <row r="47">
          <cell r="F47">
            <v>256682.290561619</v>
          </cell>
          <cell r="G47">
            <v>7527.8</v>
          </cell>
          <cell r="H47">
            <v>1853.33116718443</v>
          </cell>
          <cell r="I47">
            <v>266063.421728803</v>
          </cell>
        </row>
        <row r="47">
          <cell r="K47">
            <v>0</v>
          </cell>
        </row>
        <row r="47">
          <cell r="R47">
            <v>-7527.8</v>
          </cell>
          <cell r="S47">
            <v>0</v>
          </cell>
        </row>
        <row r="48">
          <cell r="F48">
            <v>266063.421728803</v>
          </cell>
          <cell r="G48">
            <v>8603.2</v>
          </cell>
          <cell r="H48">
            <v>1926.67967204881</v>
          </cell>
          <cell r="I48">
            <v>276593.301400852</v>
          </cell>
        </row>
        <row r="48">
          <cell r="K48">
            <v>0</v>
          </cell>
        </row>
        <row r="48">
          <cell r="R48">
            <v>-8603.2</v>
          </cell>
          <cell r="S48">
            <v>0</v>
          </cell>
        </row>
        <row r="49">
          <cell r="F49">
            <v>276593.301400852</v>
          </cell>
          <cell r="G49">
            <v>8603.2</v>
          </cell>
          <cell r="H49">
            <v>2000.54268818657</v>
          </cell>
          <cell r="I49">
            <v>287197.044089038</v>
          </cell>
        </row>
        <row r="49">
          <cell r="K49">
            <v>0</v>
          </cell>
        </row>
        <row r="49">
          <cell r="R49">
            <v>-8603.2</v>
          </cell>
          <cell r="S49">
            <v>0</v>
          </cell>
        </row>
        <row r="50">
          <cell r="F50">
            <v>287197.044089038</v>
          </cell>
          <cell r="G50">
            <v>9678.6</v>
          </cell>
          <cell r="H50">
            <v>2082.46733801353</v>
          </cell>
          <cell r="I50">
            <v>298958.111427052</v>
          </cell>
        </row>
        <row r="50">
          <cell r="K50">
            <v>0</v>
          </cell>
        </row>
        <row r="50">
          <cell r="R50">
            <v>-9678.6</v>
          </cell>
          <cell r="S50">
            <v>0</v>
          </cell>
        </row>
        <row r="51">
          <cell r="F51">
            <v>298958.111427052</v>
          </cell>
          <cell r="G51">
            <v>10754</v>
          </cell>
          <cell r="H51">
            <v>2172.51017075892</v>
          </cell>
          <cell r="I51">
            <v>311884.621597811</v>
          </cell>
        </row>
        <row r="51">
          <cell r="K51">
            <v>0</v>
          </cell>
        </row>
        <row r="51">
          <cell r="R51">
            <v>-10754</v>
          </cell>
          <cell r="S51">
            <v>0</v>
          </cell>
        </row>
        <row r="52">
          <cell r="F52">
            <v>311884.621597811</v>
          </cell>
          <cell r="G52">
            <v>10754</v>
          </cell>
          <cell r="H52">
            <v>2263.18461900376</v>
          </cell>
          <cell r="I52">
            <v>324901.806216815</v>
          </cell>
        </row>
        <row r="52">
          <cell r="K52">
            <v>0</v>
          </cell>
        </row>
        <row r="52">
          <cell r="R52">
            <v>-10754</v>
          </cell>
          <cell r="S52">
            <v>0</v>
          </cell>
        </row>
        <row r="53">
          <cell r="F53">
            <v>324901.806216815</v>
          </cell>
          <cell r="G53">
            <v>9678.6</v>
          </cell>
          <cell r="H53">
            <v>2346.95159996637</v>
          </cell>
          <cell r="I53">
            <v>336927.357816781</v>
          </cell>
        </row>
        <row r="53">
          <cell r="K53">
            <v>0</v>
          </cell>
        </row>
        <row r="53">
          <cell r="R53">
            <v>-9678.6</v>
          </cell>
          <cell r="S53">
            <v>0</v>
          </cell>
        </row>
        <row r="54">
          <cell r="F54">
            <v>336927.357816781</v>
          </cell>
          <cell r="G54">
            <v>8603.2</v>
          </cell>
          <cell r="H54">
            <v>2423.76266044659</v>
          </cell>
          <cell r="I54">
            <v>347954.320477228</v>
          </cell>
        </row>
        <row r="54">
          <cell r="K54">
            <v>0</v>
          </cell>
        </row>
        <row r="54">
          <cell r="R54">
            <v>-8603.2</v>
          </cell>
          <cell r="S54">
            <v>0</v>
          </cell>
        </row>
        <row r="55">
          <cell r="F55">
            <v>347954.320477228</v>
          </cell>
          <cell r="G55">
            <v>8603.2</v>
          </cell>
          <cell r="H55">
            <v>2501.11252068297</v>
          </cell>
          <cell r="I55">
            <v>359058.632997911</v>
          </cell>
        </row>
        <row r="55">
          <cell r="K55">
            <v>0</v>
          </cell>
        </row>
        <row r="55">
          <cell r="R55">
            <v>-8603.2</v>
          </cell>
          <cell r="S55">
            <v>0</v>
          </cell>
        </row>
        <row r="56">
          <cell r="F56">
            <v>359058.632997911</v>
          </cell>
          <cell r="G56">
            <v>7527.8</v>
          </cell>
          <cell r="H56">
            <v>2571.46144682746</v>
          </cell>
          <cell r="I56">
            <v>369157.894444738</v>
          </cell>
        </row>
        <row r="56">
          <cell r="K56">
            <v>0</v>
          </cell>
        </row>
        <row r="56">
          <cell r="R56">
            <v>-7527.8</v>
          </cell>
          <cell r="S56">
            <v>0</v>
          </cell>
        </row>
        <row r="57">
          <cell r="F57">
            <v>369157.894444738</v>
          </cell>
          <cell r="G57">
            <v>6452.4</v>
          </cell>
          <cell r="H57">
            <v>2634.76033004653</v>
          </cell>
          <cell r="I57">
            <v>378245.054774785</v>
          </cell>
        </row>
        <row r="57">
          <cell r="K57">
            <v>0</v>
          </cell>
        </row>
        <row r="57">
          <cell r="R57">
            <v>-6452.4</v>
          </cell>
          <cell r="S57">
            <v>0</v>
          </cell>
        </row>
        <row r="58">
          <cell r="F58">
            <v>378245.054774785</v>
          </cell>
          <cell r="G58">
            <v>6452.4</v>
          </cell>
          <cell r="H58">
            <v>2698.50323034636</v>
          </cell>
          <cell r="I58">
            <v>387395.958005131</v>
          </cell>
        </row>
        <row r="58">
          <cell r="K58">
            <v>0</v>
          </cell>
        </row>
        <row r="58">
          <cell r="R58">
            <v>-6452.4</v>
          </cell>
          <cell r="S58">
            <v>0</v>
          </cell>
        </row>
        <row r="59">
          <cell r="F59">
            <v>387395.958005131</v>
          </cell>
          <cell r="G59">
            <v>7527.8</v>
          </cell>
          <cell r="H59">
            <v>2770.2367756534</v>
          </cell>
          <cell r="I59">
            <v>397693.994780784</v>
          </cell>
        </row>
        <row r="59">
          <cell r="K59">
            <v>0</v>
          </cell>
        </row>
        <row r="59">
          <cell r="R59">
            <v>-7527.8</v>
          </cell>
          <cell r="S59">
            <v>0</v>
          </cell>
        </row>
        <row r="60">
          <cell r="F60">
            <v>397693.994780784</v>
          </cell>
          <cell r="G60">
            <v>8603.2</v>
          </cell>
          <cell r="H60">
            <v>2850.01701723885</v>
          </cell>
          <cell r="I60">
            <v>409147.211798023</v>
          </cell>
        </row>
        <row r="60">
          <cell r="K60">
            <v>0</v>
          </cell>
        </row>
        <row r="60">
          <cell r="R60">
            <v>-8603.2</v>
          </cell>
          <cell r="S60">
            <v>0</v>
          </cell>
        </row>
        <row r="61">
          <cell r="F61">
            <v>409147.211798023</v>
          </cell>
          <cell r="G61">
            <v>-7508.8</v>
          </cell>
          <cell r="H61">
            <v>2817.3374640668</v>
          </cell>
          <cell r="I61">
            <v>404455.74926209</v>
          </cell>
        </row>
        <row r="61">
          <cell r="K61">
            <v>16112</v>
          </cell>
        </row>
        <row r="61">
          <cell r="R61">
            <v>-8603.2</v>
          </cell>
          <cell r="S61">
            <v>16112</v>
          </cell>
        </row>
        <row r="62">
          <cell r="F62">
            <v>404455.74926209</v>
          </cell>
          <cell r="G62">
            <v>-8447.4</v>
          </cell>
          <cell r="H62">
            <v>2777.84476207021</v>
          </cell>
          <cell r="I62">
            <v>398786.19402416</v>
          </cell>
        </row>
        <row r="62">
          <cell r="K62">
            <v>18126</v>
          </cell>
        </row>
        <row r="62">
          <cell r="R62">
            <v>-9678.6</v>
          </cell>
          <cell r="S62">
            <v>18126</v>
          </cell>
        </row>
        <row r="63">
          <cell r="F63">
            <v>398786.19402416</v>
          </cell>
          <cell r="G63">
            <v>-9386</v>
          </cell>
          <cell r="H63">
            <v>2731.49111965627</v>
          </cell>
          <cell r="I63">
            <v>392131.685143816</v>
          </cell>
        </row>
        <row r="63">
          <cell r="K63">
            <v>20140</v>
          </cell>
        </row>
        <row r="63">
          <cell r="R63">
            <v>-10754</v>
          </cell>
          <cell r="S63">
            <v>20140</v>
          </cell>
        </row>
        <row r="64">
          <cell r="F64">
            <v>392131.685143816</v>
          </cell>
          <cell r="G64">
            <v>-9386</v>
          </cell>
          <cell r="H64">
            <v>2684.81232444436</v>
          </cell>
          <cell r="I64">
            <v>385430.497468261</v>
          </cell>
        </row>
        <row r="64">
          <cell r="K64">
            <v>20140</v>
          </cell>
        </row>
        <row r="64">
          <cell r="R64">
            <v>-10754</v>
          </cell>
          <cell r="S64">
            <v>20140</v>
          </cell>
        </row>
        <row r="65">
          <cell r="F65">
            <v>385430.497468261</v>
          </cell>
          <cell r="G65">
            <v>-8447.4</v>
          </cell>
          <cell r="H65">
            <v>2644.39001006553</v>
          </cell>
          <cell r="I65">
            <v>379627.487478326</v>
          </cell>
        </row>
        <row r="65">
          <cell r="K65">
            <v>18126</v>
          </cell>
        </row>
        <row r="65">
          <cell r="R65">
            <v>-9678.6</v>
          </cell>
          <cell r="S65">
            <v>18126</v>
          </cell>
        </row>
        <row r="66">
          <cell r="F66">
            <v>379627.487478326</v>
          </cell>
          <cell r="G66">
            <v>-7508.8</v>
          </cell>
          <cell r="H66">
            <v>2610.26806330284</v>
          </cell>
          <cell r="I66">
            <v>374728.955541629</v>
          </cell>
        </row>
        <row r="66">
          <cell r="K66">
            <v>16112</v>
          </cell>
        </row>
        <row r="66">
          <cell r="R66">
            <v>-8603.2</v>
          </cell>
          <cell r="S66">
            <v>16112</v>
          </cell>
        </row>
        <row r="67">
          <cell r="F67">
            <v>374728.955541629</v>
          </cell>
          <cell r="G67">
            <v>-7508.8</v>
          </cell>
          <cell r="H67">
            <v>2575.90676433644</v>
          </cell>
          <cell r="I67">
            <v>369796.062305966</v>
          </cell>
        </row>
        <row r="67">
          <cell r="K67">
            <v>16112</v>
          </cell>
        </row>
        <row r="67">
          <cell r="R67">
            <v>-8603.2</v>
          </cell>
          <cell r="S67">
            <v>16112</v>
          </cell>
        </row>
        <row r="68">
          <cell r="F68">
            <v>369796.062305966</v>
          </cell>
          <cell r="G68">
            <v>-6570.2</v>
          </cell>
          <cell r="H68">
            <v>2547.88834865521</v>
          </cell>
          <cell r="I68">
            <v>365773.750654621</v>
          </cell>
        </row>
        <row r="68">
          <cell r="K68">
            <v>14098</v>
          </cell>
        </row>
        <row r="68">
          <cell r="R68">
            <v>-7527.8</v>
          </cell>
          <cell r="S68">
            <v>14098</v>
          </cell>
        </row>
        <row r="69">
          <cell r="F69">
            <v>365773.750654621</v>
          </cell>
          <cell r="G69">
            <v>-5631.6</v>
          </cell>
          <cell r="H69">
            <v>2526.25730912187</v>
          </cell>
          <cell r="I69">
            <v>362668.407963743</v>
          </cell>
        </row>
        <row r="69">
          <cell r="K69">
            <v>12084</v>
          </cell>
        </row>
        <row r="69">
          <cell r="R69">
            <v>-6452.4</v>
          </cell>
          <cell r="S69">
            <v>12084</v>
          </cell>
        </row>
        <row r="70">
          <cell r="F70">
            <v>362668.407963743</v>
          </cell>
          <cell r="G70">
            <v>-5631.6</v>
          </cell>
          <cell r="H70">
            <v>2504.4745362476</v>
          </cell>
          <cell r="I70">
            <v>359541.28249999</v>
          </cell>
        </row>
        <row r="70">
          <cell r="K70">
            <v>12084</v>
          </cell>
        </row>
        <row r="70">
          <cell r="R70">
            <v>-6452.4</v>
          </cell>
          <cell r="S70">
            <v>12084</v>
          </cell>
        </row>
        <row r="71">
          <cell r="F71">
            <v>359541.28249999</v>
          </cell>
          <cell r="G71">
            <v>-6570.2</v>
          </cell>
          <cell r="H71">
            <v>2475.95505123032</v>
          </cell>
          <cell r="I71">
            <v>355447.037551221</v>
          </cell>
        </row>
        <row r="71">
          <cell r="K71">
            <v>14098</v>
          </cell>
        </row>
        <row r="71">
          <cell r="R71">
            <v>-7527.8</v>
          </cell>
          <cell r="S71">
            <v>14098</v>
          </cell>
        </row>
        <row r="72">
          <cell r="F72">
            <v>355447.037551221</v>
          </cell>
          <cell r="G72">
            <v>-7508.8</v>
          </cell>
          <cell r="H72">
            <v>2440.65159865084</v>
          </cell>
          <cell r="I72">
            <v>350378.889149872</v>
          </cell>
        </row>
        <row r="72">
          <cell r="K72">
            <v>16112</v>
          </cell>
        </row>
        <row r="72">
          <cell r="R72">
            <v>-8603.2</v>
          </cell>
          <cell r="S72">
            <v>16112</v>
          </cell>
        </row>
        <row r="73">
          <cell r="F73">
            <v>350378.889149872</v>
          </cell>
          <cell r="G73">
            <v>-7508.8</v>
          </cell>
          <cell r="H73">
            <v>2405.10050606323</v>
          </cell>
          <cell r="I73">
            <v>345275.189655935</v>
          </cell>
        </row>
        <row r="73">
          <cell r="K73">
            <v>16112</v>
          </cell>
        </row>
        <row r="73">
          <cell r="R73">
            <v>-8603.2</v>
          </cell>
          <cell r="S73">
            <v>16112</v>
          </cell>
        </row>
        <row r="74">
          <cell r="F74">
            <v>345275.189655935</v>
          </cell>
          <cell r="G74">
            <v>-8447.4</v>
          </cell>
          <cell r="H74">
            <v>2362.71612191737</v>
          </cell>
          <cell r="I74">
            <v>339190.505777852</v>
          </cell>
        </row>
        <row r="74">
          <cell r="K74">
            <v>18126</v>
          </cell>
        </row>
        <row r="74">
          <cell r="R74">
            <v>-9678.6</v>
          </cell>
          <cell r="S74">
            <v>18126</v>
          </cell>
        </row>
        <row r="75">
          <cell r="F75">
            <v>339190.505777852</v>
          </cell>
          <cell r="G75">
            <v>-9386</v>
          </cell>
          <cell r="H75">
            <v>2313.450513327</v>
          </cell>
          <cell r="I75">
            <v>332117.956291179</v>
          </cell>
        </row>
        <row r="75">
          <cell r="K75">
            <v>20140</v>
          </cell>
        </row>
        <row r="75">
          <cell r="R75">
            <v>-10754</v>
          </cell>
          <cell r="S75">
            <v>20140</v>
          </cell>
        </row>
        <row r="76">
          <cell r="F76">
            <v>332117.956291179</v>
          </cell>
          <cell r="G76">
            <v>-9386</v>
          </cell>
          <cell r="H76">
            <v>2263.83932562693</v>
          </cell>
          <cell r="I76">
            <v>324995.795616806</v>
          </cell>
        </row>
        <row r="76">
          <cell r="K76">
            <v>20140</v>
          </cell>
        </row>
        <row r="76">
          <cell r="R76">
            <v>-10754</v>
          </cell>
          <cell r="S76">
            <v>20140</v>
          </cell>
        </row>
        <row r="77">
          <cell r="F77">
            <v>324995.795616806</v>
          </cell>
          <cell r="G77">
            <v>-8447.4</v>
          </cell>
          <cell r="H77">
            <v>2220.46404916557</v>
          </cell>
          <cell r="I77">
            <v>318768.859665972</v>
          </cell>
        </row>
        <row r="77">
          <cell r="K77">
            <v>18126</v>
          </cell>
        </row>
        <row r="77">
          <cell r="R77">
            <v>-9678.6</v>
          </cell>
          <cell r="S77">
            <v>18126</v>
          </cell>
        </row>
        <row r="78">
          <cell r="F78">
            <v>318768.859665972</v>
          </cell>
          <cell r="G78">
            <v>-7508.8</v>
          </cell>
          <cell r="H78">
            <v>2183.36842643826</v>
          </cell>
          <cell r="I78">
            <v>313443.42809241</v>
          </cell>
        </row>
        <row r="78">
          <cell r="K78">
            <v>16112</v>
          </cell>
        </row>
        <row r="78">
          <cell r="R78">
            <v>-8603.2</v>
          </cell>
          <cell r="S78">
            <v>16112</v>
          </cell>
        </row>
        <row r="79">
          <cell r="F79">
            <v>313443.42809241</v>
          </cell>
          <cell r="G79">
            <v>-7508.8</v>
          </cell>
          <cell r="H79">
            <v>2146.0125923253</v>
          </cell>
          <cell r="I79">
            <v>308080.640684735</v>
          </cell>
        </row>
        <row r="79">
          <cell r="K79">
            <v>16112</v>
          </cell>
        </row>
        <row r="79">
          <cell r="R79">
            <v>-8603.2</v>
          </cell>
          <cell r="S79">
            <v>16112</v>
          </cell>
        </row>
        <row r="80">
          <cell r="F80">
            <v>308080.640684735</v>
          </cell>
          <cell r="G80">
            <v>-6570.2</v>
          </cell>
          <cell r="H80">
            <v>2114.97863599653</v>
          </cell>
          <cell r="I80">
            <v>303625.419320732</v>
          </cell>
        </row>
        <row r="80">
          <cell r="K80">
            <v>14098</v>
          </cell>
        </row>
        <row r="80">
          <cell r="R80">
            <v>-7527.8</v>
          </cell>
          <cell r="S80">
            <v>14098</v>
          </cell>
        </row>
        <row r="81">
          <cell r="F81">
            <v>303625.419320732</v>
          </cell>
          <cell r="G81">
            <v>-5631.6</v>
          </cell>
          <cell r="H81">
            <v>2090.31090296923</v>
          </cell>
          <cell r="I81">
            <v>300084.130223701</v>
          </cell>
        </row>
        <row r="81">
          <cell r="K81">
            <v>12084</v>
          </cell>
        </row>
        <row r="81">
          <cell r="R81">
            <v>-6452.4</v>
          </cell>
          <cell r="S81">
            <v>12084</v>
          </cell>
        </row>
        <row r="82">
          <cell r="F82">
            <v>300084.130223701</v>
          </cell>
          <cell r="G82">
            <v>-5631.6</v>
          </cell>
          <cell r="H82">
            <v>2065.47013537558</v>
          </cell>
          <cell r="I82">
            <v>296518.000359077</v>
          </cell>
        </row>
        <row r="82">
          <cell r="K82">
            <v>12084</v>
          </cell>
        </row>
        <row r="82">
          <cell r="R82">
            <v>-6452.4</v>
          </cell>
          <cell r="S82">
            <v>12084</v>
          </cell>
        </row>
        <row r="83">
          <cell r="F83">
            <v>296518.000359077</v>
          </cell>
          <cell r="G83">
            <v>-6570.2</v>
          </cell>
          <cell r="H83">
            <v>2033.87120499367</v>
          </cell>
          <cell r="I83">
            <v>291981.67156407</v>
          </cell>
        </row>
        <row r="83">
          <cell r="K83">
            <v>14098</v>
          </cell>
        </row>
        <row r="83">
          <cell r="R83">
            <v>-7527.8</v>
          </cell>
          <cell r="S83">
            <v>14098</v>
          </cell>
        </row>
        <row r="84">
          <cell r="F84">
            <v>291981.67156407</v>
          </cell>
          <cell r="G84">
            <v>-7508.8</v>
          </cell>
          <cell r="H84">
            <v>1995.46670593638</v>
          </cell>
          <cell r="I84">
            <v>286468.338270007</v>
          </cell>
        </row>
        <row r="84">
          <cell r="K84">
            <v>16112</v>
          </cell>
        </row>
        <row r="84">
          <cell r="R84">
            <v>-8603.2</v>
          </cell>
          <cell r="S84">
            <v>16112</v>
          </cell>
        </row>
        <row r="85">
          <cell r="F85">
            <v>286468.338270007</v>
          </cell>
          <cell r="G85">
            <v>-7508.8</v>
          </cell>
          <cell r="H85">
            <v>1956.79281423435</v>
          </cell>
          <cell r="I85">
            <v>280916.331084241</v>
          </cell>
        </row>
        <row r="85">
          <cell r="K85">
            <v>16112</v>
          </cell>
        </row>
        <row r="85">
          <cell r="R85">
            <v>-8603.2</v>
          </cell>
          <cell r="S85">
            <v>16112</v>
          </cell>
        </row>
        <row r="86">
          <cell r="F86">
            <v>280916.331084241</v>
          </cell>
          <cell r="G86">
            <v>-8447.4</v>
          </cell>
          <cell r="H86">
            <v>1911.26372575116</v>
          </cell>
          <cell r="I86">
            <v>274380.194809992</v>
          </cell>
        </row>
        <row r="86">
          <cell r="K86">
            <v>18126</v>
          </cell>
        </row>
        <row r="86">
          <cell r="R86">
            <v>-9678.6</v>
          </cell>
          <cell r="S86">
            <v>18126</v>
          </cell>
        </row>
        <row r="87">
          <cell r="F87">
            <v>274380.194809992</v>
          </cell>
          <cell r="G87">
            <v>-9386</v>
          </cell>
          <cell r="H87">
            <v>1858.83135394393</v>
          </cell>
          <cell r="I87">
            <v>266853.026163936</v>
          </cell>
        </row>
        <row r="87">
          <cell r="K87">
            <v>20140</v>
          </cell>
        </row>
        <row r="87">
          <cell r="R87">
            <v>-10754</v>
          </cell>
          <cell r="S87">
            <v>20140</v>
          </cell>
        </row>
        <row r="88">
          <cell r="F88">
            <v>266853.026163936</v>
          </cell>
          <cell r="G88">
            <v>-9386</v>
          </cell>
          <cell r="H88">
            <v>1806.03118941298</v>
          </cell>
          <cell r="I88">
            <v>259273.057353349</v>
          </cell>
        </row>
        <row r="88">
          <cell r="K88">
            <v>20140</v>
          </cell>
        </row>
        <row r="88">
          <cell r="R88">
            <v>-10754</v>
          </cell>
          <cell r="S88">
            <v>20140</v>
          </cell>
        </row>
        <row r="89">
          <cell r="F89">
            <v>259273.057353349</v>
          </cell>
          <cell r="G89">
            <v>-8447.4</v>
          </cell>
          <cell r="H89">
            <v>1759.44456668686</v>
          </cell>
          <cell r="I89">
            <v>252585.101920036</v>
          </cell>
        </row>
        <row r="89">
          <cell r="K89">
            <v>18126</v>
          </cell>
        </row>
        <row r="89">
          <cell r="R89">
            <v>-9678.6</v>
          </cell>
          <cell r="S89">
            <v>18126</v>
          </cell>
        </row>
        <row r="90">
          <cell r="F90">
            <v>252585.101920036</v>
          </cell>
          <cell r="G90">
            <v>-7508.8</v>
          </cell>
          <cell r="H90">
            <v>1719.11507134802</v>
          </cell>
          <cell r="I90">
            <v>246795.416991384</v>
          </cell>
        </row>
        <row r="90">
          <cell r="K90">
            <v>16112</v>
          </cell>
        </row>
        <row r="90">
          <cell r="R90">
            <v>-8603.2</v>
          </cell>
          <cell r="S90">
            <v>16112</v>
          </cell>
        </row>
        <row r="91">
          <cell r="F91">
            <v>246795.416991384</v>
          </cell>
          <cell r="G91">
            <v>-7508.8</v>
          </cell>
          <cell r="H91">
            <v>1678.50268026318</v>
          </cell>
          <cell r="I91">
            <v>240965.119671647</v>
          </cell>
        </row>
        <row r="91">
          <cell r="K91">
            <v>16112</v>
          </cell>
        </row>
        <row r="91">
          <cell r="R91">
            <v>-8603.2</v>
          </cell>
          <cell r="S91">
            <v>16112</v>
          </cell>
        </row>
        <row r="92">
          <cell r="F92">
            <v>240965.119671647</v>
          </cell>
          <cell r="G92">
            <v>-6570.2</v>
          </cell>
          <cell r="H92">
            <v>1644.18932348022</v>
          </cell>
          <cell r="I92">
            <v>236039.108995127</v>
          </cell>
        </row>
        <row r="92">
          <cell r="K92">
            <v>14098</v>
          </cell>
        </row>
        <row r="92">
          <cell r="R92">
            <v>-7527.8</v>
          </cell>
          <cell r="S92">
            <v>14098</v>
          </cell>
        </row>
        <row r="93">
          <cell r="F93">
            <v>236039.108995127</v>
          </cell>
          <cell r="G93">
            <v>-5631.6</v>
          </cell>
          <cell r="H93">
            <v>1616.21918627823</v>
          </cell>
          <cell r="I93">
            <v>232023.728181406</v>
          </cell>
        </row>
        <row r="93">
          <cell r="K93">
            <v>12084</v>
          </cell>
        </row>
        <row r="93">
          <cell r="R93">
            <v>-6452.4</v>
          </cell>
          <cell r="S93">
            <v>12084</v>
          </cell>
        </row>
        <row r="94">
          <cell r="F94">
            <v>232023.728181406</v>
          </cell>
          <cell r="G94">
            <v>-5631.6</v>
          </cell>
          <cell r="H94">
            <v>1588.05284942725</v>
          </cell>
          <cell r="I94">
            <v>227980.181030833</v>
          </cell>
        </row>
        <row r="94">
          <cell r="K94">
            <v>12084</v>
          </cell>
        </row>
        <row r="94">
          <cell r="R94">
            <v>-6452.4</v>
          </cell>
          <cell r="S94">
            <v>12084</v>
          </cell>
        </row>
        <row r="95">
          <cell r="F95">
            <v>227980.181030833</v>
          </cell>
          <cell r="G95">
            <v>-6570.2</v>
          </cell>
          <cell r="H95">
            <v>1553.10502221131</v>
          </cell>
          <cell r="I95">
            <v>222963.086053044</v>
          </cell>
        </row>
        <row r="95">
          <cell r="K95">
            <v>14098</v>
          </cell>
        </row>
        <row r="95">
          <cell r="R95">
            <v>-7527.8</v>
          </cell>
          <cell r="S95">
            <v>14098</v>
          </cell>
        </row>
        <row r="96">
          <cell r="F96">
            <v>222963.086053044</v>
          </cell>
          <cell r="G96">
            <v>-7508.8</v>
          </cell>
          <cell r="H96">
            <v>1511.3281351094</v>
          </cell>
          <cell r="I96">
            <v>216965.614188154</v>
          </cell>
        </row>
        <row r="96">
          <cell r="K96">
            <v>16112</v>
          </cell>
        </row>
        <row r="96">
          <cell r="R96">
            <v>-8603.2</v>
          </cell>
          <cell r="S96">
            <v>16112</v>
          </cell>
        </row>
        <row r="97">
          <cell r="F97">
            <v>216965.614188154</v>
          </cell>
          <cell r="G97">
            <v>-7508.8</v>
          </cell>
          <cell r="H97">
            <v>1469.25819937043</v>
          </cell>
          <cell r="I97">
            <v>210926.072387524</v>
          </cell>
        </row>
        <row r="97">
          <cell r="K97">
            <v>16112</v>
          </cell>
        </row>
        <row r="97">
          <cell r="R97">
            <v>-8603.2</v>
          </cell>
          <cell r="S97">
            <v>16112</v>
          </cell>
        </row>
        <row r="98">
          <cell r="F98">
            <v>210926.072387524</v>
          </cell>
          <cell r="G98">
            <v>-8447.4</v>
          </cell>
          <cell r="H98">
            <v>1420.3092449204</v>
          </cell>
          <cell r="I98">
            <v>203898.981632444</v>
          </cell>
        </row>
        <row r="98">
          <cell r="K98">
            <v>18126</v>
          </cell>
        </row>
        <row r="98">
          <cell r="R98">
            <v>-9678.6</v>
          </cell>
          <cell r="S98">
            <v>18126</v>
          </cell>
        </row>
        <row r="99">
          <cell r="F99">
            <v>203898.981632444</v>
          </cell>
          <cell r="G99">
            <v>-9386</v>
          </cell>
          <cell r="H99">
            <v>1364.43301811483</v>
          </cell>
          <cell r="I99">
            <v>195877.414650559</v>
          </cell>
        </row>
        <row r="99">
          <cell r="K99">
            <v>20140</v>
          </cell>
        </row>
        <row r="99">
          <cell r="R99">
            <v>-10754</v>
          </cell>
          <cell r="S99">
            <v>20140</v>
          </cell>
        </row>
        <row r="100">
          <cell r="F100">
            <v>195877.414650559</v>
          </cell>
          <cell r="G100">
            <v>-9386</v>
          </cell>
          <cell r="H100">
            <v>1308.16484128031</v>
          </cell>
          <cell r="I100">
            <v>187799.579491839</v>
          </cell>
        </row>
        <row r="100">
          <cell r="K100">
            <v>20140</v>
          </cell>
        </row>
        <row r="100">
          <cell r="R100">
            <v>-10754</v>
          </cell>
          <cell r="S100">
            <v>20140</v>
          </cell>
        </row>
        <row r="101">
          <cell r="F101">
            <v>187799.579491839</v>
          </cell>
          <cell r="G101">
            <v>-8447.4</v>
          </cell>
          <cell r="H101">
            <v>1258.08587949127</v>
          </cell>
          <cell r="I101">
            <v>180610.265371331</v>
          </cell>
        </row>
        <row r="101">
          <cell r="K101">
            <v>18126</v>
          </cell>
        </row>
        <row r="101">
          <cell r="R101">
            <v>-9678.6</v>
          </cell>
          <cell r="S101">
            <v>18126</v>
          </cell>
        </row>
        <row r="102">
          <cell r="F102">
            <v>180610.265371331</v>
          </cell>
          <cell r="G102">
            <v>-7508.8</v>
          </cell>
          <cell r="H102">
            <v>1214.23954768739</v>
          </cell>
          <cell r="I102">
            <v>174315.704919018</v>
          </cell>
        </row>
        <row r="102">
          <cell r="K102">
            <v>16112</v>
          </cell>
        </row>
        <row r="102">
          <cell r="R102">
            <v>-8603.2</v>
          </cell>
          <cell r="S102">
            <v>16112</v>
          </cell>
        </row>
        <row r="103">
          <cell r="F103">
            <v>174315.704919018</v>
          </cell>
          <cell r="G103">
            <v>-7508.8</v>
          </cell>
          <cell r="H103">
            <v>1170.08565089564</v>
          </cell>
          <cell r="I103">
            <v>167976.990569914</v>
          </cell>
        </row>
        <row r="103">
          <cell r="K103">
            <v>16112</v>
          </cell>
        </row>
        <row r="103">
          <cell r="R103">
            <v>-8603.2</v>
          </cell>
          <cell r="S103">
            <v>16112</v>
          </cell>
        </row>
        <row r="104">
          <cell r="F104">
            <v>167976.990569914</v>
          </cell>
          <cell r="G104">
            <v>-6570.2</v>
          </cell>
          <cell r="H104">
            <v>1132.20594611872</v>
          </cell>
          <cell r="I104">
            <v>162538.996516033</v>
          </cell>
        </row>
        <row r="104">
          <cell r="K104">
            <v>14098</v>
          </cell>
        </row>
        <row r="104">
          <cell r="R104">
            <v>-7527.8</v>
          </cell>
          <cell r="S104">
            <v>14098</v>
          </cell>
        </row>
        <row r="105">
          <cell r="F105">
            <v>162538.996516033</v>
          </cell>
          <cell r="G105">
            <v>-5631.6</v>
          </cell>
          <cell r="H105">
            <v>1100.64444437677</v>
          </cell>
          <cell r="I105">
            <v>158008.040960409</v>
          </cell>
        </row>
        <row r="105">
          <cell r="K105">
            <v>12084</v>
          </cell>
        </row>
        <row r="105">
          <cell r="R105">
            <v>-6452.4</v>
          </cell>
          <cell r="S105">
            <v>12084</v>
          </cell>
        </row>
        <row r="106">
          <cell r="F106">
            <v>158008.040960409</v>
          </cell>
          <cell r="G106">
            <v>-5631.6</v>
          </cell>
          <cell r="H106">
            <v>1068.86155095845</v>
          </cell>
          <cell r="I106">
            <v>153445.302511368</v>
          </cell>
        </row>
        <row r="106">
          <cell r="K106">
            <v>12084</v>
          </cell>
        </row>
        <row r="106">
          <cell r="R106">
            <v>-6452.4</v>
          </cell>
          <cell r="S106">
            <v>12084</v>
          </cell>
        </row>
        <row r="107">
          <cell r="F107">
            <v>153445.302511368</v>
          </cell>
          <cell r="G107">
            <v>-6570.2</v>
          </cell>
          <cell r="H107">
            <v>1030.2717984355</v>
          </cell>
          <cell r="I107">
            <v>147905.374309803</v>
          </cell>
        </row>
        <row r="107">
          <cell r="K107">
            <v>14098</v>
          </cell>
        </row>
        <row r="107">
          <cell r="R107">
            <v>-7527.8</v>
          </cell>
          <cell r="S107">
            <v>14098</v>
          </cell>
        </row>
        <row r="108">
          <cell r="F108">
            <v>147905.374309803</v>
          </cell>
          <cell r="G108">
            <v>-7508.8</v>
          </cell>
          <cell r="H108">
            <v>984.82743933506</v>
          </cell>
          <cell r="I108">
            <v>141381.401749138</v>
          </cell>
        </row>
        <row r="108">
          <cell r="K108">
            <v>16112</v>
          </cell>
        </row>
        <row r="108">
          <cell r="R108">
            <v>-8603.2</v>
          </cell>
          <cell r="S108">
            <v>16112</v>
          </cell>
        </row>
        <row r="109">
          <cell r="F109">
            <v>141381.401749138</v>
          </cell>
          <cell r="G109">
            <v>-7508.8</v>
          </cell>
          <cell r="H109">
            <v>939.064305705929</v>
          </cell>
          <cell r="I109">
            <v>134811.666054844</v>
          </cell>
        </row>
        <row r="109">
          <cell r="K109">
            <v>16112</v>
          </cell>
        </row>
        <row r="109">
          <cell r="R109">
            <v>-8603.2</v>
          </cell>
          <cell r="S109">
            <v>16112</v>
          </cell>
        </row>
        <row r="110">
          <cell r="F110">
            <v>134811.666054844</v>
          </cell>
          <cell r="G110">
            <v>-8447.4</v>
          </cell>
          <cell r="H110">
            <v>886.396247016954</v>
          </cell>
          <cell r="I110">
            <v>127250.662301861</v>
          </cell>
        </row>
        <row r="110">
          <cell r="K110">
            <v>18126</v>
          </cell>
        </row>
        <row r="110">
          <cell r="R110">
            <v>-9678.6</v>
          </cell>
          <cell r="S110">
            <v>18126</v>
          </cell>
        </row>
        <row r="111">
          <cell r="F111">
            <v>127250.662301861</v>
          </cell>
          <cell r="G111">
            <v>-9386</v>
          </cell>
          <cell r="H111">
            <v>826.774827900687</v>
          </cell>
          <cell r="I111">
            <v>118691.437129762</v>
          </cell>
        </row>
        <row r="111">
          <cell r="K111">
            <v>20140</v>
          </cell>
        </row>
        <row r="111">
          <cell r="R111">
            <v>-10754</v>
          </cell>
          <cell r="S111">
            <v>20140</v>
          </cell>
        </row>
        <row r="112">
          <cell r="F112">
            <v>118691.437129762</v>
          </cell>
          <cell r="G112">
            <v>-9386</v>
          </cell>
          <cell r="H112">
            <v>766.735187686031</v>
          </cell>
          <cell r="I112">
            <v>110072.172317448</v>
          </cell>
        </row>
        <row r="112">
          <cell r="K112">
            <v>20140</v>
          </cell>
        </row>
        <row r="112">
          <cell r="R112">
            <v>-10754</v>
          </cell>
          <cell r="S112">
            <v>20140</v>
          </cell>
        </row>
        <row r="113">
          <cell r="F113">
            <v>110072.172317448</v>
          </cell>
          <cell r="G113">
            <v>-8447.4</v>
          </cell>
          <cell r="H113">
            <v>712.858307166063</v>
          </cell>
          <cell r="I113">
            <v>102337.630624614</v>
          </cell>
        </row>
        <row r="113">
          <cell r="K113">
            <v>18126</v>
          </cell>
        </row>
        <row r="113">
          <cell r="R113">
            <v>-9678.6</v>
          </cell>
          <cell r="S113">
            <v>18126</v>
          </cell>
        </row>
        <row r="114">
          <cell r="F114">
            <v>102337.630624614</v>
          </cell>
          <cell r="G114">
            <v>-7508.8</v>
          </cell>
          <cell r="H114">
            <v>665.187415706451</v>
          </cell>
          <cell r="I114">
            <v>95494.0180403204</v>
          </cell>
        </row>
        <row r="114">
          <cell r="K114">
            <v>16112</v>
          </cell>
        </row>
        <row r="114">
          <cell r="R114">
            <v>-8603.2</v>
          </cell>
          <cell r="S114">
            <v>16112</v>
          </cell>
        </row>
        <row r="115">
          <cell r="F115">
            <v>95494.0180403204</v>
          </cell>
          <cell r="G115">
            <v>-7508.8</v>
          </cell>
          <cell r="H115">
            <v>617.182131458426</v>
          </cell>
          <cell r="I115">
            <v>88602.4001717789</v>
          </cell>
        </row>
        <row r="115">
          <cell r="K115">
            <v>16112</v>
          </cell>
        </row>
        <row r="115">
          <cell r="R115">
            <v>-8603.2</v>
          </cell>
          <cell r="S115">
            <v>16112</v>
          </cell>
        </row>
        <row r="116">
          <cell r="F116">
            <v>88602.4001717789</v>
          </cell>
          <cell r="G116">
            <v>-6570.2</v>
          </cell>
          <cell r="H116">
            <v>575.424023238102</v>
          </cell>
          <cell r="I116">
            <v>82607.624195017</v>
          </cell>
        </row>
        <row r="116">
          <cell r="K116">
            <v>14098</v>
          </cell>
        </row>
        <row r="116">
          <cell r="R116">
            <v>-7527.8</v>
          </cell>
          <cell r="S116">
            <v>14098</v>
          </cell>
        </row>
        <row r="117">
          <cell r="F117">
            <v>82607.624195017</v>
          </cell>
          <cell r="G117">
            <v>-5631.6</v>
          </cell>
          <cell r="H117">
            <v>539.956912558933</v>
          </cell>
          <cell r="I117">
            <v>77515.9811075759</v>
          </cell>
        </row>
        <row r="117">
          <cell r="K117">
            <v>12084</v>
          </cell>
        </row>
        <row r="117">
          <cell r="R117">
            <v>-6452.4</v>
          </cell>
          <cell r="S117">
            <v>12084</v>
          </cell>
        </row>
        <row r="118">
          <cell r="F118">
            <v>77515.9811075759</v>
          </cell>
          <cell r="G118">
            <v>-5631.6</v>
          </cell>
          <cell r="H118">
            <v>504.241013873629</v>
          </cell>
          <cell r="I118">
            <v>72388.6221214495</v>
          </cell>
        </row>
        <row r="118">
          <cell r="K118">
            <v>12084</v>
          </cell>
        </row>
        <row r="118">
          <cell r="R118">
            <v>-6452.4</v>
          </cell>
          <cell r="S118">
            <v>12084</v>
          </cell>
        </row>
        <row r="119">
          <cell r="F119">
            <v>72388.6221214495</v>
          </cell>
          <cell r="G119">
            <v>-6570.2</v>
          </cell>
          <cell r="H119">
            <v>461.69066757931</v>
          </cell>
          <cell r="I119">
            <v>66280.1127890288</v>
          </cell>
        </row>
        <row r="119">
          <cell r="K119">
            <v>14098</v>
          </cell>
        </row>
        <row r="119">
          <cell r="R119">
            <v>-7527.8</v>
          </cell>
          <cell r="S119">
            <v>14098</v>
          </cell>
        </row>
        <row r="120">
          <cell r="F120">
            <v>66280.1127890288</v>
          </cell>
          <cell r="G120">
            <v>-7508.8</v>
          </cell>
          <cell r="H120">
            <v>412.257932680468</v>
          </cell>
          <cell r="I120">
            <v>59183.5707217093</v>
          </cell>
        </row>
        <row r="120">
          <cell r="K120">
            <v>16112</v>
          </cell>
        </row>
        <row r="120">
          <cell r="R120">
            <v>-8603.2</v>
          </cell>
          <cell r="S120">
            <v>16112</v>
          </cell>
        </row>
        <row r="121">
          <cell r="F121">
            <v>59183.5707217093</v>
          </cell>
          <cell r="G121">
            <v>-7508.8</v>
          </cell>
          <cell r="H121">
            <v>362.47844634578</v>
          </cell>
          <cell r="I121">
            <v>52037.2491680551</v>
          </cell>
        </row>
        <row r="121">
          <cell r="K121">
            <v>16112</v>
          </cell>
        </row>
        <row r="121">
          <cell r="R121">
            <v>-8603.2</v>
          </cell>
          <cell r="S121">
            <v>16112</v>
          </cell>
        </row>
        <row r="122">
          <cell r="F122">
            <v>52037.2491680551</v>
          </cell>
          <cell r="G122">
            <v>-8447.4</v>
          </cell>
          <cell r="H122">
            <v>305.765861796955</v>
          </cell>
          <cell r="I122">
            <v>43895.615029852</v>
          </cell>
        </row>
        <row r="122">
          <cell r="K122">
            <v>18126</v>
          </cell>
        </row>
        <row r="122">
          <cell r="R122">
            <v>-9678.6</v>
          </cell>
          <cell r="S122">
            <v>18126</v>
          </cell>
        </row>
        <row r="123">
          <cell r="F123">
            <v>43895.615029852</v>
          </cell>
          <cell r="G123">
            <v>-9386</v>
          </cell>
          <cell r="H123">
            <v>242.071546042807</v>
          </cell>
          <cell r="I123">
            <v>34751.6865758948</v>
          </cell>
        </row>
        <row r="123">
          <cell r="K123">
            <v>20140</v>
          </cell>
        </row>
        <row r="123">
          <cell r="R123">
            <v>-10754</v>
          </cell>
          <cell r="S123">
            <v>20140</v>
          </cell>
        </row>
        <row r="124">
          <cell r="F124">
            <v>34751.6865758948</v>
          </cell>
          <cell r="G124">
            <v>-9386</v>
          </cell>
          <cell r="H124">
            <v>177.930439402252</v>
          </cell>
          <cell r="I124">
            <v>25543.6170152971</v>
          </cell>
        </row>
        <row r="124">
          <cell r="K124">
            <v>20140</v>
          </cell>
        </row>
        <row r="124">
          <cell r="R124">
            <v>-10754</v>
          </cell>
          <cell r="S124">
            <v>20140</v>
          </cell>
        </row>
        <row r="125">
          <cell r="F125">
            <v>25543.6170152971</v>
          </cell>
          <cell r="G125">
            <v>-8447.4</v>
          </cell>
          <cell r="H125">
            <v>119.9233222624</v>
          </cell>
          <cell r="I125">
            <v>17216.1403375595</v>
          </cell>
        </row>
        <row r="125">
          <cell r="K125">
            <v>18126</v>
          </cell>
        </row>
        <row r="125">
          <cell r="R125">
            <v>-9678.6</v>
          </cell>
          <cell r="S125">
            <v>18126</v>
          </cell>
        </row>
        <row r="126">
          <cell r="F126">
            <v>17216.1403375595</v>
          </cell>
          <cell r="G126">
            <v>-7508.8</v>
          </cell>
          <cell r="H126">
            <v>68.0932221771818</v>
          </cell>
          <cell r="I126">
            <v>9775.43355973666</v>
          </cell>
        </row>
        <row r="126">
          <cell r="K126">
            <v>16112</v>
          </cell>
        </row>
        <row r="126">
          <cell r="R126">
            <v>-8603.2</v>
          </cell>
          <cell r="S126">
            <v>16112</v>
          </cell>
        </row>
        <row r="127">
          <cell r="F127">
            <v>9775.43355973666</v>
          </cell>
          <cell r="G127">
            <v>-7508.8</v>
          </cell>
          <cell r="H127">
            <v>15.8995540704621</v>
          </cell>
          <cell r="I127">
            <v>2282.53311380712</v>
          </cell>
        </row>
        <row r="127">
          <cell r="K127">
            <v>16112</v>
          </cell>
        </row>
        <row r="127">
          <cell r="R127">
            <v>-8603.2</v>
          </cell>
          <cell r="S127">
            <v>16112</v>
          </cell>
        </row>
        <row r="128">
          <cell r="F128">
            <v>2282.53311380712</v>
          </cell>
          <cell r="G128">
            <v>-6570.2</v>
          </cell>
          <cell r="H128">
            <v>-30.0763178945757</v>
          </cell>
          <cell r="I128">
            <v>-4317.74320408745</v>
          </cell>
        </row>
        <row r="128">
          <cell r="K128">
            <v>14098</v>
          </cell>
        </row>
        <row r="128">
          <cell r="R128">
            <v>-7527.8</v>
          </cell>
          <cell r="S128">
            <v>14098</v>
          </cell>
        </row>
        <row r="129">
          <cell r="F129">
            <v>-4317.74320408745</v>
          </cell>
          <cell r="G129">
            <v>-5631.6</v>
          </cell>
          <cell r="H129">
            <v>-69.790778292964</v>
          </cell>
          <cell r="I129">
            <v>-10019.1339823804</v>
          </cell>
        </row>
        <row r="129">
          <cell r="K129">
            <v>12084</v>
          </cell>
        </row>
        <row r="129">
          <cell r="R129">
            <v>-6452.4</v>
          </cell>
          <cell r="S129">
            <v>12084</v>
          </cell>
        </row>
        <row r="130">
          <cell r="F130">
            <v>-10019.1339823804</v>
          </cell>
          <cell r="G130">
            <v>-5631.6</v>
          </cell>
          <cell r="H130">
            <v>-109.783820206115</v>
          </cell>
          <cell r="I130">
            <v>-15760.5178025865</v>
          </cell>
        </row>
        <row r="130">
          <cell r="K130">
            <v>12084</v>
          </cell>
        </row>
        <row r="130">
          <cell r="R130">
            <v>-6452.4</v>
          </cell>
          <cell r="S130">
            <v>12084</v>
          </cell>
        </row>
        <row r="131">
          <cell r="F131">
            <v>-15760.5178025865</v>
          </cell>
          <cell r="G131">
            <v>-6570.2</v>
          </cell>
          <cell r="H131">
            <v>-156.641312226801</v>
          </cell>
          <cell r="I131">
            <v>-22487.3591148133</v>
          </cell>
        </row>
        <row r="131">
          <cell r="K131">
            <v>14098</v>
          </cell>
        </row>
        <row r="131">
          <cell r="R131">
            <v>-7527.8</v>
          </cell>
          <cell r="S131">
            <v>14098</v>
          </cell>
        </row>
        <row r="132">
          <cell r="F132">
            <v>-22487.3591148133</v>
          </cell>
          <cell r="G132">
            <v>-7508.8</v>
          </cell>
          <cell r="H132">
            <v>-210.411405806402</v>
          </cell>
          <cell r="I132">
            <v>-30206.5705206197</v>
          </cell>
        </row>
        <row r="132">
          <cell r="K132">
            <v>16112</v>
          </cell>
        </row>
        <row r="132">
          <cell r="R132">
            <v>-8603.2</v>
          </cell>
          <cell r="S132">
            <v>16112</v>
          </cell>
        </row>
      </sheetData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T14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false" hidden="false" outlineLevel="0" max="1" min="1" style="1" width="9.14"/>
    <col collapsed="false" customWidth="true" hidden="false" outlineLevel="0" max="2" min="2" style="1" width="12.7"/>
    <col collapsed="false" customWidth="true" hidden="false" outlineLevel="0" max="3" min="3" style="1" width="1.7"/>
    <col collapsed="false" customWidth="true" hidden="false" outlineLevel="0" max="7" min="4" style="2" width="13.7"/>
    <col collapsed="false" customWidth="true" hidden="false" outlineLevel="0" max="8" min="8" style="2" width="11.13"/>
    <col collapsed="false" customWidth="true" hidden="false" outlineLevel="0" max="9" min="9" style="2" width="16.84"/>
    <col collapsed="false" customWidth="true" hidden="false" outlineLevel="0" max="10" min="10" style="2" width="2.56"/>
    <col collapsed="false" customWidth="true" hidden="false" outlineLevel="0" max="11" min="11" style="2" width="13.7"/>
    <col collapsed="false" customWidth="true" hidden="false" outlineLevel="0" max="12" min="12" style="2" width="1.7"/>
    <col collapsed="false" customWidth="true" hidden="true" outlineLevel="0" max="14" min="13" style="1" width="10.71"/>
    <col collapsed="false" customWidth="true" hidden="true" outlineLevel="0" max="15" min="15" style="1" width="17.28"/>
    <col collapsed="false" customWidth="false" hidden="false" outlineLevel="0" max="16" min="16" style="1" width="9.14"/>
    <col collapsed="false" customWidth="true" hidden="true" outlineLevel="0" max="17" min="17" style="1" width="9.06"/>
    <col collapsed="false" customWidth="true" hidden="false" outlineLevel="0" max="18" min="18" style="1" width="11.56"/>
    <col collapsed="false" customWidth="false" hidden="false" outlineLevel="0" max="19" min="19" style="1" width="9.14"/>
    <col collapsed="false" customWidth="true" hidden="false" outlineLevel="0" max="20" min="20" style="1" width="10.71"/>
    <col collapsed="false" customWidth="false" hidden="false" outlineLevel="0" max="257" min="21" style="1" width="9.14"/>
  </cols>
  <sheetData>
    <row r="1" customFormat="false" ht="12.75" hidden="false" customHeight="false" outlineLevel="0" collapsed="false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</row>
    <row r="3" customFormat="false" ht="12.75" hidden="false" customHeight="false" outlineLevel="0" collapsed="false">
      <c r="A3" s="1" t="s">
        <v>1</v>
      </c>
      <c r="D3" s="4"/>
      <c r="E3" s="5" t="s">
        <v>2</v>
      </c>
      <c r="F3" s="5"/>
      <c r="K3" s="6"/>
      <c r="L3" s="6"/>
    </row>
    <row r="4" customFormat="false" ht="12.75" hidden="false" customHeight="false" outlineLevel="0" collapsed="false">
      <c r="A4" s="1" t="s">
        <v>3</v>
      </c>
      <c r="D4" s="4"/>
      <c r="E4" s="5" t="s">
        <v>4</v>
      </c>
      <c r="F4" s="5"/>
      <c r="K4" s="0"/>
      <c r="L4" s="6"/>
    </row>
    <row r="5" customFormat="false" ht="13.5" hidden="false" customHeight="false" outlineLevel="0" collapsed="false">
      <c r="A5" s="1" t="s">
        <v>5</v>
      </c>
      <c r="D5" s="7"/>
      <c r="K5" s="0"/>
    </row>
    <row r="6" customFormat="false" ht="13.5" hidden="false" customHeight="false" outlineLevel="0" collapsed="false">
      <c r="A6" s="1" t="s">
        <v>6</v>
      </c>
      <c r="D6" s="8"/>
      <c r="K6" s="2" t="s">
        <v>7</v>
      </c>
    </row>
    <row r="7" customFormat="false" ht="12.75" hidden="false" customHeight="false" outlineLevel="0" collapsed="false">
      <c r="D7" s="4"/>
      <c r="K7" s="2" t="s">
        <v>8</v>
      </c>
    </row>
    <row r="8" customFormat="false" ht="12.75" hidden="false" customHeight="false" outlineLevel="0" collapsed="false">
      <c r="D8" s="9"/>
      <c r="G8" s="2" t="s">
        <v>7</v>
      </c>
      <c r="I8" s="2" t="s">
        <v>9</v>
      </c>
      <c r="K8" s="2" t="s">
        <v>10</v>
      </c>
      <c r="M8" s="2" t="s">
        <v>9</v>
      </c>
      <c r="N8" s="2" t="s">
        <v>9</v>
      </c>
      <c r="O8" s="2" t="s">
        <v>9</v>
      </c>
    </row>
    <row r="9" customFormat="false" ht="12.75" hidden="false" customHeight="false" outlineLevel="0" collapsed="false">
      <c r="A9" s="6"/>
      <c r="B9" s="2" t="s">
        <v>7</v>
      </c>
      <c r="D9" s="2" t="s">
        <v>7</v>
      </c>
      <c r="E9" s="2" t="s">
        <v>7</v>
      </c>
      <c r="G9" s="2" t="s">
        <v>11</v>
      </c>
      <c r="I9" s="2" t="s">
        <v>12</v>
      </c>
      <c r="K9" s="10" t="s">
        <v>13</v>
      </c>
      <c r="L9" s="11"/>
      <c r="M9" s="1" t="s">
        <v>14</v>
      </c>
      <c r="N9" s="1" t="s">
        <v>14</v>
      </c>
      <c r="O9" s="1" t="s">
        <v>15</v>
      </c>
    </row>
    <row r="10" customFormat="false" ht="12.75" hidden="false" customHeight="false" outlineLevel="0" collapsed="false">
      <c r="A10" s="2" t="s">
        <v>16</v>
      </c>
      <c r="B10" s="2" t="s">
        <v>17</v>
      </c>
      <c r="C10" s="2"/>
      <c r="D10" s="2" t="s">
        <v>11</v>
      </c>
      <c r="E10" s="2" t="s">
        <v>11</v>
      </c>
      <c r="G10" s="10" t="s">
        <v>18</v>
      </c>
      <c r="I10" s="12" t="s">
        <v>19</v>
      </c>
      <c r="K10" s="10" t="s">
        <v>20</v>
      </c>
      <c r="M10" s="1" t="s">
        <v>21</v>
      </c>
      <c r="N10" s="1" t="s">
        <v>21</v>
      </c>
      <c r="O10" s="1" t="s">
        <v>22</v>
      </c>
    </row>
    <row r="11" customFormat="false" ht="12.75" hidden="false" customHeight="false" outlineLevel="0" collapsed="false">
      <c r="A11" s="2" t="s">
        <v>23</v>
      </c>
      <c r="B11" s="2" t="s">
        <v>24</v>
      </c>
      <c r="C11" s="2"/>
      <c r="D11" s="2" t="s">
        <v>25</v>
      </c>
      <c r="E11" s="13" t="s">
        <v>26</v>
      </c>
      <c r="F11" s="13"/>
      <c r="G11" s="2" t="s">
        <v>27</v>
      </c>
      <c r="I11" s="1"/>
      <c r="K11" s="2" t="s">
        <v>27</v>
      </c>
    </row>
    <row r="12" customFormat="false" ht="12.75" hidden="false" customHeight="false" outlineLevel="0" collapsed="false">
      <c r="B12" s="2"/>
      <c r="C12" s="2"/>
    </row>
    <row r="13" customFormat="false" ht="12.75" hidden="false" customHeight="false" outlineLevel="0" collapsed="false">
      <c r="A13" s="14" t="n">
        <v>35886</v>
      </c>
      <c r="B13" s="15"/>
      <c r="C13" s="16"/>
      <c r="H13" s="17"/>
      <c r="L13" s="18"/>
      <c r="M13" s="2"/>
      <c r="N13" s="2"/>
      <c r="O13" s="2"/>
      <c r="R13" s="19"/>
      <c r="S13" s="20"/>
      <c r="T13" s="21"/>
    </row>
    <row r="14" customFormat="false" ht="12.75" hidden="false" customHeight="false" outlineLevel="0" collapsed="false">
      <c r="A14" s="14" t="n">
        <v>35916</v>
      </c>
      <c r="B14" s="15"/>
      <c r="C14" s="16"/>
      <c r="L14" s="18"/>
      <c r="O14" s="2"/>
      <c r="R14" s="19"/>
      <c r="S14" s="20"/>
      <c r="T14" s="22"/>
    </row>
    <row r="15" customFormat="false" ht="12.75" hidden="false" customHeight="false" outlineLevel="0" collapsed="false">
      <c r="A15" s="14" t="n">
        <v>35947</v>
      </c>
      <c r="B15" s="15"/>
      <c r="C15" s="16"/>
      <c r="K15" s="18"/>
      <c r="L15" s="18"/>
    </row>
    <row r="16" customFormat="false" ht="12.75" hidden="false" customHeight="false" outlineLevel="0" collapsed="false">
      <c r="A16" s="14" t="n">
        <v>35977</v>
      </c>
      <c r="B16" s="15"/>
      <c r="C16" s="16"/>
      <c r="K16" s="18"/>
      <c r="L16" s="18"/>
      <c r="R16" s="23" t="s">
        <v>28</v>
      </c>
      <c r="S16" s="23" t="s">
        <v>28</v>
      </c>
      <c r="T16" s="23" t="s">
        <v>28</v>
      </c>
    </row>
    <row r="17" customFormat="false" ht="12.75" hidden="false" customHeight="false" outlineLevel="0" collapsed="false">
      <c r="A17" s="14" t="n">
        <v>36008</v>
      </c>
      <c r="B17" s="15"/>
      <c r="C17" s="16"/>
      <c r="G17" s="24"/>
      <c r="K17" s="18"/>
      <c r="L17" s="18"/>
      <c r="R17" s="23" t="s">
        <v>29</v>
      </c>
      <c r="S17" s="23" t="s">
        <v>30</v>
      </c>
      <c r="T17" s="23" t="s">
        <v>31</v>
      </c>
    </row>
    <row r="18" customFormat="false" ht="12.75" hidden="false" customHeight="false" outlineLevel="0" collapsed="false">
      <c r="A18" s="14" t="n">
        <v>36039</v>
      </c>
      <c r="B18" s="15"/>
      <c r="C18" s="16"/>
      <c r="K18" s="18"/>
      <c r="L18" s="18"/>
      <c r="R18" s="23" t="s">
        <v>32</v>
      </c>
      <c r="S18" s="23" t="s">
        <v>33</v>
      </c>
      <c r="T18" s="23" t="s">
        <v>30</v>
      </c>
    </row>
    <row r="19" customFormat="false" ht="12.75" hidden="false" customHeight="false" outlineLevel="0" collapsed="false">
      <c r="A19" s="14" t="n">
        <v>36069</v>
      </c>
      <c r="B19" s="15"/>
      <c r="C19" s="16"/>
      <c r="F19" s="25" t="s">
        <v>34</v>
      </c>
      <c r="G19" s="26" t="s">
        <v>35</v>
      </c>
      <c r="H19" s="26" t="s">
        <v>36</v>
      </c>
      <c r="I19" s="27" t="s">
        <v>37</v>
      </c>
      <c r="K19" s="18"/>
      <c r="L19" s="18"/>
      <c r="R19" s="0"/>
      <c r="S19" s="0"/>
      <c r="T19" s="0"/>
    </row>
    <row r="20" customFormat="false" ht="12.75" hidden="false" customHeight="false" outlineLevel="0" collapsed="false">
      <c r="A20" s="14" t="n">
        <v>36100</v>
      </c>
      <c r="B20" s="15"/>
      <c r="C20" s="16"/>
      <c r="D20" s="13"/>
      <c r="F20" s="28" t="n">
        <f aca="false">'[1]TRW Spacepark'!F20+'[1]TRW Sunnyvale'!F20</f>
        <v>0</v>
      </c>
      <c r="G20" s="29" t="n">
        <f aca="false">'[1]TRW Spacepark'!G20+'[1]TRW Sunnyvale'!G20</f>
        <v>1070784</v>
      </c>
      <c r="H20" s="29" t="n">
        <f aca="false">'[1]TRW Spacepark'!H20+'[1]TRW Sunnyvale'!H20</f>
        <v>7511.13387192753</v>
      </c>
      <c r="I20" s="30" t="n">
        <f aca="false">'[1]TRW Spacepark'!I20+'[1]TRW Sunnyvale'!I20</f>
        <v>1078295.13387193</v>
      </c>
      <c r="K20" s="18" t="n">
        <f aca="false">'[1]TRW Spacepark'!K20+'[1]TRW Sunnyvale'!K20</f>
        <v>0</v>
      </c>
      <c r="L20" s="31" t="n">
        <v>1</v>
      </c>
      <c r="M20" s="1" t="n">
        <f aca="false">G20/(1+($D$5/12))^$L20</f>
        <v>1070784</v>
      </c>
      <c r="N20" s="1" t="n">
        <f aca="false">K20/(1+($D$5/12))^$L20</f>
        <v>0</v>
      </c>
      <c r="O20" s="1" t="n">
        <f aca="false">M20-N20</f>
        <v>1070784</v>
      </c>
      <c r="R20" s="1" t="n">
        <f aca="false">'[1]TRW Spacepark'!R20+'[1]TRW Sunnyvale'!R20</f>
        <v>-1070784</v>
      </c>
      <c r="S20" s="1" t="n">
        <f aca="false">'[1]TRW Spacepark'!S20+'[1]TRW Sunnyvale'!S20</f>
        <v>0</v>
      </c>
      <c r="T20" s="1" t="n">
        <f aca="false">R20+S20</f>
        <v>-1070784</v>
      </c>
    </row>
    <row r="21" customFormat="false" ht="12.75" hidden="false" customHeight="false" outlineLevel="0" collapsed="false">
      <c r="A21" s="14" t="n">
        <v>36130</v>
      </c>
      <c r="B21" s="15"/>
      <c r="C21" s="16"/>
      <c r="D21" s="13"/>
      <c r="F21" s="28" t="n">
        <f aca="false">'[1]TRW Spacepark'!F21+'[1]TRW Sunnyvale'!F21</f>
        <v>1078295.13387193</v>
      </c>
      <c r="G21" s="29" t="n">
        <f aca="false">'[1]TRW Spacepark'!G21+'[1]TRW Sunnyvale'!G21</f>
        <v>124800</v>
      </c>
      <c r="H21" s="29" t="n">
        <f aca="false">'[1]TRW Spacepark'!H21+'[1]TRW Sunnyvale'!H21</f>
        <v>8439.24508694248</v>
      </c>
      <c r="I21" s="30" t="n">
        <f aca="false">'[1]TRW Spacepark'!I21+'[1]TRW Sunnyvale'!I21</f>
        <v>1211534.37895887</v>
      </c>
      <c r="K21" s="18" t="n">
        <f aca="false">'[1]TRW Spacepark'!K21+'[1]TRW Sunnyvale'!K21</f>
        <v>0</v>
      </c>
      <c r="L21" s="31" t="n">
        <v>2</v>
      </c>
      <c r="M21" s="1" t="n">
        <f aca="false">G21/(1+($D$5/12))^$L21</f>
        <v>124800</v>
      </c>
      <c r="N21" s="1" t="n">
        <f aca="false">K21/(1+($D$5/12))^$L21</f>
        <v>0</v>
      </c>
      <c r="O21" s="1" t="n">
        <f aca="false">M21-N21+O20</f>
        <v>1195584</v>
      </c>
      <c r="R21" s="1" t="n">
        <f aca="false">'[1]TRW Spacepark'!R21+'[1]TRW Sunnyvale'!R21</f>
        <v>-124800</v>
      </c>
      <c r="S21" s="1" t="n">
        <f aca="false">'[1]TRW Spacepark'!S21+'[1]TRW Sunnyvale'!S21</f>
        <v>0</v>
      </c>
      <c r="T21" s="1" t="n">
        <f aca="false">R21+S21</f>
        <v>-124800</v>
      </c>
    </row>
    <row r="22" customFormat="false" ht="12.75" hidden="false" customHeight="false" outlineLevel="0" collapsed="false">
      <c r="A22" s="14" t="n">
        <v>36161</v>
      </c>
      <c r="B22" s="15"/>
      <c r="C22" s="16"/>
      <c r="D22" s="13"/>
      <c r="F22" s="28" t="n">
        <f aca="false">'[1]TRW Spacepark'!F22+'[1]TRW Sunnyvale'!F22</f>
        <v>1211534.37895887</v>
      </c>
      <c r="G22" s="29" t="n">
        <f aca="false">'[1]TRW Spacepark'!G22+'[1]TRW Sunnyvale'!G22</f>
        <v>127296</v>
      </c>
      <c r="H22" s="29" t="n">
        <f aca="false">'[1]TRW Spacepark'!H22+'[1]TRW Sunnyvale'!H22</f>
        <v>9391.37511222015</v>
      </c>
      <c r="I22" s="30" t="n">
        <f aca="false">'[1]TRW Spacepark'!I22+'[1]TRW Sunnyvale'!I22</f>
        <v>1348221.75407109</v>
      </c>
      <c r="K22" s="18" t="n">
        <f aca="false">'[1]TRW Spacepark'!K22+'[1]TRW Sunnyvale'!K22</f>
        <v>0</v>
      </c>
      <c r="L22" s="31" t="n">
        <v>3</v>
      </c>
      <c r="M22" s="1" t="n">
        <f aca="false">G22/(1+($D$5/12))^$L22</f>
        <v>127296</v>
      </c>
      <c r="N22" s="1" t="n">
        <f aca="false">K22/(1+($D$5/12))^$L22</f>
        <v>0</v>
      </c>
      <c r="O22" s="1" t="n">
        <f aca="false">M22-N22+O21</f>
        <v>1322880</v>
      </c>
      <c r="R22" s="1" t="n">
        <f aca="false">'[1]TRW Spacepark'!R22+'[1]TRW Sunnyvale'!R22</f>
        <v>-127296</v>
      </c>
      <c r="S22" s="1" t="n">
        <f aca="false">'[1]TRW Spacepark'!S22+'[1]TRW Sunnyvale'!S22</f>
        <v>0</v>
      </c>
      <c r="T22" s="1" t="n">
        <f aca="false">R22+S22</f>
        <v>-127296</v>
      </c>
    </row>
    <row r="23" customFormat="false" ht="12.75" hidden="false" customHeight="false" outlineLevel="0" collapsed="false">
      <c r="A23" s="14" t="n">
        <v>36192</v>
      </c>
      <c r="B23" s="15"/>
      <c r="C23" s="16"/>
      <c r="D23" s="13"/>
      <c r="F23" s="28" t="n">
        <f aca="false">'[1]TRW Spacepark'!F23+'[1]TRW Sunnyvale'!F23</f>
        <v>1348221.75407109</v>
      </c>
      <c r="G23" s="29" t="n">
        <f aca="false">'[1]TRW Spacepark'!G23+'[1]TRW Sunnyvale'!G23</f>
        <v>138944</v>
      </c>
      <c r="H23" s="29" t="n">
        <f aca="false">'[1]TRW Spacepark'!H23+'[1]TRW Sunnyvale'!H23</f>
        <v>10431.8901557868</v>
      </c>
      <c r="I23" s="30" t="n">
        <f aca="false">'[1]TRW Spacepark'!I23+'[1]TRW Sunnyvale'!I23</f>
        <v>1497597.64422688</v>
      </c>
      <c r="K23" s="18" t="n">
        <f aca="false">'[1]TRW Spacepark'!K23+'[1]TRW Sunnyvale'!K23</f>
        <v>0</v>
      </c>
      <c r="L23" s="31" t="n">
        <v>4</v>
      </c>
      <c r="M23" s="1" t="n">
        <f aca="false">G23/(1+($D$5/12))^$L23</f>
        <v>138944</v>
      </c>
      <c r="N23" s="1" t="n">
        <f aca="false">K23/(1+($D$5/12))^$L23</f>
        <v>0</v>
      </c>
      <c r="O23" s="1" t="n">
        <f aca="false">M23-N23+O22</f>
        <v>1461824</v>
      </c>
      <c r="R23" s="1" t="n">
        <f aca="false">'[1]TRW Spacepark'!R23+'[1]TRW Sunnyvale'!R23</f>
        <v>-138944</v>
      </c>
      <c r="S23" s="1" t="n">
        <f aca="false">'[1]TRW Spacepark'!S23+'[1]TRW Sunnyvale'!S23</f>
        <v>0</v>
      </c>
      <c r="T23" s="1" t="n">
        <f aca="false">R23+S23</f>
        <v>-138944</v>
      </c>
    </row>
    <row r="24" customFormat="false" ht="12.75" hidden="false" customHeight="false" outlineLevel="0" collapsed="false">
      <c r="A24" s="14" t="n">
        <v>36220</v>
      </c>
      <c r="B24" s="15"/>
      <c r="C24" s="16"/>
      <c r="D24" s="13"/>
      <c r="F24" s="28" t="n">
        <f aca="false">'[1]TRW Spacepark'!F24+'[1]TRW Sunnyvale'!F24</f>
        <v>1497597.64422688</v>
      </c>
      <c r="G24" s="29" t="n">
        <f aca="false">'[1]TRW Spacepark'!G24+'[1]TRW Sunnyvale'!G24</f>
        <v>126464</v>
      </c>
      <c r="H24" s="29" t="n">
        <f aca="false">'[1]TRW Spacepark'!H24+'[1]TRW Sunnyvale'!H24</f>
        <v>11392.1616554327</v>
      </c>
      <c r="I24" s="30" t="n">
        <f aca="false">'[1]TRW Spacepark'!I24+'[1]TRW Sunnyvale'!I24</f>
        <v>1635453.80588231</v>
      </c>
      <c r="K24" s="18" t="n">
        <f aca="false">'[1]TRW Spacepark'!K24+'[1]TRW Sunnyvale'!K24</f>
        <v>0</v>
      </c>
      <c r="L24" s="31" t="n">
        <v>5</v>
      </c>
      <c r="M24" s="1" t="n">
        <f aca="false">G24/(1+($D$5/12))^$L24</f>
        <v>126464</v>
      </c>
      <c r="N24" s="1" t="n">
        <f aca="false">K24/(1+($D$5/12))^$L24</f>
        <v>0</v>
      </c>
      <c r="O24" s="1" t="n">
        <f aca="false">M24-N24+O23</f>
        <v>1588288</v>
      </c>
      <c r="R24" s="1" t="n">
        <f aca="false">'[1]TRW Spacepark'!R24+'[1]TRW Sunnyvale'!R24</f>
        <v>-126464</v>
      </c>
      <c r="S24" s="1" t="n">
        <f aca="false">'[1]TRW Spacepark'!S24+'[1]TRW Sunnyvale'!S24</f>
        <v>0</v>
      </c>
      <c r="T24" s="1" t="n">
        <f aca="false">R24+S24</f>
        <v>-126464</v>
      </c>
    </row>
    <row r="25" customFormat="false" ht="12.75" hidden="false" customHeight="false" outlineLevel="0" collapsed="false">
      <c r="A25" s="14" t="n">
        <v>36251</v>
      </c>
      <c r="B25" s="15"/>
      <c r="C25" s="16"/>
      <c r="D25" s="13"/>
      <c r="F25" s="28" t="n">
        <f aca="false">'[1]TRW Spacepark'!F25+'[1]TRW Sunnyvale'!F25</f>
        <v>1635453.80588231</v>
      </c>
      <c r="G25" s="29" t="n">
        <f aca="false">'[1]TRW Spacepark'!G25+'[1]TRW Sunnyvale'!G25</f>
        <v>64064</v>
      </c>
      <c r="H25" s="29" t="n">
        <f aca="false">'[1]TRW Spacepark'!H25+'[1]TRW Sunnyvale'!H25</f>
        <v>11921.4573225847</v>
      </c>
      <c r="I25" s="30" t="n">
        <f aca="false">'[1]TRW Spacepark'!I25+'[1]TRW Sunnyvale'!I25</f>
        <v>1711439.26320489</v>
      </c>
      <c r="K25" s="18" t="n">
        <f aca="false">'[1]TRW Spacepark'!K25+'[1]TRW Sunnyvale'!K25</f>
        <v>0</v>
      </c>
      <c r="L25" s="31" t="n">
        <v>6</v>
      </c>
      <c r="M25" s="1" t="n">
        <f aca="false">G25/(1+($D$5/12))^$L25</f>
        <v>64064</v>
      </c>
      <c r="N25" s="1" t="n">
        <f aca="false">K25/(1+($D$5/12))^$L25</f>
        <v>0</v>
      </c>
      <c r="O25" s="1" t="n">
        <f aca="false">M25-N25+O24</f>
        <v>1652352</v>
      </c>
      <c r="R25" s="1" t="n">
        <f aca="false">'[1]TRW Spacepark'!R25+'[1]TRW Sunnyvale'!R25</f>
        <v>-64064</v>
      </c>
      <c r="S25" s="1" t="n">
        <f aca="false">'[1]TRW Spacepark'!S25+'[1]TRW Sunnyvale'!S25</f>
        <v>0</v>
      </c>
      <c r="T25" s="1" t="n">
        <f aca="false">R25+S25</f>
        <v>-64064</v>
      </c>
    </row>
    <row r="26" customFormat="false" ht="12.75" hidden="false" customHeight="false" outlineLevel="0" collapsed="false">
      <c r="A26" s="14" t="n">
        <v>36281</v>
      </c>
      <c r="B26" s="15"/>
      <c r="C26" s="16"/>
      <c r="D26" s="13"/>
      <c r="F26" s="28" t="n">
        <f aca="false">'[1]TRW Spacepark'!F26+'[1]TRW Sunnyvale'!F26</f>
        <v>1711439.26320489</v>
      </c>
      <c r="G26" s="29" t="n">
        <f aca="false">'[1]TRW Spacepark'!G26+'[1]TRW Sunnyvale'!G26</f>
        <v>67392</v>
      </c>
      <c r="H26" s="29" t="n">
        <f aca="false">'[1]TRW Spacepark'!H26+'[1]TRW Sunnyvale'!H26</f>
        <v>12477.8104206842</v>
      </c>
      <c r="I26" s="30" t="n">
        <f aca="false">'[1]TRW Spacepark'!I26+'[1]TRW Sunnyvale'!I26</f>
        <v>1791309.07362558</v>
      </c>
      <c r="K26" s="18" t="n">
        <f aca="false">'[1]TRW Spacepark'!K26+'[1]TRW Sunnyvale'!K26</f>
        <v>0</v>
      </c>
      <c r="L26" s="31" t="n">
        <v>7</v>
      </c>
      <c r="M26" s="1" t="n">
        <f aca="false">G26/(1+($D$5/12))^$L26</f>
        <v>67392</v>
      </c>
      <c r="N26" s="1" t="n">
        <f aca="false">K26/(1+($D$5/12))^$L26</f>
        <v>0</v>
      </c>
      <c r="O26" s="1" t="n">
        <f aca="false">M26-N26+O25</f>
        <v>1719744</v>
      </c>
      <c r="R26" s="1" t="n">
        <f aca="false">'[1]TRW Spacepark'!R26+'[1]TRW Sunnyvale'!R26</f>
        <v>-67392</v>
      </c>
      <c r="S26" s="1" t="n">
        <f aca="false">'[1]TRW Spacepark'!S26+'[1]TRW Sunnyvale'!S26</f>
        <v>0</v>
      </c>
      <c r="T26" s="1" t="n">
        <f aca="false">R26+S26</f>
        <v>-67392</v>
      </c>
    </row>
    <row r="27" customFormat="false" ht="12.75" hidden="false" customHeight="false" outlineLevel="0" collapsed="false">
      <c r="A27" s="14" t="n">
        <v>36312</v>
      </c>
      <c r="B27" s="15"/>
      <c r="C27" s="16"/>
      <c r="D27" s="13"/>
      <c r="F27" s="28" t="n">
        <f aca="false">'[1]TRW Spacepark'!F27+'[1]TRW Sunnyvale'!F27</f>
        <v>1791309.07362558</v>
      </c>
      <c r="G27" s="29" t="n">
        <f aca="false">'[1]TRW Spacepark'!G27+'[1]TRW Sunnyvale'!G27</f>
        <v>72800</v>
      </c>
      <c r="H27" s="29" t="n">
        <f aca="false">'[1]TRW Spacepark'!H27+'[1]TRW Sunnyvale'!H27</f>
        <v>13076.0011392368</v>
      </c>
      <c r="I27" s="30" t="n">
        <f aca="false">'[1]TRW Spacepark'!I27+'[1]TRW Sunnyvale'!I27</f>
        <v>1877185.07476482</v>
      </c>
      <c r="K27" s="18" t="n">
        <f aca="false">'[1]TRW Spacepark'!K27+'[1]TRW Sunnyvale'!K27</f>
        <v>0</v>
      </c>
      <c r="L27" s="31" t="n">
        <v>8</v>
      </c>
      <c r="M27" s="1" t="n">
        <f aca="false">G27/(1+($D$5/12))^$L27</f>
        <v>72800</v>
      </c>
      <c r="N27" s="1" t="n">
        <f aca="false">K27/(1+($D$5/12))^$L27</f>
        <v>0</v>
      </c>
      <c r="O27" s="1" t="n">
        <f aca="false">M27-N27+O26</f>
        <v>1792544</v>
      </c>
      <c r="R27" s="1" t="n">
        <f aca="false">'[1]TRW Spacepark'!R27+'[1]TRW Sunnyvale'!R27</f>
        <v>-72800</v>
      </c>
      <c r="S27" s="1" t="n">
        <f aca="false">'[1]TRW Spacepark'!S27+'[1]TRW Sunnyvale'!S27</f>
        <v>0</v>
      </c>
      <c r="T27" s="1" t="n">
        <f aca="false">R27+S27</f>
        <v>-72800</v>
      </c>
    </row>
    <row r="28" customFormat="false" ht="12.75" hidden="false" customHeight="false" outlineLevel="0" collapsed="false">
      <c r="A28" s="14" t="n">
        <v>36342</v>
      </c>
      <c r="B28" s="15"/>
      <c r="C28" s="16"/>
      <c r="D28" s="13"/>
      <c r="F28" s="28" t="n">
        <f aca="false">'[1]TRW Spacepark'!F28+'[1]TRW Sunnyvale'!F28</f>
        <v>1877185.07476482</v>
      </c>
      <c r="G28" s="29" t="n">
        <f aca="false">'[1]TRW Spacepark'!G28+'[1]TRW Sunnyvale'!G28</f>
        <v>64896</v>
      </c>
      <c r="H28" s="29" t="n">
        <f aca="false">'[1]TRW Spacepark'!H28+'[1]TRW Sunnyvale'!H28</f>
        <v>13622.9444432261</v>
      </c>
      <c r="I28" s="30" t="n">
        <f aca="false">'[1]TRW Spacepark'!I28+'[1]TRW Sunnyvale'!I28</f>
        <v>1955704.01920804</v>
      </c>
      <c r="K28" s="18" t="n">
        <f aca="false">'[1]TRW Spacepark'!K28+'[1]TRW Sunnyvale'!K28</f>
        <v>0</v>
      </c>
      <c r="L28" s="31" t="n">
        <v>9</v>
      </c>
      <c r="M28" s="1" t="n">
        <f aca="false">G28/(1+($D$5/12))^$L28</f>
        <v>64896</v>
      </c>
      <c r="N28" s="1" t="n">
        <f aca="false">K28/(1+($D$5/12))^$L28</f>
        <v>0</v>
      </c>
      <c r="O28" s="1" t="n">
        <f aca="false">M28-N28+O27</f>
        <v>1857440</v>
      </c>
      <c r="R28" s="1" t="n">
        <f aca="false">'[1]TRW Spacepark'!R28+'[1]TRW Sunnyvale'!R28</f>
        <v>-64896</v>
      </c>
      <c r="S28" s="1" t="n">
        <f aca="false">'[1]TRW Spacepark'!S28+'[1]TRW Sunnyvale'!S28</f>
        <v>0</v>
      </c>
      <c r="T28" s="1" t="n">
        <f aca="false">R28+S28</f>
        <v>-64896</v>
      </c>
    </row>
    <row r="29" customFormat="false" ht="12.75" hidden="false" customHeight="false" outlineLevel="0" collapsed="false">
      <c r="A29" s="14" t="n">
        <v>36373</v>
      </c>
      <c r="B29" s="15"/>
      <c r="C29" s="16"/>
      <c r="D29" s="13"/>
      <c r="F29" s="28" t="n">
        <f aca="false">'[1]TRW Spacepark'!F29+'[1]TRW Sunnyvale'!F29</f>
        <v>1955704.01920804</v>
      </c>
      <c r="G29" s="29" t="n">
        <f aca="false">'[1]TRW Spacepark'!G29+'[1]TRW Sunnyvale'!G29</f>
        <v>68640</v>
      </c>
      <c r="H29" s="29" t="n">
        <f aca="false">'[1]TRW Spacepark'!H29+'[1]TRW Sunnyvale'!H29</f>
        <v>14199.9870479083</v>
      </c>
      <c r="I29" s="30" t="n">
        <f aca="false">'[1]TRW Spacepark'!I29+'[1]TRW Sunnyvale'!I29</f>
        <v>2038544.00625595</v>
      </c>
      <c r="K29" s="18" t="n">
        <f aca="false">'[1]TRW Spacepark'!K29+'[1]TRW Sunnyvale'!K29</f>
        <v>0</v>
      </c>
      <c r="L29" s="31" t="n">
        <v>10</v>
      </c>
      <c r="M29" s="1" t="n">
        <f aca="false">G29/(1+($D$5/12))^$L29</f>
        <v>68640</v>
      </c>
      <c r="N29" s="1" t="n">
        <f aca="false">K29/(1+($D$5/12))^$L29</f>
        <v>0</v>
      </c>
      <c r="O29" s="1" t="n">
        <f aca="false">M29-N29+O28</f>
        <v>1926080</v>
      </c>
      <c r="R29" s="1" t="n">
        <f aca="false">'[1]TRW Spacepark'!R29+'[1]TRW Sunnyvale'!R29</f>
        <v>-68640</v>
      </c>
      <c r="S29" s="1" t="n">
        <f aca="false">'[1]TRW Spacepark'!S29+'[1]TRW Sunnyvale'!S29</f>
        <v>0</v>
      </c>
      <c r="T29" s="1" t="n">
        <f aca="false">R29+S29</f>
        <v>-68640</v>
      </c>
    </row>
    <row r="30" customFormat="false" ht="12.75" hidden="false" customHeight="false" outlineLevel="0" collapsed="false">
      <c r="A30" s="14" t="n">
        <v>36404</v>
      </c>
      <c r="B30" s="15"/>
      <c r="C30" s="16"/>
      <c r="D30" s="13"/>
      <c r="F30" s="28" t="n">
        <f aca="false">'[1]TRW Spacepark'!F30+'[1]TRW Sunnyvale'!F30</f>
        <v>2038544.00625595</v>
      </c>
      <c r="G30" s="29" t="n">
        <f aca="false">'[1]TRW Spacepark'!G30+'[1]TRW Sunnyvale'!G30</f>
        <v>171878.4</v>
      </c>
      <c r="H30" s="29" t="n">
        <f aca="false">'[1]TRW Spacepark'!H30+'[1]TRW Sunnyvale'!H30</f>
        <v>15505.2546609742</v>
      </c>
      <c r="I30" s="30" t="n">
        <f aca="false">'[1]TRW Spacepark'!I30+'[1]TRW Sunnyvale'!I30</f>
        <v>2225927.66091692</v>
      </c>
      <c r="K30" s="18" t="n">
        <f aca="false">'[1]TRW Spacepark'!K30+'[1]TRW Sunnyvale'!K30</f>
        <v>0</v>
      </c>
      <c r="L30" s="31" t="n">
        <v>11</v>
      </c>
      <c r="M30" s="1" t="n">
        <f aca="false">G30/(1+($D$5/12))^$L30</f>
        <v>171878.4</v>
      </c>
      <c r="N30" s="1" t="n">
        <f aca="false">K30/(1+($D$5/12))^$L30</f>
        <v>0</v>
      </c>
      <c r="O30" s="1" t="n">
        <f aca="false">M30-N30+O29</f>
        <v>2097958.4</v>
      </c>
      <c r="R30" s="1" t="n">
        <f aca="false">'[1]TRW Spacepark'!R30+'[1]TRW Sunnyvale'!R30</f>
        <v>-171878.4</v>
      </c>
      <c r="S30" s="1" t="n">
        <f aca="false">'[1]TRW Spacepark'!S30+'[1]TRW Sunnyvale'!S30</f>
        <v>0</v>
      </c>
      <c r="T30" s="1" t="n">
        <f aca="false">R30+S30</f>
        <v>-171878.4</v>
      </c>
    </row>
    <row r="31" customFormat="false" ht="12.75" hidden="false" customHeight="false" outlineLevel="0" collapsed="false">
      <c r="A31" s="14" t="n">
        <v>36434</v>
      </c>
      <c r="B31" s="15"/>
      <c r="C31" s="16"/>
      <c r="D31" s="13"/>
      <c r="F31" s="28" t="n">
        <f aca="false">'[1]TRW Spacepark'!F31+'[1]TRW Sunnyvale'!F31</f>
        <v>2225927.66091692</v>
      </c>
      <c r="G31" s="29" t="n">
        <f aca="false">'[1]TRW Spacepark'!G31+'[1]TRW Sunnyvale'!G31</f>
        <v>73083.2</v>
      </c>
      <c r="H31" s="29" t="n">
        <f aca="false">'[1]TRW Spacepark'!H31+'[1]TRW Sunnyvale'!H31</f>
        <v>16126.6682630319</v>
      </c>
      <c r="I31" s="30" t="n">
        <f aca="false">'[1]TRW Spacepark'!I31+'[1]TRW Sunnyvale'!I31</f>
        <v>2315137.52917996</v>
      </c>
      <c r="K31" s="18" t="n">
        <f aca="false">'[1]TRW Spacepark'!K31+'[1]TRW Sunnyvale'!K31</f>
        <v>0</v>
      </c>
      <c r="L31" s="31" t="n">
        <v>12</v>
      </c>
      <c r="M31" s="1" t="n">
        <f aca="false">G31/(1+($D$5/12))^$L31</f>
        <v>73083.2</v>
      </c>
      <c r="N31" s="1" t="n">
        <f aca="false">K31/(1+($D$5/12))^$L31</f>
        <v>0</v>
      </c>
      <c r="O31" s="1" t="n">
        <f aca="false">M31-N31+O30</f>
        <v>2171041.6</v>
      </c>
      <c r="R31" s="1" t="n">
        <f aca="false">'[1]TRW Spacepark'!R31+'[1]TRW Sunnyvale'!R31</f>
        <v>-73083.2</v>
      </c>
      <c r="S31" s="1" t="n">
        <f aca="false">'[1]TRW Spacepark'!S31+'[1]TRW Sunnyvale'!S31</f>
        <v>0</v>
      </c>
      <c r="T31" s="1" t="n">
        <f aca="false">R31+S31</f>
        <v>-73083.2</v>
      </c>
    </row>
    <row r="32" customFormat="false" ht="12.75" hidden="false" customHeight="false" outlineLevel="0" collapsed="false">
      <c r="A32" s="14" t="n">
        <v>36465</v>
      </c>
      <c r="B32" s="15"/>
      <c r="C32" s="16"/>
      <c r="D32" s="13"/>
      <c r="F32" s="28" t="n">
        <f aca="false">'[1]TRW Spacepark'!F32+'[1]TRW Sunnyvale'!F32</f>
        <v>2315137.52917996</v>
      </c>
      <c r="G32" s="29" t="n">
        <f aca="false">'[1]TRW Spacepark'!G32+'[1]TRW Sunnyvale'!G32</f>
        <v>72007.8</v>
      </c>
      <c r="H32" s="29" t="n">
        <f aca="false">'[1]TRW Spacepark'!H32+'[1]TRW Sunnyvale'!H32</f>
        <v>16744.8973268345</v>
      </c>
      <c r="I32" s="30" t="n">
        <f aca="false">'[1]TRW Spacepark'!I32+'[1]TRW Sunnyvale'!I32</f>
        <v>2403890.22650679</v>
      </c>
      <c r="K32" s="18" t="n">
        <f aca="false">'[1]TRW Spacepark'!K32+'[1]TRW Sunnyvale'!K32</f>
        <v>0</v>
      </c>
      <c r="L32" s="31" t="n">
        <v>13</v>
      </c>
      <c r="M32" s="1" t="n">
        <f aca="false">G32/(1+($D$5/12))^$L32</f>
        <v>72007.8</v>
      </c>
      <c r="N32" s="1" t="n">
        <f aca="false">K32/(1+($D$5/12))^$L32</f>
        <v>0</v>
      </c>
      <c r="O32" s="1" t="n">
        <f aca="false">M32-N32+O31</f>
        <v>2243049.4</v>
      </c>
      <c r="R32" s="1" t="n">
        <f aca="false">'[1]TRW Spacepark'!R32+'[1]TRW Sunnyvale'!R32</f>
        <v>-72007.8</v>
      </c>
      <c r="S32" s="1" t="n">
        <f aca="false">'[1]TRW Spacepark'!S32+'[1]TRW Sunnyvale'!S32</f>
        <v>0</v>
      </c>
      <c r="T32" s="1" t="n">
        <f aca="false">R32+S32</f>
        <v>-72007.8</v>
      </c>
    </row>
    <row r="33" customFormat="false" ht="12.75" hidden="false" customHeight="false" outlineLevel="0" collapsed="false">
      <c r="A33" s="14" t="n">
        <v>36495</v>
      </c>
      <c r="B33" s="15"/>
      <c r="C33" s="16"/>
      <c r="D33" s="13"/>
      <c r="F33" s="28" t="n">
        <f aca="false">'[1]TRW Spacepark'!F33+'[1]TRW Sunnyvale'!F33</f>
        <v>2403890.22650679</v>
      </c>
      <c r="G33" s="29" t="n">
        <f aca="false">'[1]TRW Spacepark'!G33+'[1]TRW Sunnyvale'!G33</f>
        <v>68852.4</v>
      </c>
      <c r="H33" s="29" t="n">
        <f aca="false">'[1]TRW Spacepark'!H33+'[1]TRW Sunnyvale'!H33</f>
        <v>17345.3291219463</v>
      </c>
      <c r="I33" s="30" t="n">
        <f aca="false">'[1]TRW Spacepark'!I33+'[1]TRW Sunnyvale'!I33</f>
        <v>2490087.95562874</v>
      </c>
      <c r="K33" s="18" t="n">
        <f aca="false">'[1]TRW Spacepark'!K33+'[1]TRW Sunnyvale'!K33</f>
        <v>0</v>
      </c>
      <c r="L33" s="31" t="n">
        <v>14</v>
      </c>
      <c r="M33" s="1" t="n">
        <f aca="false">G33/(1+($D$5/12))^$L33</f>
        <v>68852.4</v>
      </c>
      <c r="N33" s="1" t="n">
        <f aca="false">K33/(1+($D$5/12))^$L33</f>
        <v>0</v>
      </c>
      <c r="O33" s="1" t="n">
        <f aca="false">M33-N33+O32</f>
        <v>2311901.8</v>
      </c>
      <c r="R33" s="1" t="n">
        <f aca="false">'[1]TRW Spacepark'!R33+'[1]TRW Sunnyvale'!R33</f>
        <v>-68852.4</v>
      </c>
      <c r="S33" s="1" t="n">
        <f aca="false">'[1]TRW Spacepark'!S33+'[1]TRW Sunnyvale'!S33</f>
        <v>0</v>
      </c>
      <c r="T33" s="1" t="n">
        <f aca="false">R33+S33</f>
        <v>-68852.4</v>
      </c>
    </row>
    <row r="34" customFormat="false" ht="12.75" hidden="false" customHeight="false" outlineLevel="0" collapsed="false">
      <c r="A34" s="14" t="n">
        <v>36526</v>
      </c>
      <c r="B34" s="15"/>
      <c r="C34" s="16"/>
      <c r="D34" s="13"/>
      <c r="F34" s="28" t="n">
        <f aca="false">'[1]TRW Spacepark'!F34+'[1]TRW Sunnyvale'!F34</f>
        <v>2490087.95562874</v>
      </c>
      <c r="G34" s="29" t="n">
        <f aca="false">'[1]TRW Spacepark'!G34+'[1]TRW Sunnyvale'!G34</f>
        <v>70100.4</v>
      </c>
      <c r="H34" s="29" t="n">
        <f aca="false">'[1]TRW Spacepark'!H34+'[1]TRW Sunnyvale'!H34</f>
        <v>17958.7269481776</v>
      </c>
      <c r="I34" s="30" t="n">
        <f aca="false">'[1]TRW Spacepark'!I34+'[1]TRW Sunnyvale'!I34</f>
        <v>2578147.08257692</v>
      </c>
      <c r="K34" s="18" t="n">
        <f aca="false">'[1]TRW Spacepark'!K34+'[1]TRW Sunnyvale'!K34</f>
        <v>0</v>
      </c>
      <c r="L34" s="31" t="n">
        <v>15</v>
      </c>
      <c r="M34" s="1" t="n">
        <f aca="false">G34/(1+($D$5/12))^$L34</f>
        <v>70100.4</v>
      </c>
      <c r="N34" s="1" t="n">
        <f aca="false">K34/(1+($D$5/12))^$L34</f>
        <v>0</v>
      </c>
      <c r="O34" s="1" t="n">
        <f aca="false">M34-N34+O33</f>
        <v>2382002.2</v>
      </c>
      <c r="R34" s="1" t="n">
        <f aca="false">'[1]TRW Spacepark'!R34+'[1]TRW Sunnyvale'!R34</f>
        <v>-70100.4</v>
      </c>
      <c r="S34" s="1" t="n">
        <f aca="false">'[1]TRW Spacepark'!S34+'[1]TRW Sunnyvale'!S34</f>
        <v>0</v>
      </c>
      <c r="T34" s="1" t="n">
        <f aca="false">R34+S34</f>
        <v>-70100.4</v>
      </c>
    </row>
    <row r="35" customFormat="false" ht="12.75" hidden="false" customHeight="false" outlineLevel="0" collapsed="false">
      <c r="A35" s="14" t="n">
        <v>36557</v>
      </c>
      <c r="B35" s="15"/>
      <c r="C35" s="16"/>
      <c r="D35" s="13"/>
      <c r="F35" s="28" t="n">
        <f aca="false">'[1]TRW Spacepark'!F35+'[1]TRW Sunnyvale'!F35</f>
        <v>2578147.08257692</v>
      </c>
      <c r="G35" s="29" t="n">
        <f aca="false">'[1]TRW Spacepark'!G35+'[1]TRW Sunnyvale'!G35</f>
        <v>76999.8</v>
      </c>
      <c r="H35" s="29" t="n">
        <f aca="false">'[1]TRW Spacepark'!H35+'[1]TRW Sunnyvale'!H35</f>
        <v>18624.8241332204</v>
      </c>
      <c r="I35" s="30" t="n">
        <f aca="false">'[1]TRW Spacepark'!I35+'[1]TRW Sunnyvale'!I35</f>
        <v>2673771.70671014</v>
      </c>
      <c r="K35" s="18" t="n">
        <f aca="false">'[1]TRW Spacepark'!K35+'[1]TRW Sunnyvale'!K35</f>
        <v>0</v>
      </c>
      <c r="L35" s="31" t="n">
        <v>16</v>
      </c>
      <c r="M35" s="1" t="n">
        <f aca="false">G35/(1+($D$5/12))^$L35</f>
        <v>76999.8</v>
      </c>
      <c r="N35" s="1" t="n">
        <f aca="false">K35/(1+($D$5/12))^$L35</f>
        <v>0</v>
      </c>
      <c r="O35" s="1" t="n">
        <f aca="false">M35-N35+O34</f>
        <v>2459002</v>
      </c>
      <c r="R35" s="1" t="n">
        <f aca="false">'[1]TRW Spacepark'!R35+'[1]TRW Sunnyvale'!R35</f>
        <v>-76999.8</v>
      </c>
      <c r="S35" s="1" t="n">
        <f aca="false">'[1]TRW Spacepark'!S35+'[1]TRW Sunnyvale'!S35</f>
        <v>0</v>
      </c>
      <c r="T35" s="1" t="n">
        <f aca="false">R35+S35</f>
        <v>-76999.8</v>
      </c>
    </row>
    <row r="36" customFormat="false" ht="12.75" hidden="false" customHeight="false" outlineLevel="0" collapsed="false">
      <c r="A36" s="14" t="n">
        <v>36586</v>
      </c>
      <c r="B36" s="15"/>
      <c r="C36" s="16"/>
      <c r="D36" s="13"/>
      <c r="F36" s="28" t="n">
        <f aca="false">'[1]TRW Spacepark'!F36+'[1]TRW Sunnyvale'!F36</f>
        <v>2673771.70671014</v>
      </c>
      <c r="G36" s="29" t="n">
        <f aca="false">'[1]TRW Spacepark'!G36+'[1]TRW Sunnyvale'!G36</f>
        <v>71835.2</v>
      </c>
      <c r="H36" s="29" t="n">
        <f aca="false">'[1]TRW Spacepark'!H36+'[1]TRW Sunnyvale'!H36</f>
        <v>19259.3660682161</v>
      </c>
      <c r="I36" s="30" t="n">
        <f aca="false">'[1]TRW Spacepark'!I36+'[1]TRW Sunnyvale'!I36</f>
        <v>2764866.27277835</v>
      </c>
      <c r="K36" s="18" t="n">
        <f aca="false">'[1]TRW Spacepark'!K36+'[1]TRW Sunnyvale'!K36</f>
        <v>0</v>
      </c>
      <c r="L36" s="31" t="n">
        <v>17</v>
      </c>
      <c r="M36" s="1" t="n">
        <f aca="false">G36/(1+($D$5/12))^$L36</f>
        <v>71835.2</v>
      </c>
      <c r="N36" s="1" t="n">
        <f aca="false">K36/(1+($D$5/12))^$L36</f>
        <v>0</v>
      </c>
      <c r="O36" s="1" t="n">
        <f aca="false">M36-N36+O35</f>
        <v>2530837.2</v>
      </c>
      <c r="R36" s="1" t="n">
        <f aca="false">'[1]TRW Spacepark'!R36+'[1]TRW Sunnyvale'!R36</f>
        <v>-71835.2</v>
      </c>
      <c r="S36" s="1" t="n">
        <f aca="false">'[1]TRW Spacepark'!S36+'[1]TRW Sunnyvale'!S36</f>
        <v>0</v>
      </c>
      <c r="T36" s="1" t="n">
        <f aca="false">R36+S36</f>
        <v>-71835.2</v>
      </c>
    </row>
    <row r="37" customFormat="false" ht="12.75" hidden="false" customHeight="false" outlineLevel="0" collapsed="false">
      <c r="A37" s="14" t="n">
        <v>36617</v>
      </c>
      <c r="B37" s="15"/>
      <c r="C37" s="16"/>
      <c r="D37" s="13"/>
      <c r="F37" s="28" t="n">
        <f aca="false">'[1]TRW Spacepark'!F37+'[1]TRW Sunnyvale'!F37</f>
        <v>2764866.27277835</v>
      </c>
      <c r="G37" s="29" t="n">
        <f aca="false">'[1]TRW Spacepark'!G37+'[1]TRW Sunnyvale'!G37</f>
        <v>72667.2</v>
      </c>
      <c r="H37" s="29" t="n">
        <f aca="false">'[1]TRW Spacepark'!H37+'[1]TRW Sunnyvale'!H37</f>
        <v>19904.1952252869</v>
      </c>
      <c r="I37" s="30" t="n">
        <f aca="false">'[1]TRW Spacepark'!I37+'[1]TRW Sunnyvale'!I37</f>
        <v>2857437.66800364</v>
      </c>
      <c r="K37" s="18" t="n">
        <f aca="false">'[1]TRW Spacepark'!K37+'[1]TRW Sunnyvale'!K37</f>
        <v>0</v>
      </c>
      <c r="L37" s="31" t="n">
        <v>18</v>
      </c>
      <c r="M37" s="1" t="n">
        <f aca="false">G37/(1+($D$5/12))^$L37</f>
        <v>72667.2</v>
      </c>
      <c r="N37" s="1" t="n">
        <f aca="false">K37/(1+($D$5/12))^$L37</f>
        <v>0</v>
      </c>
      <c r="O37" s="1" t="n">
        <f aca="false">M37-N37+O36</f>
        <v>2603504.4</v>
      </c>
      <c r="R37" s="1" t="n">
        <f aca="false">'[1]TRW Spacepark'!R37+'[1]TRW Sunnyvale'!R37</f>
        <v>-72667.2</v>
      </c>
      <c r="S37" s="1" t="n">
        <f aca="false">'[1]TRW Spacepark'!S37+'[1]TRW Sunnyvale'!S37</f>
        <v>0</v>
      </c>
      <c r="T37" s="1" t="n">
        <f aca="false">R37+S37</f>
        <v>-72667.2</v>
      </c>
    </row>
    <row r="38" customFormat="false" ht="12.75" hidden="false" customHeight="false" outlineLevel="0" collapsed="false">
      <c r="A38" s="14" t="n">
        <v>36647</v>
      </c>
      <c r="B38" s="15"/>
      <c r="C38" s="16"/>
      <c r="D38" s="13"/>
      <c r="F38" s="28" t="n">
        <f aca="false">'[1]TRW Spacepark'!F38+'[1]TRW Sunnyvale'!F38</f>
        <v>2857437.66800364</v>
      </c>
      <c r="G38" s="29" t="n">
        <f aca="false">'[1]TRW Spacepark'!G38+'[1]TRW Sunnyvale'!G38</f>
        <v>77070.6</v>
      </c>
      <c r="H38" s="29" t="n">
        <f aca="false">'[1]TRW Spacepark'!H38+'[1]TRW Sunnyvale'!H38</f>
        <v>20584.4357491833</v>
      </c>
      <c r="I38" s="30" t="n">
        <f aca="false">'[1]TRW Spacepark'!I38+'[1]TRW Sunnyvale'!I38</f>
        <v>2955092.70375282</v>
      </c>
      <c r="K38" s="18" t="n">
        <f aca="false">'[1]TRW Spacepark'!K38+'[1]TRW Sunnyvale'!K38</f>
        <v>0</v>
      </c>
      <c r="L38" s="31" t="n">
        <v>19</v>
      </c>
      <c r="M38" s="1" t="n">
        <f aca="false">G38/(1+($D$5/12))^$L38</f>
        <v>77070.6</v>
      </c>
      <c r="N38" s="1" t="n">
        <f aca="false">K38/(1+($D$5/12))^$L38</f>
        <v>0</v>
      </c>
      <c r="O38" s="1" t="n">
        <f aca="false">M38-N38+O37</f>
        <v>2680575</v>
      </c>
      <c r="R38" s="1" t="n">
        <f aca="false">'[1]TRW Spacepark'!R38+'[1]TRW Sunnyvale'!R38</f>
        <v>-77070.6</v>
      </c>
      <c r="S38" s="1" t="n">
        <f aca="false">'[1]TRW Spacepark'!S38+'[1]TRW Sunnyvale'!S38</f>
        <v>0</v>
      </c>
      <c r="T38" s="1" t="n">
        <f aca="false">R38+S38</f>
        <v>-77070.6</v>
      </c>
    </row>
    <row r="39" customFormat="false" ht="12.75" hidden="false" customHeight="false" outlineLevel="0" collapsed="false">
      <c r="A39" s="14" t="n">
        <v>36678</v>
      </c>
      <c r="B39" s="15"/>
      <c r="C39" s="16"/>
      <c r="D39" s="13"/>
      <c r="F39" s="28" t="n">
        <f aca="false">'[1]TRW Spacepark'!F39+'[1]TRW Sunnyvale'!F39</f>
        <v>2955092.70375282</v>
      </c>
      <c r="G39" s="29" t="n">
        <f aca="false">'[1]TRW Spacepark'!G39+'[1]TRW Sunnyvale'!G39</f>
        <v>83554</v>
      </c>
      <c r="H39" s="29" t="n">
        <f aca="false">'[1]TRW Spacepark'!H39+'[1]TRW Sunnyvale'!H39</f>
        <v>21314.9264290265</v>
      </c>
      <c r="I39" s="30" t="n">
        <f aca="false">'[1]TRW Spacepark'!I39+'[1]TRW Sunnyvale'!I39</f>
        <v>3059961.63018185</v>
      </c>
      <c r="K39" s="18" t="n">
        <f aca="false">'[1]TRW Spacepark'!K39+'[1]TRW Sunnyvale'!K39</f>
        <v>0</v>
      </c>
      <c r="L39" s="31" t="n">
        <v>20</v>
      </c>
      <c r="M39" s="1" t="n">
        <f aca="false">G39/(1+($D$5/12))^$L39</f>
        <v>83554</v>
      </c>
      <c r="N39" s="1" t="n">
        <f aca="false">K39/(1+($D$5/12))^$L39</f>
        <v>0</v>
      </c>
      <c r="O39" s="1" t="n">
        <f aca="false">M39-N39+O38</f>
        <v>2764129</v>
      </c>
      <c r="R39" s="1" t="n">
        <f aca="false">'[1]TRW Spacepark'!R39+'[1]TRW Sunnyvale'!R39</f>
        <v>-83554</v>
      </c>
      <c r="S39" s="1" t="n">
        <f aca="false">'[1]TRW Spacepark'!S39+'[1]TRW Sunnyvale'!S39</f>
        <v>0</v>
      </c>
      <c r="T39" s="1" t="n">
        <f aca="false">R39+S39</f>
        <v>-83554</v>
      </c>
    </row>
    <row r="40" customFormat="false" ht="12.75" hidden="false" customHeight="false" outlineLevel="0" collapsed="false">
      <c r="A40" s="14" t="n">
        <v>36708</v>
      </c>
      <c r="B40" s="15"/>
      <c r="C40" s="16"/>
      <c r="D40" s="13"/>
      <c r="F40" s="28" t="n">
        <f aca="false">'[1]TRW Spacepark'!F40+'[1]TRW Sunnyvale'!F40</f>
        <v>3059961.63018185</v>
      </c>
      <c r="G40" s="29" t="n">
        <f aca="false">'[1]TRW Spacepark'!G40+'[1]TRW Sunnyvale'!G40</f>
        <v>75650</v>
      </c>
      <c r="H40" s="29" t="n">
        <f aca="false">'[1]TRW Spacepark'!H40+'[1]TRW Sunnyvale'!H40</f>
        <v>21995.0977271502</v>
      </c>
      <c r="I40" s="30" t="n">
        <f aca="false">'[1]TRW Spacepark'!I40+'[1]TRW Sunnyvale'!I40</f>
        <v>3157606.727909</v>
      </c>
      <c r="K40" s="18" t="n">
        <f aca="false">'[1]TRW Spacepark'!K40+'[1]TRW Sunnyvale'!K40</f>
        <v>0</v>
      </c>
      <c r="L40" s="31" t="n">
        <v>21</v>
      </c>
      <c r="M40" s="1" t="n">
        <f aca="false">G40/(1+($D$5/12))^$L40</f>
        <v>75650</v>
      </c>
      <c r="N40" s="1" t="n">
        <f aca="false">K40/(1+($D$5/12))^$L40</f>
        <v>0</v>
      </c>
      <c r="O40" s="1" t="n">
        <f aca="false">M40-N40+O39</f>
        <v>2839779</v>
      </c>
      <c r="R40" s="1" t="n">
        <f aca="false">'[1]TRW Spacepark'!R40+'[1]TRW Sunnyvale'!R40</f>
        <v>-75650</v>
      </c>
      <c r="S40" s="1" t="n">
        <f aca="false">'[1]TRW Spacepark'!S40+'[1]TRW Sunnyvale'!S40</f>
        <v>0</v>
      </c>
      <c r="T40" s="1" t="n">
        <f aca="false">R40+S40</f>
        <v>-75650</v>
      </c>
    </row>
    <row r="41" customFormat="false" ht="12.75" hidden="false" customHeight="false" outlineLevel="0" collapsed="false">
      <c r="A41" s="14" t="n">
        <v>36739</v>
      </c>
      <c r="B41" s="15"/>
      <c r="C41" s="16"/>
      <c r="D41" s="13"/>
      <c r="F41" s="28" t="n">
        <f aca="false">'[1]TRW Spacepark'!F41+'[1]TRW Sunnyvale'!F41</f>
        <v>3157606.727909</v>
      </c>
      <c r="G41" s="29" t="n">
        <f aca="false">'[1]TRW Spacepark'!G41+'[1]TRW Sunnyvale'!G41</f>
        <v>78318.6</v>
      </c>
      <c r="H41" s="29" t="n">
        <f aca="false">'[1]TRW Spacepark'!H41+'[1]TRW Sunnyvale'!H41</f>
        <v>22698.7593552812</v>
      </c>
      <c r="I41" s="30" t="n">
        <f aca="false">'[1]TRW Spacepark'!I41+'[1]TRW Sunnyvale'!I41</f>
        <v>3258624.08726428</v>
      </c>
      <c r="K41" s="18" t="n">
        <f aca="false">'[1]TRW Spacepark'!K41+'[1]TRW Sunnyvale'!K41</f>
        <v>0</v>
      </c>
      <c r="L41" s="31" t="n">
        <v>22</v>
      </c>
      <c r="M41" s="1" t="n">
        <f aca="false">G41/(1+($D$5/12))^$L41</f>
        <v>78318.6</v>
      </c>
      <c r="N41" s="1" t="n">
        <f aca="false">K41/(1+($D$5/12))^$L41</f>
        <v>0</v>
      </c>
      <c r="O41" s="1" t="n">
        <f aca="false">M41-N41+O40</f>
        <v>2918097.6</v>
      </c>
      <c r="R41" s="1" t="n">
        <f aca="false">'[1]TRW Spacepark'!R41+'[1]TRW Sunnyvale'!R41</f>
        <v>-78318.6</v>
      </c>
      <c r="S41" s="1" t="n">
        <f aca="false">'[1]TRW Spacepark'!S41+'[1]TRW Sunnyvale'!S41</f>
        <v>0</v>
      </c>
      <c r="T41" s="1" t="n">
        <f aca="false">R41+S41</f>
        <v>-78318.6</v>
      </c>
    </row>
    <row r="42" customFormat="false" ht="12.75" hidden="false" customHeight="false" outlineLevel="0" collapsed="false">
      <c r="A42" s="14" t="n">
        <v>36770</v>
      </c>
      <c r="B42" s="15"/>
      <c r="C42" s="16"/>
      <c r="D42" s="13"/>
      <c r="F42" s="28" t="n">
        <f aca="false">'[1]TRW Spacepark'!F42+'[1]TRW Sunnyvale'!F42</f>
        <v>3258624.08726428</v>
      </c>
      <c r="G42" s="29" t="n">
        <f aca="false">'[1]TRW Spacepark'!G42+'[1]TRW Sunnyvale'!G42</f>
        <v>77243.2</v>
      </c>
      <c r="H42" s="29" t="n">
        <f aca="false">'[1]TRW Spacepark'!H42+'[1]TRW Sunnyvale'!H42</f>
        <v>23399.8133831153</v>
      </c>
      <c r="I42" s="30" t="n">
        <f aca="false">'[1]TRW Spacepark'!I42+'[1]TRW Sunnyvale'!I42</f>
        <v>3359267.10064739</v>
      </c>
      <c r="K42" s="18" t="n">
        <f aca="false">'[1]TRW Spacepark'!K42+'[1]TRW Sunnyvale'!K42</f>
        <v>0</v>
      </c>
      <c r="L42" s="31" t="n">
        <v>23</v>
      </c>
      <c r="M42" s="1" t="n">
        <f aca="false">G42/(1+($D$5/12))^$L42</f>
        <v>77243.2</v>
      </c>
      <c r="N42" s="1" t="n">
        <f aca="false">K42/(1+($D$5/12))^$L42</f>
        <v>0</v>
      </c>
      <c r="O42" s="1" t="n">
        <f aca="false">M42-N42+O41</f>
        <v>2995340.8</v>
      </c>
      <c r="R42" s="1" t="n">
        <f aca="false">'[1]TRW Spacepark'!R42+'[1]TRW Sunnyvale'!R42</f>
        <v>-77243.2</v>
      </c>
      <c r="S42" s="1" t="n">
        <f aca="false">'[1]TRW Spacepark'!S42+'[1]TRW Sunnyvale'!S42</f>
        <v>0</v>
      </c>
      <c r="T42" s="1" t="n">
        <f aca="false">R42+S42</f>
        <v>-77243.2</v>
      </c>
    </row>
    <row r="43" customFormat="false" ht="12.75" hidden="false" customHeight="false" outlineLevel="0" collapsed="false">
      <c r="A43" s="14" t="n">
        <v>36800</v>
      </c>
      <c r="B43" s="15"/>
      <c r="C43" s="16"/>
      <c r="D43" s="13"/>
      <c r="F43" s="28" t="n">
        <f aca="false">'[1]TRW Spacepark'!F43+'[1]TRW Sunnyvale'!F43</f>
        <v>3359267.10064739</v>
      </c>
      <c r="G43" s="29" t="n">
        <f aca="false">'[1]TRW Spacepark'!G43+'[1]TRW Sunnyvale'!G43</f>
        <v>73083.2</v>
      </c>
      <c r="H43" s="29" t="n">
        <f aca="false">'[1]TRW Spacepark'!H43+'[1]TRW Sunnyvale'!H43</f>
        <v>24076.6042483949</v>
      </c>
      <c r="I43" s="30" t="n">
        <f aca="false">'[1]TRW Spacepark'!I43+'[1]TRW Sunnyvale'!I43</f>
        <v>3456426.90489579</v>
      </c>
      <c r="K43" s="18" t="n">
        <f aca="false">'[1]TRW Spacepark'!K43+'[1]TRW Sunnyvale'!K43</f>
        <v>0</v>
      </c>
      <c r="L43" s="31" t="n">
        <v>24</v>
      </c>
      <c r="M43" s="1" t="n">
        <f aca="false">G43/(1+($D$5/12))^$L43</f>
        <v>73083.2</v>
      </c>
      <c r="N43" s="1" t="n">
        <f aca="false">K43/(1+($D$5/12))^$L43</f>
        <v>0</v>
      </c>
      <c r="O43" s="1" t="n">
        <f aca="false">M43-N43+O42</f>
        <v>3068424</v>
      </c>
      <c r="R43" s="1" t="n">
        <f aca="false">'[1]TRW Spacepark'!R43+'[1]TRW Sunnyvale'!R43</f>
        <v>-73083.2</v>
      </c>
      <c r="S43" s="1" t="n">
        <f aca="false">'[1]TRW Spacepark'!S43+'[1]TRW Sunnyvale'!S43</f>
        <v>0</v>
      </c>
      <c r="T43" s="1" t="n">
        <f aca="false">R43+S43</f>
        <v>-73083.2</v>
      </c>
    </row>
    <row r="44" customFormat="false" ht="12.75" hidden="false" customHeight="false" outlineLevel="0" collapsed="false">
      <c r="A44" s="14" t="n">
        <v>36831</v>
      </c>
      <c r="B44" s="15"/>
      <c r="C44" s="16"/>
      <c r="D44" s="13"/>
      <c r="F44" s="28" t="n">
        <f aca="false">'[1]TRW Spacepark'!F44+'[1]TRW Sunnyvale'!F44</f>
        <v>3456426.90489579</v>
      </c>
      <c r="G44" s="29" t="n">
        <f aca="false">'[1]TRW Spacepark'!G44+'[1]TRW Sunnyvale'!G44</f>
        <v>72007.8</v>
      </c>
      <c r="H44" s="29" t="n">
        <f aca="false">'[1]TRW Spacepark'!H44+'[1]TRW Sunnyvale'!H44</f>
        <v>24750.5990254126</v>
      </c>
      <c r="I44" s="30" t="n">
        <f aca="false">'[1]TRW Spacepark'!I44+'[1]TRW Sunnyvale'!I44</f>
        <v>3553185.3039212</v>
      </c>
      <c r="K44" s="18" t="n">
        <f aca="false">'[1]TRW Spacepark'!K44+'[1]TRW Sunnyvale'!K44</f>
        <v>0</v>
      </c>
      <c r="L44" s="31" t="n">
        <v>25</v>
      </c>
      <c r="M44" s="1" t="n">
        <f aca="false">G44/(1+($D$5/12))^$L44</f>
        <v>72007.8</v>
      </c>
      <c r="N44" s="1" t="n">
        <f aca="false">K44/(1+($D$5/12))^$L44</f>
        <v>0</v>
      </c>
      <c r="O44" s="1" t="n">
        <f aca="false">M44-N44+O43</f>
        <v>3140431.8</v>
      </c>
      <c r="R44" s="1" t="n">
        <f aca="false">'[1]TRW Spacepark'!R44+'[1]TRW Sunnyvale'!R44</f>
        <v>-72007.8</v>
      </c>
      <c r="S44" s="1" t="n">
        <f aca="false">'[1]TRW Spacepark'!S44+'[1]TRW Sunnyvale'!S44</f>
        <v>0</v>
      </c>
      <c r="T44" s="1" t="n">
        <f aca="false">R44+S44</f>
        <v>-72007.8</v>
      </c>
    </row>
    <row r="45" customFormat="false" ht="12.75" hidden="false" customHeight="false" outlineLevel="0" collapsed="false">
      <c r="A45" s="14" t="n">
        <v>36861</v>
      </c>
      <c r="B45" s="15"/>
      <c r="C45" s="16"/>
      <c r="D45" s="13"/>
      <c r="F45" s="28" t="n">
        <f aca="false">'[1]TRW Spacepark'!F45+'[1]TRW Sunnyvale'!F45</f>
        <v>3553185.3039212</v>
      </c>
      <c r="G45" s="29" t="n">
        <f aca="false">'[1]TRW Spacepark'!G45+'[1]TRW Sunnyvale'!G45</f>
        <v>68852.4</v>
      </c>
      <c r="H45" s="29" t="n">
        <f aca="false">'[1]TRW Spacepark'!H45+'[1]TRW Sunnyvale'!H45</f>
        <v>25407.1877085585</v>
      </c>
      <c r="I45" s="30" t="n">
        <f aca="false">'[1]TRW Spacepark'!I45+'[1]TRW Sunnyvale'!I45</f>
        <v>3647444.89162976</v>
      </c>
      <c r="K45" s="18" t="n">
        <f aca="false">'[1]TRW Spacepark'!K45+'[1]TRW Sunnyvale'!K45</f>
        <v>0</v>
      </c>
      <c r="L45" s="31" t="n">
        <v>26</v>
      </c>
      <c r="M45" s="1" t="n">
        <f aca="false">G45/(1+($D$5/12))^$L45</f>
        <v>68852.4</v>
      </c>
      <c r="N45" s="1" t="n">
        <f aca="false">K45/(1+($D$5/12))^$L45</f>
        <v>0</v>
      </c>
      <c r="O45" s="1" t="n">
        <f aca="false">M45-N45+O44</f>
        <v>3209284.2</v>
      </c>
      <c r="R45" s="1" t="n">
        <f aca="false">'[1]TRW Spacepark'!R45+'[1]TRW Sunnyvale'!R45</f>
        <v>-68852.4</v>
      </c>
      <c r="S45" s="1" t="n">
        <f aca="false">'[1]TRW Spacepark'!S45+'[1]TRW Sunnyvale'!S45</f>
        <v>0</v>
      </c>
      <c r="T45" s="1" t="n">
        <f aca="false">R45+S45</f>
        <v>-68852.4</v>
      </c>
    </row>
    <row r="46" customFormat="false" ht="12.75" hidden="false" customHeight="false" outlineLevel="0" collapsed="false">
      <c r="A46" s="14" t="n">
        <v>36892</v>
      </c>
      <c r="B46" s="15"/>
      <c r="C46" s="16"/>
      <c r="D46" s="13"/>
      <c r="F46" s="28" t="n">
        <f aca="false">'[1]TRW Spacepark'!F46+'[1]TRW Sunnyvale'!F46</f>
        <v>3647444.89162976</v>
      </c>
      <c r="G46" s="29" t="n">
        <f aca="false">'[1]TRW Spacepark'!G46+'[1]TRW Sunnyvale'!G46</f>
        <v>70100.4</v>
      </c>
      <c r="H46" s="29" t="n">
        <f aca="false">'[1]TRW Spacepark'!H46+'[1]TRW Sunnyvale'!H46</f>
        <v>26077.1363415824</v>
      </c>
      <c r="I46" s="30" t="n">
        <f aca="false">'[1]TRW Spacepark'!I46+'[1]TRW Sunnyvale'!I46</f>
        <v>3743622.42797134</v>
      </c>
      <c r="K46" s="18" t="n">
        <f aca="false">'[1]TRW Spacepark'!K46+'[1]TRW Sunnyvale'!K46</f>
        <v>0</v>
      </c>
      <c r="L46" s="31" t="n">
        <v>27</v>
      </c>
      <c r="M46" s="1" t="n">
        <f aca="false">G46/(1+($D$5/12))^$L46</f>
        <v>70100.4</v>
      </c>
      <c r="N46" s="1" t="n">
        <f aca="false">K46/(1+($D$5/12))^$L46</f>
        <v>0</v>
      </c>
      <c r="O46" s="1" t="n">
        <f aca="false">M46-N46+O45</f>
        <v>3279384.6</v>
      </c>
      <c r="R46" s="1" t="n">
        <f aca="false">'[1]TRW Spacepark'!R46+'[1]TRW Sunnyvale'!R46</f>
        <v>-70100.4</v>
      </c>
      <c r="S46" s="1" t="n">
        <f aca="false">'[1]TRW Spacepark'!S46+'[1]TRW Sunnyvale'!S46</f>
        <v>0</v>
      </c>
      <c r="T46" s="1" t="n">
        <f aca="false">R46+S46</f>
        <v>-70100.4</v>
      </c>
    </row>
    <row r="47" customFormat="false" ht="12.75" hidden="false" customHeight="false" outlineLevel="0" collapsed="false">
      <c r="A47" s="14" t="n">
        <v>36923</v>
      </c>
      <c r="B47" s="15"/>
      <c r="C47" s="16"/>
      <c r="D47" s="13"/>
      <c r="F47" s="28" t="n">
        <f aca="false">'[1]TRW Spacepark'!F47+'[1]TRW Sunnyvale'!F47</f>
        <v>3743622.42797134</v>
      </c>
      <c r="G47" s="29" t="n">
        <f aca="false">'[1]TRW Spacepark'!G47+'[1]TRW Sunnyvale'!G47</f>
        <v>76999.8</v>
      </c>
      <c r="H47" s="29" t="n">
        <f aca="false">'[1]TRW Spacepark'!H47+'[1]TRW Sunnyvale'!H47</f>
        <v>26800.1810153633</v>
      </c>
      <c r="I47" s="30" t="n">
        <f aca="false">'[1]TRW Spacepark'!I47+'[1]TRW Sunnyvale'!I47</f>
        <v>3847422.40898671</v>
      </c>
      <c r="K47" s="18" t="n">
        <f aca="false">'[1]TRW Spacepark'!K47+'[1]TRW Sunnyvale'!K47</f>
        <v>0</v>
      </c>
      <c r="L47" s="31" t="n">
        <v>28</v>
      </c>
      <c r="M47" s="1" t="n">
        <f aca="false">G47/(1+($D$5/12))^$L47</f>
        <v>76999.8</v>
      </c>
      <c r="N47" s="1" t="n">
        <f aca="false">K47/(1+($D$5/12))^$L47</f>
        <v>0</v>
      </c>
      <c r="O47" s="1" t="n">
        <f aca="false">M47-N47+O46</f>
        <v>3356384.4</v>
      </c>
      <c r="R47" s="1" t="n">
        <f aca="false">'[1]TRW Spacepark'!R47+'[1]TRW Sunnyvale'!R47</f>
        <v>-76999.8</v>
      </c>
      <c r="S47" s="1" t="n">
        <f aca="false">'[1]TRW Spacepark'!S47+'[1]TRW Sunnyvale'!S47</f>
        <v>0</v>
      </c>
      <c r="T47" s="1" t="n">
        <f aca="false">R47+S47</f>
        <v>-76999.8</v>
      </c>
    </row>
    <row r="48" customFormat="false" ht="12.75" hidden="false" customHeight="false" outlineLevel="0" collapsed="false">
      <c r="A48" s="14" t="n">
        <v>36951</v>
      </c>
      <c r="B48" s="15"/>
      <c r="C48" s="16"/>
      <c r="D48" s="13"/>
      <c r="F48" s="28" t="n">
        <f aca="false">'[1]TRW Spacepark'!F48+'[1]TRW Sunnyvale'!F48</f>
        <v>3847422.40898671</v>
      </c>
      <c r="G48" s="29" t="n">
        <f aca="false">'[1]TRW Spacepark'!G48+'[1]TRW Sunnyvale'!G48</f>
        <v>71835.2</v>
      </c>
      <c r="H48" s="29" t="n">
        <f aca="false">'[1]TRW Spacepark'!H48+'[1]TRW Sunnyvale'!H48</f>
        <v>27492.0699036124</v>
      </c>
      <c r="I48" s="30" t="n">
        <f aca="false">'[1]TRW Spacepark'!I48+'[1]TRW Sunnyvale'!I48</f>
        <v>3946749.67889032</v>
      </c>
      <c r="K48" s="18" t="n">
        <f aca="false">'[1]TRW Spacepark'!K48+'[1]TRW Sunnyvale'!K48</f>
        <v>0</v>
      </c>
      <c r="L48" s="31" t="n">
        <v>29</v>
      </c>
      <c r="M48" s="1" t="n">
        <f aca="false">G48/(1+($D$5/12))^$L48</f>
        <v>71835.2</v>
      </c>
      <c r="N48" s="1" t="n">
        <f aca="false">K48/(1+($D$5/12))^$L48</f>
        <v>0</v>
      </c>
      <c r="O48" s="1" t="n">
        <f aca="false">M48-N48+O47</f>
        <v>3428219.6</v>
      </c>
      <c r="R48" s="1" t="n">
        <f aca="false">'[1]TRW Spacepark'!R48+'[1]TRW Sunnyvale'!R48</f>
        <v>-71835.2</v>
      </c>
      <c r="S48" s="1" t="n">
        <f aca="false">'[1]TRW Spacepark'!S48+'[1]TRW Sunnyvale'!S48</f>
        <v>0</v>
      </c>
      <c r="T48" s="1" t="n">
        <f aca="false">R48+S48</f>
        <v>-71835.2</v>
      </c>
    </row>
    <row r="49" customFormat="false" ht="12.75" hidden="false" customHeight="false" outlineLevel="0" collapsed="false">
      <c r="A49" s="14" t="n">
        <v>36982</v>
      </c>
      <c r="B49" s="15"/>
      <c r="C49" s="16"/>
      <c r="D49" s="13"/>
      <c r="F49" s="28" t="n">
        <f aca="false">'[1]TRW Spacepark'!F49+'[1]TRW Sunnyvale'!F49</f>
        <v>3946749.67889032</v>
      </c>
      <c r="G49" s="29" t="n">
        <f aca="false">'[1]TRW Spacepark'!G49+'[1]TRW Sunnyvale'!G49</f>
        <v>72667.2</v>
      </c>
      <c r="H49" s="29" t="n">
        <f aca="false">'[1]TRW Spacepark'!H49+'[1]TRW Sunnyvale'!H49</f>
        <v>28194.6482805405</v>
      </c>
      <c r="I49" s="30" t="n">
        <f aca="false">'[1]TRW Spacepark'!I49+'[1]TRW Sunnyvale'!I49</f>
        <v>4047611.52717086</v>
      </c>
      <c r="K49" s="18" t="n">
        <f aca="false">'[1]TRW Spacepark'!K49+'[1]TRW Sunnyvale'!K49</f>
        <v>0</v>
      </c>
      <c r="L49" s="31" t="n">
        <v>30</v>
      </c>
      <c r="M49" s="1" t="n">
        <f aca="false">G49/(1+($D$5/12))^$L49</f>
        <v>72667.2</v>
      </c>
      <c r="N49" s="1" t="n">
        <f aca="false">K49/(1+($D$5/12))^$L49</f>
        <v>0</v>
      </c>
      <c r="O49" s="1" t="n">
        <f aca="false">M49-N49+O48</f>
        <v>3500886.8</v>
      </c>
      <c r="R49" s="1" t="n">
        <f aca="false">'[1]TRW Spacepark'!R49+'[1]TRW Sunnyvale'!R49</f>
        <v>-72667.2</v>
      </c>
      <c r="S49" s="1" t="n">
        <f aca="false">'[1]TRW Spacepark'!S49+'[1]TRW Sunnyvale'!S49</f>
        <v>0</v>
      </c>
      <c r="T49" s="1" t="n">
        <f aca="false">R49+S49</f>
        <v>-72667.2</v>
      </c>
    </row>
    <row r="50" customFormat="false" ht="12.75" hidden="false" customHeight="false" outlineLevel="0" collapsed="false">
      <c r="A50" s="14" t="n">
        <v>37012</v>
      </c>
      <c r="B50" s="15"/>
      <c r="C50" s="16"/>
      <c r="D50" s="13"/>
      <c r="F50" s="28" t="n">
        <f aca="false">'[1]TRW Spacepark'!F50+'[1]TRW Sunnyvale'!F50</f>
        <v>4047611.52717086</v>
      </c>
      <c r="G50" s="29" t="n">
        <f aca="false">'[1]TRW Spacepark'!G50+'[1]TRW Sunnyvale'!G50</f>
        <v>77070.6</v>
      </c>
      <c r="H50" s="29" t="n">
        <f aca="false">'[1]TRW Spacepark'!H50+'[1]TRW Sunnyvale'!H50</f>
        <v>28933.0431126419</v>
      </c>
      <c r="I50" s="30" t="n">
        <f aca="false">'[1]TRW Spacepark'!I50+'[1]TRW Sunnyvale'!I50</f>
        <v>4153615.1702835</v>
      </c>
      <c r="K50" s="18" t="n">
        <f aca="false">'[1]TRW Spacepark'!K50+'[1]TRW Sunnyvale'!K50</f>
        <v>0</v>
      </c>
      <c r="L50" s="31" t="n">
        <v>31</v>
      </c>
      <c r="M50" s="1" t="n">
        <f aca="false">G50/(1+($D$5/12))^$L50</f>
        <v>77070.6</v>
      </c>
      <c r="N50" s="1" t="n">
        <f aca="false">K50/(1+($D$5/12))^$L50</f>
        <v>0</v>
      </c>
      <c r="O50" s="1" t="n">
        <f aca="false">M50-N50+O49</f>
        <v>3577957.4</v>
      </c>
      <c r="R50" s="1" t="n">
        <f aca="false">'[1]TRW Spacepark'!R50+'[1]TRW Sunnyvale'!R50</f>
        <v>-77070.6</v>
      </c>
      <c r="S50" s="1" t="n">
        <f aca="false">'[1]TRW Spacepark'!S50+'[1]TRW Sunnyvale'!S50</f>
        <v>0</v>
      </c>
      <c r="T50" s="1" t="n">
        <f aca="false">R50+S50</f>
        <v>-77070.6</v>
      </c>
    </row>
    <row r="51" customFormat="false" ht="12.75" hidden="false" customHeight="false" outlineLevel="0" collapsed="false">
      <c r="A51" s="14" t="n">
        <v>37043</v>
      </c>
      <c r="B51" s="15"/>
      <c r="C51" s="16"/>
      <c r="D51" s="13"/>
      <c r="F51" s="28" t="n">
        <f aca="false">'[1]TRW Spacepark'!F51+'[1]TRW Sunnyvale'!F51</f>
        <v>4153615.1702835</v>
      </c>
      <c r="G51" s="29" t="n">
        <f aca="false">'[1]TRW Spacepark'!G51+'[1]TRW Sunnyvale'!G51</f>
        <v>83554</v>
      </c>
      <c r="H51" s="29" t="n">
        <f aca="false">'[1]TRW Spacepark'!H51+'[1]TRW Sunnyvale'!H51</f>
        <v>29722.0960305752</v>
      </c>
      <c r="I51" s="30" t="n">
        <f aca="false">'[1]TRW Spacepark'!I51+'[1]TRW Sunnyvale'!I51</f>
        <v>4266891.26631408</v>
      </c>
      <c r="K51" s="18" t="n">
        <f aca="false">'[1]TRW Spacepark'!K51+'[1]TRW Sunnyvale'!K51</f>
        <v>0</v>
      </c>
      <c r="L51" s="31" t="n">
        <v>32</v>
      </c>
      <c r="M51" s="1" t="n">
        <f aca="false">G51/(1+($D$5/12))^$L51</f>
        <v>83554</v>
      </c>
      <c r="N51" s="1" t="n">
        <f aca="false">K51/(1+($D$5/12))^$L51</f>
        <v>0</v>
      </c>
      <c r="O51" s="1" t="n">
        <f aca="false">M51-N51+O50</f>
        <v>3661511.4</v>
      </c>
      <c r="R51" s="1" t="n">
        <f aca="false">'[1]TRW Spacepark'!R51+'[1]TRW Sunnyvale'!R51</f>
        <v>-83554</v>
      </c>
      <c r="S51" s="1" t="n">
        <f aca="false">'[1]TRW Spacepark'!S51+'[1]TRW Sunnyvale'!S51</f>
        <v>0</v>
      </c>
      <c r="T51" s="1" t="n">
        <f aca="false">R51+S51</f>
        <v>-83554</v>
      </c>
    </row>
    <row r="52" customFormat="false" ht="12.75" hidden="false" customHeight="false" outlineLevel="0" collapsed="false">
      <c r="A52" s="14" t="n">
        <v>37073</v>
      </c>
      <c r="B52" s="15"/>
      <c r="C52" s="16"/>
      <c r="D52" s="13"/>
      <c r="F52" s="28" t="n">
        <f aca="false">'[1]TRW Spacepark'!F52+'[1]TRW Sunnyvale'!F52</f>
        <v>4266891.26631408</v>
      </c>
      <c r="G52" s="29" t="n">
        <f aca="false">'[1]TRW Spacepark'!G52+'[1]TRW Sunnyvale'!G52</f>
        <v>75650</v>
      </c>
      <c r="H52" s="29" t="n">
        <f aca="false">'[1]TRW Spacepark'!H52+'[1]TRW Sunnyvale'!H52</f>
        <v>30461.2403581439</v>
      </c>
      <c r="I52" s="30" t="n">
        <f aca="false">'[1]TRW Spacepark'!I52+'[1]TRW Sunnyvale'!I52</f>
        <v>4373002.50667222</v>
      </c>
      <c r="K52" s="18" t="n">
        <f aca="false">'[1]TRW Spacepark'!K52+'[1]TRW Sunnyvale'!K52</f>
        <v>0</v>
      </c>
      <c r="L52" s="31" t="n">
        <v>33</v>
      </c>
      <c r="M52" s="1" t="n">
        <f aca="false">G52/(1+($D$5/12))^$L52</f>
        <v>75650</v>
      </c>
      <c r="N52" s="1" t="n">
        <f aca="false">K52/(1+($D$5/12))^$L52</f>
        <v>0</v>
      </c>
      <c r="O52" s="1" t="n">
        <f aca="false">M52-N52+O51</f>
        <v>3737161.4</v>
      </c>
      <c r="R52" s="1" t="n">
        <f aca="false">'[1]TRW Spacepark'!R52+'[1]TRW Sunnyvale'!R52</f>
        <v>-75650</v>
      </c>
      <c r="S52" s="1" t="n">
        <f aca="false">'[1]TRW Spacepark'!S52+'[1]TRW Sunnyvale'!S52</f>
        <v>0</v>
      </c>
      <c r="T52" s="1" t="n">
        <f aca="false">R52+S52</f>
        <v>-75650</v>
      </c>
    </row>
    <row r="53" customFormat="false" ht="12.75" hidden="false" customHeight="false" outlineLevel="0" collapsed="false">
      <c r="A53" s="14" t="n">
        <v>37104</v>
      </c>
      <c r="B53" s="15"/>
      <c r="C53" s="16"/>
      <c r="D53" s="13"/>
      <c r="F53" s="28" t="n">
        <f aca="false">'[1]TRW Spacepark'!F53+'[1]TRW Sunnyvale'!F53</f>
        <v>4373002.50667222</v>
      </c>
      <c r="G53" s="29" t="n">
        <f aca="false">'[1]TRW Spacepark'!G53+'[1]TRW Sunnyvale'!G53</f>
        <v>78318.6</v>
      </c>
      <c r="H53" s="29" t="n">
        <f aca="false">'[1]TRW Spacepark'!H53+'[1]TRW Sunnyvale'!H53</f>
        <v>31224.2886886166</v>
      </c>
      <c r="I53" s="30" t="n">
        <f aca="false">'[1]TRW Spacepark'!I53+'[1]TRW Sunnyvale'!I53</f>
        <v>4482545.39536084</v>
      </c>
      <c r="K53" s="18" t="n">
        <f aca="false">'[1]TRW Spacepark'!K53+'[1]TRW Sunnyvale'!K53</f>
        <v>0</v>
      </c>
      <c r="L53" s="31" t="n">
        <v>34</v>
      </c>
      <c r="M53" s="1" t="n">
        <f aca="false">G53/(1+($D$5/12))^$L53</f>
        <v>78318.6</v>
      </c>
      <c r="N53" s="1" t="n">
        <f aca="false">K53/(1+($D$5/12))^$L53</f>
        <v>0</v>
      </c>
      <c r="O53" s="1" t="n">
        <f aca="false">M53-N53+O52</f>
        <v>3815480</v>
      </c>
      <c r="R53" s="1" t="n">
        <f aca="false">'[1]TRW Spacepark'!R53+'[1]TRW Sunnyvale'!R53</f>
        <v>-78318.6</v>
      </c>
      <c r="S53" s="1" t="n">
        <f aca="false">'[1]TRW Spacepark'!S53+'[1]TRW Sunnyvale'!S53</f>
        <v>0</v>
      </c>
      <c r="T53" s="1" t="n">
        <f aca="false">R53+S53</f>
        <v>-78318.6</v>
      </c>
    </row>
    <row r="54" customFormat="false" ht="12.75" hidden="false" customHeight="false" outlineLevel="0" collapsed="false">
      <c r="A54" s="14" t="n">
        <v>37135</v>
      </c>
      <c r="B54" s="15"/>
      <c r="C54" s="16"/>
      <c r="D54" s="13"/>
      <c r="F54" s="28" t="n">
        <f aca="false">'[1]TRW Spacepark'!F54+'[1]TRW Sunnyvale'!F54</f>
        <v>4482545.39536084</v>
      </c>
      <c r="G54" s="29" t="n">
        <f aca="false">'[1]TRW Spacepark'!G54+'[1]TRW Sunnyvale'!G54</f>
        <v>77243.2</v>
      </c>
      <c r="H54" s="29" t="n">
        <f aca="false">'[1]TRW Spacepark'!H54+'[1]TRW Sunnyvale'!H54</f>
        <v>31985.1459934437</v>
      </c>
      <c r="I54" s="30" t="n">
        <f aca="false">'[1]TRW Spacepark'!I54+'[1]TRW Sunnyvale'!I54</f>
        <v>4591773.74135428</v>
      </c>
      <c r="K54" s="18" t="n">
        <f aca="false">'[1]TRW Spacepark'!K54+'[1]TRW Sunnyvale'!K54</f>
        <v>0</v>
      </c>
      <c r="L54" s="31" t="n">
        <v>35</v>
      </c>
      <c r="M54" s="1" t="n">
        <f aca="false">G54/(1+($D$5/12))^$L54</f>
        <v>77243.2</v>
      </c>
      <c r="N54" s="1" t="n">
        <f aca="false">K54/(1+($D$5/12))^$L54</f>
        <v>0</v>
      </c>
      <c r="O54" s="1" t="n">
        <f aca="false">M54-N54+O53</f>
        <v>3892723.2</v>
      </c>
      <c r="R54" s="1" t="n">
        <f aca="false">'[1]TRW Spacepark'!R54+'[1]TRW Sunnyvale'!R54</f>
        <v>-77243.2</v>
      </c>
      <c r="S54" s="1" t="n">
        <f aca="false">'[1]TRW Spacepark'!S54+'[1]TRW Sunnyvale'!S54</f>
        <v>0</v>
      </c>
      <c r="T54" s="1" t="n">
        <f aca="false">R54+S54</f>
        <v>-77243.2</v>
      </c>
    </row>
    <row r="55" customFormat="false" ht="12.75" hidden="false" customHeight="false" outlineLevel="0" collapsed="false">
      <c r="A55" s="14" t="n">
        <v>37165</v>
      </c>
      <c r="B55" s="15"/>
      <c r="C55" s="16"/>
      <c r="D55" s="13"/>
      <c r="F55" s="28" t="n">
        <f aca="false">'[1]TRW Spacepark'!F55+'[1]TRW Sunnyvale'!F55</f>
        <v>4591773.74135428</v>
      </c>
      <c r="G55" s="29" t="n">
        <f aca="false">'[1]TRW Spacepark'!G55+'[1]TRW Sunnyvale'!G55</f>
        <v>73083.2</v>
      </c>
      <c r="H55" s="29" t="n">
        <f aca="false">'[1]TRW Spacepark'!H55+'[1]TRW Sunnyvale'!H55</f>
        <v>32722.1596324771</v>
      </c>
      <c r="I55" s="30" t="n">
        <f aca="false">'[1]TRW Spacepark'!I55+'[1]TRW Sunnyvale'!I55</f>
        <v>4697579.10098676</v>
      </c>
      <c r="K55" s="18" t="n">
        <f aca="false">'[1]TRW Spacepark'!K55+'[1]TRW Sunnyvale'!K55</f>
        <v>0</v>
      </c>
      <c r="L55" s="31" t="n">
        <v>36</v>
      </c>
      <c r="M55" s="1" t="n">
        <f aca="false">G55/(1+($D$5/12))^$L55</f>
        <v>73083.2</v>
      </c>
      <c r="N55" s="1" t="n">
        <f aca="false">K55/(1+($D$5/12))^$L55</f>
        <v>0</v>
      </c>
      <c r="O55" s="1" t="n">
        <f aca="false">M55-N55+O54</f>
        <v>3965806.4</v>
      </c>
      <c r="R55" s="1" t="n">
        <f aca="false">'[1]TRW Spacepark'!R55+'[1]TRW Sunnyvale'!R55</f>
        <v>-73083.2</v>
      </c>
      <c r="S55" s="1" t="n">
        <f aca="false">'[1]TRW Spacepark'!S55+'[1]TRW Sunnyvale'!S55</f>
        <v>0</v>
      </c>
      <c r="T55" s="1" t="n">
        <f aca="false">R55+S55</f>
        <v>-73083.2</v>
      </c>
    </row>
    <row r="56" customFormat="false" ht="12.75" hidden="false" customHeight="false" outlineLevel="0" collapsed="false">
      <c r="A56" s="14" t="n">
        <v>37196</v>
      </c>
      <c r="B56" s="15"/>
      <c r="C56" s="16"/>
      <c r="D56" s="13"/>
      <c r="F56" s="28" t="n">
        <f aca="false">'[1]TRW Spacepark'!F56+'[1]TRW Sunnyvale'!F56</f>
        <v>4697579.10098676</v>
      </c>
      <c r="G56" s="29" t="n">
        <f aca="false">'[1]TRW Spacepark'!G56+'[1]TRW Sunnyvale'!G56</f>
        <v>72007.8</v>
      </c>
      <c r="H56" s="29" t="n">
        <f aca="false">'[1]TRW Spacepark'!H56+'[1]TRW Sunnyvale'!H56</f>
        <v>33456.7996226162</v>
      </c>
      <c r="I56" s="30" t="n">
        <f aca="false">'[1]TRW Spacepark'!I56+'[1]TRW Sunnyvale'!I56</f>
        <v>4803043.70060937</v>
      </c>
      <c r="K56" s="18" t="n">
        <f aca="false">'[1]TRW Spacepark'!K56+'[1]TRW Sunnyvale'!K56</f>
        <v>0</v>
      </c>
      <c r="L56" s="31" t="n">
        <v>37</v>
      </c>
      <c r="M56" s="1" t="n">
        <f aca="false">G56/(1+($D$5/12))^$L56</f>
        <v>72007.8</v>
      </c>
      <c r="N56" s="1" t="n">
        <f aca="false">K56/(1+($D$5/12))^$L56</f>
        <v>0</v>
      </c>
      <c r="O56" s="1" t="n">
        <f aca="false">M56-N56+O55</f>
        <v>4037814.2</v>
      </c>
      <c r="R56" s="1" t="n">
        <f aca="false">'[1]TRW Spacepark'!R56+'[1]TRW Sunnyvale'!R56</f>
        <v>-72007.8</v>
      </c>
      <c r="S56" s="1" t="n">
        <f aca="false">'[1]TRW Spacepark'!S56+'[1]TRW Sunnyvale'!S56</f>
        <v>0</v>
      </c>
      <c r="T56" s="1" t="n">
        <f aca="false">R56+S56</f>
        <v>-72007.8</v>
      </c>
    </row>
    <row r="57" customFormat="false" ht="12.75" hidden="false" customHeight="false" outlineLevel="0" collapsed="false">
      <c r="A57" s="14" t="n">
        <v>37226</v>
      </c>
      <c r="B57" s="15"/>
      <c r="C57" s="16"/>
      <c r="D57" s="13"/>
      <c r="F57" s="28" t="n">
        <f aca="false">'[1]TRW Spacepark'!F57+'[1]TRW Sunnyvale'!F57</f>
        <v>4803043.70060937</v>
      </c>
      <c r="G57" s="29" t="n">
        <f aca="false">'[1]TRW Spacepark'!G57+'[1]TRW Sunnyvale'!G57</f>
        <v>68852.4</v>
      </c>
      <c r="H57" s="29" t="n">
        <f aca="false">'[1]TRW Spacepark'!H57+'[1]TRW Sunnyvale'!H57</f>
        <v>34174.4589214993</v>
      </c>
      <c r="I57" s="30" t="n">
        <f aca="false">'[1]TRW Spacepark'!I57+'[1]TRW Sunnyvale'!I57</f>
        <v>4906070.55953087</v>
      </c>
      <c r="K57" s="18" t="n">
        <f aca="false">'[1]TRW Spacepark'!K57+'[1]TRW Sunnyvale'!K57</f>
        <v>0</v>
      </c>
      <c r="L57" s="31" t="n">
        <v>38</v>
      </c>
      <c r="M57" s="1" t="n">
        <f aca="false">G57/(1+($D$5/12))^$L57</f>
        <v>68852.4</v>
      </c>
      <c r="N57" s="1" t="n">
        <f aca="false">K57/(1+($D$5/12))^$L57</f>
        <v>0</v>
      </c>
      <c r="O57" s="1" t="n">
        <f aca="false">M57-N57+O56</f>
        <v>4106666.6</v>
      </c>
      <c r="R57" s="1" t="n">
        <f aca="false">'[1]TRW Spacepark'!R57+'[1]TRW Sunnyvale'!R57</f>
        <v>-68852.4</v>
      </c>
      <c r="S57" s="1" t="n">
        <f aca="false">'[1]TRW Spacepark'!S57+'[1]TRW Sunnyvale'!S57</f>
        <v>0</v>
      </c>
      <c r="T57" s="1" t="n">
        <f aca="false">R57+S57</f>
        <v>-68852.4</v>
      </c>
    </row>
    <row r="58" customFormat="false" ht="12.75" hidden="false" customHeight="false" outlineLevel="0" collapsed="false">
      <c r="A58" s="14" t="n">
        <v>37257</v>
      </c>
      <c r="B58" s="15"/>
      <c r="C58" s="16"/>
      <c r="D58" s="13"/>
      <c r="F58" s="28" t="n">
        <f aca="false">'[1]TRW Spacepark'!F58+'[1]TRW Sunnyvale'!F58</f>
        <v>4906070.55953087</v>
      </c>
      <c r="G58" s="29" t="n">
        <f aca="false">'[1]TRW Spacepark'!G58+'[1]TRW Sunnyvale'!G58</f>
        <v>70100.4</v>
      </c>
      <c r="H58" s="29" t="n">
        <f aca="false">'[1]TRW Spacepark'!H58+'[1]TRW Sunnyvale'!H58</f>
        <v>34905.9065569101</v>
      </c>
      <c r="I58" s="30" t="n">
        <f aca="false">'[1]TRW Spacepark'!I58+'[1]TRW Sunnyvale'!I58</f>
        <v>5011076.86608778</v>
      </c>
      <c r="K58" s="18" t="n">
        <f aca="false">'[1]TRW Spacepark'!K58+'[1]TRW Sunnyvale'!K58</f>
        <v>0</v>
      </c>
      <c r="L58" s="31" t="n">
        <v>39</v>
      </c>
      <c r="M58" s="1" t="n">
        <f aca="false">G58/(1+($D$5/12))^$L58</f>
        <v>70100.4</v>
      </c>
      <c r="N58" s="1" t="n">
        <f aca="false">K58/(1+($D$5/12))^$L58</f>
        <v>0</v>
      </c>
      <c r="O58" s="1" t="n">
        <f aca="false">M58-N58+O57</f>
        <v>4176767</v>
      </c>
      <c r="R58" s="1" t="n">
        <f aca="false">'[1]TRW Spacepark'!R58+'[1]TRW Sunnyvale'!R58</f>
        <v>-70100.4</v>
      </c>
      <c r="S58" s="1" t="n">
        <f aca="false">'[1]TRW Spacepark'!S58+'[1]TRW Sunnyvale'!S58</f>
        <v>0</v>
      </c>
      <c r="T58" s="1" t="n">
        <f aca="false">R58+S58</f>
        <v>-70100.4</v>
      </c>
    </row>
    <row r="59" customFormat="false" ht="12.75" hidden="false" customHeight="false" outlineLevel="0" collapsed="false">
      <c r="A59" s="14" t="n">
        <v>37288</v>
      </c>
      <c r="B59" s="15"/>
      <c r="C59" s="16"/>
      <c r="D59" s="13"/>
      <c r="F59" s="28" t="n">
        <f aca="false">'[1]TRW Spacepark'!F59+'[1]TRW Sunnyvale'!F59</f>
        <v>5011076.86608778</v>
      </c>
      <c r="G59" s="29" t="n">
        <f aca="false">'[1]TRW Spacepark'!G59+'[1]TRW Sunnyvale'!G59</f>
        <v>76999.8</v>
      </c>
      <c r="H59" s="29" t="n">
        <f aca="false">'[1]TRW Spacepark'!H59+'[1]TRW Sunnyvale'!H59</f>
        <v>35690.8816246937</v>
      </c>
      <c r="I59" s="30" t="n">
        <f aca="false">'[1]TRW Spacepark'!I59+'[1]TRW Sunnyvale'!I59</f>
        <v>5123767.54771248</v>
      </c>
      <c r="K59" s="18" t="n">
        <f aca="false">'[1]TRW Spacepark'!K59+'[1]TRW Sunnyvale'!K59</f>
        <v>0</v>
      </c>
      <c r="L59" s="31" t="n">
        <v>40</v>
      </c>
      <c r="M59" s="1" t="n">
        <f aca="false">G59/(1+($D$5/12))^$L59</f>
        <v>76999.8</v>
      </c>
      <c r="N59" s="1" t="n">
        <f aca="false">K59/(1+($D$5/12))^$L59</f>
        <v>0</v>
      </c>
      <c r="O59" s="1" t="n">
        <f aca="false">M59-N59+O58</f>
        <v>4253766.8</v>
      </c>
      <c r="R59" s="1" t="n">
        <f aca="false">'[1]TRW Spacepark'!R59+'[1]TRW Sunnyvale'!R59</f>
        <v>-76999.8</v>
      </c>
      <c r="S59" s="1" t="n">
        <f aca="false">'[1]TRW Spacepark'!S59+'[1]TRW Sunnyvale'!S59</f>
        <v>0</v>
      </c>
      <c r="T59" s="1" t="n">
        <f aca="false">R59+S59</f>
        <v>-76999.8</v>
      </c>
    </row>
    <row r="60" customFormat="false" ht="12.75" hidden="false" customHeight="false" outlineLevel="0" collapsed="false">
      <c r="A60" s="14" t="n">
        <v>37316</v>
      </c>
      <c r="B60" s="15"/>
      <c r="C60" s="16"/>
      <c r="D60" s="13"/>
      <c r="F60" s="28" t="n">
        <f aca="false">'[1]TRW Spacepark'!F60+'[1]TRW Sunnyvale'!F60</f>
        <v>5123767.54771248</v>
      </c>
      <c r="G60" s="29" t="n">
        <f aca="false">'[1]TRW Spacepark'!G60+'[1]TRW Sunnyvale'!G60</f>
        <v>71835.2</v>
      </c>
      <c r="H60" s="29" t="n">
        <f aca="false">'[1]TRW Spacepark'!H60+'[1]TRW Sunnyvale'!H60</f>
        <v>36445.135324606</v>
      </c>
      <c r="I60" s="30" t="n">
        <f aca="false">'[1]TRW Spacepark'!I60+'[1]TRW Sunnyvale'!I60</f>
        <v>5232047.88303708</v>
      </c>
      <c r="K60" s="18" t="n">
        <f aca="false">'[1]TRW Spacepark'!K60+'[1]TRW Sunnyvale'!K60</f>
        <v>0</v>
      </c>
      <c r="L60" s="31" t="n">
        <v>41</v>
      </c>
      <c r="M60" s="1" t="n">
        <f aca="false">G60/(1+($D$5/12))^$L60</f>
        <v>71835.2</v>
      </c>
      <c r="N60" s="1" t="n">
        <f aca="false">K60/(1+($D$5/12))^$L60</f>
        <v>0</v>
      </c>
      <c r="O60" s="1" t="n">
        <f aca="false">M60-N60+O59</f>
        <v>4325602</v>
      </c>
      <c r="R60" s="1" t="n">
        <f aca="false">'[1]TRW Spacepark'!R60+'[1]TRW Sunnyvale'!R60</f>
        <v>-71835.2</v>
      </c>
      <c r="S60" s="1" t="n">
        <f aca="false">'[1]TRW Spacepark'!S60+'[1]TRW Sunnyvale'!S60</f>
        <v>0</v>
      </c>
      <c r="T60" s="1" t="n">
        <f aca="false">R60+S60</f>
        <v>-71835.2</v>
      </c>
    </row>
    <row r="61" customFormat="false" ht="12.75" hidden="false" customHeight="false" outlineLevel="0" collapsed="false">
      <c r="A61" s="14" t="n">
        <v>37347</v>
      </c>
      <c r="B61" s="15"/>
      <c r="C61" s="16"/>
      <c r="D61" s="13"/>
      <c r="F61" s="28" t="n">
        <f aca="false">'[1]TRW Spacepark'!F61+'[1]TRW Sunnyvale'!F61</f>
        <v>5232047.88303708</v>
      </c>
      <c r="G61" s="29" t="n">
        <f aca="false">'[1]TRW Spacepark'!G61+'[1]TRW Sunnyvale'!G61</f>
        <v>-89744.8</v>
      </c>
      <c r="H61" s="29" t="n">
        <f aca="false">'[1]TRW Spacepark'!H61+'[1]TRW Sunnyvale'!H61</f>
        <v>36071.2588782772</v>
      </c>
      <c r="I61" s="30" t="n">
        <f aca="false">'[1]TRW Spacepark'!I61+'[1]TRW Sunnyvale'!I61</f>
        <v>5178374.34191536</v>
      </c>
      <c r="K61" s="18" t="n">
        <f aca="false">'[1]TRW Spacepark'!K61+'[1]TRW Sunnyvale'!K61</f>
        <v>162412</v>
      </c>
      <c r="L61" s="31" t="n">
        <v>42</v>
      </c>
      <c r="M61" s="1" t="n">
        <f aca="false">G61/(1+($D$5/12))^$L61</f>
        <v>-89744.8</v>
      </c>
      <c r="N61" s="1" t="n">
        <f aca="false">K61/(1+($D$5/12))^$L61</f>
        <v>162412</v>
      </c>
      <c r="O61" s="1" t="n">
        <f aca="false">M61-N61+O60</f>
        <v>4073445.2</v>
      </c>
      <c r="R61" s="1" t="n">
        <f aca="false">'[1]TRW Spacepark'!R61+'[1]TRW Sunnyvale'!R61</f>
        <v>-72667.2</v>
      </c>
      <c r="S61" s="1" t="n">
        <f aca="false">'[1]TRW Spacepark'!S61+'[1]TRW Sunnyvale'!S61</f>
        <v>162412</v>
      </c>
      <c r="T61" s="1" t="n">
        <f aca="false">R61+S61</f>
        <v>89744.8</v>
      </c>
    </row>
    <row r="62" customFormat="false" ht="12.75" hidden="false" customHeight="false" outlineLevel="0" collapsed="false">
      <c r="A62" s="14" t="n">
        <v>37377</v>
      </c>
      <c r="B62" s="15"/>
      <c r="C62" s="16"/>
      <c r="D62" s="13"/>
      <c r="F62" s="28" t="n">
        <f aca="false">'[1]TRW Spacepark'!F62+'[1]TRW Sunnyvale'!F62</f>
        <v>5178374.34191536</v>
      </c>
      <c r="G62" s="29" t="n">
        <f aca="false">'[1]TRW Spacepark'!G62+'[1]TRW Sunnyvale'!G62</f>
        <v>-94955.4</v>
      </c>
      <c r="H62" s="29" t="n">
        <f aca="false">'[1]TRW Spacepark'!H62+'[1]TRW Sunnyvale'!H62</f>
        <v>35658.2094986649</v>
      </c>
      <c r="I62" s="30" t="n">
        <f aca="false">'[1]TRW Spacepark'!I62+'[1]TRW Sunnyvale'!I62</f>
        <v>5119077.15141403</v>
      </c>
      <c r="K62" s="18" t="n">
        <f aca="false">'[1]TRW Spacepark'!K62+'[1]TRW Sunnyvale'!K62</f>
        <v>172026</v>
      </c>
      <c r="L62" s="31" t="n">
        <v>43</v>
      </c>
      <c r="M62" s="1" t="n">
        <f aca="false">G62/(1+($D$5/12))^$L62</f>
        <v>-94955.4</v>
      </c>
      <c r="N62" s="1" t="n">
        <f aca="false">K62/(1+($D$5/12))^$L62</f>
        <v>172026</v>
      </c>
      <c r="O62" s="1" t="n">
        <f aca="false">M62-N62+O61</f>
        <v>3806463.8</v>
      </c>
      <c r="R62" s="1" t="n">
        <f aca="false">'[1]TRW Spacepark'!R62+'[1]TRW Sunnyvale'!R62</f>
        <v>-77070.6</v>
      </c>
      <c r="S62" s="1" t="n">
        <f aca="false">'[1]TRW Spacepark'!S62+'[1]TRW Sunnyvale'!S62</f>
        <v>172026</v>
      </c>
      <c r="T62" s="1" t="n">
        <f aca="false">R62+S62</f>
        <v>94955.4</v>
      </c>
    </row>
    <row r="63" customFormat="false" ht="12.75" hidden="false" customHeight="false" outlineLevel="0" collapsed="false">
      <c r="A63" s="14" t="n">
        <v>37408</v>
      </c>
      <c r="B63" s="15"/>
      <c r="C63" s="16"/>
      <c r="D63" s="13"/>
      <c r="F63" s="28" t="n">
        <f aca="false">'[1]TRW Spacepark'!F63+'[1]TRW Sunnyvale'!F63</f>
        <v>5119077.15141403</v>
      </c>
      <c r="G63" s="29" t="n">
        <f aca="false">'[1]TRW Spacepark'!G63+'[1]TRW Sunnyvale'!G63</f>
        <v>-102836</v>
      </c>
      <c r="H63" s="29" t="n">
        <f aca="false">'[1]TRW Spacepark'!H63+'[1]TRW Sunnyvale'!H63</f>
        <v>35186.9833898738</v>
      </c>
      <c r="I63" s="30" t="n">
        <f aca="false">'[1]TRW Spacepark'!I63+'[1]TRW Sunnyvale'!I63</f>
        <v>5051428.1348039</v>
      </c>
      <c r="K63" s="18" t="n">
        <f aca="false">'[1]TRW Spacepark'!K63+'[1]TRW Sunnyvale'!K63</f>
        <v>186390</v>
      </c>
      <c r="L63" s="31" t="n">
        <v>44</v>
      </c>
      <c r="M63" s="1" t="n">
        <f aca="false">G63/(1+($D$5/12))^$L63</f>
        <v>-102836</v>
      </c>
      <c r="N63" s="1" t="n">
        <f aca="false">K63/(1+($D$5/12))^$L63</f>
        <v>186390</v>
      </c>
      <c r="O63" s="1" t="n">
        <f aca="false">M63-N63+O62</f>
        <v>3517237.8</v>
      </c>
      <c r="R63" s="1" t="n">
        <f aca="false">'[1]TRW Spacepark'!R63+'[1]TRW Sunnyvale'!R63</f>
        <v>-83554</v>
      </c>
      <c r="S63" s="1" t="n">
        <f aca="false">'[1]TRW Spacepark'!S63+'[1]TRW Sunnyvale'!S63</f>
        <v>186390</v>
      </c>
      <c r="T63" s="1" t="n">
        <f aca="false">R63+S63</f>
        <v>102836</v>
      </c>
    </row>
    <row r="64" customFormat="false" ht="12.75" hidden="false" customHeight="false" outlineLevel="0" collapsed="false">
      <c r="A64" s="14" t="n">
        <v>37438</v>
      </c>
      <c r="B64" s="15"/>
      <c r="C64" s="16"/>
      <c r="D64" s="13"/>
      <c r="F64" s="28" t="n">
        <f aca="false">'[1]TRW Spacepark'!F64+'[1]TRW Sunnyvale'!F64</f>
        <v>5051428.1348039</v>
      </c>
      <c r="G64" s="29" t="n">
        <f aca="false">'[1]TRW Spacepark'!G64+'[1]TRW Sunnyvale'!G64</f>
        <v>-92690</v>
      </c>
      <c r="H64" s="29" t="n">
        <f aca="false">'[1]TRW Spacepark'!H64+'[1]TRW Sunnyvale'!H64</f>
        <v>34783.6220622873</v>
      </c>
      <c r="I64" s="30" t="n">
        <f aca="false">'[1]TRW Spacepark'!I64+'[1]TRW Sunnyvale'!I64</f>
        <v>4993521.75686619</v>
      </c>
      <c r="K64" s="18" t="n">
        <f aca="false">'[1]TRW Spacepark'!K64+'[1]TRW Sunnyvale'!K64</f>
        <v>168340</v>
      </c>
      <c r="L64" s="31" t="n">
        <v>45</v>
      </c>
      <c r="M64" s="1" t="n">
        <f aca="false">G64/(1+($D$5/12))^$L64</f>
        <v>-92690</v>
      </c>
      <c r="N64" s="1" t="n">
        <f aca="false">K64/(1+($D$5/12))^$L64</f>
        <v>168340</v>
      </c>
      <c r="O64" s="1" t="n">
        <f aca="false">M64-N64+O63</f>
        <v>3256207.8</v>
      </c>
      <c r="R64" s="1" t="n">
        <f aca="false">'[1]TRW Spacepark'!R64+'[1]TRW Sunnyvale'!R64</f>
        <v>-75650</v>
      </c>
      <c r="S64" s="1" t="n">
        <f aca="false">'[1]TRW Spacepark'!S64+'[1]TRW Sunnyvale'!S64</f>
        <v>168340</v>
      </c>
      <c r="T64" s="1" t="n">
        <f aca="false">R64+S64</f>
        <v>92690</v>
      </c>
    </row>
    <row r="65" customFormat="false" ht="12.75" hidden="false" customHeight="false" outlineLevel="0" collapsed="false">
      <c r="A65" s="14" t="n">
        <v>37469</v>
      </c>
      <c r="B65" s="15"/>
      <c r="C65" s="16"/>
      <c r="D65" s="13"/>
      <c r="F65" s="28" t="n">
        <f aca="false">'[1]TRW Spacepark'!F65+'[1]TRW Sunnyvale'!F65</f>
        <v>4993521.75686619</v>
      </c>
      <c r="G65" s="29" t="n">
        <f aca="false">'[1]TRW Spacepark'!G65+'[1]TRW Sunnyvale'!G65</f>
        <v>-96557.4</v>
      </c>
      <c r="H65" s="29" t="n">
        <f aca="false">'[1]TRW Spacepark'!H65+'[1]TRW Sunnyvale'!H65</f>
        <v>34350.3030027339</v>
      </c>
      <c r="I65" s="30" t="n">
        <f aca="false">'[1]TRW Spacepark'!I65+'[1]TRW Sunnyvale'!I65</f>
        <v>4931314.65986892</v>
      </c>
      <c r="K65" s="18" t="n">
        <f aca="false">'[1]TRW Spacepark'!K65+'[1]TRW Sunnyvale'!K65</f>
        <v>174876</v>
      </c>
      <c r="L65" s="31" t="n">
        <v>46</v>
      </c>
      <c r="M65" s="1" t="n">
        <f aca="false">G65/(1+($D$5/12))^$L65</f>
        <v>-96557.4</v>
      </c>
      <c r="N65" s="1" t="n">
        <f aca="false">K65/(1+($D$5/12))^$L65</f>
        <v>174876</v>
      </c>
      <c r="O65" s="1" t="n">
        <f aca="false">M65-N65+O64</f>
        <v>2984774.4</v>
      </c>
      <c r="R65" s="1" t="n">
        <f aca="false">'[1]TRW Spacepark'!R65+'[1]TRW Sunnyvale'!R65</f>
        <v>-78318.6</v>
      </c>
      <c r="S65" s="1" t="n">
        <f aca="false">'[1]TRW Spacepark'!S65+'[1]TRW Sunnyvale'!S65</f>
        <v>174876</v>
      </c>
      <c r="T65" s="1" t="n">
        <f aca="false">R65+S65</f>
        <v>96557.4</v>
      </c>
    </row>
    <row r="66" customFormat="false" ht="12.75" hidden="false" customHeight="false" outlineLevel="0" collapsed="false">
      <c r="A66" s="14" t="n">
        <v>37500</v>
      </c>
      <c r="B66" s="15"/>
      <c r="C66" s="16"/>
      <c r="D66" s="13"/>
      <c r="F66" s="28" t="n">
        <f aca="false">'[1]TRW Spacepark'!F66+'[1]TRW Sunnyvale'!F66</f>
        <v>4931314.65986892</v>
      </c>
      <c r="G66" s="29" t="n">
        <f aca="false">'[1]TRW Spacepark'!G66+'[1]TRW Sunnyvale'!G66</f>
        <v>-95618.8</v>
      </c>
      <c r="H66" s="29" t="n">
        <f aca="false">'[1]TRW Spacepark'!H66+'[1]TRW Sunnyvale'!H66</f>
        <v>33920.5282927286</v>
      </c>
      <c r="I66" s="30" t="n">
        <f aca="false">'[1]TRW Spacepark'!I66+'[1]TRW Sunnyvale'!I66</f>
        <v>4869616.38816165</v>
      </c>
      <c r="K66" s="18" t="n">
        <f aca="false">'[1]TRW Spacepark'!K66+'[1]TRW Sunnyvale'!K66</f>
        <v>172862</v>
      </c>
      <c r="L66" s="31" t="n">
        <v>47</v>
      </c>
      <c r="M66" s="1" t="n">
        <f aca="false">G66/(1+($D$5/12))^$L66</f>
        <v>-95618.8</v>
      </c>
      <c r="N66" s="1" t="n">
        <f aca="false">K66/(1+($D$5/12))^$L66</f>
        <v>172862</v>
      </c>
      <c r="O66" s="1" t="n">
        <f aca="false">M66-N66+O65</f>
        <v>2716293.6</v>
      </c>
      <c r="R66" s="1" t="n">
        <f aca="false">'[1]TRW Spacepark'!R66+'[1]TRW Sunnyvale'!R66</f>
        <v>-77243.2</v>
      </c>
      <c r="S66" s="1" t="n">
        <f aca="false">'[1]TRW Spacepark'!S66+'[1]TRW Sunnyvale'!S66</f>
        <v>172862</v>
      </c>
      <c r="T66" s="1" t="n">
        <f aca="false">R66+S66</f>
        <v>95618.8</v>
      </c>
    </row>
    <row r="67" customFormat="false" ht="12.75" hidden="false" customHeight="false" outlineLevel="0" collapsed="false">
      <c r="A67" s="14" t="n">
        <v>37530</v>
      </c>
      <c r="B67" s="15"/>
      <c r="C67" s="16"/>
      <c r="D67" s="13"/>
      <c r="F67" s="28" t="n">
        <f aca="false">'[1]TRW Spacepark'!F67+'[1]TRW Sunnyvale'!F67</f>
        <v>4869616.38816165</v>
      </c>
      <c r="G67" s="29" t="n">
        <f aca="false">'[1]TRW Spacepark'!G67+'[1]TRW Sunnyvale'!G67</f>
        <v>-90278.8</v>
      </c>
      <c r="H67" s="29" t="n">
        <f aca="false">'[1]TRW Spacepark'!H67+'[1]TRW Sunnyvale'!H67</f>
        <v>33525.1969060215</v>
      </c>
      <c r="I67" s="30" t="n">
        <f aca="false">'[1]TRW Spacepark'!I67+'[1]TRW Sunnyvale'!I67</f>
        <v>4812862.78506767</v>
      </c>
      <c r="K67" s="18" t="n">
        <f aca="false">'[1]TRW Spacepark'!K67+'[1]TRW Sunnyvale'!K67</f>
        <v>163362</v>
      </c>
      <c r="L67" s="31" t="n">
        <v>48</v>
      </c>
      <c r="M67" s="1" t="n">
        <f aca="false">G67/(1+($D$5/12))^$L67</f>
        <v>-90278.8</v>
      </c>
      <c r="N67" s="1" t="n">
        <f aca="false">K67/(1+($D$5/12))^$L67</f>
        <v>163362</v>
      </c>
      <c r="O67" s="1" t="n">
        <f aca="false">M67-N67+O66</f>
        <v>2462652.8</v>
      </c>
      <c r="R67" s="1" t="n">
        <f aca="false">'[1]TRW Spacepark'!R67+'[1]TRW Sunnyvale'!R67</f>
        <v>-73083.2</v>
      </c>
      <c r="S67" s="1" t="n">
        <f aca="false">'[1]TRW Spacepark'!S67+'[1]TRW Sunnyvale'!S67</f>
        <v>163362</v>
      </c>
      <c r="T67" s="1" t="n">
        <f aca="false">R67+S67</f>
        <v>90278.8</v>
      </c>
    </row>
    <row r="68" customFormat="false" ht="12.75" hidden="false" customHeight="false" outlineLevel="0" collapsed="false">
      <c r="A68" s="14" t="n">
        <v>37561</v>
      </c>
      <c r="B68" s="15"/>
      <c r="C68" s="16"/>
      <c r="D68" s="13"/>
      <c r="F68" s="28" t="n">
        <f aca="false">'[1]TRW Spacepark'!F68+'[1]TRW Sunnyvale'!F68</f>
        <v>4812862.78506767</v>
      </c>
      <c r="G68" s="29" t="n">
        <f aca="false">'[1]TRW Spacepark'!G68+'[1]TRW Sunnyvale'!G68</f>
        <v>-89340.2</v>
      </c>
      <c r="H68" s="29" t="n">
        <f aca="false">'[1]TRW Spacepark'!H68+'[1]TRW Sunnyvale'!H68</f>
        <v>33133.6763376334</v>
      </c>
      <c r="I68" s="30" t="n">
        <f aca="false">'[1]TRW Spacepark'!I68+'[1]TRW Sunnyvale'!I68</f>
        <v>4756656.2614053</v>
      </c>
      <c r="K68" s="18" t="n">
        <f aca="false">'[1]TRW Spacepark'!K68+'[1]TRW Sunnyvale'!K68</f>
        <v>161348</v>
      </c>
      <c r="L68" s="31" t="n">
        <v>49</v>
      </c>
      <c r="M68" s="1" t="n">
        <f aca="false">G68/(1+($D$5/12))^$L68</f>
        <v>-89340.2</v>
      </c>
      <c r="N68" s="1" t="n">
        <f aca="false">K68/(1+($D$5/12))^$L68</f>
        <v>161348</v>
      </c>
      <c r="O68" s="1" t="n">
        <f aca="false">M68-N68+O67</f>
        <v>2211964.6</v>
      </c>
      <c r="R68" s="1" t="n">
        <f aca="false">'[1]TRW Spacepark'!R68+'[1]TRW Sunnyvale'!R68</f>
        <v>-72007.8</v>
      </c>
      <c r="S68" s="1" t="n">
        <f aca="false">'[1]TRW Spacepark'!S68+'[1]TRW Sunnyvale'!S68</f>
        <v>161348</v>
      </c>
      <c r="T68" s="1" t="n">
        <f aca="false">R68+S68</f>
        <v>89340.2</v>
      </c>
    </row>
    <row r="69" customFormat="false" ht="12.75" hidden="false" customHeight="false" outlineLevel="0" collapsed="false">
      <c r="A69" s="14" t="n">
        <v>37591</v>
      </c>
      <c r="B69" s="15"/>
      <c r="C69" s="16"/>
      <c r="D69" s="13"/>
      <c r="F69" s="28" t="n">
        <f aca="false">'[1]TRW Spacepark'!F69+'[1]TRW Sunnyvale'!F69</f>
        <v>4756656.2614053</v>
      </c>
      <c r="G69" s="29" t="n">
        <f aca="false">'[1]TRW Spacepark'!G69+'[1]TRW Sunnyvale'!G69</f>
        <v>-85731.6</v>
      </c>
      <c r="H69" s="29" t="n">
        <f aca="false">'[1]TRW Spacepark'!H69+'[1]TRW Sunnyvale'!H69</f>
        <v>32764.7223319577</v>
      </c>
      <c r="I69" s="30" t="n">
        <f aca="false">'[1]TRW Spacepark'!I69+'[1]TRW Sunnyvale'!I69</f>
        <v>4703689.38373726</v>
      </c>
      <c r="K69" s="18" t="n">
        <f aca="false">'[1]TRW Spacepark'!K69+'[1]TRW Sunnyvale'!K69</f>
        <v>154584</v>
      </c>
      <c r="L69" s="31" t="n">
        <v>50</v>
      </c>
      <c r="M69" s="1" t="n">
        <f aca="false">G69/(1+($D$5/12))^$L69</f>
        <v>-85731.6</v>
      </c>
      <c r="N69" s="1" t="n">
        <f aca="false">K69/(1+($D$5/12))^$L69</f>
        <v>154584</v>
      </c>
      <c r="O69" s="1" t="n">
        <f aca="false">M69-N69+O68</f>
        <v>1971649</v>
      </c>
      <c r="R69" s="1" t="n">
        <f aca="false">'[1]TRW Spacepark'!R69+'[1]TRW Sunnyvale'!R69</f>
        <v>-68852.4</v>
      </c>
      <c r="S69" s="1" t="n">
        <f aca="false">'[1]TRW Spacepark'!S69+'[1]TRW Sunnyvale'!S69</f>
        <v>154584</v>
      </c>
      <c r="T69" s="1" t="n">
        <f aca="false">R69+S69</f>
        <v>85731.6</v>
      </c>
    </row>
    <row r="70" customFormat="false" ht="12.75" hidden="false" customHeight="false" outlineLevel="0" collapsed="false">
      <c r="A70" s="14" t="n">
        <v>37622</v>
      </c>
      <c r="B70" s="15"/>
      <c r="C70" s="16"/>
      <c r="D70" s="13"/>
      <c r="F70" s="28" t="n">
        <f aca="false">'[1]TRW Spacepark'!F70+'[1]TRW Sunnyvale'!F70</f>
        <v>4703689.38373726</v>
      </c>
      <c r="G70" s="29" t="n">
        <f aca="false">'[1]TRW Spacepark'!G70+'[1]TRW Sunnyvale'!G70</f>
        <v>-87333.6</v>
      </c>
      <c r="H70" s="29" t="n">
        <f aca="false">'[1]TRW Spacepark'!H70+'[1]TRW Sunnyvale'!H70</f>
        <v>32381.9428494425</v>
      </c>
      <c r="I70" s="30" t="n">
        <f aca="false">'[1]TRW Spacepark'!I70+'[1]TRW Sunnyvale'!I70</f>
        <v>4648737.7265867</v>
      </c>
      <c r="K70" s="18" t="n">
        <f aca="false">'[1]TRW Spacepark'!K70+'[1]TRW Sunnyvale'!K70</f>
        <v>157434</v>
      </c>
      <c r="L70" s="31" t="n">
        <v>51</v>
      </c>
      <c r="M70" s="1" t="n">
        <f aca="false">G70/(1+($D$5/12))^$L70</f>
        <v>-87333.6</v>
      </c>
      <c r="N70" s="1" t="n">
        <f aca="false">K70/(1+($D$5/12))^$L70</f>
        <v>157434</v>
      </c>
      <c r="O70" s="1" t="n">
        <f aca="false">M70-N70+O69</f>
        <v>1726881.4</v>
      </c>
      <c r="R70" s="1" t="n">
        <f aca="false">'[1]TRW Spacepark'!R70+'[1]TRW Sunnyvale'!R70</f>
        <v>-70100.4</v>
      </c>
      <c r="S70" s="1" t="n">
        <f aca="false">'[1]TRW Spacepark'!S70+'[1]TRW Sunnyvale'!S70</f>
        <v>157434</v>
      </c>
      <c r="T70" s="1" t="n">
        <f aca="false">R70+S70</f>
        <v>87333.6</v>
      </c>
    </row>
    <row r="71" customFormat="false" ht="12.75" hidden="false" customHeight="false" outlineLevel="0" collapsed="false">
      <c r="A71" s="14" t="n">
        <v>37653</v>
      </c>
      <c r="B71" s="15"/>
      <c r="C71" s="16"/>
      <c r="D71" s="13"/>
      <c r="F71" s="28" t="n">
        <f aca="false">'[1]TRW Spacepark'!F71+'[1]TRW Sunnyvale'!F71</f>
        <v>4648737.7265867</v>
      </c>
      <c r="G71" s="29" t="n">
        <f aca="false">'[1]TRW Spacepark'!G71+'[1]TRW Sunnyvale'!G71</f>
        <v>-95748.2</v>
      </c>
      <c r="H71" s="29" t="n">
        <f aca="false">'[1]TRW Spacepark'!H71+'[1]TRW Sunnyvale'!H71</f>
        <v>31937.4531667233</v>
      </c>
      <c r="I71" s="30" t="n">
        <f aca="false">'[1]TRW Spacepark'!I71+'[1]TRW Sunnyvale'!I71</f>
        <v>4584926.97975343</v>
      </c>
      <c r="K71" s="18" t="n">
        <f aca="false">'[1]TRW Spacepark'!K71+'[1]TRW Sunnyvale'!K71</f>
        <v>172748</v>
      </c>
      <c r="L71" s="31" t="n">
        <v>52</v>
      </c>
      <c r="M71" s="1" t="n">
        <f aca="false">G71/(1+($D$5/12))^$L71</f>
        <v>-95748.2</v>
      </c>
      <c r="N71" s="1" t="n">
        <f aca="false">K71/(1+($D$5/12))^$L71</f>
        <v>172748</v>
      </c>
      <c r="O71" s="1" t="n">
        <f aca="false">M71-N71+O70</f>
        <v>1458385.2</v>
      </c>
      <c r="R71" s="1" t="n">
        <f aca="false">'[1]TRW Spacepark'!R71+'[1]TRW Sunnyvale'!R71</f>
        <v>-76999.8</v>
      </c>
      <c r="S71" s="1" t="n">
        <f aca="false">'[1]TRW Spacepark'!S71+'[1]TRW Sunnyvale'!S71</f>
        <v>172748</v>
      </c>
      <c r="T71" s="1" t="n">
        <f aca="false">R71+S71</f>
        <v>95748.2</v>
      </c>
    </row>
    <row r="72" customFormat="false" ht="12.75" hidden="false" customHeight="false" outlineLevel="0" collapsed="false">
      <c r="A72" s="14" t="n">
        <v>37681</v>
      </c>
      <c r="B72" s="15"/>
      <c r="C72" s="16"/>
      <c r="D72" s="13"/>
      <c r="F72" s="28" t="n">
        <f aca="false">'[1]TRW Spacepark'!F72+'[1]TRW Sunnyvale'!F72</f>
        <v>4584926.97975343</v>
      </c>
      <c r="G72" s="29" t="n">
        <f aca="false">'[1]TRW Spacepark'!G72+'[1]TRW Sunnyvale'!G72</f>
        <v>-88676.8</v>
      </c>
      <c r="H72" s="29" t="n">
        <f aca="false">'[1]TRW Spacepark'!H72+'[1]TRW Sunnyvale'!H72</f>
        <v>31539.4486860153</v>
      </c>
      <c r="I72" s="30" t="n">
        <f aca="false">'[1]TRW Spacepark'!I72+'[1]TRW Sunnyvale'!I72</f>
        <v>4527789.62843944</v>
      </c>
      <c r="K72" s="18" t="n">
        <f aca="false">'[1]TRW Spacepark'!K72+'[1]TRW Sunnyvale'!K72</f>
        <v>160512</v>
      </c>
      <c r="L72" s="31" t="n">
        <v>53</v>
      </c>
      <c r="M72" s="1" t="n">
        <f aca="false">G72/(1+($D$5/12))^$L72</f>
        <v>-88676.8</v>
      </c>
      <c r="N72" s="1" t="n">
        <f aca="false">K72/(1+($D$5/12))^$L72</f>
        <v>160512</v>
      </c>
      <c r="O72" s="1" t="n">
        <f aca="false">M72-N72+O71</f>
        <v>1209196.4</v>
      </c>
      <c r="R72" s="1" t="n">
        <f aca="false">'[1]TRW Spacepark'!R72+'[1]TRW Sunnyvale'!R72</f>
        <v>-71835.2</v>
      </c>
      <c r="S72" s="1" t="n">
        <f aca="false">'[1]TRW Spacepark'!S72+'[1]TRW Sunnyvale'!S72</f>
        <v>160512</v>
      </c>
      <c r="T72" s="1" t="n">
        <f aca="false">R72+S72</f>
        <v>88676.8</v>
      </c>
    </row>
    <row r="73" customFormat="false" ht="12.75" hidden="false" customHeight="false" outlineLevel="0" collapsed="false">
      <c r="A73" s="14" t="n">
        <v>37712</v>
      </c>
      <c r="B73" s="15"/>
      <c r="C73" s="16"/>
      <c r="D73" s="13"/>
      <c r="F73" s="28" t="n">
        <f aca="false">'[1]TRW Spacepark'!F73+'[1]TRW Sunnyvale'!F73</f>
        <v>4527789.62843944</v>
      </c>
      <c r="G73" s="29" t="n">
        <f aca="false">'[1]TRW Spacepark'!G73+'[1]TRW Sunnyvale'!G73</f>
        <v>-89744.8</v>
      </c>
      <c r="H73" s="29" t="n">
        <f aca="false">'[1]TRW Spacepark'!H73+'[1]TRW Sunnyvale'!H73</f>
        <v>31131.1607532652</v>
      </c>
      <c r="I73" s="30" t="n">
        <f aca="false">'[1]TRW Spacepark'!I73+'[1]TRW Sunnyvale'!I73</f>
        <v>4469175.98919271</v>
      </c>
      <c r="K73" s="18" t="n">
        <f aca="false">'[1]TRW Spacepark'!K73+'[1]TRW Sunnyvale'!K73</f>
        <v>162412</v>
      </c>
      <c r="L73" s="31" t="n">
        <v>54</v>
      </c>
      <c r="M73" s="1" t="n">
        <f aca="false">G73/(1+($D$5/12))^$L73</f>
        <v>-89744.8</v>
      </c>
      <c r="N73" s="1" t="n">
        <f aca="false">K73/(1+($D$5/12))^$L73</f>
        <v>162412</v>
      </c>
      <c r="O73" s="1" t="n">
        <f aca="false">M73-N73+O72</f>
        <v>957039.600000001</v>
      </c>
      <c r="R73" s="1" t="n">
        <f aca="false">'[1]TRW Spacepark'!R73+'[1]TRW Sunnyvale'!R73</f>
        <v>-72667.2</v>
      </c>
      <c r="S73" s="1" t="n">
        <f aca="false">'[1]TRW Spacepark'!S73+'[1]TRW Sunnyvale'!S73</f>
        <v>162412</v>
      </c>
      <c r="T73" s="1" t="n">
        <f aca="false">R73+S73</f>
        <v>89744.8</v>
      </c>
    </row>
    <row r="74" customFormat="false" ht="12.75" hidden="false" customHeight="false" outlineLevel="0" collapsed="false">
      <c r="A74" s="14" t="n">
        <v>37742</v>
      </c>
      <c r="B74" s="15"/>
      <c r="C74" s="16"/>
      <c r="D74" s="13"/>
      <c r="F74" s="28" t="n">
        <f aca="false">'[1]TRW Spacepark'!F74+'[1]TRW Sunnyvale'!F74</f>
        <v>4469175.98919271</v>
      </c>
      <c r="G74" s="29" t="n">
        <f aca="false">'[1]TRW Spacepark'!G74+'[1]TRW Sunnyvale'!G74</f>
        <v>-94955.4</v>
      </c>
      <c r="H74" s="29" t="n">
        <f aca="false">'[1]TRW Spacepark'!H74+'[1]TRW Sunnyvale'!H74</f>
        <v>30683.4585040196</v>
      </c>
      <c r="I74" s="30" t="n">
        <f aca="false">'[1]TRW Spacepark'!I74+'[1]TRW Sunnyvale'!I74</f>
        <v>4404904.04769673</v>
      </c>
      <c r="K74" s="18" t="n">
        <f aca="false">'[1]TRW Spacepark'!K74+'[1]TRW Sunnyvale'!K74</f>
        <v>172026</v>
      </c>
      <c r="L74" s="31" t="n">
        <v>55</v>
      </c>
      <c r="M74" s="1" t="n">
        <f aca="false">G74/(1+($D$5/12))^$L74</f>
        <v>-94955.4</v>
      </c>
      <c r="N74" s="1" t="n">
        <f aca="false">K74/(1+($D$5/12))^$L74</f>
        <v>172026</v>
      </c>
      <c r="O74" s="1" t="n">
        <f aca="false">M74-N74+O73</f>
        <v>690058.200000001</v>
      </c>
      <c r="R74" s="1" t="n">
        <f aca="false">'[1]TRW Spacepark'!R74+'[1]TRW Sunnyvale'!R74</f>
        <v>-77070.6</v>
      </c>
      <c r="S74" s="1" t="n">
        <f aca="false">'[1]TRW Spacepark'!S74+'[1]TRW Sunnyvale'!S74</f>
        <v>172026</v>
      </c>
      <c r="T74" s="1" t="n">
        <f aca="false">R74+S74</f>
        <v>94955.4</v>
      </c>
    </row>
    <row r="75" customFormat="false" ht="12.75" hidden="false" customHeight="false" outlineLevel="0" collapsed="false">
      <c r="A75" s="14" t="n">
        <v>37773</v>
      </c>
      <c r="B75" s="15"/>
      <c r="C75" s="16"/>
      <c r="D75" s="13"/>
      <c r="F75" s="28" t="n">
        <f aca="false">'[1]TRW Spacepark'!F75+'[1]TRW Sunnyvale'!F75</f>
        <v>4404904.04769673</v>
      </c>
      <c r="G75" s="29" t="n">
        <f aca="false">'[1]TRW Spacepark'!G75+'[1]TRW Sunnyvale'!G75</f>
        <v>-102836</v>
      </c>
      <c r="H75" s="29" t="n">
        <f aca="false">'[1]TRW Spacepark'!H75+'[1]TRW Sunnyvale'!H75</f>
        <v>30177.3364491737</v>
      </c>
      <c r="I75" s="30" t="n">
        <f aca="false">'[1]TRW Spacepark'!I75+'[1]TRW Sunnyvale'!I75</f>
        <v>4332245.3841459</v>
      </c>
      <c r="K75" s="18" t="n">
        <f aca="false">'[1]TRW Spacepark'!K75+'[1]TRW Sunnyvale'!K75</f>
        <v>186390</v>
      </c>
      <c r="L75" s="31" t="n">
        <v>56</v>
      </c>
      <c r="M75" s="1" t="n">
        <f aca="false">G75/(1+($D$5/12))^$L75</f>
        <v>-102836</v>
      </c>
      <c r="N75" s="1" t="n">
        <f aca="false">K75/(1+($D$5/12))^$L75</f>
        <v>186390</v>
      </c>
      <c r="O75" s="1" t="n">
        <f aca="false">M75-N75+O74</f>
        <v>400832.200000001</v>
      </c>
      <c r="R75" s="1" t="n">
        <f aca="false">'[1]TRW Spacepark'!R75+'[1]TRW Sunnyvale'!R75</f>
        <v>-83554</v>
      </c>
      <c r="S75" s="1" t="n">
        <f aca="false">'[1]TRW Spacepark'!S75+'[1]TRW Sunnyvale'!S75</f>
        <v>186390</v>
      </c>
      <c r="T75" s="1" t="n">
        <f aca="false">R75+S75</f>
        <v>102836</v>
      </c>
    </row>
    <row r="76" customFormat="false" ht="12.75" hidden="false" customHeight="false" outlineLevel="0" collapsed="false">
      <c r="A76" s="14" t="n">
        <v>37803</v>
      </c>
      <c r="B76" s="15"/>
      <c r="C76" s="16"/>
      <c r="D76" s="13"/>
      <c r="F76" s="28" t="n">
        <f aca="false">'[1]TRW Spacepark'!F76+'[1]TRW Sunnyvale'!F76</f>
        <v>4332245.3841459</v>
      </c>
      <c r="G76" s="29" t="n">
        <f aca="false">'[1]TRW Spacepark'!G76+'[1]TRW Sunnyvale'!G76</f>
        <v>-92690</v>
      </c>
      <c r="H76" s="29" t="n">
        <f aca="false">'[1]TRW Spacepark'!H76+'[1]TRW Sunnyvale'!H76</f>
        <v>29738.8343940244</v>
      </c>
      <c r="I76" s="30" t="n">
        <f aca="false">'[1]TRW Spacepark'!I76+'[1]TRW Sunnyvale'!I76</f>
        <v>4269294.21853992</v>
      </c>
      <c r="K76" s="18" t="n">
        <f aca="false">'[1]TRW Spacepark'!K76+'[1]TRW Sunnyvale'!K76</f>
        <v>168340</v>
      </c>
      <c r="L76" s="31" t="n">
        <v>57</v>
      </c>
      <c r="M76" s="1" t="n">
        <f aca="false">G76/(1+($D$5/12))^$L76</f>
        <v>-92690</v>
      </c>
      <c r="N76" s="1" t="n">
        <f aca="false">K76/(1+($D$5/12))^$L76</f>
        <v>168340</v>
      </c>
      <c r="O76" s="1" t="n">
        <f aca="false">M76-N76+O75</f>
        <v>139802.200000001</v>
      </c>
      <c r="R76" s="1" t="n">
        <f aca="false">'[1]TRW Spacepark'!R76+'[1]TRW Sunnyvale'!R76</f>
        <v>-75650</v>
      </c>
      <c r="S76" s="1" t="n">
        <f aca="false">'[1]TRW Spacepark'!S76+'[1]TRW Sunnyvale'!S76</f>
        <v>168340</v>
      </c>
      <c r="T76" s="1" t="n">
        <f aca="false">R76+S76</f>
        <v>92690</v>
      </c>
    </row>
    <row r="77" customFormat="false" ht="12.75" hidden="false" customHeight="false" outlineLevel="0" collapsed="false">
      <c r="A77" s="14" t="n">
        <v>37834</v>
      </c>
      <c r="B77" s="15"/>
      <c r="C77" s="16"/>
      <c r="D77" s="13"/>
      <c r="F77" s="28" t="n">
        <f aca="false">'[1]TRW Spacepark'!F77+'[1]TRW Sunnyvale'!F77</f>
        <v>4269294.21853992</v>
      </c>
      <c r="G77" s="29" t="n">
        <f aca="false">'[1]TRW Spacepark'!G77+'[1]TRW Sunnyvale'!G77</f>
        <v>-96557.4</v>
      </c>
      <c r="H77" s="29" t="n">
        <f aca="false">'[1]TRW Spacepark'!H77+'[1]TRW Sunnyvale'!H77</f>
        <v>29270.1281083527</v>
      </c>
      <c r="I77" s="30" t="n">
        <f aca="false">'[1]TRW Spacepark'!I77+'[1]TRW Sunnyvale'!I77</f>
        <v>4202006.94664828</v>
      </c>
      <c r="K77" s="18" t="n">
        <f aca="false">'[1]TRW Spacepark'!K77+'[1]TRW Sunnyvale'!K77</f>
        <v>174876</v>
      </c>
      <c r="L77" s="31" t="n">
        <v>58</v>
      </c>
      <c r="M77" s="1" t="n">
        <f aca="false">G77/(1+($D$5/12))^$L77</f>
        <v>-96557.4</v>
      </c>
      <c r="N77" s="1" t="n">
        <f aca="false">K77/(1+($D$5/12))^$L77</f>
        <v>174876</v>
      </c>
      <c r="O77" s="1" t="n">
        <f aca="false">M77-N77+O76</f>
        <v>-131631.199999999</v>
      </c>
      <c r="R77" s="1" t="n">
        <f aca="false">'[1]TRW Spacepark'!R77+'[1]TRW Sunnyvale'!R77</f>
        <v>-78318.6</v>
      </c>
      <c r="S77" s="1" t="n">
        <f aca="false">'[1]TRW Spacepark'!S77+'[1]TRW Sunnyvale'!S77</f>
        <v>174876</v>
      </c>
      <c r="T77" s="1" t="n">
        <f aca="false">R77+S77</f>
        <v>96557.4</v>
      </c>
    </row>
    <row r="78" customFormat="false" ht="12.75" hidden="false" customHeight="false" outlineLevel="0" collapsed="false">
      <c r="A78" s="14" t="n">
        <v>37865</v>
      </c>
      <c r="B78" s="15"/>
      <c r="C78" s="16"/>
      <c r="D78" s="13"/>
      <c r="F78" s="28" t="n">
        <f aca="false">'[1]TRW Spacepark'!F78+'[1]TRW Sunnyvale'!F78</f>
        <v>4202006.94664828</v>
      </c>
      <c r="G78" s="29" t="n">
        <f aca="false">'[1]TRW Spacepark'!G78+'[1]TRW Sunnyvale'!G78</f>
        <v>-95618.8</v>
      </c>
      <c r="H78" s="29" t="n">
        <f aca="false">'[1]TRW Spacepark'!H78+'[1]TRW Sunnyvale'!H78</f>
        <v>28804.7179445823</v>
      </c>
      <c r="I78" s="30" t="n">
        <f aca="false">'[1]TRW Spacepark'!I78+'[1]TRW Sunnyvale'!I78</f>
        <v>4135192.86459286</v>
      </c>
      <c r="K78" s="18" t="n">
        <f aca="false">'[1]TRW Spacepark'!K78+'[1]TRW Sunnyvale'!K78</f>
        <v>172862</v>
      </c>
      <c r="L78" s="31" t="n">
        <v>59</v>
      </c>
      <c r="M78" s="1" t="n">
        <f aca="false">G78/(1+($D$5/12))^$L78</f>
        <v>-95618.8</v>
      </c>
      <c r="N78" s="1" t="n">
        <f aca="false">K78/(1+($D$5/12))^$L78</f>
        <v>172862</v>
      </c>
      <c r="O78" s="1" t="n">
        <f aca="false">M78-N78+O77</f>
        <v>-400111.999999999</v>
      </c>
      <c r="R78" s="1" t="n">
        <f aca="false">'[1]TRW Spacepark'!R78+'[1]TRW Sunnyvale'!R78</f>
        <v>-77243.2</v>
      </c>
      <c r="S78" s="1" t="n">
        <f aca="false">'[1]TRW Spacepark'!S78+'[1]TRW Sunnyvale'!S78</f>
        <v>172862</v>
      </c>
      <c r="T78" s="1" t="n">
        <f aca="false">R78+S78</f>
        <v>95618.8</v>
      </c>
    </row>
    <row r="79" customFormat="false" ht="12.75" hidden="false" customHeight="false" outlineLevel="0" collapsed="false">
      <c r="A79" s="14" t="n">
        <v>37895</v>
      </c>
      <c r="B79" s="15"/>
      <c r="C79" s="16"/>
      <c r="D79" s="13"/>
      <c r="F79" s="28" t="n">
        <f aca="false">'[1]TRW Spacepark'!F79+'[1]TRW Sunnyvale'!F79</f>
        <v>4135192.86459286</v>
      </c>
      <c r="G79" s="29" t="n">
        <f aca="false">'[1]TRW Spacepark'!G79+'[1]TRW Sunnyvale'!G79</f>
        <v>-90278.8</v>
      </c>
      <c r="H79" s="29" t="n">
        <f aca="false">'[1]TRW Spacepark'!H79+'[1]TRW Sunnyvale'!H79</f>
        <v>28373.5011352425</v>
      </c>
      <c r="I79" s="30" t="n">
        <f aca="false">'[1]TRW Spacepark'!I79+'[1]TRW Sunnyvale'!I79</f>
        <v>4073287.5657281</v>
      </c>
      <c r="K79" s="18" t="n">
        <f aca="false">'[1]TRW Spacepark'!K79+'[1]TRW Sunnyvale'!K79</f>
        <v>163362</v>
      </c>
      <c r="L79" s="31" t="n">
        <v>60</v>
      </c>
      <c r="M79" s="1" t="n">
        <f aca="false">G79/(1+($D$5/12))^$L79</f>
        <v>-90278.8</v>
      </c>
      <c r="N79" s="1" t="n">
        <f aca="false">K79/(1+($D$5/12))^$L79</f>
        <v>163362</v>
      </c>
      <c r="O79" s="1" t="n">
        <f aca="false">M79-N79+O78</f>
        <v>-653752.799999999</v>
      </c>
      <c r="R79" s="1" t="n">
        <f aca="false">'[1]TRW Spacepark'!R79+'[1]TRW Sunnyvale'!R79</f>
        <v>-73083.2</v>
      </c>
      <c r="S79" s="1" t="n">
        <f aca="false">'[1]TRW Spacepark'!S79+'[1]TRW Sunnyvale'!S79</f>
        <v>163362</v>
      </c>
      <c r="T79" s="1" t="n">
        <f aca="false">R79+S79</f>
        <v>90278.8</v>
      </c>
    </row>
    <row r="80" customFormat="false" ht="12.75" hidden="false" customHeight="false" outlineLevel="0" collapsed="false">
      <c r="A80" s="14" t="n">
        <v>37926</v>
      </c>
      <c r="B80" s="15"/>
      <c r="C80" s="16"/>
      <c r="D80" s="13"/>
      <c r="F80" s="28" t="n">
        <f aca="false">'[1]TRW Spacepark'!F80+'[1]TRW Sunnyvale'!F80</f>
        <v>4073287.5657281</v>
      </c>
      <c r="G80" s="29" t="n">
        <f aca="false">'[1]TRW Spacepark'!G80+'[1]TRW Sunnyvale'!G80</f>
        <v>-89340.2</v>
      </c>
      <c r="H80" s="29" t="n">
        <f aca="false">'[1]TRW Spacepark'!H80+'[1]TRW Sunnyvale'!H80</f>
        <v>27945.8434219196</v>
      </c>
      <c r="I80" s="30" t="n">
        <f aca="false">'[1]TRW Spacepark'!I80+'[1]TRW Sunnyvale'!I80</f>
        <v>4011893.20915002</v>
      </c>
      <c r="K80" s="18" t="n">
        <f aca="false">'[1]TRW Spacepark'!K80+'[1]TRW Sunnyvale'!K80</f>
        <v>161348</v>
      </c>
      <c r="L80" s="31" t="n">
        <v>61</v>
      </c>
      <c r="M80" s="1" t="n">
        <f aca="false">G80/(1+($D$5/12))^$L80</f>
        <v>-89340.2</v>
      </c>
      <c r="N80" s="1" t="n">
        <f aca="false">K80/(1+($D$5/12))^$L80</f>
        <v>161348</v>
      </c>
      <c r="O80" s="1" t="n">
        <f aca="false">M80-N80+O79</f>
        <v>-904440.999999999</v>
      </c>
      <c r="R80" s="1" t="n">
        <f aca="false">'[1]TRW Spacepark'!R80+'[1]TRW Sunnyvale'!R80</f>
        <v>-72007.8</v>
      </c>
      <c r="S80" s="1" t="n">
        <f aca="false">'[1]TRW Spacepark'!S80+'[1]TRW Sunnyvale'!S80</f>
        <v>161348</v>
      </c>
      <c r="T80" s="1" t="n">
        <f aca="false">R80+S80</f>
        <v>89340.2</v>
      </c>
    </row>
    <row r="81" customFormat="false" ht="12.75" hidden="false" customHeight="false" outlineLevel="0" collapsed="false">
      <c r="A81" s="14" t="n">
        <v>37956</v>
      </c>
      <c r="B81" s="15"/>
      <c r="C81" s="16"/>
      <c r="D81" s="13"/>
      <c r="F81" s="28" t="n">
        <f aca="false">'[1]TRW Spacepark'!F81+'[1]TRW Sunnyvale'!F81</f>
        <v>4011893.20915002</v>
      </c>
      <c r="G81" s="29" t="n">
        <f aca="false">'[1]TRW Spacepark'!G81+'[1]TRW Sunnyvale'!G81</f>
        <v>-85731.6</v>
      </c>
      <c r="H81" s="29" t="n">
        <f aca="false">'[1]TRW Spacepark'!H81+'[1]TRW Sunnyvale'!H81</f>
        <v>27540.498783273</v>
      </c>
      <c r="I81" s="30" t="n">
        <f aca="false">'[1]TRW Spacepark'!I81+'[1]TRW Sunnyvale'!I81</f>
        <v>3953702.10793329</v>
      </c>
      <c r="K81" s="18" t="n">
        <f aca="false">'[1]TRW Spacepark'!K81+'[1]TRW Sunnyvale'!K81</f>
        <v>154584</v>
      </c>
      <c r="L81" s="31" t="n">
        <v>62</v>
      </c>
      <c r="M81" s="1" t="n">
        <f aca="false">G81/(1+($D$5/12))^$L81</f>
        <v>-85731.6</v>
      </c>
      <c r="N81" s="1" t="n">
        <f aca="false">K81/(1+($D$5/12))^$L81</f>
        <v>154584</v>
      </c>
      <c r="O81" s="1" t="n">
        <f aca="false">M81-N81+O80</f>
        <v>-1144756.6</v>
      </c>
      <c r="R81" s="1" t="n">
        <f aca="false">'[1]TRW Spacepark'!R81+'[1]TRW Sunnyvale'!R81</f>
        <v>-68852.4</v>
      </c>
      <c r="S81" s="1" t="n">
        <f aca="false">'[1]TRW Spacepark'!S81+'[1]TRW Sunnyvale'!S81</f>
        <v>154584</v>
      </c>
      <c r="T81" s="1" t="n">
        <f aca="false">R81+S81</f>
        <v>85731.6</v>
      </c>
    </row>
    <row r="82" customFormat="false" ht="12.75" hidden="false" customHeight="false" outlineLevel="0" collapsed="false">
      <c r="A82" s="14" t="n">
        <v>37987</v>
      </c>
      <c r="B82" s="15"/>
      <c r="C82" s="16"/>
      <c r="D82" s="13"/>
      <c r="F82" s="28" t="n">
        <f aca="false">'[1]TRW Spacepark'!F82+'[1]TRW Sunnyvale'!F82</f>
        <v>3953702.10793329</v>
      </c>
      <c r="G82" s="29" t="n">
        <f aca="false">'[1]TRW Spacepark'!G82+'[1]TRW Sunnyvale'!G82</f>
        <v>-87333.6</v>
      </c>
      <c r="H82" s="29" t="n">
        <f aca="false">'[1]TRW Spacepark'!H82+'[1]TRW Sunnyvale'!H82</f>
        <v>27121.0734016306</v>
      </c>
      <c r="I82" s="30" t="n">
        <f aca="false">'[1]TRW Spacepark'!I82+'[1]TRW Sunnyvale'!I82</f>
        <v>3893489.58133493</v>
      </c>
      <c r="K82" s="18" t="n">
        <f aca="false">'[1]TRW Spacepark'!K82+'[1]TRW Sunnyvale'!K82</f>
        <v>157434</v>
      </c>
      <c r="L82" s="31" t="n">
        <v>63</v>
      </c>
      <c r="M82" s="1" t="n">
        <f aca="false">G82/(1+($D$5/12))^$L82</f>
        <v>-87333.6</v>
      </c>
      <c r="N82" s="1" t="n">
        <f aca="false">K82/(1+($D$5/12))^$L82</f>
        <v>157434</v>
      </c>
      <c r="O82" s="1" t="n">
        <f aca="false">M82-N82+O81</f>
        <v>-1389524.2</v>
      </c>
      <c r="R82" s="1" t="n">
        <f aca="false">'[1]TRW Spacepark'!R82+'[1]TRW Sunnyvale'!R82</f>
        <v>-70100.4</v>
      </c>
      <c r="S82" s="1" t="n">
        <f aca="false">'[1]TRW Spacepark'!S82+'[1]TRW Sunnyvale'!S82</f>
        <v>157434</v>
      </c>
      <c r="T82" s="1" t="n">
        <f aca="false">R82+S82</f>
        <v>87333.6</v>
      </c>
    </row>
    <row r="83" customFormat="false" ht="12.75" hidden="false" customHeight="false" outlineLevel="0" collapsed="false">
      <c r="A83" s="14" t="n">
        <v>38018</v>
      </c>
      <c r="B83" s="15"/>
      <c r="C83" s="16"/>
      <c r="D83" s="13"/>
      <c r="F83" s="28" t="n">
        <f aca="false">'[1]TRW Spacepark'!F83+'[1]TRW Sunnyvale'!F83</f>
        <v>3893489.58133493</v>
      </c>
      <c r="G83" s="29" t="n">
        <f aca="false">'[1]TRW Spacepark'!G83+'[1]TRW Sunnyvale'!G83</f>
        <v>-95748.2</v>
      </c>
      <c r="H83" s="29" t="n">
        <f aca="false">'[1]TRW Spacepark'!H83+'[1]TRW Sunnyvale'!H83</f>
        <v>26639.6807630349</v>
      </c>
      <c r="I83" s="30" t="n">
        <f aca="false">'[1]TRW Spacepark'!I83+'[1]TRW Sunnyvale'!I83</f>
        <v>3824381.06209796</v>
      </c>
      <c r="K83" s="18" t="n">
        <f aca="false">'[1]TRW Spacepark'!K83+'[1]TRW Sunnyvale'!K83</f>
        <v>172748</v>
      </c>
      <c r="L83" s="31" t="n">
        <v>64</v>
      </c>
      <c r="M83" s="1" t="n">
        <f aca="false">G83/(1+($D$5/12))^$L83</f>
        <v>-95748.2</v>
      </c>
      <c r="N83" s="1" t="n">
        <f aca="false">K83/(1+($D$5/12))^$L83</f>
        <v>172748</v>
      </c>
      <c r="O83" s="1" t="n">
        <f aca="false">M83-N83+O82</f>
        <v>-1658020.4</v>
      </c>
      <c r="R83" s="1" t="n">
        <f aca="false">'[1]TRW Spacepark'!R83+'[1]TRW Sunnyvale'!R83</f>
        <v>-76999.8</v>
      </c>
      <c r="S83" s="1" t="n">
        <f aca="false">'[1]TRW Spacepark'!S83+'[1]TRW Sunnyvale'!S83</f>
        <v>172748</v>
      </c>
      <c r="T83" s="1" t="n">
        <f aca="false">R83+S83</f>
        <v>95748.2</v>
      </c>
    </row>
    <row r="84" customFormat="false" ht="12.75" hidden="false" customHeight="false" outlineLevel="0" collapsed="false">
      <c r="A84" s="14" t="n">
        <v>38047</v>
      </c>
      <c r="B84" s="15"/>
      <c r="C84" s="16"/>
      <c r="D84" s="13"/>
      <c r="F84" s="28" t="n">
        <f aca="false">'[1]TRW Spacepark'!F84+'[1]TRW Sunnyvale'!F84</f>
        <v>3824381.06209796</v>
      </c>
      <c r="G84" s="29" t="n">
        <f aca="false">'[1]TRW Spacepark'!G84+'[1]TRW Sunnyvale'!G84</f>
        <v>-88676.8</v>
      </c>
      <c r="H84" s="29" t="n">
        <f aca="false">'[1]TRW Spacepark'!H84+'[1]TRW Sunnyvale'!H84</f>
        <v>26204.5144665479</v>
      </c>
      <c r="I84" s="30" t="n">
        <f aca="false">'[1]TRW Spacepark'!I84+'[1]TRW Sunnyvale'!I84</f>
        <v>3761908.77656451</v>
      </c>
      <c r="K84" s="18" t="n">
        <f aca="false">'[1]TRW Spacepark'!K84+'[1]TRW Sunnyvale'!K84</f>
        <v>160512</v>
      </c>
      <c r="L84" s="31" t="n">
        <v>65</v>
      </c>
      <c r="M84" s="1" t="n">
        <f aca="false">G84/(1+($D$5/12))^$L84</f>
        <v>-88676.8</v>
      </c>
      <c r="N84" s="1" t="n">
        <f aca="false">K84/(1+($D$5/12))^$L84</f>
        <v>160512</v>
      </c>
      <c r="O84" s="1" t="n">
        <f aca="false">M84-N84+O83</f>
        <v>-1907209.2</v>
      </c>
      <c r="R84" s="1" t="n">
        <f aca="false">'[1]TRW Spacepark'!R84+'[1]TRW Sunnyvale'!R84</f>
        <v>-71835.2</v>
      </c>
      <c r="S84" s="1" t="n">
        <f aca="false">'[1]TRW Spacepark'!S84+'[1]TRW Sunnyvale'!S84</f>
        <v>160512</v>
      </c>
      <c r="T84" s="1" t="n">
        <f aca="false">R84+S84</f>
        <v>88676.8</v>
      </c>
    </row>
    <row r="85" customFormat="false" ht="12.75" hidden="false" customHeight="false" outlineLevel="0" collapsed="false">
      <c r="A85" s="14" t="n">
        <v>38078</v>
      </c>
      <c r="B85" s="15"/>
      <c r="C85" s="16"/>
      <c r="D85" s="13"/>
      <c r="F85" s="28" t="n">
        <f aca="false">'[1]TRW Spacepark'!F85+'[1]TRW Sunnyvale'!F85</f>
        <v>3761908.77656451</v>
      </c>
      <c r="G85" s="29" t="n">
        <f aca="false">'[1]TRW Spacepark'!G85+'[1]TRW Sunnyvale'!G85</f>
        <v>-89744.8</v>
      </c>
      <c r="H85" s="29" t="n">
        <f aca="false">'[1]TRW Spacepark'!H85+'[1]TRW Sunnyvale'!H85</f>
        <v>25758.8040423146</v>
      </c>
      <c r="I85" s="30" t="n">
        <f aca="false">'[1]TRW Spacepark'!I85+'[1]TRW Sunnyvale'!I85</f>
        <v>3697922.78060682</v>
      </c>
      <c r="K85" s="18" t="n">
        <f aca="false">'[1]TRW Spacepark'!K85+'[1]TRW Sunnyvale'!K85</f>
        <v>162412</v>
      </c>
      <c r="L85" s="31" t="n">
        <v>66</v>
      </c>
      <c r="M85" s="1" t="n">
        <f aca="false">G85/(1+($D$5/12))^$L85</f>
        <v>-89744.8</v>
      </c>
      <c r="N85" s="1" t="n">
        <f aca="false">K85/(1+($D$5/12))^$L85</f>
        <v>162412</v>
      </c>
      <c r="O85" s="1" t="n">
        <f aca="false">M85-N85+O84</f>
        <v>-2159366</v>
      </c>
      <c r="R85" s="1" t="n">
        <f aca="false">'[1]TRW Spacepark'!R85+'[1]TRW Sunnyvale'!R85</f>
        <v>-72667.2</v>
      </c>
      <c r="S85" s="1" t="n">
        <f aca="false">'[1]TRW Spacepark'!S85+'[1]TRW Sunnyvale'!S85</f>
        <v>162412</v>
      </c>
      <c r="T85" s="1" t="n">
        <f aca="false">R85+S85</f>
        <v>89744.8</v>
      </c>
    </row>
    <row r="86" customFormat="false" ht="12.75" hidden="false" customHeight="false" outlineLevel="0" collapsed="false">
      <c r="A86" s="14" t="n">
        <v>38108</v>
      </c>
      <c r="B86" s="15"/>
      <c r="C86" s="16"/>
      <c r="D86" s="13"/>
      <c r="F86" s="28" t="n">
        <f aca="false">'[1]TRW Spacepark'!F86+'[1]TRW Sunnyvale'!F86</f>
        <v>3697922.78060682</v>
      </c>
      <c r="G86" s="29" t="n">
        <f aca="false">'[1]TRW Spacepark'!G86+'[1]TRW Sunnyvale'!G86</f>
        <v>-94955.4</v>
      </c>
      <c r="H86" s="29" t="n">
        <f aca="false">'[1]TRW Spacepark'!H86+'[1]TRW Sunnyvale'!H86</f>
        <v>25273.4167973428</v>
      </c>
      <c r="I86" s="30" t="n">
        <f aca="false">'[1]TRW Spacepark'!I86+'[1]TRW Sunnyvale'!I86</f>
        <v>3628240.79740417</v>
      </c>
      <c r="K86" s="18" t="n">
        <f aca="false">'[1]TRW Spacepark'!K86+'[1]TRW Sunnyvale'!K86</f>
        <v>172026</v>
      </c>
      <c r="L86" s="31" t="n">
        <v>67</v>
      </c>
      <c r="M86" s="1" t="n">
        <f aca="false">G86/(1+($D$5/12))^$L86</f>
        <v>-94955.4</v>
      </c>
      <c r="N86" s="1" t="n">
        <f aca="false">K86/(1+($D$5/12))^$L86</f>
        <v>172026</v>
      </c>
      <c r="O86" s="1" t="n">
        <f aca="false">M86-N86+O85</f>
        <v>-2426347.4</v>
      </c>
      <c r="R86" s="1" t="n">
        <f aca="false">'[1]TRW Spacepark'!R86+'[1]TRW Sunnyvale'!R86</f>
        <v>-77070.6</v>
      </c>
      <c r="S86" s="1" t="n">
        <f aca="false">'[1]TRW Spacepark'!S86+'[1]TRW Sunnyvale'!S86</f>
        <v>172026</v>
      </c>
      <c r="T86" s="1" t="n">
        <f aca="false">R86+S86</f>
        <v>94955.4</v>
      </c>
    </row>
    <row r="87" customFormat="false" ht="12.75" hidden="false" customHeight="false" outlineLevel="0" collapsed="false">
      <c r="A87" s="14" t="n">
        <v>38139</v>
      </c>
      <c r="B87" s="15"/>
      <c r="C87" s="16"/>
      <c r="D87" s="13"/>
      <c r="F87" s="28" t="n">
        <f aca="false">'[1]TRW Spacepark'!F87+'[1]TRW Sunnyvale'!F87</f>
        <v>3628240.79740417</v>
      </c>
      <c r="G87" s="29" t="n">
        <f aca="false">'[1]TRW Spacepark'!G87+'[1]TRW Sunnyvale'!G87</f>
        <v>-102836</v>
      </c>
      <c r="H87" s="29" t="n">
        <f aca="false">'[1]TRW Spacepark'!H87+'[1]TRW Sunnyvale'!H87</f>
        <v>24729.3454011624</v>
      </c>
      <c r="I87" s="30" t="n">
        <f aca="false">'[1]TRW Spacepark'!I87+'[1]TRW Sunnyvale'!I87</f>
        <v>3550134.14280533</v>
      </c>
      <c r="K87" s="18" t="n">
        <f aca="false">'[1]TRW Spacepark'!K87+'[1]TRW Sunnyvale'!K87</f>
        <v>186390</v>
      </c>
      <c r="L87" s="31" t="n">
        <v>68</v>
      </c>
      <c r="M87" s="1" t="n">
        <f aca="false">G87/(1+($D$5/12))^$L87</f>
        <v>-102836</v>
      </c>
      <c r="N87" s="1" t="n">
        <f aca="false">K87/(1+($D$5/12))^$L87</f>
        <v>186390</v>
      </c>
      <c r="O87" s="1" t="n">
        <f aca="false">M87-N87+O86</f>
        <v>-2715573.4</v>
      </c>
      <c r="R87" s="1" t="n">
        <f aca="false">'[1]TRW Spacepark'!R87+'[1]TRW Sunnyvale'!R87</f>
        <v>-83554</v>
      </c>
      <c r="S87" s="1" t="n">
        <f aca="false">'[1]TRW Spacepark'!S87+'[1]TRW Sunnyvale'!S87</f>
        <v>186390</v>
      </c>
      <c r="T87" s="1" t="n">
        <f aca="false">R87+S87</f>
        <v>102836</v>
      </c>
    </row>
    <row r="88" customFormat="false" ht="12.75" hidden="false" customHeight="false" outlineLevel="0" collapsed="false">
      <c r="A88" s="14" t="n">
        <v>38169</v>
      </c>
      <c r="B88" s="15"/>
      <c r="C88" s="16"/>
      <c r="D88" s="13"/>
      <c r="F88" s="28" t="n">
        <f aca="false">'[1]TRW Spacepark'!F88+'[1]TRW Sunnyvale'!F88</f>
        <v>3550134.14280533</v>
      </c>
      <c r="G88" s="29" t="n">
        <f aca="false">'[1]TRW Spacepark'!G88+'[1]TRW Sunnyvale'!G88</f>
        <v>-92690</v>
      </c>
      <c r="H88" s="29" t="n">
        <f aca="false">'[1]TRW Spacepark'!H88+'[1]TRW Sunnyvale'!H88</f>
        <v>24252.6278047884</v>
      </c>
      <c r="I88" s="30" t="n">
        <f aca="false">'[1]TRW Spacepark'!I88+'[1]TRW Sunnyvale'!I88</f>
        <v>3481696.77061012</v>
      </c>
      <c r="K88" s="18" t="n">
        <f aca="false">'[1]TRW Spacepark'!K88+'[1]TRW Sunnyvale'!K88</f>
        <v>168340</v>
      </c>
      <c r="L88" s="31" t="n">
        <v>69</v>
      </c>
      <c r="M88" s="1" t="n">
        <f aca="false">G88/(1+($D$5/12))^$L88</f>
        <v>-92690</v>
      </c>
      <c r="N88" s="1" t="n">
        <f aca="false">K88/(1+($D$5/12))^$L88</f>
        <v>168340</v>
      </c>
      <c r="O88" s="1" t="n">
        <f aca="false">M88-N88+O87</f>
        <v>-2976603.4</v>
      </c>
      <c r="R88" s="1" t="n">
        <f aca="false">'[1]TRW Spacepark'!R88+'[1]TRW Sunnyvale'!R88</f>
        <v>-75650</v>
      </c>
      <c r="S88" s="1" t="n">
        <f aca="false">'[1]TRW Spacepark'!S88+'[1]TRW Sunnyvale'!S88</f>
        <v>168340</v>
      </c>
      <c r="T88" s="1" t="n">
        <f aca="false">R88+S88</f>
        <v>92690</v>
      </c>
    </row>
    <row r="89" customFormat="false" ht="12.75" hidden="false" customHeight="false" outlineLevel="0" collapsed="false">
      <c r="A89" s="14" t="n">
        <v>38200</v>
      </c>
      <c r="B89" s="15"/>
      <c r="C89" s="16"/>
      <c r="D89" s="13"/>
      <c r="F89" s="28" t="n">
        <f aca="false">'[1]TRW Spacepark'!F89+'[1]TRW Sunnyvale'!F89</f>
        <v>3481696.77061012</v>
      </c>
      <c r="G89" s="29" t="n">
        <f aca="false">'[1]TRW Spacepark'!G89+'[1]TRW Sunnyvale'!G89</f>
        <v>-96557.4</v>
      </c>
      <c r="H89" s="29" t="n">
        <f aca="false">'[1]TRW Spacepark'!H89+'[1]TRW Sunnyvale'!H89</f>
        <v>23745.4379107132</v>
      </c>
      <c r="I89" s="30" t="n">
        <f aca="false">'[1]TRW Spacepark'!I89+'[1]TRW Sunnyvale'!I89</f>
        <v>3408884.80852083</v>
      </c>
      <c r="K89" s="18" t="n">
        <f aca="false">'[1]TRW Spacepark'!K89+'[1]TRW Sunnyvale'!K89</f>
        <v>174876</v>
      </c>
      <c r="L89" s="31" t="n">
        <v>70</v>
      </c>
      <c r="M89" s="1" t="n">
        <f aca="false">G89/(1+($D$5/12))^$L89</f>
        <v>-96557.4</v>
      </c>
      <c r="N89" s="1" t="n">
        <f aca="false">K89/(1+($D$5/12))^$L89</f>
        <v>174876</v>
      </c>
      <c r="O89" s="1" t="n">
        <f aca="false">M89-N89+O88</f>
        <v>-3248036.8</v>
      </c>
      <c r="R89" s="1" t="n">
        <f aca="false">'[1]TRW Spacepark'!R89+'[1]TRW Sunnyvale'!R89</f>
        <v>-78318.6</v>
      </c>
      <c r="S89" s="1" t="n">
        <f aca="false">'[1]TRW Spacepark'!S89+'[1]TRW Sunnyvale'!S89</f>
        <v>174876</v>
      </c>
      <c r="T89" s="1" t="n">
        <f aca="false">R89+S89</f>
        <v>96557.4</v>
      </c>
    </row>
    <row r="90" customFormat="false" ht="12.75" hidden="false" customHeight="false" outlineLevel="0" collapsed="false">
      <c r="A90" s="14" t="n">
        <v>38231</v>
      </c>
      <c r="B90" s="15"/>
      <c r="C90" s="16"/>
      <c r="D90" s="13"/>
      <c r="F90" s="28" t="n">
        <f aca="false">'[1]TRW Spacepark'!F90+'[1]TRW Sunnyvale'!F90</f>
        <v>3408884.80852083</v>
      </c>
      <c r="G90" s="29" t="n">
        <f aca="false">'[1]TRW Spacepark'!G90+'[1]TRW Sunnyvale'!G90</f>
        <v>-95618.8</v>
      </c>
      <c r="H90" s="29" t="n">
        <f aca="false">'[1]TRW Spacepark'!H90+'[1]TRW Sunnyvale'!H90</f>
        <v>23241.2741909731</v>
      </c>
      <c r="I90" s="30" t="n">
        <f aca="false">'[1]TRW Spacepark'!I90+'[1]TRW Sunnyvale'!I90</f>
        <v>3336507.2827118</v>
      </c>
      <c r="K90" s="18" t="n">
        <f aca="false">'[1]TRW Spacepark'!K90+'[1]TRW Sunnyvale'!K90</f>
        <v>172862</v>
      </c>
      <c r="L90" s="31" t="n">
        <v>71</v>
      </c>
      <c r="M90" s="1" t="n">
        <f aca="false">G90/(1+($D$5/12))^$L90</f>
        <v>-95618.8</v>
      </c>
      <c r="N90" s="1" t="n">
        <f aca="false">K90/(1+($D$5/12))^$L90</f>
        <v>172862</v>
      </c>
      <c r="O90" s="1" t="n">
        <f aca="false">M90-N90+O89</f>
        <v>-3516517.6</v>
      </c>
      <c r="R90" s="1" t="n">
        <f aca="false">'[1]TRW Spacepark'!R90+'[1]TRW Sunnyvale'!R90</f>
        <v>-77243.2</v>
      </c>
      <c r="S90" s="1" t="n">
        <f aca="false">'[1]TRW Spacepark'!S90+'[1]TRW Sunnyvale'!S90</f>
        <v>172862</v>
      </c>
      <c r="T90" s="1" t="n">
        <f aca="false">R90+S90</f>
        <v>95618.8</v>
      </c>
    </row>
    <row r="91" customFormat="false" ht="12.75" hidden="false" customHeight="false" outlineLevel="0" collapsed="false">
      <c r="A91" s="14" t="n">
        <v>38261</v>
      </c>
      <c r="B91" s="15"/>
      <c r="C91" s="16"/>
      <c r="D91" s="13"/>
      <c r="F91" s="28" t="n">
        <f aca="false">'[1]TRW Spacepark'!F91+'[1]TRW Sunnyvale'!F91</f>
        <v>3336507.2827118</v>
      </c>
      <c r="G91" s="29" t="n">
        <f aca="false">'[1]TRW Spacepark'!G91+'[1]TRW Sunnyvale'!G91</f>
        <v>-90278.8</v>
      </c>
      <c r="H91" s="29" t="n">
        <f aca="false">'[1]TRW Spacepark'!H91+'[1]TRW Sunnyvale'!H91</f>
        <v>22771.0319845202</v>
      </c>
      <c r="I91" s="30" t="n">
        <f aca="false">'[1]TRW Spacepark'!I91+'[1]TRW Sunnyvale'!I91</f>
        <v>3268999.51469632</v>
      </c>
      <c r="K91" s="18" t="n">
        <f aca="false">'[1]TRW Spacepark'!K91+'[1]TRW Sunnyvale'!K91</f>
        <v>163362</v>
      </c>
      <c r="L91" s="31" t="n">
        <v>72</v>
      </c>
      <c r="M91" s="1" t="n">
        <f aca="false">G91/(1+($D$5/12))^$L91</f>
        <v>-90278.8</v>
      </c>
      <c r="N91" s="1" t="n">
        <f aca="false">K91/(1+($D$5/12))^$L91</f>
        <v>163362</v>
      </c>
      <c r="O91" s="1" t="n">
        <f aca="false">M91-N91+O90</f>
        <v>-3770158.4</v>
      </c>
      <c r="R91" s="1" t="n">
        <f aca="false">'[1]TRW Spacepark'!R91+'[1]TRW Sunnyvale'!R91</f>
        <v>-73083.2</v>
      </c>
      <c r="S91" s="1" t="n">
        <f aca="false">'[1]TRW Spacepark'!S91+'[1]TRW Sunnyvale'!S91</f>
        <v>163362</v>
      </c>
      <c r="T91" s="1" t="n">
        <f aca="false">R91+S91</f>
        <v>90278.8</v>
      </c>
    </row>
    <row r="92" customFormat="false" ht="12.75" hidden="false" customHeight="false" outlineLevel="0" collapsed="false">
      <c r="A92" s="14" t="n">
        <v>38292</v>
      </c>
      <c r="B92" s="15"/>
      <c r="C92" s="16"/>
      <c r="D92" s="13"/>
      <c r="F92" s="28" t="n">
        <f aca="false">'[1]TRW Spacepark'!F92+'[1]TRW Sunnyvale'!F92</f>
        <v>3268999.51469632</v>
      </c>
      <c r="G92" s="29" t="n">
        <f aca="false">'[1]TRW Spacepark'!G92+'[1]TRW Sunnyvale'!G92</f>
        <v>-89340.2</v>
      </c>
      <c r="H92" s="29" t="n">
        <f aca="false">'[1]TRW Spacepark'!H92+'[1]TRW Sunnyvale'!H92</f>
        <v>22304.0751260809</v>
      </c>
      <c r="I92" s="30" t="n">
        <f aca="false">'[1]TRW Spacepark'!I92+'[1]TRW Sunnyvale'!I92</f>
        <v>3201963.3898224</v>
      </c>
      <c r="K92" s="18" t="n">
        <f aca="false">'[1]TRW Spacepark'!K92+'[1]TRW Sunnyvale'!K92</f>
        <v>161348</v>
      </c>
      <c r="L92" s="31" t="n">
        <v>73</v>
      </c>
      <c r="M92" s="1" t="n">
        <f aca="false">G92/(1+($D$5/12))^$L92</f>
        <v>-89340.2</v>
      </c>
      <c r="N92" s="1" t="n">
        <f aca="false">K92/(1+($D$5/12))^$L92</f>
        <v>161348</v>
      </c>
      <c r="O92" s="1" t="n">
        <f aca="false">M92-N92+O91</f>
        <v>-4020846.6</v>
      </c>
      <c r="R92" s="1" t="n">
        <f aca="false">'[1]TRW Spacepark'!R92+'[1]TRW Sunnyvale'!R92</f>
        <v>-72007.8</v>
      </c>
      <c r="S92" s="1" t="n">
        <f aca="false">'[1]TRW Spacepark'!S92+'[1]TRW Sunnyvale'!S92</f>
        <v>161348</v>
      </c>
      <c r="T92" s="1" t="n">
        <f aca="false">R92+S92</f>
        <v>89340.2</v>
      </c>
    </row>
    <row r="93" customFormat="false" ht="12.75" hidden="false" customHeight="false" outlineLevel="0" collapsed="false">
      <c r="A93" s="14" t="n">
        <v>38322</v>
      </c>
      <c r="B93" s="15"/>
      <c r="C93" s="16"/>
      <c r="D93" s="13"/>
      <c r="F93" s="28" t="n">
        <f aca="false">'[1]TRW Spacepark'!F93+'[1]TRW Sunnyvale'!F93</f>
        <v>3201963.3898224</v>
      </c>
      <c r="G93" s="29" t="n">
        <f aca="false">'[1]TRW Spacepark'!G93+'[1]TRW Sunnyvale'!G93</f>
        <v>-85731.6</v>
      </c>
      <c r="H93" s="29" t="n">
        <f aca="false">'[1]TRW Spacepark'!H93+'[1]TRW Sunnyvale'!H93</f>
        <v>21859.1556740784</v>
      </c>
      <c r="I93" s="30" t="n">
        <f aca="false">'[1]TRW Spacepark'!I93+'[1]TRW Sunnyvale'!I93</f>
        <v>3138090.94549648</v>
      </c>
      <c r="K93" s="18" t="n">
        <f aca="false">'[1]TRW Spacepark'!K93+'[1]TRW Sunnyvale'!K93</f>
        <v>154584</v>
      </c>
      <c r="L93" s="31" t="n">
        <v>74</v>
      </c>
      <c r="M93" s="1" t="n">
        <f aca="false">G93/(1+($D$5/12))^$L93</f>
        <v>-85731.6</v>
      </c>
      <c r="N93" s="1" t="n">
        <f aca="false">K93/(1+($D$5/12))^$L93</f>
        <v>154584</v>
      </c>
      <c r="O93" s="1" t="n">
        <f aca="false">M93-N93+O92</f>
        <v>-4261162.2</v>
      </c>
      <c r="R93" s="1" t="n">
        <f aca="false">'[1]TRW Spacepark'!R93+'[1]TRW Sunnyvale'!R93</f>
        <v>-68852.4</v>
      </c>
      <c r="S93" s="1" t="n">
        <f aca="false">'[1]TRW Spacepark'!S93+'[1]TRW Sunnyvale'!S93</f>
        <v>154584</v>
      </c>
      <c r="T93" s="1" t="n">
        <f aca="false">R93+S93</f>
        <v>85731.6</v>
      </c>
    </row>
    <row r="94" customFormat="false" ht="12.75" hidden="false" customHeight="false" outlineLevel="0" collapsed="false">
      <c r="A94" s="14" t="n">
        <v>38353</v>
      </c>
      <c r="B94" s="15"/>
      <c r="C94" s="16"/>
      <c r="D94" s="13"/>
      <c r="F94" s="28" t="n">
        <f aca="false">'[1]TRW Spacepark'!F94+'[1]TRW Sunnyvale'!F94</f>
        <v>3138090.94549648</v>
      </c>
      <c r="G94" s="29" t="n">
        <f aca="false">'[1]TRW Spacepark'!G94+'[1]TRW Sunnyvale'!G94</f>
        <v>-87333.6</v>
      </c>
      <c r="H94" s="29" t="n">
        <f aca="false">'[1]TRW Spacepark'!H94+'[1]TRW Sunnyvale'!H94</f>
        <v>21399.8778771352</v>
      </c>
      <c r="I94" s="30" t="n">
        <f aca="false">'[1]TRW Spacepark'!I94+'[1]TRW Sunnyvale'!I94</f>
        <v>3072157.22337362</v>
      </c>
      <c r="K94" s="18" t="n">
        <f aca="false">'[1]TRW Spacepark'!K94+'[1]TRW Sunnyvale'!K94</f>
        <v>157434</v>
      </c>
      <c r="L94" s="31" t="n">
        <v>75</v>
      </c>
      <c r="M94" s="1" t="n">
        <f aca="false">G94/(1+($D$5/12))^$L94</f>
        <v>-87333.6</v>
      </c>
      <c r="N94" s="1" t="n">
        <f aca="false">K94/(1+($D$5/12))^$L94</f>
        <v>157434</v>
      </c>
      <c r="O94" s="1" t="n">
        <f aca="false">M94-N94+O93</f>
        <v>-4505929.8</v>
      </c>
      <c r="R94" s="1" t="n">
        <f aca="false">'[1]TRW Spacepark'!R94+'[1]TRW Sunnyvale'!R94</f>
        <v>-70100.4</v>
      </c>
      <c r="S94" s="1" t="n">
        <f aca="false">'[1]TRW Spacepark'!S94+'[1]TRW Sunnyvale'!S94</f>
        <v>157434</v>
      </c>
      <c r="T94" s="1" t="n">
        <f aca="false">R94+S94</f>
        <v>87333.6</v>
      </c>
    </row>
    <row r="95" customFormat="false" ht="12.75" hidden="false" customHeight="false" outlineLevel="0" collapsed="false">
      <c r="A95" s="14" t="n">
        <v>38384</v>
      </c>
      <c r="B95" s="15"/>
      <c r="C95" s="16"/>
      <c r="D95" s="13"/>
      <c r="F95" s="28" t="n">
        <f aca="false">'[1]TRW Spacepark'!F95+'[1]TRW Sunnyvale'!F95</f>
        <v>3072157.22337362</v>
      </c>
      <c r="G95" s="29" t="n">
        <f aca="false">'[1]TRW Spacepark'!G95+'[1]TRW Sunnyvale'!G95</f>
        <v>-95748.2</v>
      </c>
      <c r="H95" s="29" t="n">
        <f aca="false">'[1]TRW Spacepark'!H95+'[1]TRW Sunnyvale'!H95</f>
        <v>20878.3532740238</v>
      </c>
      <c r="I95" s="30" t="n">
        <f aca="false">'[1]TRW Spacepark'!I95+'[1]TRW Sunnyvale'!I95</f>
        <v>2997287.37664764</v>
      </c>
      <c r="K95" s="18" t="n">
        <f aca="false">'[1]TRW Spacepark'!K95+'[1]TRW Sunnyvale'!K95</f>
        <v>172748</v>
      </c>
      <c r="L95" s="31" t="n">
        <v>76</v>
      </c>
      <c r="M95" s="1" t="n">
        <f aca="false">G95/(1+($D$5/12))^$L95</f>
        <v>-95748.2</v>
      </c>
      <c r="N95" s="1" t="n">
        <f aca="false">K95/(1+($D$5/12))^$L95</f>
        <v>172748</v>
      </c>
      <c r="O95" s="1" t="n">
        <f aca="false">M95-N95+O94</f>
        <v>-4774426</v>
      </c>
      <c r="R95" s="1" t="n">
        <f aca="false">'[1]TRW Spacepark'!R95+'[1]TRW Sunnyvale'!R95</f>
        <v>-76999.8</v>
      </c>
      <c r="S95" s="1" t="n">
        <f aca="false">'[1]TRW Spacepark'!S95+'[1]TRW Sunnyvale'!S95</f>
        <v>172748</v>
      </c>
      <c r="T95" s="1" t="n">
        <f aca="false">R95+S95</f>
        <v>95748.2</v>
      </c>
    </row>
    <row r="96" customFormat="false" ht="12.75" hidden="false" customHeight="false" outlineLevel="0" collapsed="false">
      <c r="A96" s="14" t="n">
        <v>38412</v>
      </c>
      <c r="B96" s="15"/>
      <c r="C96" s="16"/>
      <c r="D96" s="13"/>
      <c r="F96" s="28" t="n">
        <f aca="false">'[1]TRW Spacepark'!F96+'[1]TRW Sunnyvale'!F96</f>
        <v>2997287.37664764</v>
      </c>
      <c r="G96" s="29" t="n">
        <f aca="false">'[1]TRW Spacepark'!G96+'[1]TRW Sunnyvale'!G96</f>
        <v>-88676.8</v>
      </c>
      <c r="H96" s="29" t="n">
        <f aca="false">'[1]TRW Spacepark'!H96+'[1]TRW Sunnyvale'!H96</f>
        <v>20402.7735028771</v>
      </c>
      <c r="I96" s="30" t="n">
        <f aca="false">'[1]TRW Spacepark'!I96+'[1]TRW Sunnyvale'!I96</f>
        <v>2929013.35015052</v>
      </c>
      <c r="K96" s="18" t="n">
        <f aca="false">'[1]TRW Spacepark'!K96+'[1]TRW Sunnyvale'!K96</f>
        <v>160512</v>
      </c>
      <c r="L96" s="31" t="n">
        <v>77</v>
      </c>
      <c r="M96" s="1" t="n">
        <f aca="false">G96/(1+($D$5/12))^$L96</f>
        <v>-88676.8</v>
      </c>
      <c r="N96" s="1" t="n">
        <f aca="false">K96/(1+($D$5/12))^$L96</f>
        <v>160512</v>
      </c>
      <c r="O96" s="1" t="n">
        <f aca="false">M96-N96+O95</f>
        <v>-5023614.8</v>
      </c>
      <c r="R96" s="1" t="n">
        <f aca="false">'[1]TRW Spacepark'!R96+'[1]TRW Sunnyvale'!R96</f>
        <v>-71835.2</v>
      </c>
      <c r="S96" s="1" t="n">
        <f aca="false">'[1]TRW Spacepark'!S96+'[1]TRW Sunnyvale'!S96</f>
        <v>160512</v>
      </c>
      <c r="T96" s="1" t="n">
        <f aca="false">R96+S96</f>
        <v>88676.8</v>
      </c>
    </row>
    <row r="97" customFormat="false" ht="12.75" hidden="false" customHeight="false" outlineLevel="0" collapsed="false">
      <c r="A97" s="14" t="n">
        <v>38443</v>
      </c>
      <c r="B97" s="15"/>
      <c r="C97" s="16"/>
      <c r="D97" s="13"/>
      <c r="F97" s="28" t="n">
        <f aca="false">'[1]TRW Spacepark'!F97+'[1]TRW Sunnyvale'!F97</f>
        <v>2929013.35015052</v>
      </c>
      <c r="G97" s="29" t="n">
        <f aca="false">'[1]TRW Spacepark'!G97+'[1]TRW Sunnyvale'!G97</f>
        <v>-89744.8</v>
      </c>
      <c r="H97" s="29" t="n">
        <f aca="false">'[1]TRW Spacepark'!H97+'[1]TRW Sunnyvale'!H97</f>
        <v>19916.3661191558</v>
      </c>
      <c r="I97" s="30" t="n">
        <f aca="false">'[1]TRW Spacepark'!I97+'[1]TRW Sunnyvale'!I97</f>
        <v>2859184.91626967</v>
      </c>
      <c r="K97" s="18" t="n">
        <f aca="false">'[1]TRW Spacepark'!K97+'[1]TRW Sunnyvale'!K97</f>
        <v>162412</v>
      </c>
      <c r="L97" s="31" t="n">
        <v>78</v>
      </c>
      <c r="M97" s="1" t="n">
        <f aca="false">G97/(1+($D$5/12))^$L97</f>
        <v>-89744.8</v>
      </c>
      <c r="N97" s="1" t="n">
        <f aca="false">K97/(1+($D$5/12))^$L97</f>
        <v>162412</v>
      </c>
      <c r="O97" s="1" t="n">
        <f aca="false">M97-N97+O96</f>
        <v>-5275771.6</v>
      </c>
      <c r="R97" s="1" t="n">
        <f aca="false">'[1]TRW Spacepark'!R97+'[1]TRW Sunnyvale'!R97</f>
        <v>-72667.2</v>
      </c>
      <c r="S97" s="1" t="n">
        <f aca="false">'[1]TRW Spacepark'!S97+'[1]TRW Sunnyvale'!S97</f>
        <v>162412</v>
      </c>
      <c r="T97" s="1" t="n">
        <f aca="false">R97+S97</f>
        <v>89744.8</v>
      </c>
    </row>
    <row r="98" customFormat="false" ht="12.75" hidden="false" customHeight="false" outlineLevel="0" collapsed="false">
      <c r="A98" s="14" t="n">
        <v>38473</v>
      </c>
      <c r="B98" s="15"/>
      <c r="C98" s="16"/>
      <c r="D98" s="13"/>
      <c r="F98" s="28" t="n">
        <f aca="false">'[1]TRW Spacepark'!F98+'[1]TRW Sunnyvale'!F98</f>
        <v>2859184.91626967</v>
      </c>
      <c r="G98" s="29" t="n">
        <f aca="false">'[1]TRW Spacepark'!G98+'[1]TRW Sunnyvale'!G98</f>
        <v>-94955.4</v>
      </c>
      <c r="H98" s="29" t="n">
        <f aca="false">'[1]TRW Spacepark'!H98+'[1]TRW Sunnyvale'!H98</f>
        <v>19389.9964413318</v>
      </c>
      <c r="I98" s="30" t="n">
        <f aca="false">'[1]TRW Spacepark'!I98+'[1]TRW Sunnyvale'!I98</f>
        <v>2783619.51271101</v>
      </c>
      <c r="K98" s="18" t="n">
        <f aca="false">'[1]TRW Spacepark'!K98+'[1]TRW Sunnyvale'!K98</f>
        <v>172026</v>
      </c>
      <c r="L98" s="31" t="n">
        <v>79</v>
      </c>
      <c r="M98" s="1" t="n">
        <f aca="false">G98/(1+($D$5/12))^$L98</f>
        <v>-94955.4</v>
      </c>
      <c r="N98" s="1" t="n">
        <f aca="false">K98/(1+($D$5/12))^$L98</f>
        <v>172026</v>
      </c>
      <c r="O98" s="1" t="n">
        <f aca="false">M98-N98+O97</f>
        <v>-5542753</v>
      </c>
      <c r="R98" s="1" t="n">
        <f aca="false">'[1]TRW Spacepark'!R98+'[1]TRW Sunnyvale'!R98</f>
        <v>-77070.6</v>
      </c>
      <c r="S98" s="1" t="n">
        <f aca="false">'[1]TRW Spacepark'!S98+'[1]TRW Sunnyvale'!S98</f>
        <v>172026</v>
      </c>
      <c r="T98" s="1" t="n">
        <f aca="false">R98+S98</f>
        <v>94955.4</v>
      </c>
    </row>
    <row r="99" customFormat="false" ht="12.75" hidden="false" customHeight="false" outlineLevel="0" collapsed="false">
      <c r="A99" s="14" t="n">
        <v>38504</v>
      </c>
      <c r="B99" s="15"/>
      <c r="C99" s="16"/>
      <c r="D99" s="13"/>
      <c r="F99" s="28" t="n">
        <f aca="false">'[1]TRW Spacepark'!F99+'[1]TRW Sunnyvale'!F99</f>
        <v>2783619.51271101</v>
      </c>
      <c r="G99" s="29" t="n">
        <f aca="false">'[1]TRW Spacepark'!G99+'[1]TRW Sunnyvale'!G99</f>
        <v>-102836</v>
      </c>
      <c r="H99" s="29" t="n">
        <f aca="false">'[1]TRW Spacepark'!H99+'[1]TRW Sunnyvale'!H99</f>
        <v>18804.65513645</v>
      </c>
      <c r="I99" s="30" t="n">
        <f aca="false">'[1]TRW Spacepark'!I99+'[1]TRW Sunnyvale'!I99</f>
        <v>2699588.16784746</v>
      </c>
      <c r="K99" s="18" t="n">
        <f aca="false">'[1]TRW Spacepark'!K99+'[1]TRW Sunnyvale'!K99</f>
        <v>186390</v>
      </c>
      <c r="L99" s="31" t="n">
        <v>80</v>
      </c>
      <c r="M99" s="1" t="n">
        <f aca="false">G99/(1+($D$5/12))^$L99</f>
        <v>-102836</v>
      </c>
      <c r="N99" s="1" t="n">
        <f aca="false">K99/(1+($D$5/12))^$L99</f>
        <v>186390</v>
      </c>
      <c r="O99" s="1" t="n">
        <f aca="false">M99-N99+O98</f>
        <v>-5831979</v>
      </c>
      <c r="R99" s="1" t="n">
        <f aca="false">'[1]TRW Spacepark'!R99+'[1]TRW Sunnyvale'!R99</f>
        <v>-83554</v>
      </c>
      <c r="S99" s="1" t="n">
        <f aca="false">'[1]TRW Spacepark'!S99+'[1]TRW Sunnyvale'!S99</f>
        <v>186390</v>
      </c>
      <c r="T99" s="1" t="n">
        <f aca="false">R99+S99</f>
        <v>102836</v>
      </c>
    </row>
    <row r="100" customFormat="false" ht="12.75" hidden="false" customHeight="false" outlineLevel="0" collapsed="false">
      <c r="A100" s="14" t="n">
        <v>38534</v>
      </c>
      <c r="B100" s="15"/>
      <c r="C100" s="16"/>
      <c r="D100" s="13"/>
      <c r="F100" s="28" t="n">
        <f aca="false">'[1]TRW Spacepark'!F100+'[1]TRW Sunnyvale'!F100</f>
        <v>2699588.16784746</v>
      </c>
      <c r="G100" s="29" t="n">
        <f aca="false">'[1]TRW Spacepark'!G100+'[1]TRW Sunnyvale'!G100</f>
        <v>-92690</v>
      </c>
      <c r="H100" s="29" t="n">
        <f aca="false">'[1]TRW Spacepark'!H100+'[1]TRW Sunnyvale'!H100</f>
        <v>18286.3781389943</v>
      </c>
      <c r="I100" s="30" t="n">
        <f aca="false">'[1]TRW Spacepark'!I100+'[1]TRW Sunnyvale'!I100</f>
        <v>2625184.54598645</v>
      </c>
      <c r="K100" s="18" t="n">
        <f aca="false">'[1]TRW Spacepark'!K100+'[1]TRW Sunnyvale'!K100</f>
        <v>168340</v>
      </c>
      <c r="L100" s="31" t="n">
        <v>81</v>
      </c>
      <c r="M100" s="1" t="n">
        <f aca="false">G100/(1+($D$5/12))^$L100</f>
        <v>-92690</v>
      </c>
      <c r="N100" s="1" t="n">
        <f aca="false">K100/(1+($D$5/12))^$L100</f>
        <v>168340</v>
      </c>
      <c r="O100" s="1" t="n">
        <f aca="false">M100-N100+O99</f>
        <v>-6093009</v>
      </c>
      <c r="R100" s="1" t="n">
        <f aca="false">'[1]TRW Spacepark'!R100+'[1]TRW Sunnyvale'!R100</f>
        <v>-75650</v>
      </c>
      <c r="S100" s="1" t="n">
        <f aca="false">'[1]TRW Spacepark'!S100+'[1]TRW Sunnyvale'!S100</f>
        <v>168340</v>
      </c>
      <c r="T100" s="1" t="n">
        <f aca="false">R100+S100</f>
        <v>92690</v>
      </c>
    </row>
    <row r="101" customFormat="false" ht="12.75" hidden="false" customHeight="false" outlineLevel="0" collapsed="false">
      <c r="A101" s="14" t="n">
        <v>38565</v>
      </c>
      <c r="B101" s="15"/>
      <c r="C101" s="16"/>
      <c r="D101" s="13"/>
      <c r="F101" s="28" t="n">
        <f aca="false">'[1]TRW Spacepark'!F101+'[1]TRW Sunnyvale'!F101</f>
        <v>2625184.54598645</v>
      </c>
      <c r="G101" s="29" t="n">
        <f aca="false">'[1]TRW Spacepark'!G101+'[1]TRW Sunnyvale'!G101</f>
        <v>-96557.4</v>
      </c>
      <c r="H101" s="29" t="n">
        <f aca="false">'[1]TRW Spacepark'!H101+'[1]TRW Sunnyvale'!H101</f>
        <v>17737.3373207802</v>
      </c>
      <c r="I101" s="30" t="n">
        <f aca="false">'[1]TRW Spacepark'!I101+'[1]TRW Sunnyvale'!I101</f>
        <v>2546364.48330723</v>
      </c>
      <c r="K101" s="18" t="n">
        <f aca="false">'[1]TRW Spacepark'!K101+'[1]TRW Sunnyvale'!K101</f>
        <v>174876</v>
      </c>
      <c r="L101" s="31" t="n">
        <v>82</v>
      </c>
      <c r="M101" s="1" t="n">
        <f aca="false">G101/(1+($D$5/12))^$L101</f>
        <v>-96557.4</v>
      </c>
      <c r="N101" s="1" t="n">
        <f aca="false">K101/(1+($D$5/12))^$L101</f>
        <v>174876</v>
      </c>
      <c r="O101" s="1" t="n">
        <f aca="false">M101-N101+O100</f>
        <v>-6364442.4</v>
      </c>
      <c r="R101" s="1" t="n">
        <f aca="false">'[1]TRW Spacepark'!R101+'[1]TRW Sunnyvale'!R101</f>
        <v>-78318.6</v>
      </c>
      <c r="S101" s="1" t="n">
        <f aca="false">'[1]TRW Spacepark'!S101+'[1]TRW Sunnyvale'!S101</f>
        <v>174876</v>
      </c>
      <c r="T101" s="1" t="n">
        <f aca="false">R101+S101</f>
        <v>96557.4</v>
      </c>
    </row>
    <row r="102" customFormat="false" ht="12.75" hidden="false" customHeight="false" outlineLevel="0" collapsed="false">
      <c r="A102" s="14" t="n">
        <v>38596</v>
      </c>
      <c r="B102" s="15"/>
      <c r="C102" s="16"/>
      <c r="D102" s="13"/>
      <c r="F102" s="28" t="n">
        <f aca="false">'[1]TRW Spacepark'!F102+'[1]TRW Sunnyvale'!F102</f>
        <v>2546364.48330723</v>
      </c>
      <c r="G102" s="29" t="n">
        <f aca="false">'[1]TRW Spacepark'!G102+'[1]TRW Sunnyvale'!G102</f>
        <v>-95618.8</v>
      </c>
      <c r="H102" s="29" t="n">
        <f aca="false">'[1]TRW Spacepark'!H102+'[1]TRW Sunnyvale'!H102</f>
        <v>17191.0291089231</v>
      </c>
      <c r="I102" s="30" t="n">
        <f aca="false">'[1]TRW Spacepark'!I102+'[1]TRW Sunnyvale'!I102</f>
        <v>2467936.71241615</v>
      </c>
      <c r="K102" s="18" t="n">
        <f aca="false">'[1]TRW Spacepark'!K102+'[1]TRW Sunnyvale'!K102</f>
        <v>172862</v>
      </c>
      <c r="L102" s="31" t="n">
        <v>83</v>
      </c>
      <c r="M102" s="1" t="n">
        <f aca="false">G102/(1+($D$5/12))^$L102</f>
        <v>-95618.8</v>
      </c>
      <c r="N102" s="1" t="n">
        <f aca="false">K102/(1+($D$5/12))^$L102</f>
        <v>172862</v>
      </c>
      <c r="O102" s="1" t="n">
        <f aca="false">M102-N102+O101</f>
        <v>-6632923.2</v>
      </c>
      <c r="R102" s="1" t="n">
        <f aca="false">'[1]TRW Spacepark'!R102+'[1]TRW Sunnyvale'!R102</f>
        <v>-77243.2</v>
      </c>
      <c r="S102" s="1" t="n">
        <f aca="false">'[1]TRW Spacepark'!S102+'[1]TRW Sunnyvale'!S102</f>
        <v>172862</v>
      </c>
      <c r="T102" s="1" t="n">
        <f aca="false">R102+S102</f>
        <v>95618.8</v>
      </c>
    </row>
    <row r="103" customFormat="false" ht="12.75" hidden="false" customHeight="false" outlineLevel="0" collapsed="false">
      <c r="A103" s="14" t="n">
        <v>38626</v>
      </c>
      <c r="B103" s="15"/>
      <c r="C103" s="16"/>
      <c r="D103" s="13"/>
      <c r="F103" s="28" t="n">
        <f aca="false">'[1]TRW Spacepark'!F103+'[1]TRW Sunnyvale'!F103</f>
        <v>2467936.71241615</v>
      </c>
      <c r="G103" s="29" t="n">
        <f aca="false">'[1]TRW Spacepark'!G103+'[1]TRW Sunnyvale'!G103</f>
        <v>-90278.8</v>
      </c>
      <c r="H103" s="29" t="n">
        <f aca="false">'[1]TRW Spacepark'!H103+'[1]TRW Sunnyvale'!H103</f>
        <v>16678.3467831098</v>
      </c>
      <c r="I103" s="30" t="n">
        <f aca="false">'[1]TRW Spacepark'!I103+'[1]TRW Sunnyvale'!I103</f>
        <v>2394336.25919926</v>
      </c>
      <c r="K103" s="18" t="n">
        <f aca="false">'[1]TRW Spacepark'!K103+'[1]TRW Sunnyvale'!K103</f>
        <v>163362</v>
      </c>
      <c r="L103" s="31" t="n">
        <v>84</v>
      </c>
      <c r="M103" s="1" t="n">
        <f aca="false">G103/(1+($D$5/12))^$L103</f>
        <v>-90278.8</v>
      </c>
      <c r="N103" s="1" t="n">
        <f aca="false">K103/(1+($D$5/12))^$L103</f>
        <v>163362</v>
      </c>
      <c r="O103" s="1" t="n">
        <f aca="false">M103-N103+O102</f>
        <v>-6886564</v>
      </c>
      <c r="R103" s="1" t="n">
        <f aca="false">'[1]TRW Spacepark'!R103+'[1]TRW Sunnyvale'!R103</f>
        <v>-73083.2</v>
      </c>
      <c r="S103" s="1" t="n">
        <f aca="false">'[1]TRW Spacepark'!S103+'[1]TRW Sunnyvale'!S103</f>
        <v>163362</v>
      </c>
      <c r="T103" s="1" t="n">
        <f aca="false">R103+S103</f>
        <v>90278.8</v>
      </c>
    </row>
    <row r="104" customFormat="false" ht="12.75" hidden="false" customHeight="false" outlineLevel="0" collapsed="false">
      <c r="A104" s="14" t="n">
        <v>38657</v>
      </c>
      <c r="B104" s="15"/>
      <c r="C104" s="16"/>
      <c r="D104" s="13"/>
      <c r="F104" s="28" t="n">
        <f aca="false">'[1]TRW Spacepark'!F104+'[1]TRW Sunnyvale'!F104</f>
        <v>2394336.25919926</v>
      </c>
      <c r="G104" s="29" t="n">
        <f aca="false">'[1]TRW Spacepark'!G104+'[1]TRW Sunnyvale'!G104</f>
        <v>-89340.2</v>
      </c>
      <c r="H104" s="29" t="n">
        <f aca="false">'[1]TRW Spacepark'!H104+'[1]TRW Sunnyvale'!H104</f>
        <v>16168.6521043563</v>
      </c>
      <c r="I104" s="30" t="n">
        <f aca="false">'[1]TRW Spacepark'!I104+'[1]TRW Sunnyvale'!I104</f>
        <v>2321164.71130362</v>
      </c>
      <c r="K104" s="18" t="n">
        <f aca="false">'[1]TRW Spacepark'!K104+'[1]TRW Sunnyvale'!K104</f>
        <v>161348</v>
      </c>
      <c r="L104" s="31" t="n">
        <v>85</v>
      </c>
      <c r="M104" s="1" t="n">
        <f aca="false">G104/(1+($D$5/12))^$L104</f>
        <v>-89340.2</v>
      </c>
      <c r="N104" s="1" t="n">
        <f aca="false">K104/(1+($D$5/12))^$L104</f>
        <v>161348</v>
      </c>
      <c r="O104" s="1" t="n">
        <f aca="false">M104-N104+O103</f>
        <v>-7137252.2</v>
      </c>
      <c r="R104" s="1" t="n">
        <f aca="false">'[1]TRW Spacepark'!R104+'[1]TRW Sunnyvale'!R104</f>
        <v>-72007.8</v>
      </c>
      <c r="S104" s="1" t="n">
        <f aca="false">'[1]TRW Spacepark'!S104+'[1]TRW Sunnyvale'!S104</f>
        <v>161348</v>
      </c>
      <c r="T104" s="1" t="n">
        <f aca="false">R104+S104</f>
        <v>89340.2</v>
      </c>
    </row>
    <row r="105" customFormat="false" ht="12.75" hidden="false" customHeight="false" outlineLevel="0" collapsed="false">
      <c r="A105" s="14" t="n">
        <v>38687</v>
      </c>
      <c r="B105" s="15"/>
      <c r="C105" s="16"/>
      <c r="D105" s="13"/>
      <c r="F105" s="28" t="n">
        <f aca="false">'[1]TRW Spacepark'!F105+'[1]TRW Sunnyvale'!F105</f>
        <v>2321164.71130362</v>
      </c>
      <c r="G105" s="29" t="n">
        <f aca="false">'[1]TRW Spacepark'!G105+'[1]TRW Sunnyvale'!G105</f>
        <v>-85731.6</v>
      </c>
      <c r="H105" s="29" t="n">
        <f aca="false">'[1]TRW Spacepark'!H105+'[1]TRW Sunnyvale'!H105</f>
        <v>15680.6950428293</v>
      </c>
      <c r="I105" s="30" t="n">
        <f aca="false">'[1]TRW Spacepark'!I105+'[1]TRW Sunnyvale'!I105</f>
        <v>2251113.80634645</v>
      </c>
      <c r="K105" s="18" t="n">
        <f aca="false">'[1]TRW Spacepark'!K105+'[1]TRW Sunnyvale'!K105</f>
        <v>154584</v>
      </c>
      <c r="L105" s="31" t="n">
        <v>86</v>
      </c>
      <c r="M105" s="1" t="n">
        <f aca="false">G105/(1+($D$5/12))^$L105</f>
        <v>-85731.6</v>
      </c>
      <c r="N105" s="1" t="n">
        <f aca="false">K105/(1+($D$5/12))^$L105</f>
        <v>154584</v>
      </c>
      <c r="O105" s="1" t="n">
        <f aca="false">M105-N105+O104</f>
        <v>-7377567.8</v>
      </c>
      <c r="R105" s="1" t="n">
        <f aca="false">'[1]TRW Spacepark'!R105+'[1]TRW Sunnyvale'!R105</f>
        <v>-68852.4</v>
      </c>
      <c r="S105" s="1" t="n">
        <f aca="false">'[1]TRW Spacepark'!S105+'[1]TRW Sunnyvale'!S105</f>
        <v>154584</v>
      </c>
      <c r="T105" s="1" t="n">
        <f aca="false">R105+S105</f>
        <v>85731.6</v>
      </c>
    </row>
    <row r="106" customFormat="false" ht="12.75" hidden="false" customHeight="false" outlineLevel="0" collapsed="false">
      <c r="A106" s="14" t="n">
        <v>38718</v>
      </c>
      <c r="B106" s="15"/>
      <c r="C106" s="16"/>
      <c r="D106" s="13"/>
      <c r="F106" s="28" t="n">
        <f aca="false">'[1]TRW Spacepark'!F106+'[1]TRW Sunnyvale'!F106</f>
        <v>2251113.80634645</v>
      </c>
      <c r="G106" s="29" t="n">
        <f aca="false">'[1]TRW Spacepark'!G106+'[1]TRW Sunnyvale'!G106</f>
        <v>-87333.6</v>
      </c>
      <c r="H106" s="29" t="n">
        <f aca="false">'[1]TRW Spacepark'!H106+'[1]TRW Sunnyvale'!H106</f>
        <v>15178.0777442464</v>
      </c>
      <c r="I106" s="30" t="n">
        <f aca="false">'[1]TRW Spacepark'!I106+'[1]TRW Sunnyvale'!I106</f>
        <v>2178958.2840907</v>
      </c>
      <c r="K106" s="18" t="n">
        <f aca="false">'[1]TRW Spacepark'!K106+'[1]TRW Sunnyvale'!K106</f>
        <v>157434</v>
      </c>
      <c r="L106" s="31" t="n">
        <v>87</v>
      </c>
      <c r="M106" s="1" t="n">
        <f aca="false">G106/(1+($D$5/12))^$L106</f>
        <v>-87333.6</v>
      </c>
      <c r="N106" s="1" t="n">
        <f aca="false">K106/(1+($D$5/12))^$L106</f>
        <v>157434</v>
      </c>
      <c r="O106" s="1" t="n">
        <f aca="false">M106-N106+O105</f>
        <v>-7622335.4</v>
      </c>
      <c r="R106" s="1" t="n">
        <f aca="false">'[1]TRW Spacepark'!R106+'[1]TRW Sunnyvale'!R106</f>
        <v>-70100.4</v>
      </c>
      <c r="S106" s="1" t="n">
        <f aca="false">'[1]TRW Spacepark'!S106+'[1]TRW Sunnyvale'!S106</f>
        <v>157434</v>
      </c>
      <c r="T106" s="1" t="n">
        <f aca="false">R106+S106</f>
        <v>87333.6</v>
      </c>
    </row>
    <row r="107" customFormat="false" ht="12.75" hidden="false" customHeight="false" outlineLevel="0" collapsed="false">
      <c r="A107" s="14" t="n">
        <v>38749</v>
      </c>
      <c r="B107" s="15"/>
      <c r="C107" s="16"/>
      <c r="D107" s="13"/>
      <c r="F107" s="28" t="n">
        <f aca="false">'[1]TRW Spacepark'!F107+'[1]TRW Sunnyvale'!F107</f>
        <v>2178958.2840907</v>
      </c>
      <c r="G107" s="29" t="n">
        <f aca="false">'[1]TRW Spacepark'!G107+'[1]TRW Sunnyvale'!G107</f>
        <v>-95748.2</v>
      </c>
      <c r="H107" s="29" t="n">
        <f aca="false">'[1]TRW Spacepark'!H107+'[1]TRW Sunnyvale'!H107</f>
        <v>14612.9096297242</v>
      </c>
      <c r="I107" s="30" t="n">
        <f aca="false">'[1]TRW Spacepark'!I107+'[1]TRW Sunnyvale'!I107</f>
        <v>2097822.99372042</v>
      </c>
      <c r="K107" s="18" t="n">
        <f aca="false">'[1]TRW Spacepark'!K107+'[1]TRW Sunnyvale'!K107</f>
        <v>172748</v>
      </c>
      <c r="L107" s="31" t="n">
        <v>88</v>
      </c>
      <c r="M107" s="1" t="n">
        <f aca="false">G107/(1+($D$5/12))^$L107</f>
        <v>-95748.2</v>
      </c>
      <c r="N107" s="1" t="n">
        <f aca="false">K107/(1+($D$5/12))^$L107</f>
        <v>172748</v>
      </c>
      <c r="O107" s="1" t="n">
        <f aca="false">M107-N107+O106</f>
        <v>-7890831.6</v>
      </c>
      <c r="R107" s="1" t="n">
        <f aca="false">'[1]TRW Spacepark'!R107+'[1]TRW Sunnyvale'!R107</f>
        <v>-76999.8</v>
      </c>
      <c r="S107" s="1" t="n">
        <f aca="false">'[1]TRW Spacepark'!S107+'[1]TRW Sunnyvale'!S107</f>
        <v>172748</v>
      </c>
      <c r="T107" s="1" t="n">
        <f aca="false">R107+S107</f>
        <v>95748.2</v>
      </c>
    </row>
    <row r="108" customFormat="false" ht="12.75" hidden="false" customHeight="false" outlineLevel="0" collapsed="false">
      <c r="A108" s="14" t="n">
        <v>38777</v>
      </c>
      <c r="B108" s="15"/>
      <c r="C108" s="16"/>
      <c r="D108" s="13"/>
      <c r="F108" s="28" t="n">
        <f aca="false">'[1]TRW Spacepark'!F108+'[1]TRW Sunnyvale'!F108</f>
        <v>2097822.99372042</v>
      </c>
      <c r="G108" s="29" t="n">
        <f aca="false">'[1]TRW Spacepark'!G108+'[1]TRW Sunnyvale'!G108</f>
        <v>-88676.8</v>
      </c>
      <c r="H108" s="29" t="n">
        <f aca="false">'[1]TRW Spacepark'!H108+'[1]TRW Sunnyvale'!H108</f>
        <v>14093.3802048851</v>
      </c>
      <c r="I108" s="30" t="n">
        <f aca="false">'[1]TRW Spacepark'!I108+'[1]TRW Sunnyvale'!I108</f>
        <v>2023239.5739253</v>
      </c>
      <c r="K108" s="18" t="n">
        <f aca="false">'[1]TRW Spacepark'!K108+'[1]TRW Sunnyvale'!K108</f>
        <v>160512</v>
      </c>
      <c r="L108" s="31" t="n">
        <v>89</v>
      </c>
      <c r="M108" s="1" t="n">
        <f aca="false">G108/(1+($D$5/12))^$L108</f>
        <v>-88676.8</v>
      </c>
      <c r="N108" s="1" t="n">
        <f aca="false">K108/(1+($D$5/12))^$L108</f>
        <v>160512</v>
      </c>
      <c r="O108" s="1" t="n">
        <f aca="false">M108-N108+O107</f>
        <v>-8140020.4</v>
      </c>
      <c r="R108" s="1" t="n">
        <f aca="false">'[1]TRW Spacepark'!R108+'[1]TRW Sunnyvale'!R108</f>
        <v>-71835.2</v>
      </c>
      <c r="S108" s="1" t="n">
        <f aca="false">'[1]TRW Spacepark'!S108+'[1]TRW Sunnyvale'!S108</f>
        <v>160512</v>
      </c>
      <c r="T108" s="1" t="n">
        <f aca="false">R108+S108</f>
        <v>88676.8</v>
      </c>
    </row>
    <row r="109" customFormat="false" ht="12.75" hidden="false" customHeight="false" outlineLevel="0" collapsed="false">
      <c r="A109" s="14" t="n">
        <v>38808</v>
      </c>
      <c r="B109" s="15"/>
      <c r="C109" s="16"/>
      <c r="D109" s="13"/>
      <c r="F109" s="28" t="n">
        <f aca="false">'[1]TRW Spacepark'!F109+'[1]TRW Sunnyvale'!F109</f>
        <v>2023239.5739253</v>
      </c>
      <c r="G109" s="29" t="n">
        <f aca="false">'[1]TRW Spacepark'!G109+'[1]TRW Sunnyvale'!G109</f>
        <v>-89744.8</v>
      </c>
      <c r="H109" s="29" t="n">
        <f aca="false">'[1]TRW Spacepark'!H109+'[1]TRW Sunnyvale'!H109</f>
        <v>13562.7148777206</v>
      </c>
      <c r="I109" s="30" t="n">
        <f aca="false">'[1]TRW Spacepark'!I109+'[1]TRW Sunnyvale'!I109</f>
        <v>1947057.48880302</v>
      </c>
      <c r="K109" s="18" t="n">
        <f aca="false">'[1]TRW Spacepark'!K109+'[1]TRW Sunnyvale'!K109</f>
        <v>162412</v>
      </c>
      <c r="L109" s="31" t="n">
        <v>90</v>
      </c>
      <c r="M109" s="1" t="n">
        <f aca="false">G109/(1+($D$5/12))^$L109</f>
        <v>-89744.8</v>
      </c>
      <c r="N109" s="1" t="n">
        <f aca="false">K109/(1+($D$5/12))^$L109</f>
        <v>162412</v>
      </c>
      <c r="O109" s="1" t="n">
        <f aca="false">M109-N109+O108</f>
        <v>-8392177.2</v>
      </c>
      <c r="R109" s="1" t="n">
        <f aca="false">'[1]TRW Spacepark'!R109+'[1]TRW Sunnyvale'!R109</f>
        <v>-72667.2</v>
      </c>
      <c r="S109" s="1" t="n">
        <f aca="false">'[1]TRW Spacepark'!S109+'[1]TRW Sunnyvale'!S109</f>
        <v>162412</v>
      </c>
      <c r="T109" s="1" t="n">
        <f aca="false">R109+S109</f>
        <v>89744.8</v>
      </c>
    </row>
    <row r="110" customFormat="false" ht="12.75" hidden="false" customHeight="false" outlineLevel="0" collapsed="false">
      <c r="A110" s="14" t="n">
        <v>38838</v>
      </c>
      <c r="B110" s="15"/>
      <c r="C110" s="16"/>
      <c r="D110" s="13"/>
      <c r="F110" s="28" t="n">
        <f aca="false">'[1]TRW Spacepark'!F110+'[1]TRW Sunnyvale'!F110</f>
        <v>1947057.48880302</v>
      </c>
      <c r="G110" s="29" t="n">
        <f aca="false">'[1]TRW Spacepark'!G110+'[1]TRW Sunnyvale'!G110</f>
        <v>-94955.4</v>
      </c>
      <c r="H110" s="29" t="n">
        <f aca="false">'[1]TRW Spacepark'!H110+'[1]TRW Sunnyvale'!H110</f>
        <v>12991.7768041698</v>
      </c>
      <c r="I110" s="30" t="n">
        <f aca="false">'[1]TRW Spacepark'!I110+'[1]TRW Sunnyvale'!I110</f>
        <v>1865093.86560719</v>
      </c>
      <c r="K110" s="18" t="n">
        <f aca="false">'[1]TRW Spacepark'!K110+'[1]TRW Sunnyvale'!K110</f>
        <v>172026</v>
      </c>
      <c r="L110" s="31" t="n">
        <v>91</v>
      </c>
      <c r="M110" s="1" t="n">
        <f aca="false">G110/(1+($D$5/12))^$L110</f>
        <v>-94955.4</v>
      </c>
      <c r="N110" s="1" t="n">
        <f aca="false">K110/(1+($D$5/12))^$L110</f>
        <v>172026</v>
      </c>
      <c r="O110" s="1" t="n">
        <f aca="false">M110-N110+O109</f>
        <v>-8659158.6</v>
      </c>
      <c r="R110" s="1" t="n">
        <f aca="false">'[1]TRW Spacepark'!R110+'[1]TRW Sunnyvale'!R110</f>
        <v>-77070.6</v>
      </c>
      <c r="S110" s="1" t="n">
        <f aca="false">'[1]TRW Spacepark'!S110+'[1]TRW Sunnyvale'!S110</f>
        <v>172026</v>
      </c>
      <c r="T110" s="1" t="n">
        <f aca="false">R110+S110</f>
        <v>94955.4</v>
      </c>
    </row>
    <row r="111" customFormat="false" ht="12.75" hidden="false" customHeight="false" outlineLevel="0" collapsed="false">
      <c r="A111" s="14" t="n">
        <v>38869</v>
      </c>
      <c r="B111" s="15"/>
      <c r="C111" s="16"/>
      <c r="D111" s="13"/>
      <c r="F111" s="28" t="n">
        <f aca="false">'[1]TRW Spacepark'!F111+'[1]TRW Sunnyvale'!F111</f>
        <v>1865093.86560719</v>
      </c>
      <c r="G111" s="29" t="n">
        <f aca="false">'[1]TRW Spacepark'!G111+'[1]TRW Sunnyvale'!G111</f>
        <v>-102836</v>
      </c>
      <c r="H111" s="29" t="n">
        <f aca="false">'[1]TRW Spacepark'!H111+'[1]TRW Sunnyvale'!H111</f>
        <v>12361.5544735753</v>
      </c>
      <c r="I111" s="30" t="n">
        <f aca="false">'[1]TRW Spacepark'!I111+'[1]TRW Sunnyvale'!I111</f>
        <v>1774619.42008077</v>
      </c>
      <c r="K111" s="18" t="n">
        <f aca="false">'[1]TRW Spacepark'!K111+'[1]TRW Sunnyvale'!K111</f>
        <v>186390</v>
      </c>
      <c r="L111" s="31" t="n">
        <v>92</v>
      </c>
      <c r="M111" s="1" t="n">
        <f aca="false">G111/(1+($D$5/12))^$L111</f>
        <v>-102836</v>
      </c>
      <c r="N111" s="1" t="n">
        <f aca="false">K111/(1+($D$5/12))^$L111</f>
        <v>186390</v>
      </c>
      <c r="O111" s="1" t="n">
        <f aca="false">M111-N111+O110</f>
        <v>-8948384.6</v>
      </c>
      <c r="R111" s="1" t="n">
        <f aca="false">'[1]TRW Spacepark'!R111+'[1]TRW Sunnyvale'!R111</f>
        <v>-83554</v>
      </c>
      <c r="S111" s="1" t="n">
        <f aca="false">'[1]TRW Spacepark'!S111+'[1]TRW Sunnyvale'!S111</f>
        <v>186390</v>
      </c>
      <c r="T111" s="1" t="n">
        <f aca="false">R111+S111</f>
        <v>102836</v>
      </c>
    </row>
    <row r="112" customFormat="false" ht="12.75" hidden="false" customHeight="false" outlineLevel="0" collapsed="false">
      <c r="A112" s="14" t="n">
        <v>38899</v>
      </c>
      <c r="B112" s="15"/>
      <c r="C112" s="16"/>
      <c r="D112" s="13"/>
      <c r="F112" s="28" t="n">
        <f aca="false">'[1]TRW Spacepark'!F112+'[1]TRW Sunnyvale'!F112</f>
        <v>1774619.42008077</v>
      </c>
      <c r="G112" s="29" t="n">
        <f aca="false">'[1]TRW Spacepark'!G112+'[1]TRW Sunnyvale'!G112</f>
        <v>-92690</v>
      </c>
      <c r="H112" s="29" t="n">
        <f aca="false">'[1]TRW Spacepark'!H112+'[1]TRW Sunnyvale'!H112</f>
        <v>11798.0816274432</v>
      </c>
      <c r="I112" s="30" t="n">
        <f aca="false">'[1]TRW Spacepark'!I112+'[1]TRW Sunnyvale'!I112</f>
        <v>1693727.50170821</v>
      </c>
      <c r="K112" s="18" t="n">
        <f aca="false">'[1]TRW Spacepark'!K112+'[1]TRW Sunnyvale'!K112</f>
        <v>168340</v>
      </c>
      <c r="L112" s="31" t="n">
        <v>93</v>
      </c>
      <c r="M112" s="1" t="n">
        <f aca="false">G112/(1+($D$5/12))^$L112</f>
        <v>-92690</v>
      </c>
      <c r="N112" s="1" t="n">
        <f aca="false">K112/(1+($D$5/12))^$L112</f>
        <v>168340</v>
      </c>
      <c r="O112" s="1" t="n">
        <f aca="false">M112-N112+O111</f>
        <v>-9209414.6</v>
      </c>
      <c r="R112" s="1" t="n">
        <f aca="false">'[1]TRW Spacepark'!R112+'[1]TRW Sunnyvale'!R112</f>
        <v>-75650</v>
      </c>
      <c r="S112" s="1" t="n">
        <f aca="false">'[1]TRW Spacepark'!S112+'[1]TRW Sunnyvale'!S112</f>
        <v>168340</v>
      </c>
      <c r="T112" s="1" t="n">
        <f aca="false">R112+S112</f>
        <v>92690</v>
      </c>
    </row>
    <row r="113" customFormat="false" ht="12.75" hidden="false" customHeight="false" outlineLevel="0" collapsed="false">
      <c r="A113" s="14" t="n">
        <v>38930</v>
      </c>
      <c r="B113" s="15"/>
      <c r="C113" s="16"/>
      <c r="D113" s="13"/>
      <c r="F113" s="28" t="n">
        <f aca="false">'[1]TRW Spacepark'!F113+'[1]TRW Sunnyvale'!F113</f>
        <v>1693727.50170821</v>
      </c>
      <c r="G113" s="29" t="n">
        <f aca="false">'[1]TRW Spacepark'!G113+'[1]TRW Sunnyvale'!G113</f>
        <v>-96557.4</v>
      </c>
      <c r="H113" s="29" t="n">
        <f aca="false">'[1]TRW Spacepark'!H113+'[1]TRW Sunnyvale'!H113</f>
        <v>11203.527929228</v>
      </c>
      <c r="I113" s="30" t="n">
        <f aca="false">'[1]TRW Spacepark'!I113+'[1]TRW Sunnyvale'!I113</f>
        <v>1608373.62963744</v>
      </c>
      <c r="K113" s="18" t="n">
        <f aca="false">'[1]TRW Spacepark'!K113+'[1]TRW Sunnyvale'!K113</f>
        <v>174876</v>
      </c>
      <c r="L113" s="31" t="n">
        <v>94</v>
      </c>
      <c r="M113" s="1" t="n">
        <f aca="false">G113/(1+($D$5/12))^$L113</f>
        <v>-96557.4</v>
      </c>
      <c r="N113" s="1" t="n">
        <f aca="false">K113/(1+($D$5/12))^$L113</f>
        <v>174876</v>
      </c>
      <c r="O113" s="1" t="n">
        <f aca="false">M113-N113+O112</f>
        <v>-9480848</v>
      </c>
      <c r="R113" s="1" t="n">
        <f aca="false">'[1]TRW Spacepark'!R113+'[1]TRW Sunnyvale'!R113</f>
        <v>-78318.6</v>
      </c>
      <c r="S113" s="1" t="n">
        <f aca="false">'[1]TRW Spacepark'!S113+'[1]TRW Sunnyvale'!S113</f>
        <v>174876</v>
      </c>
      <c r="T113" s="1" t="n">
        <f aca="false">R113+S113</f>
        <v>96557.4</v>
      </c>
    </row>
    <row r="114" customFormat="false" ht="12.75" hidden="false" customHeight="false" outlineLevel="0" collapsed="false">
      <c r="A114" s="14" t="n">
        <v>38961</v>
      </c>
      <c r="B114" s="15"/>
      <c r="C114" s="16"/>
      <c r="D114" s="13"/>
      <c r="F114" s="28" t="n">
        <f aca="false">'[1]TRW Spacepark'!F114+'[1]TRW Sunnyvale'!F114</f>
        <v>1608373.62963744</v>
      </c>
      <c r="G114" s="29" t="n">
        <f aca="false">'[1]TRW Spacepark'!G114+'[1]TRW Sunnyvale'!G114</f>
        <v>-95618.8</v>
      </c>
      <c r="H114" s="29" t="n">
        <f aca="false">'[1]TRW Spacepark'!H114+'[1]TRW Sunnyvale'!H114</f>
        <v>10611.3875821937</v>
      </c>
      <c r="I114" s="30" t="n">
        <f aca="false">'[1]TRW Spacepark'!I114+'[1]TRW Sunnyvale'!I114</f>
        <v>1523366.21721964</v>
      </c>
      <c r="K114" s="18" t="n">
        <f aca="false">'[1]TRW Spacepark'!K114+'[1]TRW Sunnyvale'!K114</f>
        <v>172862</v>
      </c>
      <c r="L114" s="31" t="n">
        <v>95</v>
      </c>
      <c r="M114" s="1" t="n">
        <f aca="false">G114/(1+($D$5/12))^$L114</f>
        <v>-95618.8</v>
      </c>
      <c r="N114" s="1" t="n">
        <f aca="false">K114/(1+($D$5/12))^$L114</f>
        <v>172862</v>
      </c>
      <c r="O114" s="1" t="n">
        <f aca="false">M114-N114+O113</f>
        <v>-9749328.8</v>
      </c>
      <c r="R114" s="1" t="n">
        <f aca="false">'[1]TRW Spacepark'!R114+'[1]TRW Sunnyvale'!R114</f>
        <v>-77243.2</v>
      </c>
      <c r="S114" s="1" t="n">
        <f aca="false">'[1]TRW Spacepark'!S114+'[1]TRW Sunnyvale'!S114</f>
        <v>172862</v>
      </c>
      <c r="T114" s="1" t="n">
        <f aca="false">R114+S114</f>
        <v>95618.8</v>
      </c>
    </row>
    <row r="115" customFormat="false" ht="12.75" hidden="false" customHeight="false" outlineLevel="0" collapsed="false">
      <c r="A115" s="14" t="n">
        <v>38991</v>
      </c>
      <c r="B115" s="15"/>
      <c r="C115" s="16"/>
      <c r="D115" s="13"/>
      <c r="F115" s="28" t="n">
        <f aca="false">'[1]TRW Spacepark'!F115+'[1]TRW Sunnyvale'!F115</f>
        <v>1523366.21721964</v>
      </c>
      <c r="G115" s="29" t="n">
        <f aca="false">'[1]TRW Spacepark'!G115+'[1]TRW Sunnyvale'!G115</f>
        <v>-90278.8</v>
      </c>
      <c r="H115" s="29" t="n">
        <f aca="false">'[1]TRW Spacepark'!H115+'[1]TRW Sunnyvale'!H115</f>
        <v>10052.551626576</v>
      </c>
      <c r="I115" s="30" t="n">
        <f aca="false">'[1]TRW Spacepark'!I115+'[1]TRW Sunnyvale'!I115</f>
        <v>1443139.96884621</v>
      </c>
      <c r="K115" s="18" t="n">
        <f aca="false">'[1]TRW Spacepark'!K115+'[1]TRW Sunnyvale'!K115</f>
        <v>163362</v>
      </c>
      <c r="L115" s="31" t="n">
        <v>96</v>
      </c>
      <c r="M115" s="1" t="n">
        <f aca="false">G115/(1+($D$5/12))^$L115</f>
        <v>-90278.8</v>
      </c>
      <c r="N115" s="1" t="n">
        <f aca="false">K115/(1+($D$5/12))^$L115</f>
        <v>163362</v>
      </c>
      <c r="O115" s="1" t="n">
        <f aca="false">M115-N115+O114</f>
        <v>-10002969.6</v>
      </c>
      <c r="R115" s="1" t="n">
        <f aca="false">'[1]TRW Spacepark'!R115+'[1]TRW Sunnyvale'!R115</f>
        <v>-73083.2</v>
      </c>
      <c r="S115" s="1" t="n">
        <f aca="false">'[1]TRW Spacepark'!S115+'[1]TRW Sunnyvale'!S115</f>
        <v>163362</v>
      </c>
      <c r="T115" s="1" t="n">
        <f aca="false">R115+S115</f>
        <v>90278.8</v>
      </c>
    </row>
    <row r="116" customFormat="false" ht="12.75" hidden="false" customHeight="false" outlineLevel="0" collapsed="false">
      <c r="A116" s="14" t="n">
        <v>39022</v>
      </c>
      <c r="B116" s="15"/>
      <c r="C116" s="16"/>
      <c r="D116" s="13"/>
      <c r="F116" s="28" t="n">
        <f aca="false">'[1]TRW Spacepark'!F116+'[1]TRW Sunnyvale'!F116</f>
        <v>1443139.96884621</v>
      </c>
      <c r="G116" s="29" t="n">
        <f aca="false">'[1]TRW Spacepark'!G116+'[1]TRW Sunnyvale'!G116</f>
        <v>-89340.2</v>
      </c>
      <c r="H116" s="29" t="n">
        <f aca="false">'[1]TRW Spacepark'!H116+'[1]TRW Sunnyvale'!H116</f>
        <v>9496.37956823078</v>
      </c>
      <c r="I116" s="30" t="n">
        <f aca="false">'[1]TRW Spacepark'!I116+'[1]TRW Sunnyvale'!I116</f>
        <v>1363296.14841444</v>
      </c>
      <c r="K116" s="18" t="n">
        <f aca="false">'[1]TRW Spacepark'!K116+'[1]TRW Sunnyvale'!K116</f>
        <v>161348</v>
      </c>
      <c r="L116" s="31" t="n">
        <v>97</v>
      </c>
      <c r="M116" s="1" t="n">
        <f aca="false">G116/(1+($D$5/12))^$L116</f>
        <v>-89340.2</v>
      </c>
      <c r="N116" s="1" t="n">
        <f aca="false">K116/(1+($D$5/12))^$L116</f>
        <v>161348</v>
      </c>
      <c r="O116" s="1" t="n">
        <f aca="false">M116-N116+O115</f>
        <v>-10253657.8</v>
      </c>
      <c r="R116" s="1" t="n">
        <f aca="false">'[1]TRW Spacepark'!R116+'[1]TRW Sunnyvale'!R116</f>
        <v>-72007.8</v>
      </c>
      <c r="S116" s="1" t="n">
        <f aca="false">'[1]TRW Spacepark'!S116+'[1]TRW Sunnyvale'!S116</f>
        <v>161348</v>
      </c>
      <c r="T116" s="1" t="n">
        <f aca="false">R116+S116</f>
        <v>89340.2</v>
      </c>
    </row>
    <row r="117" customFormat="false" ht="12.75" hidden="false" customHeight="false" outlineLevel="0" collapsed="false">
      <c r="A117" s="14" t="n">
        <v>39052</v>
      </c>
      <c r="B117" s="15"/>
      <c r="C117" s="16"/>
      <c r="D117" s="13"/>
      <c r="F117" s="28" t="n">
        <f aca="false">'[1]TRW Spacepark'!F117+'[1]TRW Sunnyvale'!F117</f>
        <v>1363296.14841444</v>
      </c>
      <c r="G117" s="29" t="n">
        <f aca="false">'[1]TRW Spacepark'!G117+'[1]TRW Sunnyvale'!G117</f>
        <v>-85731.6</v>
      </c>
      <c r="H117" s="29" t="n">
        <f aca="false">'[1]TRW Spacepark'!H117+'[1]TRW Sunnyvale'!H117</f>
        <v>8961.61910634592</v>
      </c>
      <c r="I117" s="30" t="n">
        <f aca="false">'[1]TRW Spacepark'!I117+'[1]TRW Sunnyvale'!I117</f>
        <v>1286526.16752079</v>
      </c>
      <c r="K117" s="18" t="n">
        <f aca="false">'[1]TRW Spacepark'!K117+'[1]TRW Sunnyvale'!K117</f>
        <v>154584</v>
      </c>
      <c r="L117" s="31" t="n">
        <v>98</v>
      </c>
      <c r="M117" s="1" t="n">
        <f aca="false">G117/(1+($D$5/12))^$L117</f>
        <v>-85731.6</v>
      </c>
      <c r="N117" s="1" t="n">
        <f aca="false">K117/(1+($D$5/12))^$L117</f>
        <v>154584</v>
      </c>
      <c r="O117" s="1" t="n">
        <f aca="false">M117-N117+O116</f>
        <v>-10493973.4</v>
      </c>
      <c r="R117" s="1" t="n">
        <f aca="false">'[1]TRW Spacepark'!R117+'[1]TRW Sunnyvale'!R117</f>
        <v>-68852.4</v>
      </c>
      <c r="S117" s="1" t="n">
        <f aca="false">'[1]TRW Spacepark'!S117+'[1]TRW Sunnyvale'!S117</f>
        <v>154584</v>
      </c>
      <c r="T117" s="1" t="n">
        <f aca="false">R117+S117</f>
        <v>85731.6</v>
      </c>
    </row>
    <row r="118" customFormat="false" ht="12.75" hidden="false" customHeight="false" outlineLevel="0" collapsed="false">
      <c r="A118" s="14" t="n">
        <v>39083</v>
      </c>
      <c r="B118" s="15"/>
      <c r="C118" s="16"/>
      <c r="D118" s="13"/>
      <c r="F118" s="28" t="n">
        <f aca="false">'[1]TRW Spacepark'!F118+'[1]TRW Sunnyvale'!F118</f>
        <v>1286526.16752079</v>
      </c>
      <c r="G118" s="29" t="n">
        <f aca="false">'[1]TRW Spacepark'!G118+'[1]TRW Sunnyvale'!G118</f>
        <v>-87333.6</v>
      </c>
      <c r="H118" s="29" t="n">
        <f aca="false">'[1]TRW Spacepark'!H118+'[1]TRW Sunnyvale'!H118</f>
        <v>8411.87009972985</v>
      </c>
      <c r="I118" s="30" t="n">
        <f aca="false">'[1]TRW Spacepark'!I118+'[1]TRW Sunnyvale'!I118</f>
        <v>1207604.43762052</v>
      </c>
      <c r="K118" s="18" t="n">
        <f aca="false">'[1]TRW Spacepark'!K118+'[1]TRW Sunnyvale'!K118</f>
        <v>157434</v>
      </c>
      <c r="L118" s="31" t="n">
        <v>99</v>
      </c>
      <c r="M118" s="1" t="n">
        <f aca="false">G118/(1+($D$5/12))^$L118</f>
        <v>-87333.6</v>
      </c>
      <c r="N118" s="1" t="n">
        <f aca="false">K118/(1+($D$5/12))^$L118</f>
        <v>157434</v>
      </c>
      <c r="O118" s="1" t="n">
        <f aca="false">M118-N118+O117</f>
        <v>-10738741</v>
      </c>
      <c r="R118" s="1" t="n">
        <f aca="false">'[1]TRW Spacepark'!R118+'[1]TRW Sunnyvale'!R118</f>
        <v>-70100.4</v>
      </c>
      <c r="S118" s="1" t="n">
        <f aca="false">'[1]TRW Spacepark'!S118+'[1]TRW Sunnyvale'!S118</f>
        <v>157434</v>
      </c>
      <c r="T118" s="1" t="n">
        <f aca="false">R118+S118</f>
        <v>87333.6</v>
      </c>
    </row>
    <row r="119" customFormat="false" ht="12.75" hidden="false" customHeight="false" outlineLevel="0" collapsed="false">
      <c r="A119" s="14" t="n">
        <v>39114</v>
      </c>
      <c r="B119" s="15"/>
      <c r="C119" s="16"/>
      <c r="D119" s="13"/>
      <c r="F119" s="28" t="n">
        <f aca="false">'[1]TRW Spacepark'!F119+'[1]TRW Sunnyvale'!F119</f>
        <v>1207604.43762052</v>
      </c>
      <c r="G119" s="29" t="n">
        <f aca="false">'[1]TRW Spacepark'!G119+'[1]TRW Sunnyvale'!G119</f>
        <v>-95748.2</v>
      </c>
      <c r="H119" s="29" t="n">
        <f aca="false">'[1]TRW Spacepark'!H119+'[1]TRW Sunnyvale'!H119</f>
        <v>7799.23966654841</v>
      </c>
      <c r="I119" s="30" t="n">
        <f aca="false">'[1]TRW Spacepark'!I119+'[1]TRW Sunnyvale'!I119</f>
        <v>1119655.47728707</v>
      </c>
      <c r="K119" s="18" t="n">
        <f aca="false">'[1]TRW Spacepark'!K119+'[1]TRW Sunnyvale'!K119</f>
        <v>172748</v>
      </c>
      <c r="L119" s="31" t="n">
        <v>100</v>
      </c>
      <c r="M119" s="1" t="n">
        <f aca="false">G119/(1+($D$5/12))^$L119</f>
        <v>-95748.2</v>
      </c>
      <c r="N119" s="1" t="n">
        <f aca="false">K119/(1+($D$5/12))^$L119</f>
        <v>172748</v>
      </c>
      <c r="O119" s="1" t="n">
        <f aca="false">M119-N119+O118</f>
        <v>-11007237.2</v>
      </c>
      <c r="R119" s="1" t="n">
        <f aca="false">'[1]TRW Spacepark'!R119+'[1]TRW Sunnyvale'!R119</f>
        <v>-76999.8</v>
      </c>
      <c r="S119" s="1" t="n">
        <f aca="false">'[1]TRW Spacepark'!S119+'[1]TRW Sunnyvale'!S119</f>
        <v>172748</v>
      </c>
      <c r="T119" s="1" t="n">
        <f aca="false">R119+S119</f>
        <v>95748.2</v>
      </c>
    </row>
    <row r="120" customFormat="false" ht="12.75" hidden="false" customHeight="false" outlineLevel="0" collapsed="false">
      <c r="A120" s="14" t="n">
        <v>39142</v>
      </c>
      <c r="B120" s="15"/>
      <c r="C120" s="16"/>
      <c r="D120" s="13"/>
      <c r="F120" s="28" t="n">
        <f aca="false">'[1]TRW Spacepark'!F120+'[1]TRW Sunnyvale'!F120</f>
        <v>1119655.47728707</v>
      </c>
      <c r="G120" s="29" t="n">
        <f aca="false">'[1]TRW Spacepark'!G120+'[1]TRW Sunnyvale'!G120</f>
        <v>-88676.8</v>
      </c>
      <c r="H120" s="29" t="n">
        <f aca="false">'[1]TRW Spacepark'!H120+'[1]TRW Sunnyvale'!H120</f>
        <v>7231.91499331884</v>
      </c>
      <c r="I120" s="30" t="n">
        <f aca="false">'[1]TRW Spacepark'!I120+'[1]TRW Sunnyvale'!I120</f>
        <v>1038210.59228038</v>
      </c>
      <c r="K120" s="18" t="n">
        <f aca="false">'[1]TRW Spacepark'!K120+'[1]TRW Sunnyvale'!K120</f>
        <v>160512</v>
      </c>
      <c r="L120" s="31" t="n">
        <v>101</v>
      </c>
      <c r="M120" s="1" t="n">
        <f aca="false">G120/(1+($D$5/12))^$L120</f>
        <v>-88676.8</v>
      </c>
      <c r="N120" s="1" t="n">
        <f aca="false">K120/(1+($D$5/12))^$L120</f>
        <v>160512</v>
      </c>
      <c r="O120" s="1" t="n">
        <f aca="false">M120-N120+O119</f>
        <v>-11256426</v>
      </c>
      <c r="R120" s="1" t="n">
        <f aca="false">'[1]TRW Spacepark'!R120+'[1]TRW Sunnyvale'!R120</f>
        <v>-71835.2</v>
      </c>
      <c r="S120" s="1" t="n">
        <f aca="false">'[1]TRW Spacepark'!S120+'[1]TRW Sunnyvale'!S120</f>
        <v>160512</v>
      </c>
      <c r="T120" s="1" t="n">
        <f aca="false">R120+S120</f>
        <v>88676.8</v>
      </c>
    </row>
    <row r="121" customFormat="false" ht="12.75" hidden="false" customHeight="false" outlineLevel="0" collapsed="false">
      <c r="A121" s="14" t="n">
        <v>39173</v>
      </c>
      <c r="B121" s="15"/>
      <c r="C121" s="16"/>
      <c r="D121" s="13"/>
      <c r="F121" s="28" t="n">
        <f aca="false">'[1]TRW Spacepark'!F121+'[1]TRW Sunnyvale'!F121</f>
        <v>1038210.59228038</v>
      </c>
      <c r="G121" s="29" t="n">
        <f aca="false">'[1]TRW Spacepark'!G121+'[1]TRW Sunnyvale'!G121</f>
        <v>-89744.8</v>
      </c>
      <c r="H121" s="29" t="n">
        <f aca="false">'[1]TRW Spacepark'!H121+'[1]TRW Sunnyvale'!H121</f>
        <v>6653.1191526599</v>
      </c>
      <c r="I121" s="30" t="n">
        <f aca="false">'[1]TRW Spacepark'!I121+'[1]TRW Sunnyvale'!I121</f>
        <v>955118.911433045</v>
      </c>
      <c r="K121" s="18" t="n">
        <f aca="false">'[1]TRW Spacepark'!K121+'[1]TRW Sunnyvale'!K121</f>
        <v>162412</v>
      </c>
      <c r="L121" s="31" t="n">
        <v>102</v>
      </c>
      <c r="M121" s="1" t="n">
        <f aca="false">G121/(1+($D$5/12))^$L121</f>
        <v>-89744.8</v>
      </c>
      <c r="N121" s="1" t="n">
        <f aca="false">K121/(1+($D$5/12))^$L121</f>
        <v>162412</v>
      </c>
      <c r="O121" s="1" t="n">
        <f aca="false">M121-N121+O120</f>
        <v>-11508582.8</v>
      </c>
      <c r="R121" s="1" t="n">
        <f aca="false">'[1]TRW Spacepark'!R121+'[1]TRW Sunnyvale'!R121</f>
        <v>-72667.2</v>
      </c>
      <c r="S121" s="1" t="n">
        <f aca="false">'[1]TRW Spacepark'!S121+'[1]TRW Sunnyvale'!S121</f>
        <v>162412</v>
      </c>
      <c r="T121" s="1" t="n">
        <f aca="false">R121+S121</f>
        <v>89744.8</v>
      </c>
    </row>
    <row r="122" customFormat="false" ht="12.75" hidden="false" customHeight="false" outlineLevel="0" collapsed="false">
      <c r="A122" s="14" t="n">
        <v>39203</v>
      </c>
      <c r="B122" s="15"/>
      <c r="C122" s="16"/>
      <c r="D122" s="13"/>
      <c r="F122" s="28" t="n">
        <f aca="false">'[1]TRW Spacepark'!F122+'[1]TRW Sunnyvale'!F122</f>
        <v>955118.911433045</v>
      </c>
      <c r="G122" s="29" t="n">
        <f aca="false">'[1]TRW Spacepark'!G122+'[1]TRW Sunnyvale'!G122</f>
        <v>-94955.4</v>
      </c>
      <c r="H122" s="29" t="n">
        <f aca="false">'[1]TRW Spacepark'!H122+'[1]TRW Sunnyvale'!H122</f>
        <v>6033.71294875611</v>
      </c>
      <c r="I122" s="30" t="n">
        <f aca="false">'[1]TRW Spacepark'!I122+'[1]TRW Sunnyvale'!I122</f>
        <v>866197.224381801</v>
      </c>
      <c r="K122" s="18" t="n">
        <f aca="false">'[1]TRW Spacepark'!K122+'[1]TRW Sunnyvale'!K122</f>
        <v>172026</v>
      </c>
      <c r="L122" s="31" t="n">
        <v>103</v>
      </c>
      <c r="M122" s="1" t="n">
        <f aca="false">G122/(1+($D$5/12))^$L122</f>
        <v>-94955.4</v>
      </c>
      <c r="N122" s="1" t="n">
        <f aca="false">K122/(1+($D$5/12))^$L122</f>
        <v>172026</v>
      </c>
      <c r="O122" s="1" t="n">
        <f aca="false">M122-N122+O121</f>
        <v>-11775564.2</v>
      </c>
      <c r="R122" s="1" t="n">
        <f aca="false">'[1]TRW Spacepark'!R122+'[1]TRW Sunnyvale'!R122</f>
        <v>-77070.6</v>
      </c>
      <c r="S122" s="1" t="n">
        <f aca="false">'[1]TRW Spacepark'!S122+'[1]TRW Sunnyvale'!S122</f>
        <v>172026</v>
      </c>
      <c r="T122" s="1" t="n">
        <f aca="false">R122+S122</f>
        <v>94955.4</v>
      </c>
    </row>
    <row r="123" customFormat="false" ht="12.75" hidden="false" customHeight="false" outlineLevel="0" collapsed="false">
      <c r="A123" s="14" t="n">
        <v>39234</v>
      </c>
      <c r="B123" s="15"/>
      <c r="C123" s="16"/>
      <c r="D123" s="13"/>
      <c r="F123" s="28" t="n">
        <f aca="false">'[1]TRW Spacepark'!F123+'[1]TRW Sunnyvale'!F123</f>
        <v>866197.224381801</v>
      </c>
      <c r="G123" s="29" t="n">
        <f aca="false">'[1]TRW Spacepark'!G123+'[1]TRW Sunnyvale'!G123</f>
        <v>-102836</v>
      </c>
      <c r="H123" s="29" t="n">
        <f aca="false">'[1]TRW Spacepark'!H123+'[1]TRW Sunnyvale'!H123</f>
        <v>5354.68250269916</v>
      </c>
      <c r="I123" s="30" t="n">
        <f aca="false">'[1]TRW Spacepark'!I123+'[1]TRW Sunnyvale'!I123</f>
        <v>768715.9068845</v>
      </c>
      <c r="K123" s="18" t="n">
        <f aca="false">'[1]TRW Spacepark'!K123+'[1]TRW Sunnyvale'!K123</f>
        <v>186390</v>
      </c>
      <c r="L123" s="31" t="n">
        <v>104</v>
      </c>
      <c r="M123" s="1" t="n">
        <f aca="false">G123/(1+($D$5/12))^$L123</f>
        <v>-102836</v>
      </c>
      <c r="N123" s="1" t="n">
        <f aca="false">K123/(1+($D$5/12))^$L123</f>
        <v>186390</v>
      </c>
      <c r="O123" s="1" t="n">
        <f aca="false">M123-N123+O122</f>
        <v>-12064790.2</v>
      </c>
      <c r="R123" s="1" t="n">
        <f aca="false">'[1]TRW Spacepark'!R123+'[1]TRW Sunnyvale'!R123</f>
        <v>-83554</v>
      </c>
      <c r="S123" s="1" t="n">
        <f aca="false">'[1]TRW Spacepark'!S123+'[1]TRW Sunnyvale'!S123</f>
        <v>186390</v>
      </c>
      <c r="T123" s="1" t="n">
        <f aca="false">R123+S123</f>
        <v>102836</v>
      </c>
    </row>
    <row r="124" customFormat="false" ht="12.75" hidden="false" customHeight="false" outlineLevel="0" collapsed="false">
      <c r="A124" s="14" t="n">
        <v>39264</v>
      </c>
      <c r="B124" s="15"/>
      <c r="C124" s="16"/>
      <c r="D124" s="13"/>
      <c r="F124" s="28" t="n">
        <f aca="false">'[1]TRW Spacepark'!F124+'[1]TRW Sunnyvale'!F124</f>
        <v>768715.9068845</v>
      </c>
      <c r="G124" s="29" t="n">
        <f aca="false">'[1]TRW Spacepark'!G124+'[1]TRW Sunnyvale'!G124</f>
        <v>-92690</v>
      </c>
      <c r="H124" s="29" t="n">
        <f aca="false">'[1]TRW Spacepark'!H124+'[1]TRW Sunnyvale'!H124</f>
        <v>4742.05917113133</v>
      </c>
      <c r="I124" s="30" t="n">
        <f aca="false">'[1]TRW Spacepark'!I124+'[1]TRW Sunnyvale'!I124</f>
        <v>680767.966055631</v>
      </c>
      <c r="K124" s="18" t="n">
        <f aca="false">'[1]TRW Spacepark'!K124+'[1]TRW Sunnyvale'!K124</f>
        <v>168340</v>
      </c>
      <c r="L124" s="31" t="n">
        <v>105</v>
      </c>
      <c r="M124" s="1" t="n">
        <f aca="false">G124/(1+($D$5/12))^$L124</f>
        <v>-92690</v>
      </c>
      <c r="N124" s="1" t="n">
        <f aca="false">K124/(1+($D$5/12))^$L124</f>
        <v>168340</v>
      </c>
      <c r="O124" s="1" t="n">
        <f aca="false">M124-N124+O123</f>
        <v>-12325820.2</v>
      </c>
      <c r="R124" s="1" t="n">
        <f aca="false">'[1]TRW Spacepark'!R124+'[1]TRW Sunnyvale'!R124</f>
        <v>-75650</v>
      </c>
      <c r="S124" s="1" t="n">
        <f aca="false">'[1]TRW Spacepark'!S124+'[1]TRW Sunnyvale'!S124</f>
        <v>168340</v>
      </c>
      <c r="T124" s="1" t="n">
        <f aca="false">R124+S124</f>
        <v>92690</v>
      </c>
    </row>
    <row r="125" customFormat="false" ht="12.75" hidden="false" customHeight="false" outlineLevel="0" collapsed="false">
      <c r="A125" s="14" t="n">
        <v>39295</v>
      </c>
      <c r="B125" s="15"/>
      <c r="C125" s="16"/>
      <c r="D125" s="13"/>
      <c r="F125" s="28" t="n">
        <f aca="false">'[1]TRW Spacepark'!F125+'[1]TRW Sunnyvale'!F125</f>
        <v>680767.966055631</v>
      </c>
      <c r="G125" s="29" t="n">
        <f aca="false">'[1]TRW Spacepark'!G125+'[1]TRW Sunnyvale'!G125</f>
        <v>-96557.4</v>
      </c>
      <c r="H125" s="29" t="n">
        <f aca="false">'[1]TRW Spacepark'!H125+'[1]TRW Sunnyvale'!H125</f>
        <v>4098.01021591508</v>
      </c>
      <c r="I125" s="30" t="n">
        <f aca="false">'[1]TRW Spacepark'!I125+'[1]TRW Sunnyvale'!I125</f>
        <v>588308.576271547</v>
      </c>
      <c r="K125" s="18" t="n">
        <f aca="false">'[1]TRW Spacepark'!K125+'[1]TRW Sunnyvale'!K125</f>
        <v>174876</v>
      </c>
      <c r="L125" s="31" t="n">
        <v>106</v>
      </c>
      <c r="M125" s="1" t="n">
        <f aca="false">G125/(1+($D$5/12))^$L125</f>
        <v>-96557.4</v>
      </c>
      <c r="N125" s="1" t="n">
        <f aca="false">K125/(1+($D$5/12))^$L125</f>
        <v>174876</v>
      </c>
      <c r="O125" s="1" t="n">
        <f aca="false">M125-N125+O124</f>
        <v>-12597253.6</v>
      </c>
      <c r="R125" s="1" t="n">
        <f aca="false">'[1]TRW Spacepark'!R125+'[1]TRW Sunnyvale'!R125</f>
        <v>-78318.6</v>
      </c>
      <c r="S125" s="1" t="n">
        <f aca="false">'[1]TRW Spacepark'!S125+'[1]TRW Sunnyvale'!S125</f>
        <v>174876</v>
      </c>
      <c r="T125" s="1" t="n">
        <f aca="false">R125+S125</f>
        <v>96557.4</v>
      </c>
    </row>
    <row r="126" customFormat="false" ht="12.75" hidden="false" customHeight="false" outlineLevel="0" collapsed="false">
      <c r="A126" s="14" t="n">
        <v>39326</v>
      </c>
      <c r="B126" s="15"/>
      <c r="C126" s="16"/>
      <c r="D126" s="13"/>
      <c r="F126" s="28" t="n">
        <f aca="false">'[1]TRW Spacepark'!F126+'[1]TRW Sunnyvale'!F126</f>
        <v>588308.576271547</v>
      </c>
      <c r="G126" s="29" t="n">
        <f aca="false">'[1]TRW Spacepark'!G126+'[1]TRW Sunnyvale'!G126</f>
        <v>-95618.8</v>
      </c>
      <c r="H126" s="29" t="n">
        <f aca="false">'[1]TRW Spacepark'!H126+'[1]TRW Sunnyvale'!H126</f>
        <v>3456.02742187557</v>
      </c>
      <c r="I126" s="30" t="n">
        <f aca="false">'[1]TRW Spacepark'!I126+'[1]TRW Sunnyvale'!I126</f>
        <v>496145.803693422</v>
      </c>
      <c r="K126" s="18" t="n">
        <f aca="false">'[1]TRW Spacepark'!K126+'[1]TRW Sunnyvale'!K126</f>
        <v>172862</v>
      </c>
      <c r="L126" s="31" t="n">
        <v>107</v>
      </c>
      <c r="M126" s="1" t="n">
        <f aca="false">G126/(1+($D$5/12))^$L126</f>
        <v>-95618.8</v>
      </c>
      <c r="N126" s="1" t="n">
        <f aca="false">K126/(1+($D$5/12))^$L126</f>
        <v>172862</v>
      </c>
      <c r="O126" s="1" t="n">
        <f aca="false">M126-N126+O125</f>
        <v>-12865734.4</v>
      </c>
      <c r="R126" s="1" t="n">
        <f aca="false">'[1]TRW Spacepark'!R126+'[1]TRW Sunnyvale'!R126</f>
        <v>-77243.2</v>
      </c>
      <c r="S126" s="1" t="n">
        <f aca="false">'[1]TRW Spacepark'!S126+'[1]TRW Sunnyvale'!S126</f>
        <v>172862</v>
      </c>
      <c r="T126" s="1" t="n">
        <f aca="false">R126+S126</f>
        <v>95618.8</v>
      </c>
    </row>
    <row r="127" customFormat="false" ht="12.75" hidden="false" customHeight="false" outlineLevel="0" collapsed="false">
      <c r="A127" s="14" t="n">
        <v>39356</v>
      </c>
      <c r="B127" s="15"/>
      <c r="C127" s="16"/>
      <c r="D127" s="13"/>
      <c r="F127" s="28" t="n">
        <f aca="false">'[1]TRW Spacepark'!F127+'[1]TRW Sunnyvale'!F127</f>
        <v>496145.803693422</v>
      </c>
      <c r="G127" s="29" t="n">
        <f aca="false">'[1]TRW Spacepark'!G127+'[1]TRW Sunnyvale'!G127</f>
        <v>-90278.8</v>
      </c>
      <c r="H127" s="29" t="n">
        <f aca="false">'[1]TRW Spacepark'!H127+'[1]TRW Sunnyvale'!H127</f>
        <v>2846.99939384544</v>
      </c>
      <c r="I127" s="30" t="n">
        <f aca="false">'[1]TRW Spacepark'!I127+'[1]TRW Sunnyvale'!I127</f>
        <v>408714.003087268</v>
      </c>
      <c r="K127" s="18" t="n">
        <f aca="false">'[1]TRW Spacepark'!K127+'[1]TRW Sunnyvale'!K127</f>
        <v>163362</v>
      </c>
      <c r="L127" s="31" t="n">
        <v>108</v>
      </c>
      <c r="M127" s="1" t="n">
        <f aca="false">G127/(1+($D$5/12))^$L127</f>
        <v>-90278.8</v>
      </c>
      <c r="N127" s="1" t="n">
        <f aca="false">K127/(1+($D$5/12))^$L127</f>
        <v>163362</v>
      </c>
      <c r="O127" s="1" t="n">
        <f aca="false">M127-N127+O126</f>
        <v>-13119375.2</v>
      </c>
      <c r="R127" s="1" t="n">
        <f aca="false">'[1]TRW Spacepark'!R127+'[1]TRW Sunnyvale'!R127</f>
        <v>-73083.2</v>
      </c>
      <c r="S127" s="1" t="n">
        <f aca="false">'[1]TRW Spacepark'!S127+'[1]TRW Sunnyvale'!S127</f>
        <v>163362</v>
      </c>
      <c r="T127" s="1" t="n">
        <f aca="false">R127+S127</f>
        <v>90278.8</v>
      </c>
    </row>
    <row r="128" customFormat="false" ht="12.75" hidden="false" customHeight="false" outlineLevel="0" collapsed="false">
      <c r="A128" s="14" t="n">
        <v>39387</v>
      </c>
      <c r="B128" s="15"/>
      <c r="C128" s="16"/>
      <c r="D128" s="13"/>
      <c r="F128" s="28" t="n">
        <f aca="false">'[1]TRW Spacepark'!F128+'[1]TRW Sunnyvale'!F128</f>
        <v>408714.003087268</v>
      </c>
      <c r="G128" s="29" t="n">
        <f aca="false">'[1]TRW Spacepark'!G128+'[1]TRW Sunnyvale'!G128</f>
        <v>-89340.2</v>
      </c>
      <c r="H128" s="29" t="n">
        <f aca="false">'[1]TRW Spacepark'!H128+'[1]TRW Sunnyvale'!H128</f>
        <v>2240.28318519429</v>
      </c>
      <c r="I128" s="30" t="n">
        <f aca="false">'[1]TRW Spacepark'!I128+'[1]TRW Sunnyvale'!I128</f>
        <v>321614.086272462</v>
      </c>
      <c r="K128" s="18" t="n">
        <f aca="false">'[1]TRW Spacepark'!K128+'[1]TRW Sunnyvale'!K128</f>
        <v>161348</v>
      </c>
      <c r="L128" s="31" t="n">
        <v>109</v>
      </c>
      <c r="M128" s="1" t="n">
        <f aca="false">G128/(1+($D$5/12))^$L128</f>
        <v>-89340.2</v>
      </c>
      <c r="N128" s="1" t="n">
        <f aca="false">K128/(1+($D$5/12))^$L128</f>
        <v>161348</v>
      </c>
      <c r="O128" s="1" t="n">
        <f aca="false">M128-N128+O127</f>
        <v>-13370063.4</v>
      </c>
      <c r="R128" s="1" t="n">
        <f aca="false">'[1]TRW Spacepark'!R128+'[1]TRW Sunnyvale'!R128</f>
        <v>-72007.8</v>
      </c>
      <c r="S128" s="1" t="n">
        <f aca="false">'[1]TRW Spacepark'!S128+'[1]TRW Sunnyvale'!S128</f>
        <v>161348</v>
      </c>
      <c r="T128" s="1" t="n">
        <f aca="false">R128+S128</f>
        <v>89340.2</v>
      </c>
    </row>
    <row r="129" customFormat="false" ht="12.75" hidden="false" customHeight="false" outlineLevel="0" collapsed="false">
      <c r="A129" s="14" t="n">
        <v>39417</v>
      </c>
      <c r="B129" s="15"/>
      <c r="C129" s="16"/>
      <c r="D129" s="13"/>
      <c r="F129" s="28" t="n">
        <f aca="false">'[1]TRW Spacepark'!F129+'[1]TRW Sunnyvale'!F129</f>
        <v>321614.086272462</v>
      </c>
      <c r="G129" s="29" t="n">
        <f aca="false">'[1]TRW Spacepark'!G129+'[1]TRW Sunnyvale'!G129</f>
        <v>-85731.6</v>
      </c>
      <c r="H129" s="29" t="n">
        <f aca="false">'[1]TRW Spacepark'!H129+'[1]TRW Sunnyvale'!H129</f>
        <v>1654.62402542022</v>
      </c>
      <c r="I129" s="30" t="n">
        <f aca="false">'[1]TRW Spacepark'!I129+'[1]TRW Sunnyvale'!I129</f>
        <v>237537.110297882</v>
      </c>
      <c r="K129" s="18" t="n">
        <f aca="false">'[1]TRW Spacepark'!K129+'[1]TRW Sunnyvale'!K129</f>
        <v>154584</v>
      </c>
      <c r="L129" s="31" t="n">
        <v>110</v>
      </c>
      <c r="M129" s="1" t="n">
        <f aca="false">G129/(1+($D$5/12))^$L129</f>
        <v>-85731.6</v>
      </c>
      <c r="N129" s="1" t="n">
        <f aca="false">K129/(1+($D$5/12))^$L129</f>
        <v>154584</v>
      </c>
      <c r="O129" s="1" t="n">
        <f aca="false">M129-N129+O128</f>
        <v>-13610379</v>
      </c>
      <c r="R129" s="1" t="n">
        <f aca="false">'[1]TRW Spacepark'!R129+'[1]TRW Sunnyvale'!R129</f>
        <v>-68852.4</v>
      </c>
      <c r="S129" s="1" t="n">
        <f aca="false">'[1]TRW Spacepark'!S129+'[1]TRW Sunnyvale'!S129</f>
        <v>154584</v>
      </c>
      <c r="T129" s="1" t="n">
        <f aca="false">R129+S129</f>
        <v>85731.6</v>
      </c>
    </row>
    <row r="130" customFormat="false" ht="12.75" hidden="false" customHeight="false" outlineLevel="0" collapsed="false">
      <c r="A130" s="14" t="n">
        <v>39448</v>
      </c>
      <c r="B130" s="15"/>
      <c r="C130" s="16"/>
      <c r="D130" s="13"/>
      <c r="F130" s="28" t="n">
        <f aca="false">'[1]TRW Spacepark'!F130+'[1]TRW Sunnyvale'!F130</f>
        <v>237537.110297882</v>
      </c>
      <c r="G130" s="29" t="n">
        <f aca="false">'[1]TRW Spacepark'!G130+'[1]TRW Sunnyvale'!G130</f>
        <v>-87333.6</v>
      </c>
      <c r="H130" s="29" t="n">
        <f aca="false">'[1]TRW Spacepark'!H130+'[1]TRW Sunnyvale'!H130</f>
        <v>1053.6192863181</v>
      </c>
      <c r="I130" s="30" t="n">
        <f aca="false">'[1]TRW Spacepark'!I130+'[1]TRW Sunnyvale'!I130</f>
        <v>151257.1295842</v>
      </c>
      <c r="K130" s="18" t="n">
        <f aca="false">'[1]TRW Spacepark'!K130+'[1]TRW Sunnyvale'!K130</f>
        <v>157434</v>
      </c>
      <c r="L130" s="31" t="n">
        <v>111</v>
      </c>
      <c r="M130" s="1" t="n">
        <f aca="false">G130/(1+($D$5/12))^$L130</f>
        <v>-87333.6</v>
      </c>
      <c r="N130" s="1" t="n">
        <f aca="false">K130/(1+($D$5/12))^$L130</f>
        <v>157434</v>
      </c>
      <c r="O130" s="1" t="n">
        <f aca="false">M130-N130+O129</f>
        <v>-13855146.6</v>
      </c>
      <c r="R130" s="1" t="n">
        <f aca="false">'[1]TRW Spacepark'!R130+'[1]TRW Sunnyvale'!R130</f>
        <v>-70100.4</v>
      </c>
      <c r="S130" s="1" t="n">
        <f aca="false">'[1]TRW Spacepark'!S130+'[1]TRW Sunnyvale'!S130</f>
        <v>157434</v>
      </c>
      <c r="T130" s="1" t="n">
        <f aca="false">R130+S130</f>
        <v>87333.6</v>
      </c>
    </row>
    <row r="131" customFormat="false" ht="12.75" hidden="false" customHeight="false" outlineLevel="0" collapsed="false">
      <c r="A131" s="14" t="n">
        <v>39479</v>
      </c>
      <c r="B131" s="15"/>
      <c r="C131" s="16"/>
      <c r="D131" s="13"/>
      <c r="F131" s="28" t="n">
        <f aca="false">'[1]TRW Spacepark'!F131+'[1]TRW Sunnyvale'!F131</f>
        <v>151257.1295842</v>
      </c>
      <c r="G131" s="29" t="n">
        <f aca="false">'[1]TRW Spacepark'!G131+'[1]TRW Sunnyvale'!G131</f>
        <v>-95748.2</v>
      </c>
      <c r="H131" s="29" t="n">
        <f aca="false">'[1]TRW Spacepark'!H131+'[1]TRW Sunnyvale'!H131</f>
        <v>389.373581594725</v>
      </c>
      <c r="I131" s="30" t="n">
        <f aca="false">'[1]TRW Spacepark'!I131+'[1]TRW Sunnyvale'!I131</f>
        <v>55898.3031657949</v>
      </c>
      <c r="K131" s="18" t="n">
        <f aca="false">'[1]TRW Spacepark'!K131+'[1]TRW Sunnyvale'!K131</f>
        <v>172748</v>
      </c>
      <c r="L131" s="31" t="n">
        <v>112</v>
      </c>
      <c r="M131" s="1" t="n">
        <f aca="false">G131/(1+($D$5/12))^$L131</f>
        <v>-95748.2</v>
      </c>
      <c r="N131" s="1" t="n">
        <f aca="false">K131/(1+($D$5/12))^$L131</f>
        <v>172748</v>
      </c>
      <c r="O131" s="1" t="n">
        <f aca="false">M131-N131+O130</f>
        <v>-14123642.8</v>
      </c>
      <c r="R131" s="1" t="n">
        <f aca="false">'[1]TRW Spacepark'!R131+'[1]TRW Sunnyvale'!R131</f>
        <v>-76999.8</v>
      </c>
      <c r="S131" s="1" t="n">
        <f aca="false">'[1]TRW Spacepark'!S131+'[1]TRW Sunnyvale'!S131</f>
        <v>172748</v>
      </c>
      <c r="T131" s="1" t="n">
        <f aca="false">R131+S131</f>
        <v>95748.2</v>
      </c>
    </row>
    <row r="132" customFormat="false" ht="12.75" hidden="false" customHeight="false" outlineLevel="0" collapsed="false">
      <c r="A132" s="14" t="n">
        <v>39508</v>
      </c>
      <c r="B132" s="15"/>
      <c r="C132" s="16"/>
      <c r="D132" s="13"/>
      <c r="F132" s="32" t="n">
        <f aca="false">'[1]TRW Spacepark'!F132+'[1]TRW Sunnyvale'!F132</f>
        <v>55898.3031657949</v>
      </c>
      <c r="G132" s="33" t="n">
        <f aca="false">'[1]TRW Spacepark'!G132+'[1]TRW Sunnyvale'!G132</f>
        <v>-88676.8</v>
      </c>
      <c r="H132" s="33" t="n">
        <f aca="false">'[1]TRW Spacepark'!H132+'[1]TRW Sunnyvale'!H132</f>
        <v>-229.928424259484</v>
      </c>
      <c r="I132" s="34" t="n">
        <f aca="false">'[1]TRW Spacepark'!I132+'[1]TRW Sunnyvale'!I132</f>
        <v>-33008.4252584646</v>
      </c>
      <c r="K132" s="18" t="n">
        <f aca="false">'[1]TRW Spacepark'!K132+'[1]TRW Sunnyvale'!K132</f>
        <v>160512</v>
      </c>
      <c r="L132" s="31" t="n">
        <v>113</v>
      </c>
      <c r="M132" s="1" t="n">
        <f aca="false">G132/(1+($D$5/12))^$L132</f>
        <v>-88676.8</v>
      </c>
      <c r="N132" s="1" t="n">
        <f aca="false">K132/(1+($D$5/12))^$L132</f>
        <v>160512</v>
      </c>
      <c r="O132" s="1" t="n">
        <f aca="false">M132-N132+O131</f>
        <v>-14372831.6</v>
      </c>
      <c r="R132" s="1" t="n">
        <f aca="false">'[1]TRW Spacepark'!R132+'[1]TRW Sunnyvale'!R132</f>
        <v>-71835.2</v>
      </c>
      <c r="S132" s="1" t="n">
        <f aca="false">'[1]TRW Spacepark'!S132+'[1]TRW Sunnyvale'!S132</f>
        <v>160512</v>
      </c>
      <c r="T132" s="1" t="n">
        <f aca="false">R132+S132</f>
        <v>88676.8</v>
      </c>
    </row>
    <row r="133" customFormat="false" ht="12.75" hidden="false" customHeight="false" outlineLevel="0" collapsed="false">
      <c r="K133" s="16"/>
      <c r="L133" s="16"/>
    </row>
    <row r="134" customFormat="false" ht="12.75" hidden="false" customHeight="false" outlineLevel="0" collapsed="false">
      <c r="G134" s="16"/>
      <c r="K134" s="16"/>
      <c r="L134" s="16"/>
    </row>
    <row r="135" customFormat="false" ht="12.75" hidden="false" customHeight="false" outlineLevel="0" collapsed="false">
      <c r="K135" s="16"/>
      <c r="L135" s="16"/>
    </row>
    <row r="136" customFormat="false" ht="12.75" hidden="false" customHeight="false" outlineLevel="0" collapsed="false">
      <c r="K136" s="16"/>
      <c r="L136" s="16"/>
    </row>
    <row r="137" customFormat="false" ht="12.75" hidden="false" customHeight="false" outlineLevel="0" collapsed="false">
      <c r="K137" s="16"/>
      <c r="L137" s="16"/>
    </row>
    <row r="138" customFormat="false" ht="12.75" hidden="false" customHeight="false" outlineLevel="0" collapsed="false">
      <c r="K138" s="16"/>
      <c r="L138" s="16"/>
    </row>
    <row r="139" customFormat="false" ht="12.75" hidden="false" customHeight="false" outlineLevel="0" collapsed="false">
      <c r="K139" s="16"/>
      <c r="L139" s="16"/>
    </row>
    <row r="140" customFormat="false" ht="12.75" hidden="false" customHeight="false" outlineLevel="0" collapsed="false">
      <c r="K140" s="16"/>
      <c r="L140" s="16"/>
    </row>
    <row r="141" customFormat="false" ht="12.75" hidden="false" customHeight="false" outlineLevel="0" collapsed="false">
      <c r="K141" s="16"/>
      <c r="L141" s="16"/>
    </row>
  </sheetData>
  <mergeCells count="1">
    <mergeCell ref="A1:T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W3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:IV1638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1.7"/>
    <col collapsed="false" customWidth="true" hidden="false" outlineLevel="0" max="3" min="2" style="0" width="10.13"/>
    <col collapsed="false" customWidth="true" hidden="false" outlineLevel="0" max="4" min="4" style="0" width="17.85"/>
    <col collapsed="false" customWidth="true" hidden="false" outlineLevel="0" max="6" min="5" style="0" width="1.7"/>
    <col collapsed="false" customWidth="true" hidden="false" outlineLevel="0" max="8" min="7" style="0" width="18.85"/>
    <col collapsed="false" customWidth="true" hidden="false" outlineLevel="0" max="9" min="9" style="0" width="12.14"/>
    <col collapsed="false" customWidth="true" hidden="false" outlineLevel="0" max="11" min="10" style="0" width="1.7"/>
    <col collapsed="false" customWidth="true" hidden="false" outlineLevel="0" max="12" min="12" style="0" width="16.56"/>
    <col collapsed="false" customWidth="true" hidden="false" outlineLevel="0" max="13" min="13" style="0" width="20.7"/>
    <col collapsed="false" customWidth="true" hidden="false" outlineLevel="0" max="14" min="14" style="0" width="11.28"/>
    <col collapsed="false" customWidth="true" hidden="false" outlineLevel="0" max="15" min="15" style="0" width="14.28"/>
    <col collapsed="false" customWidth="true" hidden="false" outlineLevel="0" max="16" min="16" style="0" width="19.28"/>
  </cols>
  <sheetData>
    <row r="1" customFormat="false" ht="15.75" hidden="false" customHeight="false" outlineLevel="0" collapsed="false">
      <c r="A1" s="35" t="s">
        <v>38</v>
      </c>
      <c r="C1" s="35"/>
    </row>
    <row r="2" customFormat="false" ht="15.75" hidden="false" customHeight="false" outlineLevel="0" collapsed="false">
      <c r="A2" s="35"/>
      <c r="B2" s="35"/>
      <c r="C2" s="35"/>
    </row>
    <row r="4" customFormat="false" ht="6.75" hidden="false" customHeight="true" outlineLevel="0" collapsed="false">
      <c r="F4" s="36"/>
      <c r="G4" s="37"/>
      <c r="H4" s="37"/>
      <c r="I4" s="37"/>
      <c r="J4" s="38"/>
    </row>
    <row r="5" customFormat="false" ht="12.75" hidden="false" customHeight="false" outlineLevel="0" collapsed="false">
      <c r="D5" s="39" t="s">
        <v>39</v>
      </c>
      <c r="E5" s="39"/>
      <c r="F5" s="40"/>
      <c r="G5" s="41" t="s">
        <v>40</v>
      </c>
      <c r="H5" s="41" t="s">
        <v>41</v>
      </c>
      <c r="I5" s="41" t="s">
        <v>42</v>
      </c>
      <c r="J5" s="42"/>
      <c r="K5" s="39"/>
      <c r="L5" s="39" t="s">
        <v>43</v>
      </c>
      <c r="M5" s="39" t="s">
        <v>44</v>
      </c>
      <c r="N5" s="39" t="s">
        <v>45</v>
      </c>
      <c r="O5" s="39" t="s">
        <v>46</v>
      </c>
      <c r="P5" s="39" t="s">
        <v>47</v>
      </c>
    </row>
    <row r="6" customFormat="false" ht="12.75" hidden="false" customHeight="false" outlineLevel="0" collapsed="false">
      <c r="B6" s="43" t="s">
        <v>48</v>
      </c>
      <c r="C6" s="43" t="s">
        <v>49</v>
      </c>
      <c r="F6" s="44"/>
      <c r="G6" s="45"/>
      <c r="H6" s="45"/>
      <c r="I6" s="45"/>
      <c r="J6" s="46"/>
    </row>
    <row r="7" customFormat="false" ht="12.75" hidden="false" customHeight="false" outlineLevel="0" collapsed="false">
      <c r="A7" s="0" t="s">
        <v>50</v>
      </c>
      <c r="B7" s="47" t="n">
        <v>36517</v>
      </c>
      <c r="C7" s="47" t="n">
        <v>36616</v>
      </c>
      <c r="D7" s="48" t="n">
        <v>8313945</v>
      </c>
      <c r="E7" s="48"/>
      <c r="F7" s="49"/>
      <c r="G7" s="50" t="n">
        <f aca="false">(($D$7*0.039781)+372285)</f>
        <v>703022.046045</v>
      </c>
      <c r="H7" s="51" t="n">
        <f aca="false">(((D7*0.97)*O7*97)/360)+(((D7*0.03)*P7*97)/360)</f>
        <v>164986.77438125</v>
      </c>
      <c r="I7" s="51" t="n">
        <f aca="false">G7+H7</f>
        <v>868008.82042625</v>
      </c>
      <c r="J7" s="52"/>
      <c r="K7" s="48"/>
      <c r="L7" s="53" t="n">
        <v>0.0618</v>
      </c>
      <c r="M7" s="54" t="n">
        <v>0.00875</v>
      </c>
      <c r="N7" s="55" t="n">
        <v>0.0025</v>
      </c>
      <c r="O7" s="56" t="n">
        <f aca="false">L7+M7+N7</f>
        <v>0.07305</v>
      </c>
      <c r="P7" s="56" t="n">
        <f aca="false">O7+2%</f>
        <v>0.09305</v>
      </c>
      <c r="R7" s="57"/>
    </row>
    <row r="8" customFormat="false" ht="12.75" hidden="false" customHeight="false" outlineLevel="0" collapsed="false">
      <c r="B8" s="47" t="n">
        <v>36617</v>
      </c>
      <c r="C8" s="47" t="n">
        <v>36707</v>
      </c>
      <c r="D8" s="48" t="n">
        <f aca="false">D7-G7</f>
        <v>7610922.953955</v>
      </c>
      <c r="E8" s="48"/>
      <c r="F8" s="49"/>
      <c r="G8" s="50" t="n">
        <f aca="false">($D$32*0.036667)</f>
        <v>290631.332079</v>
      </c>
      <c r="H8" s="51" t="n">
        <f aca="false">(((D8*0.97)*O8*(C8-B8)/360)+(((D8*0.03)*P8*(C8-B8)/360)))</f>
        <v>142229.122702034</v>
      </c>
      <c r="I8" s="51" t="n">
        <f aca="false">G8+H8</f>
        <v>432860.454781034</v>
      </c>
      <c r="J8" s="52"/>
      <c r="K8" s="48"/>
      <c r="L8" s="53" t="n">
        <v>0.0629</v>
      </c>
      <c r="M8" s="54" t="n">
        <v>0.00875</v>
      </c>
      <c r="N8" s="55" t="n">
        <v>0.0025</v>
      </c>
      <c r="O8" s="56" t="n">
        <f aca="false">L8+M8+N8</f>
        <v>0.07415</v>
      </c>
      <c r="P8" s="56" t="n">
        <f aca="false">O8+2%</f>
        <v>0.09415</v>
      </c>
    </row>
    <row r="9" customFormat="false" ht="12.75" hidden="false" customHeight="false" outlineLevel="0" collapsed="false">
      <c r="B9" s="47" t="n">
        <v>36708</v>
      </c>
      <c r="C9" s="47" t="n">
        <v>36799</v>
      </c>
      <c r="D9" s="48" t="n">
        <f aca="false">D8-G8</f>
        <v>7320291.621876</v>
      </c>
      <c r="E9" s="48"/>
      <c r="F9" s="49"/>
      <c r="G9" s="50" t="n">
        <f aca="false">($D$32*0.03)</f>
        <v>237787.11</v>
      </c>
      <c r="H9" s="58" t="n">
        <f aca="false">(((D9*0.97)*O9*(C9-B9)/360)+(((D9*0.03)*P9*(C9-B9)/360)))</f>
        <v>163538.974978521</v>
      </c>
      <c r="I9" s="58" t="n">
        <f aca="false">G9+H9</f>
        <v>401326.084978521</v>
      </c>
      <c r="J9" s="59"/>
      <c r="K9" s="60"/>
      <c r="L9" s="61" t="n">
        <v>0.06778</v>
      </c>
      <c r="M9" s="62" t="n">
        <v>0.0175</v>
      </c>
      <c r="N9" s="63" t="n">
        <v>0.0025</v>
      </c>
      <c r="O9" s="64" t="n">
        <f aca="false">L9+M9+N9</f>
        <v>0.08778</v>
      </c>
      <c r="P9" s="64" t="n">
        <f aca="false">O9+2%</f>
        <v>0.10778</v>
      </c>
    </row>
    <row r="10" customFormat="false" ht="12.75" hidden="false" customHeight="false" outlineLevel="0" collapsed="false">
      <c r="B10" s="47" t="n">
        <v>36800</v>
      </c>
      <c r="C10" s="47" t="n">
        <v>36891</v>
      </c>
      <c r="D10" s="48" t="n">
        <f aca="false">D9-G9</f>
        <v>7082504.511876</v>
      </c>
      <c r="E10" s="48"/>
      <c r="F10" s="49"/>
      <c r="G10" s="50" t="n">
        <f aca="false">($D$32*0.03)</f>
        <v>237787.11</v>
      </c>
      <c r="H10" s="58" t="n">
        <f aca="false">(((D10*0.97)*O10*(C10-B10)/360)+(((D10*0.03)*P10*(C10-B10)/360)))</f>
        <v>158799.587968082</v>
      </c>
      <c r="I10" s="58" t="n">
        <f aca="false">G10+H10</f>
        <v>396586.697968082</v>
      </c>
      <c r="J10" s="59"/>
      <c r="K10" s="60"/>
      <c r="L10" s="61" t="n">
        <v>0.0681</v>
      </c>
      <c r="M10" s="62" t="n">
        <v>0.0175</v>
      </c>
      <c r="N10" s="63" t="n">
        <v>0.0025</v>
      </c>
      <c r="O10" s="64" t="n">
        <f aca="false">L10+M10+N10</f>
        <v>0.0881</v>
      </c>
      <c r="P10" s="64" t="n">
        <f aca="false">O10+2%</f>
        <v>0.1081</v>
      </c>
    </row>
    <row r="11" customFormat="false" ht="12.75" hidden="false" customHeight="false" outlineLevel="0" collapsed="false">
      <c r="B11" s="47" t="n">
        <v>36892</v>
      </c>
      <c r="C11" s="47" t="n">
        <v>36981</v>
      </c>
      <c r="D11" s="48" t="n">
        <f aca="false">D10-G10</f>
        <v>6844717.401876</v>
      </c>
      <c r="E11" s="48"/>
      <c r="F11" s="49"/>
      <c r="G11" s="50" t="n">
        <f aca="false">($D$32*0.03)</f>
        <v>237787.11</v>
      </c>
      <c r="H11" s="58" t="n">
        <f aca="false">(((D11*0.97)*O11*(C11-B11)/360)+(((D11*0.03)*P11*(C11-B11)/360)))</f>
        <v>122026.338456133</v>
      </c>
      <c r="I11" s="58" t="n">
        <f aca="false">G11+H11</f>
        <v>359813.448456133</v>
      </c>
      <c r="J11" s="59"/>
      <c r="K11" s="60"/>
      <c r="L11" s="61" t="n">
        <v>0.0640125</v>
      </c>
      <c r="M11" s="62" t="n">
        <v>0.0075</v>
      </c>
      <c r="N11" s="63" t="n">
        <v>0</v>
      </c>
      <c r="O11" s="64" t="n">
        <f aca="false">L11+M11+N11</f>
        <v>0.0715125</v>
      </c>
      <c r="P11" s="64" t="n">
        <f aca="false">O11+2%</f>
        <v>0.0915125</v>
      </c>
    </row>
    <row r="12" customFormat="false" ht="12.75" hidden="false" customHeight="false" outlineLevel="0" collapsed="false">
      <c r="A12" s="0" t="s">
        <v>51</v>
      </c>
      <c r="B12" s="47" t="n">
        <v>36982</v>
      </c>
      <c r="C12" s="47" t="n">
        <v>37072</v>
      </c>
      <c r="D12" s="48" t="n">
        <f aca="false">D11-G11</f>
        <v>6606930.291876</v>
      </c>
      <c r="E12" s="48"/>
      <c r="F12" s="49"/>
      <c r="G12" s="50" t="n">
        <f aca="false">($D$32*0.03)</f>
        <v>237787.11</v>
      </c>
      <c r="H12" s="58" t="n">
        <f aca="false">(((D12*0.97)*O12*(C12-B12)/360)+(((D12*0.03)*P12*(C12-B12)/360)))</f>
        <v>93983.5834019361</v>
      </c>
      <c r="I12" s="58" t="n">
        <f aca="false">G12+H12</f>
        <v>331770.693401936</v>
      </c>
      <c r="J12" s="59"/>
      <c r="K12" s="60"/>
      <c r="L12" s="61" t="n">
        <v>0.0488</v>
      </c>
      <c r="M12" s="62" t="n">
        <v>0.0075</v>
      </c>
      <c r="N12" s="63" t="n">
        <v>0</v>
      </c>
      <c r="O12" s="64" t="n">
        <f aca="false">L12+M12+N12</f>
        <v>0.0563</v>
      </c>
      <c r="P12" s="64" t="n">
        <f aca="false">O12+2%</f>
        <v>0.0763</v>
      </c>
    </row>
    <row r="13" customFormat="false" ht="12.75" hidden="false" customHeight="false" outlineLevel="0" collapsed="false">
      <c r="A13" s="0" t="s">
        <v>52</v>
      </c>
      <c r="B13" s="47" t="n">
        <v>37073</v>
      </c>
      <c r="C13" s="47" t="n">
        <v>37164</v>
      </c>
      <c r="D13" s="48" t="n">
        <f aca="false">D12-G12</f>
        <v>6369143.181876</v>
      </c>
      <c r="E13" s="48"/>
      <c r="F13" s="49"/>
      <c r="G13" s="50" t="n">
        <f aca="false">($D$32*0.03)</f>
        <v>237787.11</v>
      </c>
      <c r="H13" s="58" t="n">
        <f aca="false">(((D13*0.97)*O13*(C13-B13)/360)+(((D13*0.03)*P13*(C13-B13)/360)))</f>
        <v>13040.8206648911</v>
      </c>
      <c r="I13" s="58" t="n">
        <f aca="false">G13+H13</f>
        <v>250827.930664891</v>
      </c>
      <c r="J13" s="59"/>
      <c r="K13" s="60"/>
      <c r="L13" s="61"/>
      <c r="M13" s="62" t="n">
        <v>0.0075</v>
      </c>
      <c r="N13" s="63" t="n">
        <v>0</v>
      </c>
      <c r="O13" s="64" t="n">
        <f aca="false">L13+M13+N13</f>
        <v>0.0075</v>
      </c>
      <c r="P13" s="64" t="n">
        <f aca="false">O13+2%</f>
        <v>0.0275</v>
      </c>
    </row>
    <row r="14" customFormat="false" ht="12.75" hidden="false" customHeight="false" outlineLevel="0" collapsed="false">
      <c r="B14" s="47" t="n">
        <v>37165</v>
      </c>
      <c r="C14" s="47" t="n">
        <v>37256</v>
      </c>
      <c r="D14" s="48" t="n">
        <f aca="false">D13-G13</f>
        <v>6131356.071876</v>
      </c>
      <c r="E14" s="48"/>
      <c r="F14" s="49"/>
      <c r="G14" s="50" t="n">
        <f aca="false">($D$32*0.03)</f>
        <v>237787.11</v>
      </c>
      <c r="H14" s="58" t="n">
        <f aca="false">(((D14*0.97)*O14*(C14-B14)/360)+(((D14*0.03)*P14*(C14-B14)/360)))</f>
        <v>12553.9515571661</v>
      </c>
      <c r="I14" s="58" t="n">
        <f aca="false">G14+H14</f>
        <v>250341.061557166</v>
      </c>
      <c r="J14" s="59"/>
      <c r="K14" s="60"/>
      <c r="L14" s="61"/>
      <c r="M14" s="62" t="n">
        <v>0.0075</v>
      </c>
      <c r="N14" s="63" t="n">
        <v>0</v>
      </c>
      <c r="O14" s="64" t="n">
        <f aca="false">L14+M14+N14</f>
        <v>0.0075</v>
      </c>
      <c r="P14" s="64" t="n">
        <f aca="false">O14+2%</f>
        <v>0.0275</v>
      </c>
    </row>
    <row r="15" customFormat="false" ht="12.75" hidden="false" customHeight="false" outlineLevel="0" collapsed="false">
      <c r="B15" s="47" t="n">
        <v>37257</v>
      </c>
      <c r="C15" s="47" t="n">
        <v>37346</v>
      </c>
      <c r="D15" s="48" t="n">
        <f aca="false">D14-G14</f>
        <v>5893568.961876</v>
      </c>
      <c r="E15" s="48"/>
      <c r="F15" s="49"/>
      <c r="G15" s="50" t="n">
        <f aca="false">($D$32*0.03)</f>
        <v>237787.11</v>
      </c>
      <c r="H15" s="58" t="n">
        <f aca="false">(((D15*0.97)*O15*(C15-B15)/360)+(((D15*0.03)*P15*(C15-B15)/360)))</f>
        <v>11801.8718461567</v>
      </c>
      <c r="I15" s="58" t="n">
        <f aca="false">G15+H15</f>
        <v>249588.981846157</v>
      </c>
      <c r="J15" s="59"/>
      <c r="K15" s="60"/>
      <c r="L15" s="61"/>
      <c r="M15" s="62" t="n">
        <v>0.0075</v>
      </c>
      <c r="N15" s="63" t="n">
        <v>0</v>
      </c>
      <c r="O15" s="64" t="n">
        <f aca="false">L15+M15+N15</f>
        <v>0.0075</v>
      </c>
      <c r="P15" s="64" t="n">
        <f aca="false">O15+2%</f>
        <v>0.0275</v>
      </c>
    </row>
    <row r="16" customFormat="false" ht="12.75" hidden="false" customHeight="false" outlineLevel="0" collapsed="false">
      <c r="B16" s="47" t="n">
        <v>37347</v>
      </c>
      <c r="C16" s="47" t="n">
        <v>37437</v>
      </c>
      <c r="D16" s="48" t="n">
        <f aca="false">D15-G15</f>
        <v>5655781.851876</v>
      </c>
      <c r="E16" s="48"/>
      <c r="F16" s="49"/>
      <c r="G16" s="50" t="n">
        <f aca="false">($D$32*0.03)</f>
        <v>237787.11</v>
      </c>
      <c r="H16" s="58" t="n">
        <f aca="false">(((D16*0.97)*O16*(C16-B16)/360)+(((D16*0.03)*P16*(C16-B16)/360)))</f>
        <v>11452.9582500489</v>
      </c>
      <c r="I16" s="58" t="n">
        <f aca="false">G16+H16</f>
        <v>249240.068250049</v>
      </c>
      <c r="J16" s="59"/>
      <c r="K16" s="60"/>
      <c r="L16" s="61"/>
      <c r="M16" s="62" t="n">
        <v>0.0075</v>
      </c>
      <c r="N16" s="63" t="n">
        <v>0</v>
      </c>
      <c r="O16" s="64" t="n">
        <f aca="false">L16+M16+N16</f>
        <v>0.0075</v>
      </c>
      <c r="P16" s="64" t="n">
        <f aca="false">O16+2%</f>
        <v>0.0275</v>
      </c>
    </row>
    <row r="17" customFormat="false" ht="12.75" hidden="false" customHeight="false" outlineLevel="0" collapsed="false">
      <c r="B17" s="47" t="n">
        <v>37438</v>
      </c>
      <c r="C17" s="47" t="n">
        <v>37529</v>
      </c>
      <c r="D17" s="48" t="n">
        <f aca="false">D16-G16</f>
        <v>5417994.741876</v>
      </c>
      <c r="E17" s="48"/>
      <c r="F17" s="49"/>
      <c r="G17" s="50" t="n">
        <f aca="false">($D$32*0.03)</f>
        <v>237787.11</v>
      </c>
      <c r="H17" s="58" t="n">
        <f aca="false">(((D17*0.97)*O17*(C17-B17)/360)+(((D17*0.03)*P17*(C17-B17)/360)))</f>
        <v>11093.3442339911</v>
      </c>
      <c r="I17" s="58" t="n">
        <f aca="false">G17+H17</f>
        <v>248880.454233991</v>
      </c>
      <c r="J17" s="59"/>
      <c r="K17" s="60"/>
      <c r="L17" s="61"/>
      <c r="M17" s="62" t="n">
        <v>0.0075</v>
      </c>
      <c r="N17" s="63" t="n">
        <v>0</v>
      </c>
      <c r="O17" s="64" t="n">
        <f aca="false">L17+M17+N17</f>
        <v>0.0075</v>
      </c>
      <c r="P17" s="64" t="n">
        <f aca="false">O17+2%</f>
        <v>0.0275</v>
      </c>
    </row>
    <row r="18" customFormat="false" ht="12.75" hidden="false" customHeight="false" outlineLevel="0" collapsed="false">
      <c r="B18" s="47" t="n">
        <v>37530</v>
      </c>
      <c r="C18" s="47" t="n">
        <v>37621</v>
      </c>
      <c r="D18" s="48" t="n">
        <f aca="false">D17-G17</f>
        <v>5180207.631876</v>
      </c>
      <c r="E18" s="48"/>
      <c r="F18" s="49"/>
      <c r="G18" s="50" t="n">
        <f aca="false">($D$32*0.03)</f>
        <v>237787.11</v>
      </c>
      <c r="H18" s="58" t="n">
        <f aca="false">(((D18*0.97)*O18*(C18-B18)/360)+(((D18*0.03)*P18*(C18-B18)/360)))</f>
        <v>10606.4751262661</v>
      </c>
      <c r="I18" s="58" t="n">
        <f aca="false">G18+H18</f>
        <v>248393.585126266</v>
      </c>
      <c r="J18" s="59"/>
      <c r="K18" s="60"/>
      <c r="L18" s="61"/>
      <c r="M18" s="62" t="n">
        <v>0.0075</v>
      </c>
      <c r="N18" s="63" t="n">
        <v>0</v>
      </c>
      <c r="O18" s="64" t="n">
        <f aca="false">L18+M18+N18</f>
        <v>0.0075</v>
      </c>
      <c r="P18" s="64" t="n">
        <f aca="false">O18+2%</f>
        <v>0.0275</v>
      </c>
    </row>
    <row r="19" customFormat="false" ht="12.75" hidden="false" customHeight="false" outlineLevel="0" collapsed="false">
      <c r="B19" s="47" t="n">
        <v>37622</v>
      </c>
      <c r="C19" s="47" t="n">
        <v>37711</v>
      </c>
      <c r="D19" s="48" t="n">
        <f aca="false">D18-G18</f>
        <v>4942420.521876</v>
      </c>
      <c r="E19" s="48"/>
      <c r="F19" s="49"/>
      <c r="G19" s="50" t="n">
        <f aca="false">($D$32*0.03)</f>
        <v>237787.11</v>
      </c>
      <c r="H19" s="58" t="n">
        <f aca="false">(((D19*0.97)*O19*(C19-B19)/360)+(((D19*0.03)*P19*(C19-B19)/360)))</f>
        <v>9897.19709505668</v>
      </c>
      <c r="I19" s="58" t="n">
        <f aca="false">G19+H19</f>
        <v>247684.307095057</v>
      </c>
      <c r="J19" s="59"/>
      <c r="K19" s="60"/>
      <c r="L19" s="61"/>
      <c r="M19" s="62" t="n">
        <v>0.0075</v>
      </c>
      <c r="N19" s="63" t="n">
        <v>0</v>
      </c>
      <c r="O19" s="64" t="n">
        <f aca="false">L19+M19+N19</f>
        <v>0.0075</v>
      </c>
      <c r="P19" s="64" t="n">
        <f aca="false">O19+2%</f>
        <v>0.0275</v>
      </c>
      <c r="Q19" s="45"/>
      <c r="R19" s="45"/>
      <c r="S19" s="45"/>
      <c r="T19" s="45"/>
      <c r="U19" s="45"/>
      <c r="V19" s="45"/>
    </row>
    <row r="20" customFormat="false" ht="12.75" hidden="false" customHeight="false" outlineLevel="0" collapsed="false">
      <c r="A20" s="37"/>
      <c r="B20" s="65" t="n">
        <v>37712</v>
      </c>
      <c r="C20" s="65" t="n">
        <v>37802</v>
      </c>
      <c r="D20" s="66" t="n">
        <f aca="false">D19-G19</f>
        <v>4704633.411876</v>
      </c>
      <c r="E20" s="66"/>
      <c r="F20" s="67"/>
      <c r="G20" s="68" t="n">
        <f aca="false">($D$32*0.03)</f>
        <v>237787.11</v>
      </c>
      <c r="H20" s="58" t="n">
        <f aca="false">(((D20*0.97)*O20*(C20-B20)/360)+(((D20*0.03)*P20*(C20-B20)/360)))</f>
        <v>9526.88265904889</v>
      </c>
      <c r="I20" s="69" t="n">
        <f aca="false">G20+H20</f>
        <v>247313.992659049</v>
      </c>
      <c r="J20" s="70"/>
      <c r="K20" s="71"/>
      <c r="L20" s="72"/>
      <c r="M20" s="62" t="n">
        <v>0.0075</v>
      </c>
      <c r="N20" s="63" t="n">
        <v>0</v>
      </c>
      <c r="O20" s="73" t="n">
        <f aca="false">L20+M20+N20</f>
        <v>0.0075</v>
      </c>
      <c r="P20" s="73" t="n">
        <f aca="false">O20+2%</f>
        <v>0.0275</v>
      </c>
      <c r="Q20" s="45"/>
      <c r="R20" s="45"/>
      <c r="S20" s="45"/>
      <c r="T20" s="45"/>
      <c r="U20" s="45"/>
      <c r="V20" s="45"/>
      <c r="W20" s="45"/>
    </row>
    <row r="21" customFormat="false" ht="12.75" hidden="false" customHeight="false" outlineLevel="0" collapsed="false">
      <c r="A21" s="0" t="s">
        <v>53</v>
      </c>
      <c r="B21" s="47" t="n">
        <v>37803</v>
      </c>
      <c r="C21" s="47" t="n">
        <v>37894</v>
      </c>
      <c r="D21" s="48" t="n">
        <f aca="false">D20-G20</f>
        <v>4466846.301876</v>
      </c>
      <c r="E21" s="48"/>
      <c r="F21" s="49"/>
      <c r="G21" s="68" t="n">
        <f aca="false">($D$32*0.03)</f>
        <v>237787.11</v>
      </c>
      <c r="H21" s="58" t="n">
        <f aca="false">(((D21*0.97)*O21*(C21-B21)/360)+(((D21*0.03)*P21*(C21-B21)/360)))</f>
        <v>9145.8678030911</v>
      </c>
      <c r="I21" s="58" t="n">
        <f aca="false">G21+H21</f>
        <v>246932.977803091</v>
      </c>
      <c r="J21" s="59"/>
      <c r="K21" s="60"/>
      <c r="L21" s="61"/>
      <c r="M21" s="62" t="n">
        <v>0.0075</v>
      </c>
      <c r="N21" s="63" t="n">
        <v>0</v>
      </c>
      <c r="O21" s="64" t="n">
        <f aca="false">L21+M21+N21</f>
        <v>0.0075</v>
      </c>
      <c r="P21" s="64" t="n">
        <f aca="false">O21+2%</f>
        <v>0.0275</v>
      </c>
    </row>
    <row r="22" customFormat="false" ht="12.75" hidden="false" customHeight="false" outlineLevel="0" collapsed="false">
      <c r="A22" s="0" t="s">
        <v>54</v>
      </c>
      <c r="B22" s="47" t="n">
        <v>37895</v>
      </c>
      <c r="C22" s="47" t="n">
        <v>37986</v>
      </c>
      <c r="D22" s="48" t="n">
        <f aca="false">D21-G21</f>
        <v>4229059.191876</v>
      </c>
      <c r="E22" s="48"/>
      <c r="F22" s="49"/>
      <c r="G22" s="68" t="n">
        <f aca="false">($D$32*0.03)</f>
        <v>237787.11</v>
      </c>
      <c r="H22" s="58" t="n">
        <f aca="false">(((D22*0.97)*O22*(C22-B22)/360)+(((D22*0.03)*P22*(C22-B22)/360)))</f>
        <v>8658.9986953661</v>
      </c>
      <c r="I22" s="58" t="n">
        <f aca="false">G22+H22</f>
        <v>246446.108695366</v>
      </c>
      <c r="J22" s="59"/>
      <c r="K22" s="60"/>
      <c r="L22" s="61"/>
      <c r="M22" s="62" t="n">
        <v>0.0075</v>
      </c>
      <c r="N22" s="63" t="n">
        <v>0</v>
      </c>
      <c r="O22" s="64" t="n">
        <f aca="false">L22+M22+N22</f>
        <v>0.0075</v>
      </c>
      <c r="P22" s="64" t="n">
        <f aca="false">O22+2%</f>
        <v>0.0275</v>
      </c>
    </row>
    <row r="23" customFormat="false" ht="12.75" hidden="false" customHeight="false" outlineLevel="0" collapsed="false">
      <c r="B23" s="47" t="n">
        <v>37987</v>
      </c>
      <c r="C23" s="47" t="n">
        <v>38077</v>
      </c>
      <c r="D23" s="48" t="n">
        <f aca="false">D22-G22</f>
        <v>3991272.081876</v>
      </c>
      <c r="E23" s="48"/>
      <c r="F23" s="49"/>
      <c r="G23" s="68" t="n">
        <f aca="false">($D$32*0.03)</f>
        <v>237787.11</v>
      </c>
      <c r="H23" s="58" t="n">
        <f aca="false">(((D23*0.97)*O23*(C23-B23)/360)+(((D23*0.03)*P23*(C23-B23)/360)))</f>
        <v>8082.32596579889</v>
      </c>
      <c r="I23" s="58" t="n">
        <f aca="false">G23+H23</f>
        <v>245869.435965799</v>
      </c>
      <c r="J23" s="59"/>
      <c r="K23" s="60"/>
      <c r="L23" s="61"/>
      <c r="M23" s="62" t="n">
        <v>0.0075</v>
      </c>
      <c r="N23" s="63" t="n">
        <v>0</v>
      </c>
      <c r="O23" s="64" t="n">
        <f aca="false">L23+M23+N23</f>
        <v>0.0075</v>
      </c>
      <c r="P23" s="64" t="n">
        <f aca="false">O23+2%</f>
        <v>0.0275</v>
      </c>
      <c r="Q23" s="45"/>
      <c r="R23" s="45"/>
      <c r="S23" s="45"/>
      <c r="T23" s="45"/>
      <c r="U23" s="45"/>
      <c r="V23" s="45"/>
      <c r="W23" s="45"/>
    </row>
    <row r="24" customFormat="false" ht="12.75" hidden="false" customHeight="false" outlineLevel="0" collapsed="false">
      <c r="A24" s="37"/>
      <c r="B24" s="65" t="n">
        <v>38078</v>
      </c>
      <c r="C24" s="65" t="n">
        <v>38168</v>
      </c>
      <c r="D24" s="66" t="n">
        <f aca="false">D23-G23</f>
        <v>3753484.971876</v>
      </c>
      <c r="E24" s="66"/>
      <c r="F24" s="67"/>
      <c r="G24" s="68" t="n">
        <f aca="false">($D$32*0.03)</f>
        <v>237787.11</v>
      </c>
      <c r="H24" s="58" t="n">
        <f aca="false">(((D24*0.97)*O24*(C24-B24)/360)+(((D24*0.03)*P24*(C24-B24)/360)))</f>
        <v>7600.80706804889</v>
      </c>
      <c r="I24" s="69" t="n">
        <f aca="false">G24+H24</f>
        <v>245387.917068049</v>
      </c>
      <c r="J24" s="70"/>
      <c r="K24" s="71"/>
      <c r="L24" s="72"/>
      <c r="M24" s="62" t="n">
        <v>0.0075</v>
      </c>
      <c r="N24" s="63" t="n">
        <v>0</v>
      </c>
      <c r="O24" s="73" t="n">
        <f aca="false">L24+M24+N24</f>
        <v>0.0075</v>
      </c>
      <c r="P24" s="73" t="n">
        <f aca="false">O24+2%</f>
        <v>0.0275</v>
      </c>
      <c r="Q24" s="45"/>
      <c r="R24" s="45"/>
      <c r="S24" s="45"/>
      <c r="T24" s="45"/>
      <c r="U24" s="45"/>
      <c r="V24" s="45"/>
      <c r="W24" s="45"/>
    </row>
    <row r="25" customFormat="false" ht="12.75" hidden="false" customHeight="false" outlineLevel="0" collapsed="false">
      <c r="A25" s="0" t="s">
        <v>53</v>
      </c>
      <c r="B25" s="47" t="n">
        <v>38169</v>
      </c>
      <c r="C25" s="47" t="n">
        <v>38260</v>
      </c>
      <c r="D25" s="48" t="n">
        <f aca="false">D24-G24</f>
        <v>3515697.861876</v>
      </c>
      <c r="E25" s="48"/>
      <c r="F25" s="49"/>
      <c r="G25" s="68" t="n">
        <f aca="false">($D$32*0.03)</f>
        <v>237787.11</v>
      </c>
      <c r="H25" s="58" t="n">
        <f aca="false">(((D25*0.97)*O25*(C25-B25)/360)+(((D25*0.03)*P25*(C25-B25)/360)))</f>
        <v>7198.3913721911</v>
      </c>
      <c r="I25" s="58" t="n">
        <f aca="false">G25+H25</f>
        <v>244985.501372191</v>
      </c>
      <c r="J25" s="59"/>
      <c r="K25" s="60"/>
      <c r="L25" s="61"/>
      <c r="M25" s="62" t="n">
        <v>0.0075</v>
      </c>
      <c r="N25" s="63" t="n">
        <v>0</v>
      </c>
      <c r="O25" s="64" t="n">
        <f aca="false">L25+M25+N25</f>
        <v>0.0075</v>
      </c>
      <c r="P25" s="64" t="n">
        <f aca="false">O25+2%</f>
        <v>0.0275</v>
      </c>
    </row>
    <row r="26" customFormat="false" ht="12.75" hidden="false" customHeight="false" outlineLevel="0" collapsed="false">
      <c r="A26" s="0" t="s">
        <v>55</v>
      </c>
      <c r="B26" s="47" t="n">
        <v>38261</v>
      </c>
      <c r="C26" s="47" t="n">
        <v>38352</v>
      </c>
      <c r="D26" s="48" t="n">
        <f aca="false">D25-G25</f>
        <v>3277910.751876</v>
      </c>
      <c r="E26" s="48"/>
      <c r="F26" s="49"/>
      <c r="G26" s="68" t="n">
        <f aca="false">($D$32*0.03)</f>
        <v>237787.11</v>
      </c>
      <c r="H26" s="58" t="n">
        <f aca="false">(((D26*0.97)*O26*(C26-B26)/360)+(((D26*0.03)*P26*(C26-B26)/360)))</f>
        <v>6711.5222644661</v>
      </c>
      <c r="I26" s="58" t="n">
        <f aca="false">G26+H26</f>
        <v>244498.632264466</v>
      </c>
      <c r="J26" s="59"/>
      <c r="K26" s="60"/>
      <c r="L26" s="61"/>
      <c r="M26" s="62" t="n">
        <v>0.0075</v>
      </c>
      <c r="N26" s="63" t="n">
        <v>0</v>
      </c>
      <c r="O26" s="64" t="n">
        <f aca="false">L26+M26+N26</f>
        <v>0.0075</v>
      </c>
      <c r="P26" s="64" t="n">
        <f aca="false">O26+2%</f>
        <v>0.0275</v>
      </c>
    </row>
    <row r="27" customFormat="false" ht="12.75" hidden="false" customHeight="false" outlineLevel="0" collapsed="false">
      <c r="B27" s="47" t="n">
        <v>38353</v>
      </c>
      <c r="C27" s="47" t="n">
        <v>38442</v>
      </c>
      <c r="D27" s="48" t="n">
        <f aca="false">D26-G26</f>
        <v>3040123.641876</v>
      </c>
      <c r="E27" s="48"/>
      <c r="F27" s="49"/>
      <c r="G27" s="68" t="n">
        <f aca="false">($D$32*0.03)</f>
        <v>237787.11</v>
      </c>
      <c r="H27" s="58" t="n">
        <f aca="false">(((D27*0.97)*O27*(C27-B27)/360)+(((D27*0.03)*P27*(C27-B27)/360)))</f>
        <v>6087.84759285668</v>
      </c>
      <c r="I27" s="58" t="n">
        <f aca="false">G27+H27</f>
        <v>243874.957592857</v>
      </c>
      <c r="J27" s="59"/>
      <c r="K27" s="60"/>
      <c r="L27" s="61"/>
      <c r="M27" s="62" t="n">
        <v>0.0075</v>
      </c>
      <c r="N27" s="63" t="n">
        <v>0</v>
      </c>
      <c r="O27" s="64" t="n">
        <f aca="false">L27+M27+N27</f>
        <v>0.0075</v>
      </c>
      <c r="P27" s="64" t="n">
        <f aca="false">O27+2%</f>
        <v>0.0275</v>
      </c>
    </row>
    <row r="28" customFormat="false" ht="12.75" hidden="false" customHeight="false" outlineLevel="0" collapsed="false">
      <c r="D28" s="48" t="n">
        <f aca="false">D27-G27</f>
        <v>2802336.531876</v>
      </c>
      <c r="E28" s="48"/>
      <c r="F28" s="74"/>
      <c r="G28" s="75"/>
      <c r="H28" s="75"/>
      <c r="I28" s="76"/>
      <c r="J28" s="77"/>
      <c r="K28" s="48"/>
      <c r="O28" s="78"/>
    </row>
    <row r="30" customFormat="false" ht="12.75" hidden="false" customHeight="false" outlineLevel="0" collapsed="false">
      <c r="A30" s="0" t="s">
        <v>56</v>
      </c>
    </row>
    <row r="32" customFormat="false" ht="12.75" hidden="false" customHeight="false" outlineLevel="0" collapsed="false">
      <c r="A32" s="0" t="s">
        <v>57</v>
      </c>
      <c r="D32" s="79" t="n">
        <v>7926237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16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D26" activeCellId="0" sqref="D26:D3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4" min="1" style="0" width="13.99"/>
    <col collapsed="false" customWidth="true" hidden="false" outlineLevel="0" max="5" min="5" style="0" width="13.7"/>
  </cols>
  <sheetData>
    <row r="1" customFormat="false" ht="12.75" hidden="false" customHeight="false" outlineLevel="0" collapsed="false">
      <c r="A1" s="80" t="s">
        <v>58</v>
      </c>
      <c r="B1" s="80"/>
      <c r="C1" s="80"/>
    </row>
    <row r="2" customFormat="false" ht="12.75" hidden="false" customHeight="false" outlineLevel="0" collapsed="false">
      <c r="A2" s="81" t="s">
        <v>59</v>
      </c>
      <c r="B2" s="82"/>
      <c r="C2" s="82"/>
      <c r="D2" s="81"/>
      <c r="E2" s="81"/>
    </row>
    <row r="3" customFormat="false" ht="12.75" hidden="false" customHeight="false" outlineLevel="0" collapsed="false">
      <c r="A3" s="81" t="s">
        <v>60</v>
      </c>
      <c r="B3" s="81"/>
      <c r="C3" s="81"/>
      <c r="D3" s="81"/>
      <c r="E3" s="81"/>
    </row>
    <row r="4" customFormat="false" ht="12.75" hidden="false" customHeight="false" outlineLevel="0" collapsed="false">
      <c r="A4" s="81" t="s">
        <v>61</v>
      </c>
      <c r="B4" s="81"/>
      <c r="C4" s="81"/>
      <c r="D4" s="81"/>
      <c r="E4" s="81"/>
    </row>
    <row r="5" customFormat="false" ht="13.5" hidden="false" customHeight="true" outlineLevel="0" collapsed="false">
      <c r="A5" s="83" t="s">
        <v>62</v>
      </c>
      <c r="B5" s="83" t="s">
        <v>63</v>
      </c>
      <c r="C5" s="83" t="s">
        <v>64</v>
      </c>
      <c r="D5" s="83" t="s">
        <v>65</v>
      </c>
      <c r="E5" s="83" t="s">
        <v>66</v>
      </c>
      <c r="F5" s="84"/>
    </row>
    <row r="6" customFormat="false" ht="13.5" hidden="false" customHeight="true" outlineLevel="0" collapsed="false">
      <c r="A6" s="85" t="s">
        <v>67</v>
      </c>
      <c r="B6" s="86"/>
      <c r="C6" s="86"/>
      <c r="D6" s="86"/>
      <c r="E6" s="87" t="n">
        <v>1475000</v>
      </c>
      <c r="G6" s="6" t="s">
        <v>68</v>
      </c>
    </row>
    <row r="7" customFormat="false" ht="13.5" hidden="false" customHeight="true" outlineLevel="0" collapsed="false">
      <c r="A7" s="88" t="n">
        <v>36312</v>
      </c>
      <c r="B7" s="87" t="n">
        <v>18287.8891</v>
      </c>
      <c r="C7" s="87" t="n">
        <v>7839.9724</v>
      </c>
      <c r="D7" s="87" t="n">
        <v>10447.9167</v>
      </c>
      <c r="E7" s="89" t="n">
        <f aca="false">+E6-C7</f>
        <v>1467160.0276</v>
      </c>
      <c r="G7" s="90" t="n">
        <f aca="false">RATE(98,-19675.08,1222400.54)</f>
        <v>0.0100609792541314</v>
      </c>
    </row>
    <row r="8" customFormat="false" ht="13.5" hidden="false" customHeight="true" outlineLevel="0" collapsed="false">
      <c r="A8" s="88" t="n">
        <v>36342</v>
      </c>
      <c r="B8" s="87" t="n">
        <v>18287.8891</v>
      </c>
      <c r="C8" s="87" t="n">
        <v>7895.5056</v>
      </c>
      <c r="D8" s="87" t="n">
        <v>10392.3835</v>
      </c>
      <c r="E8" s="89" t="n">
        <f aca="false">E7-C8</f>
        <v>1459264.522</v>
      </c>
    </row>
    <row r="9" customFormat="false" ht="13.5" hidden="false" customHeight="true" outlineLevel="0" collapsed="false">
      <c r="A9" s="88" t="n">
        <v>36373</v>
      </c>
      <c r="B9" s="87" t="n">
        <v>18287.8891</v>
      </c>
      <c r="C9" s="87" t="n">
        <v>7951.4321</v>
      </c>
      <c r="D9" s="87" t="n">
        <v>10336.457</v>
      </c>
      <c r="E9" s="89" t="n">
        <f aca="false">E8-C9</f>
        <v>1451313.0899</v>
      </c>
    </row>
    <row r="10" customFormat="false" ht="13.5" hidden="false" customHeight="true" outlineLevel="0" collapsed="false">
      <c r="A10" s="88" t="n">
        <v>36404</v>
      </c>
      <c r="B10" s="87" t="n">
        <v>18287.8891</v>
      </c>
      <c r="C10" s="87" t="n">
        <v>8007.7547</v>
      </c>
      <c r="D10" s="87" t="n">
        <v>10280.1344</v>
      </c>
      <c r="E10" s="89" t="n">
        <f aca="false">E9-C10</f>
        <v>1443305.3352</v>
      </c>
    </row>
    <row r="11" customFormat="false" ht="13.5" hidden="false" customHeight="true" outlineLevel="0" collapsed="false">
      <c r="A11" s="88" t="n">
        <v>36434</v>
      </c>
      <c r="B11" s="87" t="n">
        <v>18287.8891</v>
      </c>
      <c r="C11" s="87" t="n">
        <v>8064.4763</v>
      </c>
      <c r="D11" s="87" t="n">
        <v>10223.4128</v>
      </c>
      <c r="E11" s="89" t="n">
        <f aca="false">E10-C11</f>
        <v>1435240.8589</v>
      </c>
    </row>
    <row r="12" customFormat="false" ht="13.5" hidden="false" customHeight="true" outlineLevel="0" collapsed="false">
      <c r="A12" s="88" t="n">
        <v>36465</v>
      </c>
      <c r="B12" s="87" t="n">
        <v>18287.8891</v>
      </c>
      <c r="C12" s="87" t="n">
        <v>8121.5997</v>
      </c>
      <c r="D12" s="87" t="n">
        <v>10166.2894</v>
      </c>
      <c r="E12" s="89" t="n">
        <f aca="false">E11-C12</f>
        <v>1427119.2592</v>
      </c>
    </row>
    <row r="13" customFormat="false" ht="13.5" hidden="false" customHeight="true" outlineLevel="0" collapsed="false">
      <c r="A13" s="88" t="n">
        <v>36495</v>
      </c>
      <c r="B13" s="87" t="n">
        <v>18287.8891</v>
      </c>
      <c r="C13" s="87" t="n">
        <v>8179.1277</v>
      </c>
      <c r="D13" s="87" t="n">
        <v>10108.7614</v>
      </c>
      <c r="E13" s="89" t="n">
        <f aca="false">E12-C13</f>
        <v>1418940.1315</v>
      </c>
    </row>
    <row r="14" customFormat="false" ht="13.5" hidden="false" customHeight="true" outlineLevel="0" collapsed="false">
      <c r="A14" s="88" t="n">
        <v>36526</v>
      </c>
      <c r="B14" s="87" t="n">
        <v>18287.8891</v>
      </c>
      <c r="C14" s="87" t="n">
        <v>8237.0632</v>
      </c>
      <c r="D14" s="87" t="n">
        <v>10050.8259</v>
      </c>
      <c r="E14" s="89" t="n">
        <f aca="false">E13-C14</f>
        <v>1410703.0683</v>
      </c>
    </row>
    <row r="15" customFormat="false" ht="13.5" hidden="false" customHeight="true" outlineLevel="0" collapsed="false">
      <c r="A15" s="88" t="n">
        <v>36557</v>
      </c>
      <c r="B15" s="87" t="n">
        <v>18287.8891</v>
      </c>
      <c r="C15" s="87" t="n">
        <v>8295.409</v>
      </c>
      <c r="D15" s="87" t="n">
        <v>9992.4801</v>
      </c>
      <c r="E15" s="89" t="n">
        <f aca="false">E14-C15</f>
        <v>1402407.6593</v>
      </c>
    </row>
    <row r="16" customFormat="false" ht="13.5" hidden="false" customHeight="true" outlineLevel="0" collapsed="false">
      <c r="A16" s="88" t="n">
        <v>36586</v>
      </c>
      <c r="B16" s="87" t="n">
        <v>18287.8891</v>
      </c>
      <c r="C16" s="87" t="n">
        <v>8354.1682</v>
      </c>
      <c r="D16" s="87" t="n">
        <v>9933.7209</v>
      </c>
      <c r="E16" s="89" t="n">
        <f aca="false">E15-C16</f>
        <v>1394053.4911</v>
      </c>
      <c r="G16" s="0" t="s">
        <v>69</v>
      </c>
    </row>
    <row r="17" customFormat="false" ht="13.5" hidden="false" customHeight="true" outlineLevel="0" collapsed="false">
      <c r="A17" s="88" t="n">
        <v>36617</v>
      </c>
      <c r="B17" s="87" t="n">
        <v>18287.8891</v>
      </c>
      <c r="C17" s="87" t="n">
        <v>8413.3435</v>
      </c>
      <c r="D17" s="87" t="n">
        <v>9874.5456</v>
      </c>
      <c r="E17" s="91" t="n">
        <f aca="false">E16-C17</f>
        <v>1385640.1476</v>
      </c>
      <c r="G17" s="92" t="s">
        <v>70</v>
      </c>
    </row>
    <row r="18" customFormat="false" ht="13.5" hidden="false" customHeight="true" outlineLevel="0" collapsed="false">
      <c r="A18" s="88" t="n">
        <v>36647</v>
      </c>
      <c r="B18" s="87" t="n">
        <v>18287.8891</v>
      </c>
      <c r="C18" s="87" t="n">
        <v>8472.9381</v>
      </c>
      <c r="D18" s="87" t="n">
        <v>9814.951</v>
      </c>
      <c r="E18" s="91" t="n">
        <f aca="false">E17-C18</f>
        <v>1377167.2095</v>
      </c>
    </row>
    <row r="19" customFormat="false" ht="13.5" hidden="false" customHeight="true" outlineLevel="0" collapsed="false">
      <c r="A19" s="88" t="n">
        <v>36678</v>
      </c>
      <c r="B19" s="87" t="n">
        <v>18287.8891</v>
      </c>
      <c r="C19" s="87" t="n">
        <v>8532.9547</v>
      </c>
      <c r="D19" s="87" t="n">
        <v>9754.9344</v>
      </c>
      <c r="E19" s="91" t="n">
        <f aca="false">E18-C19</f>
        <v>1368634.2548</v>
      </c>
    </row>
    <row r="20" customFormat="false" ht="13.5" hidden="false" customHeight="true" outlineLevel="0" collapsed="false">
      <c r="A20" s="88" t="n">
        <v>36708</v>
      </c>
      <c r="B20" s="87" t="n">
        <v>18287.8891</v>
      </c>
      <c r="C20" s="87" t="n">
        <v>8593.3965</v>
      </c>
      <c r="D20" s="87" t="n">
        <v>9694.4926</v>
      </c>
      <c r="E20" s="91" t="n">
        <f aca="false">E19-C20</f>
        <v>1360040.8583</v>
      </c>
    </row>
    <row r="21" customFormat="false" ht="13.5" hidden="false" customHeight="true" outlineLevel="0" collapsed="false">
      <c r="A21" s="88" t="n">
        <v>36739</v>
      </c>
      <c r="B21" s="87" t="n">
        <v>18287.8891</v>
      </c>
      <c r="C21" s="87" t="n">
        <v>8654.2664</v>
      </c>
      <c r="D21" s="87" t="n">
        <v>9633.6227</v>
      </c>
      <c r="E21" s="91" t="n">
        <f aca="false">E20-C21</f>
        <v>1351386.5919</v>
      </c>
    </row>
    <row r="22" customFormat="false" ht="13.5" hidden="false" customHeight="true" outlineLevel="0" collapsed="false">
      <c r="A22" s="88" t="n">
        <v>36770</v>
      </c>
      <c r="B22" s="87" t="n">
        <v>18287.8891</v>
      </c>
      <c r="C22" s="87" t="n">
        <v>8715.5674</v>
      </c>
      <c r="D22" s="87" t="n">
        <v>9572.3217</v>
      </c>
      <c r="E22" s="91" t="n">
        <f aca="false">E21-C22</f>
        <v>1342671.0245</v>
      </c>
    </row>
    <row r="23" customFormat="false" ht="13.5" hidden="false" customHeight="true" outlineLevel="0" collapsed="false">
      <c r="A23" s="88" t="n">
        <v>36800</v>
      </c>
      <c r="B23" s="87" t="n">
        <v>18287.8891</v>
      </c>
      <c r="C23" s="87" t="n">
        <v>8777.3027</v>
      </c>
      <c r="D23" s="87" t="n">
        <v>9510.5864</v>
      </c>
      <c r="E23" s="91" t="n">
        <f aca="false">E22-C23</f>
        <v>1333893.7218</v>
      </c>
    </row>
    <row r="24" customFormat="false" ht="13.5" hidden="false" customHeight="true" outlineLevel="0" collapsed="false">
      <c r="A24" s="88" t="n">
        <v>36831</v>
      </c>
      <c r="B24" s="87" t="n">
        <v>18287.8891</v>
      </c>
      <c r="C24" s="87" t="n">
        <v>8839.4752</v>
      </c>
      <c r="D24" s="87" t="n">
        <v>9448.4139</v>
      </c>
      <c r="E24" s="91" t="n">
        <f aca="false">E23-C24</f>
        <v>1325054.2466</v>
      </c>
    </row>
    <row r="25" customFormat="false" ht="13.5" hidden="false" customHeight="true" outlineLevel="0" collapsed="false">
      <c r="A25" s="88" t="n">
        <v>36861</v>
      </c>
      <c r="B25" s="87" t="n">
        <v>18287.8891</v>
      </c>
      <c r="C25" s="87" t="n">
        <v>12316.8795</v>
      </c>
      <c r="D25" s="87" t="n">
        <v>5971.0096</v>
      </c>
      <c r="E25" s="91" t="n">
        <f aca="false">E24-C25</f>
        <v>1312737.3671</v>
      </c>
    </row>
    <row r="26" customFormat="false" ht="13.5" hidden="false" customHeight="true" outlineLevel="0" collapsed="false">
      <c r="A26" s="88" t="n">
        <v>36892</v>
      </c>
      <c r="B26" s="87" t="n">
        <v>18287.8891</v>
      </c>
      <c r="C26" s="87" t="n">
        <v>12404.1241</v>
      </c>
      <c r="D26" s="87" t="n">
        <v>5883.765</v>
      </c>
      <c r="E26" s="91" t="n">
        <f aca="false">E25-C26</f>
        <v>1300333.243</v>
      </c>
    </row>
    <row r="27" customFormat="false" ht="13.5" hidden="false" customHeight="true" outlineLevel="0" collapsed="false">
      <c r="A27" s="88" t="n">
        <v>36923</v>
      </c>
      <c r="B27" s="87" t="n">
        <v>18287.8891</v>
      </c>
      <c r="C27" s="87"/>
      <c r="D27" s="87"/>
      <c r="E27" s="91" t="n">
        <f aca="false">E26-C27</f>
        <v>1300333.243</v>
      </c>
    </row>
    <row r="28" customFormat="false" ht="13.5" hidden="false" customHeight="true" outlineLevel="0" collapsed="false">
      <c r="A28" s="88" t="n">
        <v>36951</v>
      </c>
      <c r="B28" s="87" t="n">
        <v>18287.8891</v>
      </c>
      <c r="C28" s="87"/>
      <c r="D28" s="87"/>
      <c r="E28" s="93" t="n">
        <v>1222400.54</v>
      </c>
      <c r="F28" s="92" t="s">
        <v>71</v>
      </c>
    </row>
    <row r="29" customFormat="false" ht="13.5" hidden="false" customHeight="true" outlineLevel="0" collapsed="false">
      <c r="A29" s="88" t="n">
        <v>36982</v>
      </c>
      <c r="B29" s="87" t="n">
        <v>19675.08</v>
      </c>
      <c r="C29" s="87" t="n">
        <f aca="false">B29-D29</f>
        <v>7376.50816706</v>
      </c>
      <c r="D29" s="87" t="n">
        <f aca="false">E28*0.010061</f>
        <v>12298.57183294</v>
      </c>
      <c r="E29" s="91" t="n">
        <f aca="false">E28-C29</f>
        <v>1215024.03183294</v>
      </c>
      <c r="F29" s="0" t="s">
        <v>72</v>
      </c>
    </row>
    <row r="30" customFormat="false" ht="13.5" hidden="false" customHeight="true" outlineLevel="0" collapsed="false">
      <c r="A30" s="88" t="n">
        <v>37012</v>
      </c>
      <c r="B30" s="87" t="n">
        <v>19675.08</v>
      </c>
      <c r="C30" s="87" t="n">
        <f aca="false">B30-D30</f>
        <v>7450.72321572879</v>
      </c>
      <c r="D30" s="87" t="n">
        <f aca="false">E29*0.010061</f>
        <v>12224.3567842712</v>
      </c>
      <c r="E30" s="89" t="n">
        <f aca="false">E29-C30</f>
        <v>1207573.30861721</v>
      </c>
    </row>
    <row r="31" customFormat="false" ht="13.5" hidden="false" customHeight="true" outlineLevel="0" collapsed="false">
      <c r="A31" s="88" t="n">
        <v>37043</v>
      </c>
      <c r="B31" s="87" t="n">
        <v>19675.08</v>
      </c>
      <c r="C31" s="87" t="n">
        <f aca="false">B31-D31</f>
        <v>7525.68494200224</v>
      </c>
      <c r="D31" s="87" t="n">
        <f aca="false">E30*0.010061</f>
        <v>12149.3950579978</v>
      </c>
      <c r="E31" s="89" t="n">
        <f aca="false">E30-C31</f>
        <v>1200047.62367521</v>
      </c>
    </row>
    <row r="32" customFormat="false" ht="13.5" hidden="false" customHeight="true" outlineLevel="0" collapsed="false">
      <c r="A32" s="88" t="n">
        <v>37073</v>
      </c>
      <c r="B32" s="87" t="n">
        <v>19675.08</v>
      </c>
      <c r="C32" s="87" t="n">
        <f aca="false">B32-D32</f>
        <v>7601.40085820372</v>
      </c>
      <c r="D32" s="87" t="n">
        <f aca="false">E31*0.010061</f>
        <v>12073.6791417963</v>
      </c>
      <c r="E32" s="89" t="n">
        <f aca="false">E31-C32</f>
        <v>1192446.22281701</v>
      </c>
    </row>
    <row r="33" customFormat="false" ht="13.5" hidden="false" customHeight="true" outlineLevel="0" collapsed="false">
      <c r="A33" s="88" t="n">
        <v>37104</v>
      </c>
      <c r="B33" s="87" t="n">
        <v>19675.08</v>
      </c>
      <c r="C33" s="87" t="n">
        <f aca="false">B33-D33</f>
        <v>7677.87855223811</v>
      </c>
      <c r="D33" s="87" t="n">
        <f aca="false">E32*0.010061</f>
        <v>11997.2014477619</v>
      </c>
      <c r="E33" s="89" t="n">
        <f aca="false">E32-C33</f>
        <v>1184768.34426477</v>
      </c>
    </row>
    <row r="34" customFormat="false" ht="13.5" hidden="false" customHeight="true" outlineLevel="0" collapsed="false">
      <c r="A34" s="88" t="n">
        <v>37135</v>
      </c>
      <c r="B34" s="87" t="n">
        <v>19675.08</v>
      </c>
      <c r="C34" s="87" t="n">
        <f aca="false">B34-D34</f>
        <v>7755.12568835218</v>
      </c>
      <c r="D34" s="87" t="n">
        <f aca="false">E33*0.010061</f>
        <v>11919.9543116478</v>
      </c>
      <c r="E34" s="89" t="n">
        <f aca="false">E33-C34</f>
        <v>1177013.21857642</v>
      </c>
    </row>
    <row r="35" customFormat="false" ht="13.5" hidden="false" customHeight="true" outlineLevel="0" collapsed="false">
      <c r="A35" s="88" t="n">
        <v>37165</v>
      </c>
      <c r="B35" s="87" t="n">
        <v>19675.08</v>
      </c>
      <c r="C35" s="87" t="n">
        <f aca="false">B35-D35</f>
        <v>7833.15000790269</v>
      </c>
      <c r="D35" s="87" t="n">
        <f aca="false">E34*0.010061</f>
        <v>11841.9299920973</v>
      </c>
      <c r="E35" s="89" t="n">
        <f aca="false">E34-C35</f>
        <v>1169180.06856851</v>
      </c>
    </row>
    <row r="36" customFormat="false" ht="13.5" hidden="false" customHeight="true" outlineLevel="0" collapsed="false">
      <c r="A36" s="88" t="n">
        <v>37196</v>
      </c>
      <c r="B36" s="87" t="n">
        <v>19675.08</v>
      </c>
      <c r="C36" s="87" t="n">
        <f aca="false">B36-D36</f>
        <v>7911.9593301322</v>
      </c>
      <c r="D36" s="87" t="n">
        <f aca="false">E35*0.010061</f>
        <v>11763.1206698678</v>
      </c>
      <c r="E36" s="89" t="n">
        <f aca="false">E35-C36</f>
        <v>1161268.10923838</v>
      </c>
    </row>
    <row r="37" customFormat="false" ht="13.5" hidden="false" customHeight="true" outlineLevel="0" collapsed="false">
      <c r="A37" s="88" t="n">
        <v>37226</v>
      </c>
      <c r="B37" s="87" t="n">
        <v>19675.08</v>
      </c>
      <c r="C37" s="87" t="n">
        <f aca="false">B37-D37</f>
        <v>7991.56155295266</v>
      </c>
      <c r="D37" s="87" t="n">
        <f aca="false">E36*0.010061</f>
        <v>11683.5184470473</v>
      </c>
      <c r="E37" s="89" t="n">
        <f aca="false">E36-C37</f>
        <v>1153276.54768543</v>
      </c>
    </row>
    <row r="38" customFormat="false" ht="13.5" hidden="false" customHeight="true" outlineLevel="0" collapsed="false">
      <c r="A38" s="88" t="n">
        <v>37257</v>
      </c>
      <c r="B38" s="87" t="n">
        <v>19675.08</v>
      </c>
      <c r="C38" s="87" t="n">
        <f aca="false">B38-D38</f>
        <v>8071.96465373692</v>
      </c>
      <c r="D38" s="87" t="n">
        <f aca="false">E37*0.010061</f>
        <v>11603.1153462631</v>
      </c>
      <c r="E38" s="89" t="n">
        <f aca="false">E37-C38</f>
        <v>1145204.58303169</v>
      </c>
    </row>
    <row r="39" customFormat="false" ht="13.5" hidden="false" customHeight="true" outlineLevel="0" collapsed="false">
      <c r="A39" s="88" t="n">
        <v>37288</v>
      </c>
      <c r="B39" s="87" t="n">
        <v>19675.08</v>
      </c>
      <c r="C39" s="87" t="n">
        <f aca="false">B39-D39</f>
        <v>8153.17669011816</v>
      </c>
      <c r="D39" s="87" t="n">
        <f aca="false">E38*0.010061</f>
        <v>11521.9033098818</v>
      </c>
      <c r="E39" s="89" t="n">
        <f aca="false">E38-C39</f>
        <v>1137051.40634157</v>
      </c>
    </row>
    <row r="40" customFormat="false" ht="13.5" hidden="false" customHeight="true" outlineLevel="0" collapsed="false">
      <c r="A40" s="88" t="n">
        <v>37316</v>
      </c>
      <c r="B40" s="87" t="n">
        <v>19675.08</v>
      </c>
      <c r="C40" s="87" t="n">
        <f aca="false">B40-D40</f>
        <v>8235.20580079744</v>
      </c>
      <c r="D40" s="87" t="n">
        <f aca="false">E39*0.010061</f>
        <v>11439.8741992026</v>
      </c>
      <c r="E40" s="89" t="n">
        <f aca="false">E39-C40</f>
        <v>1128816.20054077</v>
      </c>
    </row>
    <row r="41" customFormat="false" ht="13.5" hidden="false" customHeight="true" outlineLevel="0" collapsed="false">
      <c r="A41" s="88" t="n">
        <v>37347</v>
      </c>
      <c r="B41" s="87" t="n">
        <v>19675.08</v>
      </c>
      <c r="C41" s="87" t="n">
        <f aca="false">B41-D41</f>
        <v>8318.06020635927</v>
      </c>
      <c r="D41" s="87" t="n">
        <f aca="false">E40*0.010061</f>
        <v>11357.0197936407</v>
      </c>
      <c r="E41" s="89" t="n">
        <f aca="false">E40-C41</f>
        <v>1120498.14033442</v>
      </c>
    </row>
    <row r="42" customFormat="false" ht="13.5" hidden="false" customHeight="true" outlineLevel="0" collapsed="false">
      <c r="A42" s="88" t="n">
        <v>37377</v>
      </c>
      <c r="B42" s="87" t="n">
        <v>19675.08</v>
      </c>
      <c r="C42" s="87" t="n">
        <f aca="false">B42-D42</f>
        <v>8401.74821009545</v>
      </c>
      <c r="D42" s="87" t="n">
        <f aca="false">E41*0.010061</f>
        <v>11273.3317899046</v>
      </c>
      <c r="E42" s="89" t="n">
        <f aca="false">E41-C42</f>
        <v>1112096.39212432</v>
      </c>
    </row>
    <row r="43" customFormat="false" ht="13.5" hidden="false" customHeight="true" outlineLevel="0" collapsed="false">
      <c r="A43" s="88" t="n">
        <v>37408</v>
      </c>
      <c r="B43" s="87" t="n">
        <v>19675.08</v>
      </c>
      <c r="C43" s="87" t="n">
        <f aca="false">B43-D43</f>
        <v>8486.27819883722</v>
      </c>
      <c r="D43" s="87" t="n">
        <f aca="false">E42*0.010061</f>
        <v>11188.8018011628</v>
      </c>
      <c r="E43" s="89" t="n">
        <f aca="false">E42-C43</f>
        <v>1103610.11392548</v>
      </c>
    </row>
    <row r="44" customFormat="false" ht="13.5" hidden="false" customHeight="true" outlineLevel="0" collapsed="false">
      <c r="A44" s="88" t="n">
        <v>37438</v>
      </c>
      <c r="B44" s="87" t="n">
        <v>19675.08</v>
      </c>
      <c r="C44" s="87" t="n">
        <f aca="false">B44-D44</f>
        <v>8571.65864379572</v>
      </c>
      <c r="D44" s="87" t="n">
        <f aca="false">E43*0.010061</f>
        <v>11103.4213562043</v>
      </c>
      <c r="E44" s="89" t="n">
        <f aca="false">E43-C44</f>
        <v>1095038.45528169</v>
      </c>
    </row>
    <row r="45" customFormat="false" ht="13.5" hidden="false" customHeight="true" outlineLevel="0" collapsed="false">
      <c r="A45" s="88" t="n">
        <v>37469</v>
      </c>
      <c r="B45" s="87" t="n">
        <v>19675.08</v>
      </c>
      <c r="C45" s="87" t="n">
        <f aca="false">B45-D45</f>
        <v>8657.89810141095</v>
      </c>
      <c r="D45" s="87" t="n">
        <f aca="false">E44*0.010061</f>
        <v>11017.1818985891</v>
      </c>
      <c r="E45" s="89" t="n">
        <f aca="false">E44-C45</f>
        <v>1086380.55718028</v>
      </c>
    </row>
    <row r="46" customFormat="false" ht="13.5" hidden="false" customHeight="true" outlineLevel="0" collapsed="false">
      <c r="A46" s="88" t="n">
        <v>37500</v>
      </c>
      <c r="B46" s="87" t="n">
        <v>19675.08</v>
      </c>
      <c r="C46" s="87" t="n">
        <f aca="false">B46-D46</f>
        <v>8745.00521420924</v>
      </c>
      <c r="D46" s="87" t="n">
        <f aca="false">E45*0.010061</f>
        <v>10930.0747857908</v>
      </c>
      <c r="E46" s="89" t="n">
        <f aca="false">E45-C46</f>
        <v>1077635.55196607</v>
      </c>
    </row>
    <row r="47" customFormat="false" ht="13.5" hidden="false" customHeight="true" outlineLevel="0" collapsed="false">
      <c r="A47" s="88" t="n">
        <v>37530</v>
      </c>
      <c r="B47" s="87" t="n">
        <v>19675.08</v>
      </c>
      <c r="C47" s="87" t="n">
        <f aca="false">B47-D47</f>
        <v>8832.9887116694</v>
      </c>
      <c r="D47" s="87" t="n">
        <f aca="false">E46*0.010061</f>
        <v>10842.0912883306</v>
      </c>
      <c r="E47" s="89" t="n">
        <f aca="false">E46-C47</f>
        <v>1068802.5632544</v>
      </c>
    </row>
    <row r="48" customFormat="false" ht="13.5" hidden="false" customHeight="true" outlineLevel="0" collapsed="false">
      <c r="A48" s="88" t="n">
        <v>37561</v>
      </c>
      <c r="B48" s="87" t="n">
        <v>19675.08</v>
      </c>
      <c r="C48" s="87" t="n">
        <f aca="false">B48-D48</f>
        <v>8921.85741109751</v>
      </c>
      <c r="D48" s="87" t="n">
        <f aca="false">E47*0.010061</f>
        <v>10753.2225889025</v>
      </c>
      <c r="E48" s="89" t="n">
        <f aca="false">E47-C48</f>
        <v>1059880.7058433</v>
      </c>
    </row>
    <row r="49" customFormat="false" ht="13.5" hidden="false" customHeight="true" outlineLevel="0" collapsed="false">
      <c r="A49" s="88" t="n">
        <v>37591</v>
      </c>
      <c r="B49" s="87" t="n">
        <v>19675.08</v>
      </c>
      <c r="C49" s="87" t="n">
        <f aca="false">B49-D49</f>
        <v>9011.62021851056</v>
      </c>
      <c r="D49" s="87" t="n">
        <f aca="false">E48*0.010061</f>
        <v>10663.4597814894</v>
      </c>
      <c r="E49" s="89" t="n">
        <f aca="false">E48-C49</f>
        <v>1050869.08562479</v>
      </c>
    </row>
    <row r="50" customFormat="false" ht="13.5" hidden="false" customHeight="true" outlineLevel="0" collapsed="false">
      <c r="A50" s="88" t="n">
        <v>37622</v>
      </c>
      <c r="B50" s="87" t="n">
        <v>19675.08</v>
      </c>
      <c r="C50" s="87" t="n">
        <f aca="false">B50-D50</f>
        <v>9102.28612952899</v>
      </c>
      <c r="D50" s="87" t="n">
        <f aca="false">E49*0.010061</f>
        <v>10572.793870471</v>
      </c>
      <c r="E50" s="89" t="n">
        <f aca="false">E49-C50</f>
        <v>1041766.79949526</v>
      </c>
    </row>
    <row r="51" customFormat="false" ht="13.5" hidden="false" customHeight="true" outlineLevel="0" collapsed="false">
      <c r="A51" s="88" t="n">
        <v>37653</v>
      </c>
      <c r="B51" s="87" t="n">
        <v>19675.08</v>
      </c>
      <c r="C51" s="87" t="n">
        <f aca="false">B51-D51</f>
        <v>9193.86423027819</v>
      </c>
      <c r="D51" s="87" t="n">
        <f aca="false">E50*0.010061</f>
        <v>10481.2157697218</v>
      </c>
      <c r="E51" s="89" t="n">
        <f aca="false">E50-C51</f>
        <v>1032572.93526498</v>
      </c>
    </row>
    <row r="52" customFormat="false" ht="13.5" hidden="false" customHeight="true" outlineLevel="0" collapsed="false">
      <c r="A52" s="88" t="n">
        <v>37681</v>
      </c>
      <c r="B52" s="87" t="n">
        <v>19675.08</v>
      </c>
      <c r="C52" s="87" t="n">
        <f aca="false">B52-D52</f>
        <v>9286.36369829901</v>
      </c>
      <c r="D52" s="87" t="n">
        <f aca="false">E51*0.010061</f>
        <v>10388.716301701</v>
      </c>
      <c r="E52" s="89" t="n">
        <f aca="false">E51-C52</f>
        <v>1023286.57156668</v>
      </c>
    </row>
    <row r="53" customFormat="false" ht="13.5" hidden="false" customHeight="true" outlineLevel="0" collapsed="false">
      <c r="A53" s="88" t="n">
        <v>37712</v>
      </c>
      <c r="B53" s="87" t="n">
        <v>19675.08</v>
      </c>
      <c r="C53" s="87" t="n">
        <f aca="false">B53-D53</f>
        <v>9379.7938034676</v>
      </c>
      <c r="D53" s="87" t="n">
        <f aca="false">E52*0.010061</f>
        <v>10295.2861965324</v>
      </c>
      <c r="E53" s="89" t="n">
        <f aca="false">E52-C53</f>
        <v>1013906.77776322</v>
      </c>
    </row>
    <row r="54" customFormat="false" ht="13.5" hidden="false" customHeight="true" outlineLevel="0" collapsed="false">
      <c r="A54" s="88" t="n">
        <v>37742</v>
      </c>
      <c r="B54" s="87" t="n">
        <v>19675.08</v>
      </c>
      <c r="C54" s="87" t="n">
        <f aca="false">B54-D54</f>
        <v>9474.16390892429</v>
      </c>
      <c r="D54" s="87" t="n">
        <f aca="false">E53*0.010061</f>
        <v>10200.9160910757</v>
      </c>
      <c r="E54" s="89" t="n">
        <f aca="false">E53-C54</f>
        <v>1004432.61385429</v>
      </c>
    </row>
    <row r="55" customFormat="false" ht="13.5" hidden="false" customHeight="true" outlineLevel="0" collapsed="false">
      <c r="A55" s="88" t="n">
        <v>37773</v>
      </c>
      <c r="B55" s="87" t="n">
        <v>19675.08</v>
      </c>
      <c r="C55" s="87" t="n">
        <f aca="false">B55-D55</f>
        <v>9569.48347201198</v>
      </c>
      <c r="D55" s="87" t="n">
        <f aca="false">E54*0.010061</f>
        <v>10105.596527988</v>
      </c>
      <c r="E55" s="89" t="n">
        <f aca="false">E54-C55</f>
        <v>994863.130382279</v>
      </c>
    </row>
    <row r="56" customFormat="false" ht="13.5" hidden="false" customHeight="true" outlineLevel="0" collapsed="false">
      <c r="A56" s="88" t="n">
        <v>37803</v>
      </c>
      <c r="B56" s="87" t="n">
        <v>19675.08</v>
      </c>
      <c r="C56" s="87" t="n">
        <f aca="false">B56-D56</f>
        <v>9665.76204522389</v>
      </c>
      <c r="D56" s="87" t="n">
        <f aca="false">E55*0.010061</f>
        <v>10009.3179547761</v>
      </c>
      <c r="E56" s="89" t="n">
        <f aca="false">E55-C56</f>
        <v>985197.368337056</v>
      </c>
    </row>
    <row r="57" customFormat="false" ht="13.5" hidden="false" customHeight="true" outlineLevel="0" collapsed="false">
      <c r="A57" s="88" t="n">
        <v>37834</v>
      </c>
      <c r="B57" s="87" t="n">
        <v>19675.08</v>
      </c>
      <c r="C57" s="87" t="n">
        <f aca="false">B57-D57</f>
        <v>9763.00927716089</v>
      </c>
      <c r="D57" s="87" t="n">
        <f aca="false">E56*0.010061</f>
        <v>9912.07072283912</v>
      </c>
      <c r="E57" s="89" t="n">
        <f aca="false">E56-C57</f>
        <v>975434.359059895</v>
      </c>
    </row>
    <row r="58" customFormat="false" ht="13.5" hidden="false" customHeight="true" outlineLevel="0" collapsed="false">
      <c r="A58" s="88" t="n">
        <v>37865</v>
      </c>
      <c r="B58" s="87" t="n">
        <v>19675.08</v>
      </c>
      <c r="C58" s="87" t="n">
        <f aca="false">B58-D58</f>
        <v>9861.2349134984</v>
      </c>
      <c r="D58" s="87" t="n">
        <f aca="false">E57*0.010061</f>
        <v>9813.8450865016</v>
      </c>
      <c r="E58" s="89" t="n">
        <f aca="false">E57-C58</f>
        <v>965573.124146396</v>
      </c>
    </row>
    <row r="59" customFormat="false" ht="13.5" hidden="false" customHeight="true" outlineLevel="0" collapsed="false">
      <c r="A59" s="88" t="n">
        <v>37895</v>
      </c>
      <c r="B59" s="87" t="n">
        <v>19675.08</v>
      </c>
      <c r="C59" s="87" t="n">
        <f aca="false">B59-D59</f>
        <v>9960.44879796311</v>
      </c>
      <c r="D59" s="87" t="n">
        <f aca="false">E58*0.010061</f>
        <v>9714.63120203689</v>
      </c>
      <c r="E59" s="89" t="n">
        <f aca="false">E58-C59</f>
        <v>955612.675348433</v>
      </c>
    </row>
    <row r="60" customFormat="false" ht="13.5" hidden="false" customHeight="true" outlineLevel="0" collapsed="false">
      <c r="A60" s="88" t="n">
        <v>37926</v>
      </c>
      <c r="B60" s="87" t="n">
        <v>19675.08</v>
      </c>
      <c r="C60" s="87" t="n">
        <f aca="false">B60-D60</f>
        <v>10060.6608733194</v>
      </c>
      <c r="D60" s="87" t="n">
        <f aca="false">E59*0.010061</f>
        <v>9614.41912668059</v>
      </c>
      <c r="E60" s="89" t="n">
        <f aca="false">E59-C60</f>
        <v>945552.014475114</v>
      </c>
    </row>
    <row r="61" customFormat="false" ht="13.5" hidden="false" customHeight="true" outlineLevel="0" collapsed="false">
      <c r="A61" s="88" t="n">
        <v>37956</v>
      </c>
      <c r="B61" s="87" t="n">
        <v>19675.08</v>
      </c>
      <c r="C61" s="87" t="n">
        <f aca="false">B61-D61</f>
        <v>10161.8811823659</v>
      </c>
      <c r="D61" s="87" t="n">
        <f aca="false">E60*0.010061</f>
        <v>9513.19881763412</v>
      </c>
      <c r="E61" s="89" t="n">
        <f aca="false">E60-C61</f>
        <v>935390.133292748</v>
      </c>
    </row>
    <row r="62" customFormat="false" ht="13.5" hidden="false" customHeight="true" outlineLevel="0" collapsed="false">
      <c r="A62" s="88" t="n">
        <v>37987</v>
      </c>
      <c r="B62" s="87" t="n">
        <v>19675.08</v>
      </c>
      <c r="C62" s="87" t="n">
        <f aca="false">B62-D62</f>
        <v>10264.1198689417</v>
      </c>
      <c r="D62" s="87" t="n">
        <f aca="false">E61*0.010061</f>
        <v>9410.96013105834</v>
      </c>
      <c r="E62" s="89" t="n">
        <f aca="false">E61-C62</f>
        <v>925126.013423806</v>
      </c>
    </row>
    <row r="63" customFormat="false" ht="13.5" hidden="false" customHeight="true" outlineLevel="0" collapsed="false">
      <c r="A63" s="88" t="n">
        <v>38018</v>
      </c>
      <c r="B63" s="87" t="n">
        <v>19675.08</v>
      </c>
      <c r="C63" s="87" t="n">
        <f aca="false">B63-D63</f>
        <v>10367.3871789431</v>
      </c>
      <c r="D63" s="87" t="n">
        <f aca="false">E62*0.010061</f>
        <v>9307.69282105692</v>
      </c>
      <c r="E63" s="89" t="n">
        <f aca="false">E62-C63</f>
        <v>914758.626244863</v>
      </c>
    </row>
    <row r="64" customFormat="false" ht="13.5" hidden="false" customHeight="true" outlineLevel="0" collapsed="false">
      <c r="A64" s="88" t="n">
        <v>38047</v>
      </c>
      <c r="B64" s="87" t="n">
        <v>19675.08</v>
      </c>
      <c r="C64" s="87" t="n">
        <f aca="false">B64-D64</f>
        <v>10471.6934613504</v>
      </c>
      <c r="D64" s="87" t="n">
        <f aca="false">E63*0.010061</f>
        <v>9203.38653864957</v>
      </c>
      <c r="E64" s="89" t="n">
        <f aca="false">E63-C64</f>
        <v>904286.932783513</v>
      </c>
    </row>
    <row r="65" customFormat="false" ht="13.5" hidden="false" customHeight="true" outlineLevel="0" collapsed="false">
      <c r="A65" s="88" t="n">
        <v>38078</v>
      </c>
      <c r="B65" s="87" t="n">
        <v>19675.08</v>
      </c>
      <c r="C65" s="87" t="n">
        <f aca="false">B65-D65</f>
        <v>10577.0491692651</v>
      </c>
      <c r="D65" s="87" t="n">
        <f aca="false">E64*0.010061</f>
        <v>9098.03083073492</v>
      </c>
      <c r="E65" s="89" t="n">
        <f aca="false">E64-C65</f>
        <v>893709.883614248</v>
      </c>
    </row>
    <row r="66" customFormat="false" ht="13.5" hidden="false" customHeight="true" outlineLevel="0" collapsed="false">
      <c r="A66" s="88" t="n">
        <v>38108</v>
      </c>
      <c r="B66" s="87" t="n">
        <v>19675.08</v>
      </c>
      <c r="C66" s="87" t="n">
        <f aca="false">B66-D66</f>
        <v>10683.4648609571</v>
      </c>
      <c r="D66" s="87" t="n">
        <f aca="false">E65*0.010061</f>
        <v>8991.61513904295</v>
      </c>
      <c r="E66" s="89" t="n">
        <f aca="false">E65-C66</f>
        <v>883026.418753291</v>
      </c>
    </row>
    <row r="67" customFormat="false" ht="13.5" hidden="false" customHeight="true" outlineLevel="0" collapsed="false">
      <c r="A67" s="88" t="n">
        <v>38139</v>
      </c>
      <c r="B67" s="87" t="n">
        <v>19675.08</v>
      </c>
      <c r="C67" s="87" t="n">
        <f aca="false">B67-D67</f>
        <v>10790.9512009231</v>
      </c>
      <c r="D67" s="87" t="n">
        <f aca="false">E66*0.010061</f>
        <v>8884.12879907686</v>
      </c>
      <c r="E67" s="89" t="n">
        <f aca="false">E66-C67</f>
        <v>872235.467552367</v>
      </c>
    </row>
    <row r="68" customFormat="false" ht="13.5" hidden="false" customHeight="true" outlineLevel="0" collapsed="false">
      <c r="A68" s="88" t="n">
        <v>38169</v>
      </c>
      <c r="B68" s="87" t="n">
        <v>19675.08</v>
      </c>
      <c r="C68" s="87" t="n">
        <f aca="false">B68-D68</f>
        <v>10899.5189609556</v>
      </c>
      <c r="D68" s="87" t="n">
        <f aca="false">E67*0.010061</f>
        <v>8775.56103904437</v>
      </c>
      <c r="E68" s="89" t="n">
        <f aca="false">E67-C68</f>
        <v>861335.948591412</v>
      </c>
    </row>
    <row r="69" customFormat="false" ht="13.5" hidden="false" customHeight="true" outlineLevel="0" collapsed="false">
      <c r="A69" s="88" t="n">
        <v>38200</v>
      </c>
      <c r="B69" s="87" t="n">
        <v>19675.08</v>
      </c>
      <c r="C69" s="87" t="n">
        <f aca="false">B69-D69</f>
        <v>11009.1790212218</v>
      </c>
      <c r="D69" s="87" t="n">
        <f aca="false">E68*0.010061</f>
        <v>8665.90097877819</v>
      </c>
      <c r="E69" s="89" t="n">
        <f aca="false">E68-C69</f>
        <v>850326.76957019</v>
      </c>
    </row>
    <row r="70" customFormat="false" ht="13.5" hidden="false" customHeight="true" outlineLevel="0" collapsed="false">
      <c r="A70" s="88" t="n">
        <v>38231</v>
      </c>
      <c r="B70" s="87" t="n">
        <v>19675.08</v>
      </c>
      <c r="C70" s="87" t="n">
        <f aca="false">B70-D70</f>
        <v>11119.9423713543</v>
      </c>
      <c r="D70" s="87" t="n">
        <f aca="false">E69*0.010061</f>
        <v>8555.13762864568</v>
      </c>
      <c r="E70" s="89" t="n">
        <f aca="false">E69-C70</f>
        <v>839206.827198836</v>
      </c>
    </row>
    <row r="71" customFormat="false" ht="13.5" hidden="false" customHeight="true" outlineLevel="0" collapsed="false">
      <c r="A71" s="88" t="n">
        <v>38261</v>
      </c>
      <c r="B71" s="87" t="n">
        <v>19675.08</v>
      </c>
      <c r="C71" s="87" t="n">
        <f aca="false">B71-D71</f>
        <v>11231.8201115525</v>
      </c>
      <c r="D71" s="87" t="n">
        <f aca="false">E70*0.010061</f>
        <v>8443.25988844749</v>
      </c>
      <c r="E71" s="89" t="n">
        <f aca="false">E70-C71</f>
        <v>827975.007087283</v>
      </c>
    </row>
    <row r="72" customFormat="false" ht="13.5" hidden="false" customHeight="true" outlineLevel="0" collapsed="false">
      <c r="A72" s="88" t="n">
        <v>38292</v>
      </c>
      <c r="B72" s="87" t="n">
        <v>19675.08</v>
      </c>
      <c r="C72" s="87" t="n">
        <f aca="false">B72-D72</f>
        <v>11344.8234536948</v>
      </c>
      <c r="D72" s="87" t="n">
        <f aca="false">E71*0.010061</f>
        <v>8330.25654630516</v>
      </c>
      <c r="E72" s="89" t="n">
        <f aca="false">E71-C72</f>
        <v>816630.183633588</v>
      </c>
    </row>
    <row r="73" customFormat="false" ht="13.5" hidden="false" customHeight="true" outlineLevel="0" collapsed="false">
      <c r="A73" s="88" t="n">
        <v>38322</v>
      </c>
      <c r="B73" s="87" t="n">
        <v>19675.08</v>
      </c>
      <c r="C73" s="87" t="n">
        <f aca="false">B73-D73</f>
        <v>11458.9637224625</v>
      </c>
      <c r="D73" s="87" t="n">
        <f aca="false">E72*0.010061</f>
        <v>8216.11627753753</v>
      </c>
      <c r="E73" s="89" t="n">
        <f aca="false">E72-C73</f>
        <v>805171.219911126</v>
      </c>
    </row>
    <row r="74" customFormat="false" ht="13.5" hidden="false" customHeight="true" outlineLevel="0" collapsed="false">
      <c r="A74" s="88" t="n">
        <v>38353</v>
      </c>
      <c r="B74" s="87" t="n">
        <v>19675.08</v>
      </c>
      <c r="C74" s="87" t="n">
        <f aca="false">B74-D74</f>
        <v>11574.2523564742</v>
      </c>
      <c r="D74" s="87" t="n">
        <f aca="false">E73*0.010061</f>
        <v>8100.82764352584</v>
      </c>
      <c r="E74" s="89" t="n">
        <f aca="false">E73-C74</f>
        <v>793596.967554652</v>
      </c>
    </row>
    <row r="75" customFormat="false" ht="13.5" hidden="false" customHeight="true" outlineLevel="0" collapsed="false">
      <c r="A75" s="88" t="n">
        <v>38384</v>
      </c>
      <c r="B75" s="87" t="n">
        <v>19675.08</v>
      </c>
      <c r="C75" s="87" t="n">
        <f aca="false">B75-D75</f>
        <v>11690.7009094327</v>
      </c>
      <c r="D75" s="87" t="n">
        <f aca="false">E74*0.010061</f>
        <v>7984.37909056735</v>
      </c>
      <c r="E75" s="89" t="n">
        <f aca="false">E74-C75</f>
        <v>781906.266645219</v>
      </c>
    </row>
    <row r="76" customFormat="false" ht="13.5" hidden="false" customHeight="true" outlineLevel="0" collapsed="false">
      <c r="A76" s="88" t="n">
        <v>38412</v>
      </c>
      <c r="B76" s="87" t="n">
        <v>19675.08</v>
      </c>
      <c r="C76" s="87" t="n">
        <f aca="false">B76-D76</f>
        <v>11808.3210512825</v>
      </c>
      <c r="D76" s="87" t="n">
        <f aca="false">E75*0.010061</f>
        <v>7866.75894871755</v>
      </c>
      <c r="E76" s="89" t="n">
        <f aca="false">E75-C76</f>
        <v>770097.945593937</v>
      </c>
    </row>
    <row r="77" customFormat="false" ht="13.5" hidden="false" customHeight="true" outlineLevel="0" collapsed="false">
      <c r="A77" s="88" t="n">
        <v>38443</v>
      </c>
      <c r="B77" s="87" t="n">
        <v>19675.08</v>
      </c>
      <c r="C77" s="87" t="n">
        <f aca="false">B77-D77</f>
        <v>11927.1245693794</v>
      </c>
      <c r="D77" s="87" t="n">
        <f aca="false">E76*0.010061</f>
        <v>7747.9554306206</v>
      </c>
      <c r="E77" s="89" t="n">
        <f aca="false">E76-C77</f>
        <v>758170.821024557</v>
      </c>
    </row>
    <row r="78" customFormat="false" ht="13.5" hidden="false" customHeight="true" outlineLevel="0" collapsed="false">
      <c r="A78" s="88" t="n">
        <v>38473</v>
      </c>
      <c r="B78" s="87" t="n">
        <v>19675.08</v>
      </c>
      <c r="C78" s="87" t="n">
        <f aca="false">B78-D78</f>
        <v>12047.1233696719</v>
      </c>
      <c r="D78" s="87" t="n">
        <f aca="false">E77*0.010061</f>
        <v>7627.95663032807</v>
      </c>
      <c r="E78" s="89" t="n">
        <f aca="false">E77-C78</f>
        <v>746123.697654885</v>
      </c>
      <c r="G78" s="0" t="s">
        <v>73</v>
      </c>
    </row>
    <row r="79" customFormat="false" ht="13.5" hidden="false" customHeight="true" outlineLevel="0" collapsed="false">
      <c r="A79" s="88" t="n">
        <v>38504</v>
      </c>
      <c r="B79" s="87" t="n">
        <v>19675.08</v>
      </c>
      <c r="C79" s="87" t="n">
        <f aca="false">B79-D79</f>
        <v>12168.3294778942</v>
      </c>
      <c r="D79" s="87" t="n">
        <f aca="false">E78*0.010061</f>
        <v>7506.7505221058</v>
      </c>
      <c r="E79" s="89" t="n">
        <f aca="false">E78-C79</f>
        <v>733955.368176991</v>
      </c>
    </row>
    <row r="80" customFormat="false" ht="13.5" hidden="false" customHeight="true" outlineLevel="0" collapsed="false">
      <c r="A80" s="88" t="n">
        <v>38534</v>
      </c>
      <c r="B80" s="87" t="n">
        <v>19675.08</v>
      </c>
      <c r="C80" s="87" t="n">
        <f aca="false">B80-D80</f>
        <v>12290.7550407713</v>
      </c>
      <c r="D80" s="87" t="n">
        <f aca="false">E79*0.010061</f>
        <v>7384.32495922871</v>
      </c>
      <c r="E80" s="89" t="n">
        <f aca="false">E79-C80</f>
        <v>721664.61313622</v>
      </c>
    </row>
    <row r="81" customFormat="false" ht="13.5" hidden="false" customHeight="true" outlineLevel="0" collapsed="false">
      <c r="A81" s="88" t="n">
        <v>38565</v>
      </c>
      <c r="B81" s="87" t="n">
        <v>19675.08</v>
      </c>
      <c r="C81" s="87" t="n">
        <f aca="false">B81-D81</f>
        <v>12414.4123272365</v>
      </c>
      <c r="D81" s="87" t="n">
        <f aca="false">E80*0.010061</f>
        <v>7260.66767276351</v>
      </c>
      <c r="E81" s="89" t="n">
        <f aca="false">E80-C81</f>
        <v>709250.200808983</v>
      </c>
    </row>
    <row r="82" customFormat="false" ht="13.5" hidden="false" customHeight="true" outlineLevel="0" collapsed="false">
      <c r="A82" s="88" t="n">
        <v>38596</v>
      </c>
      <c r="B82" s="87" t="n">
        <v>19675.08</v>
      </c>
      <c r="C82" s="87" t="n">
        <f aca="false">B82-D82</f>
        <v>12539.3137296608</v>
      </c>
      <c r="D82" s="87" t="n">
        <f aca="false">E81*0.010061</f>
        <v>7135.76627033918</v>
      </c>
      <c r="E82" s="89" t="n">
        <f aca="false">E81-C82</f>
        <v>696710.887079322</v>
      </c>
    </row>
    <row r="83" customFormat="false" ht="13.5" hidden="false" customHeight="true" outlineLevel="0" collapsed="false">
      <c r="A83" s="88" t="n">
        <v>38626</v>
      </c>
      <c r="B83" s="87" t="n">
        <v>19675.08</v>
      </c>
      <c r="C83" s="87" t="n">
        <f aca="false">B83-D83</f>
        <v>12665.4717650949</v>
      </c>
      <c r="D83" s="87" t="n">
        <f aca="false">E82*0.010061</f>
        <v>7009.60823490506</v>
      </c>
      <c r="E83" s="89" t="n">
        <f aca="false">E82-C83</f>
        <v>684045.415314228</v>
      </c>
    </row>
    <row r="84" customFormat="false" ht="13.5" hidden="false" customHeight="true" outlineLevel="0" collapsed="false">
      <c r="A84" s="88" t="n">
        <v>38657</v>
      </c>
      <c r="B84" s="87" t="n">
        <v>19675.08</v>
      </c>
      <c r="C84" s="87" t="n">
        <f aca="false">B84-D84</f>
        <v>12792.8990765236</v>
      </c>
      <c r="D84" s="87" t="n">
        <f aca="false">E83*0.010061</f>
        <v>6882.18092347644</v>
      </c>
      <c r="E84" s="89" t="n">
        <f aca="false">E83-C84</f>
        <v>671252.516237704</v>
      </c>
    </row>
    <row r="85" customFormat="false" ht="13.5" hidden="false" customHeight="true" outlineLevel="0" collapsed="false">
      <c r="A85" s="88" t="n">
        <v>38687</v>
      </c>
      <c r="B85" s="87" t="n">
        <v>19675.08</v>
      </c>
      <c r="C85" s="87" t="n">
        <f aca="false">B85-D85</f>
        <v>12921.6084341325</v>
      </c>
      <c r="D85" s="87" t="n">
        <f aca="false">E84*0.010061</f>
        <v>6753.47156586754</v>
      </c>
      <c r="E85" s="89" t="n">
        <f aca="false">E84-C85</f>
        <v>658330.907803571</v>
      </c>
    </row>
    <row r="86" customFormat="false" ht="13.5" hidden="false" customHeight="true" outlineLevel="0" collapsed="false">
      <c r="A86" s="88" t="n">
        <v>38718</v>
      </c>
      <c r="B86" s="87" t="n">
        <v>19675.08</v>
      </c>
      <c r="C86" s="87" t="n">
        <f aca="false">B86-D86</f>
        <v>13051.6127365883</v>
      </c>
      <c r="D86" s="87" t="n">
        <f aca="false">E85*0.010061</f>
        <v>6623.46726341173</v>
      </c>
      <c r="E86" s="89" t="n">
        <f aca="false">E85-C86</f>
        <v>645279.295066983</v>
      </c>
    </row>
    <row r="87" customFormat="false" ht="13.5" hidden="false" customHeight="true" outlineLevel="0" collapsed="false">
      <c r="A87" s="88" t="n">
        <v>38749</v>
      </c>
      <c r="B87" s="87" t="n">
        <v>19675.08</v>
      </c>
      <c r="C87" s="87" t="n">
        <f aca="false">B87-D87</f>
        <v>13182.9250123311</v>
      </c>
      <c r="D87" s="87" t="n">
        <f aca="false">E86*0.010061</f>
        <v>6492.15498766892</v>
      </c>
      <c r="E87" s="89" t="n">
        <f aca="false">E86-C87</f>
        <v>632096.370054652</v>
      </c>
    </row>
    <row r="88" customFormat="false" ht="13.5" hidden="false" customHeight="true" outlineLevel="0" collapsed="false">
      <c r="A88" s="88" t="n">
        <v>38777</v>
      </c>
      <c r="B88" s="87" t="n">
        <v>19675.08</v>
      </c>
      <c r="C88" s="87" t="n">
        <f aca="false">B88-D88</f>
        <v>13315.5584208801</v>
      </c>
      <c r="D88" s="87" t="n">
        <f aca="false">E87*0.010061</f>
        <v>6359.52157911986</v>
      </c>
      <c r="E88" s="89" t="n">
        <f aca="false">E87-C88</f>
        <v>618780.811633772</v>
      </c>
    </row>
    <row r="89" customFormat="false" ht="13.5" hidden="false" customHeight="true" outlineLevel="0" collapsed="false">
      <c r="A89" s="88" t="n">
        <v>38808</v>
      </c>
      <c r="B89" s="87" t="n">
        <v>19675.08</v>
      </c>
      <c r="C89" s="87" t="n">
        <f aca="false">B89-D89</f>
        <v>13449.5262541526</v>
      </c>
      <c r="D89" s="87" t="n">
        <f aca="false">E88*0.010061</f>
        <v>6225.55374584738</v>
      </c>
      <c r="E89" s="89" t="n">
        <f aca="false">E88-C89</f>
        <v>605331.285379619</v>
      </c>
    </row>
    <row r="90" customFormat="false" ht="13.5" hidden="false" customHeight="true" outlineLevel="0" collapsed="false">
      <c r="A90" s="88" t="n">
        <v>38838</v>
      </c>
      <c r="B90" s="87" t="n">
        <v>19675.08</v>
      </c>
      <c r="C90" s="87" t="n">
        <f aca="false">B90-D90</f>
        <v>13584.8419377957</v>
      </c>
      <c r="D90" s="87" t="n">
        <f aca="false">E89*0.010061</f>
        <v>6090.23806220435</v>
      </c>
      <c r="E90" s="89" t="n">
        <f aca="false">E89-C90</f>
        <v>591746.443441824</v>
      </c>
    </row>
    <row r="91" customFormat="false" ht="13.5" hidden="false" customHeight="true" outlineLevel="0" collapsed="false">
      <c r="A91" s="88" t="n">
        <v>38869</v>
      </c>
      <c r="B91" s="87" t="n">
        <v>19675.08</v>
      </c>
      <c r="C91" s="87" t="n">
        <f aca="false">B91-D91</f>
        <v>13721.5190325318</v>
      </c>
      <c r="D91" s="87" t="n">
        <f aca="false">E90*0.010061</f>
        <v>5953.56096746819</v>
      </c>
      <c r="E91" s="89" t="n">
        <f aca="false">E90-C91</f>
        <v>578024.924409292</v>
      </c>
    </row>
    <row r="92" customFormat="false" ht="13.5" hidden="false" customHeight="true" outlineLevel="0" collapsed="false">
      <c r="A92" s="88" t="n">
        <v>38899</v>
      </c>
      <c r="B92" s="87" t="n">
        <v>19675.08</v>
      </c>
      <c r="C92" s="87" t="n">
        <f aca="false">B92-D92</f>
        <v>13859.5712355181</v>
      </c>
      <c r="D92" s="87" t="n">
        <f aca="false">E91*0.010061</f>
        <v>5815.50876448189</v>
      </c>
      <c r="E92" s="89" t="n">
        <f aca="false">E91-C92</f>
        <v>564165.353173774</v>
      </c>
    </row>
    <row r="93" customFormat="false" ht="13.5" hidden="false" customHeight="true" outlineLevel="0" collapsed="false">
      <c r="A93" s="88" t="n">
        <v>38930</v>
      </c>
      <c r="B93" s="87" t="n">
        <v>19675.08</v>
      </c>
      <c r="C93" s="87" t="n">
        <f aca="false">B93-D93</f>
        <v>13999.0123817187</v>
      </c>
      <c r="D93" s="87" t="n">
        <f aca="false">E92*0.010061</f>
        <v>5676.06761828134</v>
      </c>
      <c r="E93" s="89" t="n">
        <f aca="false">E92-C93</f>
        <v>550166.340792055</v>
      </c>
    </row>
    <row r="94" customFormat="false" ht="13.5" hidden="false" customHeight="true" outlineLevel="0" collapsed="false">
      <c r="A94" s="88" t="n">
        <v>38961</v>
      </c>
      <c r="B94" s="87" t="n">
        <v>19675.08</v>
      </c>
      <c r="C94" s="87" t="n">
        <f aca="false">B94-D94</f>
        <v>14139.8564452911</v>
      </c>
      <c r="D94" s="87" t="n">
        <f aca="false">E93*0.010061</f>
        <v>5535.22355470887</v>
      </c>
      <c r="E94" s="89" t="n">
        <f aca="false">E93-C94</f>
        <v>536026.484346764</v>
      </c>
    </row>
    <row r="95" customFormat="false" ht="13.5" hidden="false" customHeight="true" outlineLevel="0" collapsed="false">
      <c r="A95" s="88" t="n">
        <v>38991</v>
      </c>
      <c r="B95" s="87" t="n">
        <v>19675.08</v>
      </c>
      <c r="C95" s="87" t="n">
        <f aca="false">B95-D95</f>
        <v>14282.1175409872</v>
      </c>
      <c r="D95" s="87" t="n">
        <f aca="false">E94*0.010061</f>
        <v>5392.96245901279</v>
      </c>
      <c r="E95" s="89" t="n">
        <f aca="false">E94-C95</f>
        <v>521744.366805777</v>
      </c>
    </row>
    <row r="96" customFormat="false" ht="13.5" hidden="false" customHeight="true" outlineLevel="0" collapsed="false">
      <c r="A96" s="88" t="n">
        <v>39022</v>
      </c>
      <c r="B96" s="87" t="n">
        <v>19675.08</v>
      </c>
      <c r="C96" s="87" t="n">
        <f aca="false">B96-D96</f>
        <v>14425.8099255671</v>
      </c>
      <c r="D96" s="87" t="n">
        <f aca="false">E95*0.010061</f>
        <v>5249.27007443292</v>
      </c>
      <c r="E96" s="89" t="n">
        <f aca="false">E95-C96</f>
        <v>507318.55688021</v>
      </c>
    </row>
    <row r="97" customFormat="false" ht="13.5" hidden="false" customHeight="true" outlineLevel="0" collapsed="false">
      <c r="A97" s="88" t="n">
        <v>39052</v>
      </c>
      <c r="B97" s="87" t="n">
        <v>19675.08</v>
      </c>
      <c r="C97" s="87" t="n">
        <f aca="false">B97-D97</f>
        <v>14570.9479992282</v>
      </c>
      <c r="D97" s="87" t="n">
        <f aca="false">E96*0.010061</f>
        <v>5104.13200077179</v>
      </c>
      <c r="E97" s="89" t="n">
        <f aca="false">E96-C97</f>
        <v>492747.608880982</v>
      </c>
    </row>
    <row r="98" customFormat="false" ht="13.5" hidden="false" customHeight="true" outlineLevel="0" collapsed="false">
      <c r="A98" s="88" t="n">
        <v>39083</v>
      </c>
      <c r="B98" s="87" t="n">
        <v>19675.08</v>
      </c>
      <c r="C98" s="87" t="n">
        <f aca="false">B98-D98</f>
        <v>14717.5463070484</v>
      </c>
      <c r="D98" s="87" t="n">
        <f aca="false">E97*0.010061</f>
        <v>4957.53369295156</v>
      </c>
      <c r="E98" s="89" t="n">
        <f aca="false">E97-C98</f>
        <v>478030.062573933</v>
      </c>
    </row>
    <row r="99" customFormat="false" ht="13.5" hidden="false" customHeight="true" outlineLevel="0" collapsed="false">
      <c r="A99" s="88" t="n">
        <v>39114</v>
      </c>
      <c r="B99" s="87" t="n">
        <v>19675.08</v>
      </c>
      <c r="C99" s="87" t="n">
        <f aca="false">B99-D99</f>
        <v>14865.6195404437</v>
      </c>
      <c r="D99" s="87" t="n">
        <f aca="false">E98*0.010061</f>
        <v>4809.46045955634</v>
      </c>
      <c r="E99" s="89" t="n">
        <f aca="false">E98-C99</f>
        <v>463164.44303349</v>
      </c>
    </row>
    <row r="100" customFormat="false" ht="13.5" hidden="false" customHeight="true" outlineLevel="0" collapsed="false">
      <c r="A100" s="88" t="n">
        <v>39142</v>
      </c>
      <c r="B100" s="87" t="n">
        <v>19675.08</v>
      </c>
      <c r="C100" s="87" t="n">
        <f aca="false">B100-D100</f>
        <v>15015.1825386401</v>
      </c>
      <c r="D100" s="87" t="n">
        <f aca="false">E99*0.010061</f>
        <v>4659.89746135994</v>
      </c>
      <c r="E100" s="89" t="n">
        <f aca="false">E99-C100</f>
        <v>448149.26049485</v>
      </c>
    </row>
    <row r="101" customFormat="false" ht="13.5" hidden="false" customHeight="true" outlineLevel="0" collapsed="false">
      <c r="A101" s="88" t="n">
        <v>39173</v>
      </c>
      <c r="B101" s="87" t="n">
        <v>19675.08</v>
      </c>
      <c r="C101" s="87" t="n">
        <f aca="false">B101-D101</f>
        <v>15166.2502901613</v>
      </c>
      <c r="D101" s="87" t="n">
        <f aca="false">E100*0.010061</f>
        <v>4508.82970983868</v>
      </c>
      <c r="E101" s="89" t="n">
        <f aca="false">E100-C101</f>
        <v>432983.010204688</v>
      </c>
    </row>
    <row r="102" customFormat="false" ht="13.5" hidden="false" customHeight="true" outlineLevel="0" collapsed="false">
      <c r="A102" s="88" t="n">
        <v>39203</v>
      </c>
      <c r="B102" s="87" t="n">
        <v>19675.08</v>
      </c>
      <c r="C102" s="87" t="n">
        <f aca="false">B102-D102</f>
        <v>15318.8379343306</v>
      </c>
      <c r="D102" s="87" t="n">
        <f aca="false">E101*0.010061</f>
        <v>4356.24206566937</v>
      </c>
      <c r="E102" s="89" t="n">
        <f aca="false">E101-C102</f>
        <v>417664.172270358</v>
      </c>
    </row>
    <row r="103" customFormat="false" ht="13.5" hidden="false" customHeight="true" outlineLevel="0" collapsed="false">
      <c r="A103" s="88" t="n">
        <v>39234</v>
      </c>
      <c r="B103" s="87" t="n">
        <v>19675.08</v>
      </c>
      <c r="C103" s="87" t="n">
        <f aca="false">B103-D103</f>
        <v>15472.9607627879</v>
      </c>
      <c r="D103" s="87" t="n">
        <f aca="false">E102*0.010061</f>
        <v>4202.11923721207</v>
      </c>
      <c r="E103" s="89" t="n">
        <f aca="false">E102-C103</f>
        <v>402191.21150757</v>
      </c>
    </row>
    <row r="104" customFormat="false" ht="13.5" hidden="false" customHeight="true" outlineLevel="0" collapsed="false">
      <c r="A104" s="88" t="n">
        <v>39264</v>
      </c>
      <c r="B104" s="87" t="n">
        <v>19675.08</v>
      </c>
      <c r="C104" s="87" t="n">
        <f aca="false">B104-D104</f>
        <v>15628.6342210223</v>
      </c>
      <c r="D104" s="87" t="n">
        <f aca="false">E103*0.010061</f>
        <v>4046.44577897766</v>
      </c>
      <c r="E104" s="89" t="n">
        <f aca="false">E103-C104</f>
        <v>386562.577286547</v>
      </c>
    </row>
    <row r="105" customFormat="false" ht="13.5" hidden="false" customHeight="true" outlineLevel="0" collapsed="false">
      <c r="A105" s="88" t="n">
        <v>39295</v>
      </c>
      <c r="B105" s="87" t="n">
        <v>19675.08</v>
      </c>
      <c r="C105" s="87" t="n">
        <f aca="false">B105-D105</f>
        <v>15785.8739099201</v>
      </c>
      <c r="D105" s="87" t="n">
        <f aca="false">E104*0.010061</f>
        <v>3889.20609007995</v>
      </c>
      <c r="E105" s="89" t="n">
        <f aca="false">E104-C105</f>
        <v>370776.703376627</v>
      </c>
    </row>
    <row r="106" customFormat="false" ht="13.5" hidden="false" customHeight="true" outlineLevel="0" collapsed="false">
      <c r="A106" s="88" t="n">
        <v>39326</v>
      </c>
      <c r="B106" s="87" t="n">
        <v>19675.08</v>
      </c>
      <c r="C106" s="87" t="n">
        <f aca="false">B106-D106</f>
        <v>15944.6955873278</v>
      </c>
      <c r="D106" s="87" t="n">
        <f aca="false">E105*0.010061</f>
        <v>3730.38441267225</v>
      </c>
      <c r="E106" s="89" t="n">
        <f aca="false">E105-C106</f>
        <v>354832.007789299</v>
      </c>
    </row>
    <row r="107" customFormat="false" ht="13.5" hidden="false" customHeight="true" outlineLevel="0" collapsed="false">
      <c r="A107" s="88" t="n">
        <v>39356</v>
      </c>
      <c r="B107" s="87" t="n">
        <v>19675.08</v>
      </c>
      <c r="C107" s="87" t="n">
        <f aca="false">B107-D107</f>
        <v>16105.1151696319</v>
      </c>
      <c r="D107" s="87" t="n">
        <f aca="false">E106*0.010061</f>
        <v>3569.96483036814</v>
      </c>
      <c r="E107" s="89" t="n">
        <f aca="false">E106-C107</f>
        <v>338726.892619668</v>
      </c>
    </row>
    <row r="108" customFormat="false" ht="13.5" hidden="false" customHeight="true" outlineLevel="0" collapsed="false">
      <c r="A108" s="88" t="n">
        <v>39387</v>
      </c>
      <c r="B108" s="87" t="n">
        <v>19675.08</v>
      </c>
      <c r="C108" s="87" t="n">
        <f aca="false">B108-D108</f>
        <v>16267.1487333535</v>
      </c>
      <c r="D108" s="87" t="n">
        <f aca="false">E107*0.010061</f>
        <v>3407.93126664648</v>
      </c>
      <c r="E108" s="89" t="n">
        <f aca="false">E107-C108</f>
        <v>322459.743886314</v>
      </c>
    </row>
    <row r="109" customFormat="false" ht="13.5" hidden="false" customHeight="true" outlineLevel="0" collapsed="false">
      <c r="A109" s="88" t="n">
        <v>39417</v>
      </c>
      <c r="B109" s="87" t="n">
        <v>19675.08</v>
      </c>
      <c r="C109" s="87" t="n">
        <f aca="false">B109-D109</f>
        <v>16430.8125167598</v>
      </c>
      <c r="D109" s="87" t="n">
        <f aca="false">E108*0.010061</f>
        <v>3244.26748324021</v>
      </c>
      <c r="E109" s="89" t="n">
        <f aca="false">E108-C109</f>
        <v>306028.931369554</v>
      </c>
    </row>
    <row r="110" customFormat="false" ht="13.5" hidden="false" customHeight="true" outlineLevel="0" collapsed="false">
      <c r="A110" s="88" t="n">
        <v>39448</v>
      </c>
      <c r="B110" s="87" t="n">
        <v>19675.08</v>
      </c>
      <c r="C110" s="87" t="n">
        <f aca="false">B110-D110</f>
        <v>16596.1229214909</v>
      </c>
      <c r="D110" s="87" t="n">
        <f aca="false">E109*0.010061</f>
        <v>3078.95707850909</v>
      </c>
      <c r="E110" s="89" t="n">
        <f aca="false">E109-C110</f>
        <v>289432.808448063</v>
      </c>
    </row>
    <row r="111" customFormat="false" ht="13.5" hidden="false" customHeight="true" outlineLevel="0" collapsed="false">
      <c r="A111" s="88" t="n">
        <v>39479</v>
      </c>
      <c r="B111" s="87" t="n">
        <v>19675.08</v>
      </c>
      <c r="C111" s="87" t="n">
        <f aca="false">B111-D111</f>
        <v>16763.096514204</v>
      </c>
      <c r="D111" s="87" t="n">
        <f aca="false">E110*0.010061</f>
        <v>2911.98348579597</v>
      </c>
      <c r="E111" s="89" t="n">
        <f aca="false">E110-C111</f>
        <v>272669.711933859</v>
      </c>
    </row>
    <row r="112" customFormat="false" ht="13.5" hidden="false" customHeight="true" outlineLevel="0" collapsed="false">
      <c r="A112" s="88" t="n">
        <v>39508</v>
      </c>
      <c r="B112" s="87" t="n">
        <v>19675.08</v>
      </c>
      <c r="C112" s="87" t="n">
        <f aca="false">B112-D112</f>
        <v>16931.7500282334</v>
      </c>
      <c r="D112" s="87" t="n">
        <f aca="false">E111*0.010061</f>
        <v>2743.32997176656</v>
      </c>
      <c r="E112" s="89" t="n">
        <f aca="false">E111-C112</f>
        <v>255737.961905626</v>
      </c>
    </row>
    <row r="113" customFormat="false" ht="13.5" hidden="false" customHeight="true" outlineLevel="0" collapsed="false">
      <c r="A113" s="88" t="n">
        <v>39539</v>
      </c>
      <c r="B113" s="87" t="n">
        <v>19675.08</v>
      </c>
      <c r="C113" s="87" t="n">
        <f aca="false">B113-D113</f>
        <v>17102.1003652675</v>
      </c>
      <c r="D113" s="87" t="n">
        <f aca="false">E112*0.010061</f>
        <v>2572.9796347325</v>
      </c>
      <c r="E113" s="89" t="n">
        <f aca="false">E112-C113</f>
        <v>238635.861540358</v>
      </c>
    </row>
    <row r="114" customFormat="false" ht="13.5" hidden="false" customHeight="true" outlineLevel="0" collapsed="false">
      <c r="A114" s="88" t="n">
        <v>39569</v>
      </c>
      <c r="B114" s="87" t="n">
        <v>19675.08</v>
      </c>
      <c r="C114" s="87" t="n">
        <f aca="false">B114-D114</f>
        <v>17274.1645970425</v>
      </c>
      <c r="D114" s="87" t="n">
        <f aca="false">E113*0.010061</f>
        <v>2400.91540295755</v>
      </c>
      <c r="E114" s="89" t="n">
        <f aca="false">E113-C114</f>
        <v>221361.696943316</v>
      </c>
    </row>
    <row r="115" customFormat="false" ht="13.5" hidden="false" customHeight="true" outlineLevel="0" collapsed="false">
      <c r="A115" s="88" t="n">
        <v>39600</v>
      </c>
      <c r="B115" s="87" t="n">
        <v>19675.08</v>
      </c>
      <c r="C115" s="87" t="n">
        <f aca="false">B115-D115</f>
        <v>17447.9599670533</v>
      </c>
      <c r="D115" s="87" t="n">
        <f aca="false">E114*0.010061</f>
        <v>2227.1200329467</v>
      </c>
      <c r="E115" s="89" t="n">
        <f aca="false">E114-C115</f>
        <v>203913.736976263</v>
      </c>
    </row>
    <row r="116" customFormat="false" ht="13.5" hidden="false" customHeight="true" outlineLevel="0" collapsed="false">
      <c r="A116" s="88" t="n">
        <v>39630</v>
      </c>
      <c r="B116" s="87" t="n">
        <v>19675.08</v>
      </c>
      <c r="C116" s="87" t="n">
        <f aca="false">B116-D116</f>
        <v>17623.5038922818</v>
      </c>
      <c r="D116" s="87" t="n">
        <f aca="false">E115*0.010061</f>
        <v>2051.57610771818</v>
      </c>
      <c r="E116" s="89" t="n">
        <f aca="false">E115-C116</f>
        <v>186290.233083981</v>
      </c>
    </row>
    <row r="117" customFormat="false" ht="13.5" hidden="false" customHeight="true" outlineLevel="0" collapsed="false">
      <c r="A117" s="88" t="n">
        <v>39661</v>
      </c>
      <c r="B117" s="87" t="n">
        <v>19675.08</v>
      </c>
      <c r="C117" s="87" t="n">
        <f aca="false">B117-D117</f>
        <v>17800.8139649421</v>
      </c>
      <c r="D117" s="87" t="n">
        <f aca="false">E116*0.010061</f>
        <v>1874.26603505793</v>
      </c>
      <c r="E117" s="89" t="n">
        <f aca="false">E116-C117</f>
        <v>168489.419119039</v>
      </c>
    </row>
    <row r="118" customFormat="false" ht="13.5" hidden="false" customHeight="true" outlineLevel="0" collapsed="false">
      <c r="A118" s="88" t="n">
        <v>39692</v>
      </c>
      <c r="B118" s="87" t="n">
        <v>19675.08</v>
      </c>
      <c r="C118" s="87" t="n">
        <f aca="false">B118-D118</f>
        <v>17979.9079542434</v>
      </c>
      <c r="D118" s="87" t="n">
        <f aca="false">E117*0.010061</f>
        <v>1695.17204575665</v>
      </c>
      <c r="E118" s="89" t="n">
        <f aca="false">E117-C118</f>
        <v>150509.511164795</v>
      </c>
    </row>
    <row r="119" customFormat="false" ht="13.5" hidden="false" customHeight="true" outlineLevel="0" collapsed="false">
      <c r="A119" s="88" t="n">
        <v>39722</v>
      </c>
      <c r="B119" s="87" t="n">
        <v>19675.08</v>
      </c>
      <c r="C119" s="87" t="n">
        <f aca="false">B119-D119</f>
        <v>18160.803808171</v>
      </c>
      <c r="D119" s="87" t="n">
        <f aca="false">E118*0.010061</f>
        <v>1514.27619182901</v>
      </c>
      <c r="E119" s="89" t="n">
        <f aca="false">E118-C119</f>
        <v>132348.707356624</v>
      </c>
    </row>
    <row r="120" customFormat="false" ht="13.5" hidden="false" customHeight="true" outlineLevel="0" collapsed="false">
      <c r="A120" s="88" t="n">
        <v>39753</v>
      </c>
      <c r="B120" s="87" t="n">
        <v>19675.08</v>
      </c>
      <c r="C120" s="87" t="n">
        <f aca="false">B120-D120</f>
        <v>18343.519655285</v>
      </c>
      <c r="D120" s="87" t="n">
        <f aca="false">E119*0.010061</f>
        <v>1331.560344715</v>
      </c>
      <c r="E120" s="89" t="n">
        <f aca="false">E119-C120</f>
        <v>114005.187701339</v>
      </c>
    </row>
    <row r="121" customFormat="false" ht="13.5" hidden="false" customHeight="true" outlineLevel="0" collapsed="false">
      <c r="A121" s="88" t="n">
        <v>39783</v>
      </c>
      <c r="B121" s="87" t="n">
        <v>19675.08</v>
      </c>
      <c r="C121" s="87" t="n">
        <f aca="false">B121-D121</f>
        <v>18528.0738065368</v>
      </c>
      <c r="D121" s="87" t="n">
        <f aca="false">E120*0.010061</f>
        <v>1147.00619346318</v>
      </c>
      <c r="E121" s="89" t="n">
        <f aca="false">E120-C121</f>
        <v>95477.1138948026</v>
      </c>
    </row>
    <row r="122" customFormat="false" ht="13.5" hidden="false" customHeight="true" outlineLevel="0" collapsed="false">
      <c r="A122" s="88" t="n">
        <v>39814</v>
      </c>
      <c r="B122" s="87" t="n">
        <v>19675.08</v>
      </c>
      <c r="C122" s="87" t="n">
        <f aca="false">B122-D122</f>
        <v>18714.4847571044</v>
      </c>
      <c r="D122" s="87" t="n">
        <f aca="false">E121*0.010061</f>
        <v>960.595242895609</v>
      </c>
      <c r="E122" s="89" t="n">
        <f aca="false">E121-C122</f>
        <v>76762.6291376982</v>
      </c>
    </row>
    <row r="123" customFormat="false" ht="13.5" hidden="false" customHeight="true" outlineLevel="0" collapsed="false">
      <c r="A123" s="88" t="n">
        <v>39845</v>
      </c>
      <c r="B123" s="87" t="n">
        <v>19675.08</v>
      </c>
      <c r="C123" s="87" t="n">
        <f aca="false">B123-D123</f>
        <v>18902.7711882456</v>
      </c>
      <c r="D123" s="87" t="n">
        <f aca="false">E122*0.010061</f>
        <v>772.308811754381</v>
      </c>
      <c r="E123" s="89" t="n">
        <f aca="false">E122-C123</f>
        <v>57859.8579494525</v>
      </c>
    </row>
    <row r="124" customFormat="false" ht="13.5" hidden="false" customHeight="true" outlineLevel="0" collapsed="false">
      <c r="A124" s="88" t="n">
        <v>39873</v>
      </c>
      <c r="B124" s="87" t="n">
        <v>19675.08</v>
      </c>
      <c r="C124" s="87" t="n">
        <f aca="false">B124-D124</f>
        <v>19092.9519691706</v>
      </c>
      <c r="D124" s="87" t="n">
        <f aca="false">E123*0.010061</f>
        <v>582.128030829442</v>
      </c>
      <c r="E124" s="89" t="n">
        <f aca="false">E123-C124</f>
        <v>38766.905980282</v>
      </c>
    </row>
    <row r="125" customFormat="false" ht="13.5" hidden="false" customHeight="true" outlineLevel="0" collapsed="false">
      <c r="A125" s="88" t="n">
        <v>39904</v>
      </c>
      <c r="B125" s="87" t="n">
        <v>19675.08</v>
      </c>
      <c r="C125" s="87" t="n">
        <f aca="false">B125-D125</f>
        <v>19285.0461589324</v>
      </c>
      <c r="D125" s="87" t="n">
        <f aca="false">E124*0.010061</f>
        <v>390.033841067617</v>
      </c>
      <c r="E125" s="89" t="n">
        <f aca="false">E124-C125</f>
        <v>19481.8598213496</v>
      </c>
    </row>
    <row r="126" customFormat="false" ht="13.5" hidden="false" customHeight="true" outlineLevel="0" collapsed="false">
      <c r="A126" s="88" t="n">
        <v>39934</v>
      </c>
      <c r="B126" s="87" t="n">
        <v>19675.08</v>
      </c>
      <c r="C126" s="87" t="n">
        <f aca="false">B126-D126</f>
        <v>19479.0730083374</v>
      </c>
      <c r="D126" s="87" t="n">
        <f aca="false">E125*0.010061</f>
        <v>196.006991662598</v>
      </c>
      <c r="E126" s="89" t="n">
        <f aca="false">E125-C126</f>
        <v>2.78681301217875</v>
      </c>
    </row>
    <row r="127" customFormat="false" ht="12.75" hidden="false" customHeight="false" outlineLevel="0" collapsed="false">
      <c r="B127" s="94" t="n">
        <f aca="false">SUM(B7:B126)</f>
        <v>2330491.4002</v>
      </c>
      <c r="C127" s="94"/>
      <c r="D127" s="94" t="n">
        <f aca="false">SUM(D7:D126)</f>
        <v>896851.111813012</v>
      </c>
      <c r="E127" s="89"/>
    </row>
    <row r="128" customFormat="false" ht="12.75" hidden="false" customHeight="false" outlineLevel="0" collapsed="false">
      <c r="E128" s="89"/>
    </row>
    <row r="129" customFormat="false" ht="12.75" hidden="false" customHeight="false" outlineLevel="0" collapsed="false">
      <c r="E129" s="89"/>
    </row>
    <row r="130" customFormat="false" ht="12.75" hidden="false" customHeight="false" outlineLevel="0" collapsed="false">
      <c r="E130" s="89"/>
    </row>
    <row r="131" customFormat="false" ht="12.75" hidden="false" customHeight="false" outlineLevel="0" collapsed="false">
      <c r="E131" s="89"/>
    </row>
    <row r="132" customFormat="false" ht="12.75" hidden="false" customHeight="false" outlineLevel="0" collapsed="false">
      <c r="E132" s="89"/>
    </row>
    <row r="133" customFormat="false" ht="12.75" hidden="false" customHeight="false" outlineLevel="0" collapsed="false">
      <c r="E133" s="89"/>
    </row>
    <row r="134" customFormat="false" ht="12.75" hidden="false" customHeight="false" outlineLevel="0" collapsed="false">
      <c r="E134" s="89"/>
    </row>
    <row r="135" customFormat="false" ht="12.75" hidden="false" customHeight="false" outlineLevel="0" collapsed="false">
      <c r="E135" s="89"/>
    </row>
    <row r="136" customFormat="false" ht="12.75" hidden="false" customHeight="false" outlineLevel="0" collapsed="false">
      <c r="E136" s="89"/>
    </row>
    <row r="137" customFormat="false" ht="12.75" hidden="false" customHeight="false" outlineLevel="0" collapsed="false">
      <c r="E137" s="89"/>
    </row>
    <row r="138" customFormat="false" ht="12.75" hidden="false" customHeight="false" outlineLevel="0" collapsed="false">
      <c r="E138" s="89"/>
    </row>
    <row r="139" customFormat="false" ht="12.75" hidden="false" customHeight="false" outlineLevel="0" collapsed="false">
      <c r="E139" s="89"/>
    </row>
    <row r="140" customFormat="false" ht="12.75" hidden="false" customHeight="false" outlineLevel="0" collapsed="false">
      <c r="E140" s="89"/>
    </row>
    <row r="141" customFormat="false" ht="12.75" hidden="false" customHeight="false" outlineLevel="0" collapsed="false">
      <c r="E141" s="89"/>
    </row>
    <row r="142" customFormat="false" ht="12.75" hidden="false" customHeight="false" outlineLevel="0" collapsed="false">
      <c r="E142" s="89"/>
    </row>
    <row r="143" customFormat="false" ht="12.75" hidden="false" customHeight="false" outlineLevel="0" collapsed="false">
      <c r="E143" s="89"/>
    </row>
    <row r="144" customFormat="false" ht="12.75" hidden="false" customHeight="false" outlineLevel="0" collapsed="false">
      <c r="E144" s="89"/>
    </row>
    <row r="145" customFormat="false" ht="12.75" hidden="false" customHeight="false" outlineLevel="0" collapsed="false">
      <c r="E145" s="89"/>
    </row>
    <row r="146" customFormat="false" ht="12.75" hidden="false" customHeight="false" outlineLevel="0" collapsed="false">
      <c r="E146" s="89"/>
    </row>
    <row r="147" customFormat="false" ht="12.75" hidden="false" customHeight="false" outlineLevel="0" collapsed="false">
      <c r="E147" s="89"/>
    </row>
    <row r="148" customFormat="false" ht="12.75" hidden="false" customHeight="false" outlineLevel="0" collapsed="false">
      <c r="E148" s="89"/>
    </row>
    <row r="149" customFormat="false" ht="12.75" hidden="false" customHeight="false" outlineLevel="0" collapsed="false">
      <c r="E149" s="89"/>
    </row>
    <row r="150" customFormat="false" ht="12.75" hidden="false" customHeight="false" outlineLevel="0" collapsed="false">
      <c r="E150" s="89"/>
    </row>
    <row r="151" customFormat="false" ht="12.75" hidden="false" customHeight="false" outlineLevel="0" collapsed="false">
      <c r="E151" s="89"/>
    </row>
    <row r="152" customFormat="false" ht="12.75" hidden="false" customHeight="false" outlineLevel="0" collapsed="false">
      <c r="E152" s="89"/>
    </row>
    <row r="153" customFormat="false" ht="12.75" hidden="false" customHeight="false" outlineLevel="0" collapsed="false">
      <c r="E153" s="89"/>
    </row>
    <row r="154" customFormat="false" ht="12.75" hidden="false" customHeight="false" outlineLevel="0" collapsed="false">
      <c r="E154" s="89"/>
    </row>
    <row r="155" customFormat="false" ht="12.75" hidden="false" customHeight="false" outlineLevel="0" collapsed="false">
      <c r="E155" s="89"/>
    </row>
    <row r="156" customFormat="false" ht="12.75" hidden="false" customHeight="false" outlineLevel="0" collapsed="false">
      <c r="E156" s="89"/>
    </row>
    <row r="157" customFormat="false" ht="12.75" hidden="false" customHeight="false" outlineLevel="0" collapsed="false">
      <c r="E157" s="89"/>
    </row>
    <row r="158" customFormat="false" ht="12.75" hidden="false" customHeight="false" outlineLevel="0" collapsed="false">
      <c r="E158" s="89"/>
    </row>
    <row r="159" customFormat="false" ht="12.75" hidden="false" customHeight="false" outlineLevel="0" collapsed="false">
      <c r="E159" s="89"/>
    </row>
    <row r="160" customFormat="false" ht="12.75" hidden="false" customHeight="false" outlineLevel="0" collapsed="false">
      <c r="E160" s="89"/>
    </row>
    <row r="161" customFormat="false" ht="12.75" hidden="false" customHeight="false" outlineLevel="0" collapsed="false">
      <c r="E161" s="89"/>
    </row>
    <row r="162" customFormat="false" ht="12.75" hidden="false" customHeight="false" outlineLevel="0" collapsed="false">
      <c r="E162" s="89"/>
    </row>
    <row r="163" customFormat="false" ht="12.75" hidden="false" customHeight="false" outlineLevel="0" collapsed="false">
      <c r="E163" s="89"/>
    </row>
    <row r="164" customFormat="false" ht="12.75" hidden="false" customHeight="false" outlineLevel="0" collapsed="false">
      <c r="E164" s="89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K70"/>
  <sheetViews>
    <sheetView showFormulas="false" showGridLines="true" showRowColHeaders="true" showZeros="true" rightToLeft="false" tabSelected="false" showOutlineSymbols="true" defaultGridColor="true" view="normal" topLeftCell="A61" colorId="64" zoomScale="100" zoomScaleNormal="100" zoomScalePageLayoutView="100" workbookViewId="0">
      <selection pane="topLeft" activeCell="C84" activeCellId="0" sqref="C8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1" style="0" width="9.99"/>
    <col collapsed="false" customWidth="true" hidden="false" outlineLevel="0" max="3" min="3" style="0" width="3.56"/>
    <col collapsed="false" customWidth="true" hidden="false" outlineLevel="0" max="4" min="4" style="0" width="11.85"/>
    <col collapsed="false" customWidth="true" hidden="false" outlineLevel="0" max="5" min="5" style="0" width="3.56"/>
    <col collapsed="false" customWidth="true" hidden="false" outlineLevel="0" max="6" min="6" style="0" width="4.99"/>
    <col collapsed="false" customWidth="true" hidden="false" outlineLevel="0" max="7" min="7" style="95" width="11.85"/>
    <col collapsed="false" customWidth="true" hidden="false" outlineLevel="0" max="8" min="8" style="0" width="41.14"/>
    <col collapsed="false" customWidth="true" hidden="false" outlineLevel="0" max="9" min="9" style="96" width="9.14"/>
    <col collapsed="false" customWidth="true" hidden="false" outlineLevel="0" max="10" min="10" style="95" width="12.85"/>
    <col collapsed="false" customWidth="true" hidden="false" outlineLevel="0" max="11" min="11" style="0" width="13.41"/>
  </cols>
  <sheetData>
    <row r="2" customFormat="false" ht="12.75" hidden="true" customHeight="false" outlineLevel="0" collapsed="false"/>
    <row r="3" customFormat="false" ht="12.75" hidden="true" customHeight="false" outlineLevel="0" collapsed="false"/>
    <row r="4" customFormat="false" ht="12.75" hidden="true" customHeight="false" outlineLevel="0" collapsed="false"/>
    <row r="5" customFormat="false" ht="12.75" hidden="true" customHeight="false" outlineLevel="0" collapsed="false">
      <c r="A5" s="97" t="s">
        <v>74</v>
      </c>
      <c r="I5" s="98" t="s">
        <v>75</v>
      </c>
      <c r="J5" s="99"/>
      <c r="K5" s="100" t="s">
        <v>76</v>
      </c>
    </row>
    <row r="6" customFormat="false" ht="13.5" hidden="true" customHeight="false" outlineLevel="0" collapsed="false">
      <c r="A6" s="101" t="s">
        <v>77</v>
      </c>
      <c r="B6" s="101" t="s">
        <v>78</v>
      </c>
      <c r="C6" s="101" t="s">
        <v>79</v>
      </c>
      <c r="D6" s="101" t="s">
        <v>80</v>
      </c>
      <c r="E6" s="101" t="s">
        <v>81</v>
      </c>
      <c r="F6" s="101" t="s">
        <v>82</v>
      </c>
      <c r="G6" s="102" t="s">
        <v>83</v>
      </c>
      <c r="H6" s="101" t="s">
        <v>84</v>
      </c>
      <c r="I6" s="103" t="s">
        <v>23</v>
      </c>
      <c r="J6" s="104" t="s">
        <v>85</v>
      </c>
      <c r="K6" s="105" t="s">
        <v>86</v>
      </c>
    </row>
    <row r="7" customFormat="false" ht="12.75" hidden="true" customHeight="false" outlineLevel="0" collapsed="false">
      <c r="I7" s="106"/>
      <c r="J7" s="107"/>
      <c r="K7" s="46"/>
    </row>
    <row r="8" customFormat="false" ht="12.75" hidden="true" customHeight="false" outlineLevel="0" collapsed="false">
      <c r="A8" s="108" t="n">
        <v>500002648</v>
      </c>
      <c r="B8" s="0" t="n">
        <v>100000150</v>
      </c>
      <c r="C8" s="0" t="s">
        <v>87</v>
      </c>
      <c r="D8" s="47" t="n">
        <v>36928</v>
      </c>
      <c r="E8" s="0" t="n">
        <v>50</v>
      </c>
      <c r="F8" s="0" t="s">
        <v>88</v>
      </c>
      <c r="G8" s="95" t="n">
        <v>-5883.77</v>
      </c>
      <c r="H8" s="0" t="s">
        <v>89</v>
      </c>
      <c r="I8" s="109" t="n">
        <v>36892</v>
      </c>
      <c r="J8" s="110" t="n">
        <v>-5883.765</v>
      </c>
      <c r="K8" s="111"/>
    </row>
    <row r="9" customFormat="false" ht="12.75" hidden="true" customHeight="false" outlineLevel="0" collapsed="false">
      <c r="A9" s="108"/>
      <c r="D9" s="47"/>
      <c r="I9" s="109" t="n">
        <v>36923</v>
      </c>
      <c r="J9" s="110" t="s">
        <v>90</v>
      </c>
      <c r="K9" s="46"/>
    </row>
    <row r="10" customFormat="false" ht="12.75" hidden="true" customHeight="false" outlineLevel="0" collapsed="false">
      <c r="A10" s="108"/>
      <c r="D10" s="47"/>
      <c r="I10" s="109" t="n">
        <v>36951</v>
      </c>
      <c r="J10" s="110" t="s">
        <v>90</v>
      </c>
      <c r="K10" s="46"/>
    </row>
    <row r="11" customFormat="false" ht="12.75" hidden="true" customHeight="false" outlineLevel="0" collapsed="false">
      <c r="A11" s="0" t="n">
        <v>500002648</v>
      </c>
      <c r="B11" s="0" t="n">
        <v>100009717</v>
      </c>
      <c r="C11" s="0" t="s">
        <v>87</v>
      </c>
      <c r="D11" s="47" t="n">
        <v>37014</v>
      </c>
      <c r="E11" s="0" t="n">
        <v>50</v>
      </c>
      <c r="F11" s="0" t="s">
        <v>88</v>
      </c>
      <c r="G11" s="95" t="n">
        <v>-12298.57</v>
      </c>
      <c r="H11" s="0" t="s">
        <v>91</v>
      </c>
      <c r="I11" s="109" t="n">
        <v>36982</v>
      </c>
      <c r="J11" s="110" t="n">
        <v>-12298.57183294</v>
      </c>
      <c r="K11" s="111"/>
    </row>
    <row r="12" customFormat="false" ht="12.75" hidden="true" customHeight="false" outlineLevel="0" collapsed="false">
      <c r="A12" s="0" t="n">
        <v>500002648</v>
      </c>
      <c r="B12" s="0" t="n">
        <v>100019023</v>
      </c>
      <c r="C12" s="0" t="s">
        <v>87</v>
      </c>
      <c r="D12" s="47" t="n">
        <v>37046</v>
      </c>
      <c r="E12" s="0" t="n">
        <v>50</v>
      </c>
      <c r="F12" s="0" t="s">
        <v>88</v>
      </c>
      <c r="G12" s="95" t="n">
        <v>-12224.36</v>
      </c>
      <c r="H12" s="0" t="s">
        <v>92</v>
      </c>
      <c r="I12" s="109" t="n">
        <v>37012</v>
      </c>
      <c r="J12" s="110" t="n">
        <v>-12224.3567842712</v>
      </c>
      <c r="K12" s="111"/>
    </row>
    <row r="13" customFormat="false" ht="12.75" hidden="true" customHeight="false" outlineLevel="0" collapsed="false">
      <c r="A13" s="0" t="n">
        <v>500002648</v>
      </c>
      <c r="B13" s="0" t="n">
        <v>100025758</v>
      </c>
      <c r="C13" s="0" t="s">
        <v>87</v>
      </c>
      <c r="D13" s="47" t="n">
        <v>37064</v>
      </c>
      <c r="E13" s="0" t="n">
        <v>50</v>
      </c>
      <c r="F13" s="0" t="s">
        <v>88</v>
      </c>
      <c r="G13" s="95" t="n">
        <v>-12149.4</v>
      </c>
      <c r="H13" s="0" t="s">
        <v>93</v>
      </c>
      <c r="I13" s="109" t="n">
        <v>37043</v>
      </c>
      <c r="J13" s="110" t="n">
        <v>-12149.3950579978</v>
      </c>
      <c r="K13" s="111"/>
    </row>
    <row r="14" customFormat="false" ht="12.75" hidden="true" customHeight="false" outlineLevel="0" collapsed="false">
      <c r="A14" s="0" t="n">
        <v>500002648</v>
      </c>
      <c r="B14" s="0" t="n">
        <v>100028823</v>
      </c>
      <c r="C14" s="0" t="s">
        <v>87</v>
      </c>
      <c r="D14" s="47" t="n">
        <v>37096</v>
      </c>
      <c r="E14" s="0" t="n">
        <v>50</v>
      </c>
      <c r="F14" s="0" t="s">
        <v>88</v>
      </c>
      <c r="G14" s="95" t="n">
        <v>-12073.68</v>
      </c>
      <c r="H14" s="0" t="s">
        <v>94</v>
      </c>
      <c r="I14" s="109" t="n">
        <v>37073</v>
      </c>
      <c r="J14" s="110" t="n">
        <v>-12073.6791417963</v>
      </c>
      <c r="K14" s="111"/>
    </row>
    <row r="15" customFormat="false" ht="12.75" hidden="true" customHeight="false" outlineLevel="0" collapsed="false">
      <c r="D15" s="47"/>
      <c r="I15" s="109"/>
      <c r="J15" s="110"/>
      <c r="K15" s="46"/>
    </row>
    <row r="16" customFormat="false" ht="12.75" hidden="true" customHeight="false" outlineLevel="0" collapsed="false">
      <c r="D16" s="47"/>
      <c r="G16" s="112" t="n">
        <f aca="false">SUM(G8:G14)</f>
        <v>-54629.78</v>
      </c>
      <c r="I16" s="109"/>
      <c r="J16" s="113" t="n">
        <f aca="false">SUM(J8:J14)</f>
        <v>-54629.7678170053</v>
      </c>
      <c r="K16" s="114" t="n">
        <f aca="false">+G16-J16</f>
        <v>-0.0121829947456717</v>
      </c>
    </row>
    <row r="17" customFormat="false" ht="12.75" hidden="true" customHeight="false" outlineLevel="0" collapsed="false">
      <c r="D17" s="47"/>
      <c r="I17" s="109"/>
      <c r="J17" s="110"/>
      <c r="K17" s="46"/>
    </row>
    <row r="18" customFormat="false" ht="12.75" hidden="true" customHeight="false" outlineLevel="0" collapsed="false">
      <c r="A18" s="0" t="n">
        <v>500002744</v>
      </c>
      <c r="B18" s="0" t="n">
        <v>100000143</v>
      </c>
      <c r="C18" s="0" t="s">
        <v>87</v>
      </c>
      <c r="D18" s="47" t="n">
        <v>36928</v>
      </c>
      <c r="E18" s="0" t="n">
        <v>40</v>
      </c>
      <c r="F18" s="0" t="s">
        <v>88</v>
      </c>
      <c r="G18" s="95" t="n">
        <v>32822.5</v>
      </c>
      <c r="H18" s="0" t="s">
        <v>95</v>
      </c>
      <c r="I18" s="109"/>
      <c r="J18" s="110"/>
      <c r="K18" s="46"/>
    </row>
    <row r="19" customFormat="false" ht="12.75" hidden="true" customHeight="false" outlineLevel="0" collapsed="false">
      <c r="A19" s="0" t="n">
        <v>500002744</v>
      </c>
      <c r="B19" s="0" t="n">
        <v>100000152</v>
      </c>
      <c r="C19" s="0" t="s">
        <v>87</v>
      </c>
      <c r="D19" s="47" t="n">
        <v>36928</v>
      </c>
      <c r="E19" s="0" t="n">
        <v>50</v>
      </c>
      <c r="F19" s="0" t="s">
        <v>88</v>
      </c>
      <c r="G19" s="95" t="n">
        <v>-32822.5</v>
      </c>
      <c r="H19" s="0" t="s">
        <v>96</v>
      </c>
      <c r="I19" s="109"/>
      <c r="J19" s="110"/>
      <c r="K19" s="46"/>
    </row>
    <row r="20" customFormat="false" ht="12.75" hidden="true" customHeight="false" outlineLevel="0" collapsed="false">
      <c r="A20" s="0" t="n">
        <v>500002745</v>
      </c>
      <c r="B20" s="0" t="n">
        <v>100000135</v>
      </c>
      <c r="C20" s="0" t="s">
        <v>87</v>
      </c>
      <c r="D20" s="47" t="n">
        <v>36927</v>
      </c>
      <c r="E20" s="0" t="n">
        <v>40</v>
      </c>
      <c r="F20" s="0" t="s">
        <v>88</v>
      </c>
      <c r="G20" s="95" t="n">
        <v>10566.65</v>
      </c>
      <c r="H20" s="0" t="s">
        <v>97</v>
      </c>
      <c r="I20" s="109"/>
      <c r="J20" s="110"/>
      <c r="K20" s="46"/>
    </row>
    <row r="21" customFormat="false" ht="12.75" hidden="true" customHeight="false" outlineLevel="0" collapsed="false">
      <c r="A21" s="0" t="n">
        <v>500002756</v>
      </c>
      <c r="B21" s="0" t="n">
        <v>100000181</v>
      </c>
      <c r="C21" s="0" t="s">
        <v>87</v>
      </c>
      <c r="D21" s="47" t="n">
        <v>36928</v>
      </c>
      <c r="E21" s="0" t="n">
        <v>50</v>
      </c>
      <c r="F21" s="0" t="s">
        <v>88</v>
      </c>
      <c r="G21" s="95" t="n">
        <v>-23677</v>
      </c>
      <c r="H21" s="0" t="s">
        <v>98</v>
      </c>
      <c r="I21" s="109"/>
      <c r="J21" s="110"/>
      <c r="K21" s="46"/>
    </row>
    <row r="22" customFormat="false" ht="12.75" hidden="true" customHeight="false" outlineLevel="0" collapsed="false">
      <c r="A22" s="0" t="n">
        <v>500002756</v>
      </c>
      <c r="B22" s="0" t="n">
        <v>100000178</v>
      </c>
      <c r="C22" s="0" t="s">
        <v>99</v>
      </c>
      <c r="D22" s="47" t="n">
        <v>36895</v>
      </c>
      <c r="E22" s="0" t="n">
        <v>40</v>
      </c>
      <c r="F22" s="0" t="s">
        <v>88</v>
      </c>
      <c r="G22" s="95" t="n">
        <v>23677</v>
      </c>
      <c r="H22" s="0" t="s">
        <v>100</v>
      </c>
      <c r="I22" s="109"/>
      <c r="J22" s="110"/>
      <c r="K22" s="46"/>
    </row>
    <row r="23" customFormat="false" ht="12.75" hidden="true" customHeight="false" outlineLevel="0" collapsed="false">
      <c r="A23" s="0" t="n">
        <v>500002756</v>
      </c>
      <c r="B23" s="0" t="n">
        <v>100000174</v>
      </c>
      <c r="C23" s="0" t="s">
        <v>87</v>
      </c>
      <c r="D23" s="47" t="n">
        <v>36928</v>
      </c>
      <c r="E23" s="0" t="n">
        <v>50</v>
      </c>
      <c r="F23" s="0" t="s">
        <v>88</v>
      </c>
      <c r="G23" s="95" t="n">
        <v>-24289</v>
      </c>
      <c r="H23" s="0" t="s">
        <v>101</v>
      </c>
      <c r="I23" s="109" t="n">
        <v>36892</v>
      </c>
      <c r="J23" s="110" t="n">
        <v>-26077.1363415824</v>
      </c>
      <c r="K23" s="111"/>
    </row>
    <row r="24" customFormat="false" ht="12.75" hidden="true" customHeight="false" outlineLevel="0" collapsed="false">
      <c r="A24" s="0" t="n">
        <v>500002756</v>
      </c>
      <c r="B24" s="0" t="n">
        <v>100000299</v>
      </c>
      <c r="C24" s="0" t="s">
        <v>87</v>
      </c>
      <c r="D24" s="47" t="n">
        <v>36955</v>
      </c>
      <c r="E24" s="0" t="n">
        <v>50</v>
      </c>
      <c r="F24" s="0" t="s">
        <v>88</v>
      </c>
      <c r="G24" s="95" t="n">
        <v>-24947</v>
      </c>
      <c r="H24" s="0" t="s">
        <v>102</v>
      </c>
      <c r="I24" s="109" t="n">
        <v>36923</v>
      </c>
      <c r="J24" s="110" t="n">
        <v>-26800.1810153633</v>
      </c>
      <c r="K24" s="111"/>
    </row>
    <row r="25" customFormat="false" ht="12.75" hidden="true" customHeight="false" outlineLevel="0" collapsed="false">
      <c r="A25" s="0" t="n">
        <v>500002756</v>
      </c>
      <c r="B25" s="0" t="n">
        <v>100002631</v>
      </c>
      <c r="C25" s="0" t="s">
        <v>87</v>
      </c>
      <c r="D25" s="47" t="n">
        <v>36986</v>
      </c>
      <c r="E25" s="0" t="n">
        <v>50</v>
      </c>
      <c r="F25" s="0" t="s">
        <v>88</v>
      </c>
      <c r="G25" s="95" t="n">
        <v>-27492</v>
      </c>
      <c r="H25" s="0" t="s">
        <v>103</v>
      </c>
      <c r="I25" s="109" t="n">
        <v>36951</v>
      </c>
      <c r="J25" s="110" t="n">
        <v>-27492.0699036124</v>
      </c>
      <c r="K25" s="111"/>
    </row>
    <row r="26" customFormat="false" ht="12.75" hidden="true" customHeight="false" outlineLevel="0" collapsed="false">
      <c r="A26" s="0" t="n">
        <v>500002756</v>
      </c>
      <c r="B26" s="0" t="n">
        <v>100009723</v>
      </c>
      <c r="C26" s="0" t="s">
        <v>87</v>
      </c>
      <c r="D26" s="47" t="n">
        <v>37013</v>
      </c>
      <c r="E26" s="0" t="n">
        <v>50</v>
      </c>
      <c r="F26" s="0" t="s">
        <v>88</v>
      </c>
      <c r="G26" s="95" t="n">
        <v>-28195</v>
      </c>
      <c r="H26" s="0" t="s">
        <v>104</v>
      </c>
      <c r="I26" s="109" t="n">
        <v>36982</v>
      </c>
      <c r="J26" s="110" t="n">
        <v>-28194.6482805405</v>
      </c>
      <c r="K26" s="111"/>
    </row>
    <row r="27" customFormat="false" ht="12.75" hidden="true" customHeight="false" outlineLevel="0" collapsed="false">
      <c r="A27" s="0" t="n">
        <v>500002756</v>
      </c>
      <c r="B27" s="0" t="n">
        <v>100009724</v>
      </c>
      <c r="C27" s="0" t="s">
        <v>87</v>
      </c>
      <c r="D27" s="47" t="n">
        <v>37013</v>
      </c>
      <c r="E27" s="0" t="n">
        <v>50</v>
      </c>
      <c r="F27" s="0" t="s">
        <v>88</v>
      </c>
      <c r="G27" s="95" t="n">
        <v>-23023</v>
      </c>
      <c r="H27" s="0" t="s">
        <v>105</v>
      </c>
      <c r="I27" s="109"/>
      <c r="J27" s="110"/>
      <c r="K27" s="111"/>
    </row>
    <row r="28" customFormat="false" ht="12.75" hidden="true" customHeight="false" outlineLevel="0" collapsed="false">
      <c r="A28" s="0" t="n">
        <v>500002756</v>
      </c>
      <c r="B28" s="0" t="n">
        <v>100020675</v>
      </c>
      <c r="C28" s="0" t="s">
        <v>87</v>
      </c>
      <c r="D28" s="47" t="n">
        <v>37047</v>
      </c>
      <c r="E28" s="0" t="n">
        <v>50</v>
      </c>
      <c r="F28" s="0" t="s">
        <v>88</v>
      </c>
      <c r="G28" s="95" t="n">
        <v>-28933</v>
      </c>
      <c r="H28" s="0" t="s">
        <v>106</v>
      </c>
      <c r="I28" s="109" t="n">
        <v>37012</v>
      </c>
      <c r="J28" s="110" t="n">
        <v>-28933.0431126419</v>
      </c>
      <c r="K28" s="111"/>
    </row>
    <row r="29" customFormat="false" ht="12.75" hidden="true" customHeight="false" outlineLevel="0" collapsed="false">
      <c r="A29" s="0" t="n">
        <v>500002756</v>
      </c>
      <c r="B29" s="0" t="n">
        <v>100038289</v>
      </c>
      <c r="C29" s="0" t="s">
        <v>87</v>
      </c>
      <c r="D29" s="47" t="n">
        <v>37076</v>
      </c>
      <c r="E29" s="0" t="n">
        <v>50</v>
      </c>
      <c r="F29" s="0" t="s">
        <v>88</v>
      </c>
      <c r="G29" s="95" t="n">
        <v>-29722</v>
      </c>
      <c r="H29" s="0" t="s">
        <v>107</v>
      </c>
      <c r="I29" s="109" t="n">
        <v>37043</v>
      </c>
      <c r="J29" s="110" t="n">
        <v>-29722.0960305752</v>
      </c>
      <c r="K29" s="111"/>
    </row>
    <row r="30" customFormat="false" ht="12.75" hidden="true" customHeight="false" outlineLevel="0" collapsed="false">
      <c r="D30" s="47"/>
      <c r="G30" s="112" t="n">
        <f aca="false">SUM(G18:G29)</f>
        <v>-176034.35</v>
      </c>
      <c r="I30" s="109"/>
      <c r="J30" s="113" t="n">
        <f aca="false">SUM(J18:J29)</f>
        <v>-167219.174684316</v>
      </c>
      <c r="K30" s="114" t="n">
        <f aca="false">+G30-J30</f>
        <v>-8815.17531568426</v>
      </c>
    </row>
    <row r="31" customFormat="false" ht="12.75" hidden="true" customHeight="false" outlineLevel="0" collapsed="false">
      <c r="D31" s="47"/>
      <c r="G31" s="115"/>
      <c r="I31" s="109"/>
      <c r="J31" s="110"/>
      <c r="K31" s="46"/>
    </row>
    <row r="32" customFormat="false" ht="12.75" hidden="true" customHeight="false" outlineLevel="0" collapsed="false">
      <c r="A32" s="108" t="n">
        <v>500003461</v>
      </c>
      <c r="B32" s="0" t="n">
        <v>100000149</v>
      </c>
      <c r="C32" s="0" t="s">
        <v>87</v>
      </c>
      <c r="D32" s="47" t="n">
        <v>36928</v>
      </c>
      <c r="E32" s="0" t="n">
        <v>50</v>
      </c>
      <c r="F32" s="0" t="s">
        <v>88</v>
      </c>
      <c r="G32" s="95" t="n">
        <v>-34307.82</v>
      </c>
      <c r="H32" s="0" t="s">
        <v>108</v>
      </c>
      <c r="I32" s="109"/>
      <c r="J32" s="110"/>
      <c r="K32" s="46"/>
    </row>
    <row r="33" customFormat="false" ht="12.75" hidden="true" customHeight="false" outlineLevel="0" collapsed="false">
      <c r="A33" s="108" t="n">
        <v>500003461</v>
      </c>
      <c r="B33" s="0" t="n">
        <v>100000149</v>
      </c>
      <c r="C33" s="0" t="s">
        <v>87</v>
      </c>
      <c r="D33" s="47" t="n">
        <v>36928</v>
      </c>
      <c r="E33" s="0" t="n">
        <v>50</v>
      </c>
      <c r="F33" s="0" t="s">
        <v>88</v>
      </c>
      <c r="G33" s="95" t="n">
        <v>-11321.58</v>
      </c>
      <c r="H33" s="0" t="s">
        <v>109</v>
      </c>
      <c r="I33" s="109"/>
      <c r="J33" s="110"/>
      <c r="K33" s="46"/>
    </row>
    <row r="34" customFormat="false" ht="12.75" hidden="true" customHeight="false" outlineLevel="0" collapsed="false">
      <c r="A34" s="0" t="n">
        <v>500003461</v>
      </c>
      <c r="B34" s="0" t="n">
        <v>100000304</v>
      </c>
      <c r="C34" s="0" t="s">
        <v>87</v>
      </c>
      <c r="D34" s="47" t="n">
        <v>36955</v>
      </c>
      <c r="E34" s="0" t="n">
        <v>50</v>
      </c>
      <c r="F34" s="0" t="s">
        <v>88</v>
      </c>
      <c r="G34" s="95" t="n">
        <v>-33763.16</v>
      </c>
      <c r="H34" s="0" t="s">
        <v>110</v>
      </c>
      <c r="I34" s="109"/>
      <c r="J34" s="110"/>
      <c r="K34" s="46"/>
    </row>
    <row r="35" customFormat="false" ht="12.75" hidden="true" customHeight="false" outlineLevel="0" collapsed="false">
      <c r="A35" s="0" t="n">
        <v>500003461</v>
      </c>
      <c r="B35" s="0" t="n">
        <v>100000304</v>
      </c>
      <c r="C35" s="0" t="s">
        <v>87</v>
      </c>
      <c r="D35" s="47" t="n">
        <v>36955</v>
      </c>
      <c r="E35" s="0" t="n">
        <v>50</v>
      </c>
      <c r="F35" s="0" t="s">
        <v>88</v>
      </c>
      <c r="G35" s="95" t="n">
        <v>-11141.84</v>
      </c>
      <c r="H35" s="0" t="s">
        <v>110</v>
      </c>
      <c r="I35" s="109"/>
      <c r="J35" s="110"/>
      <c r="K35" s="46"/>
    </row>
    <row r="36" customFormat="false" ht="12.75" hidden="true" customHeight="false" outlineLevel="0" collapsed="false">
      <c r="A36" s="0" t="n">
        <v>500003461</v>
      </c>
      <c r="B36" s="0" t="n">
        <v>100002330</v>
      </c>
      <c r="C36" s="0" t="s">
        <v>87</v>
      </c>
      <c r="D36" s="47" t="n">
        <v>36985</v>
      </c>
      <c r="E36" s="0" t="n">
        <v>50</v>
      </c>
      <c r="F36" s="0" t="s">
        <v>88</v>
      </c>
      <c r="G36" s="95" t="n">
        <v>-33214.51</v>
      </c>
      <c r="H36" s="0" t="s">
        <v>111</v>
      </c>
      <c r="I36" s="109"/>
      <c r="J36" s="110"/>
      <c r="K36" s="46"/>
    </row>
    <row r="37" customFormat="false" ht="12.75" hidden="true" customHeight="false" outlineLevel="0" collapsed="false">
      <c r="A37" s="0" t="n">
        <v>500003461</v>
      </c>
      <c r="B37" s="0" t="n">
        <v>100002330</v>
      </c>
      <c r="C37" s="0" t="s">
        <v>87</v>
      </c>
      <c r="D37" s="47" t="n">
        <v>36985</v>
      </c>
      <c r="E37" s="0" t="n">
        <v>50</v>
      </c>
      <c r="F37" s="0" t="s">
        <v>88</v>
      </c>
      <c r="G37" s="95" t="n">
        <v>-10960.79</v>
      </c>
      <c r="H37" s="0" t="s">
        <v>112</v>
      </c>
      <c r="I37" s="109"/>
      <c r="J37" s="110"/>
      <c r="K37" s="46"/>
    </row>
    <row r="38" customFormat="false" ht="12.75" hidden="true" customHeight="false" outlineLevel="0" collapsed="false">
      <c r="A38" s="0" t="n">
        <v>500003461</v>
      </c>
      <c r="B38" s="0" t="n">
        <v>100031187</v>
      </c>
      <c r="C38" s="0" t="s">
        <v>87</v>
      </c>
      <c r="D38" s="47" t="n">
        <v>37071</v>
      </c>
      <c r="E38" s="0" t="n">
        <v>40</v>
      </c>
      <c r="F38" s="0" t="s">
        <v>88</v>
      </c>
      <c r="G38" s="95" t="n">
        <v>34307.82</v>
      </c>
      <c r="H38" s="0" t="s">
        <v>113</v>
      </c>
      <c r="I38" s="109"/>
      <c r="J38" s="110"/>
      <c r="K38" s="46"/>
    </row>
    <row r="39" customFormat="false" ht="12.75" hidden="true" customHeight="false" outlineLevel="0" collapsed="false">
      <c r="A39" s="0" t="n">
        <v>500003461</v>
      </c>
      <c r="B39" s="0" t="n">
        <v>100031187</v>
      </c>
      <c r="C39" s="0" t="s">
        <v>87</v>
      </c>
      <c r="D39" s="47" t="n">
        <v>37071</v>
      </c>
      <c r="E39" s="0" t="n">
        <v>40</v>
      </c>
      <c r="F39" s="0" t="s">
        <v>88</v>
      </c>
      <c r="G39" s="95" t="n">
        <v>11321.58</v>
      </c>
      <c r="H39" s="0" t="s">
        <v>113</v>
      </c>
      <c r="I39" s="109"/>
      <c r="J39" s="110"/>
      <c r="K39" s="46"/>
    </row>
    <row r="40" customFormat="false" ht="12.75" hidden="true" customHeight="false" outlineLevel="0" collapsed="false">
      <c r="A40" s="0" t="n">
        <v>500003461</v>
      </c>
      <c r="B40" s="0" t="n">
        <v>100031187</v>
      </c>
      <c r="C40" s="0" t="s">
        <v>87</v>
      </c>
      <c r="D40" s="47" t="n">
        <v>37071</v>
      </c>
      <c r="E40" s="0" t="n">
        <v>40</v>
      </c>
      <c r="F40" s="0" t="s">
        <v>88</v>
      </c>
      <c r="G40" s="95" t="n">
        <v>33763.16</v>
      </c>
      <c r="H40" s="0" t="s">
        <v>114</v>
      </c>
      <c r="I40" s="109"/>
      <c r="J40" s="110"/>
      <c r="K40" s="46"/>
    </row>
    <row r="41" customFormat="false" ht="12.75" hidden="true" customHeight="false" outlineLevel="0" collapsed="false">
      <c r="A41" s="0" t="n">
        <v>500003461</v>
      </c>
      <c r="B41" s="0" t="n">
        <v>100031187</v>
      </c>
      <c r="C41" s="0" t="s">
        <v>87</v>
      </c>
      <c r="D41" s="47" t="n">
        <v>37071</v>
      </c>
      <c r="E41" s="0" t="n">
        <v>40</v>
      </c>
      <c r="F41" s="0" t="s">
        <v>88</v>
      </c>
      <c r="G41" s="95" t="n">
        <v>11141.84</v>
      </c>
      <c r="H41" s="0" t="s">
        <v>114</v>
      </c>
      <c r="I41" s="109"/>
      <c r="J41" s="110"/>
      <c r="K41" s="46"/>
    </row>
    <row r="42" customFormat="false" ht="12.75" hidden="true" customHeight="false" outlineLevel="0" collapsed="false">
      <c r="A42" s="0" t="n">
        <v>500003461</v>
      </c>
      <c r="B42" s="0" t="n">
        <v>100031187</v>
      </c>
      <c r="C42" s="0" t="s">
        <v>87</v>
      </c>
      <c r="D42" s="47" t="n">
        <v>37071</v>
      </c>
      <c r="E42" s="0" t="n">
        <v>40</v>
      </c>
      <c r="F42" s="0" t="s">
        <v>88</v>
      </c>
      <c r="G42" s="95" t="n">
        <v>10960.79</v>
      </c>
      <c r="H42" s="0" t="s">
        <v>115</v>
      </c>
      <c r="I42" s="109"/>
      <c r="J42" s="110"/>
      <c r="K42" s="46"/>
    </row>
    <row r="43" customFormat="false" ht="12.75" hidden="true" customHeight="false" outlineLevel="0" collapsed="false">
      <c r="A43" s="0" t="n">
        <v>500003461</v>
      </c>
      <c r="B43" s="0" t="n">
        <v>100031187</v>
      </c>
      <c r="C43" s="0" t="s">
        <v>87</v>
      </c>
      <c r="D43" s="47" t="n">
        <v>37071</v>
      </c>
      <c r="E43" s="0" t="n">
        <v>40</v>
      </c>
      <c r="F43" s="0" t="s">
        <v>88</v>
      </c>
      <c r="G43" s="95" t="n">
        <v>33214.51</v>
      </c>
      <c r="H43" s="0" t="s">
        <v>115</v>
      </c>
      <c r="I43" s="109"/>
      <c r="J43" s="110"/>
      <c r="K43" s="46"/>
    </row>
    <row r="44" customFormat="false" ht="12.75" hidden="true" customHeight="false" outlineLevel="0" collapsed="false">
      <c r="D44" s="47"/>
      <c r="G44" s="116" t="n">
        <f aca="false">SUM(G32:G43)</f>
        <v>0</v>
      </c>
      <c r="H44" s="117" t="s">
        <v>116</v>
      </c>
      <c r="I44" s="109"/>
      <c r="J44" s="113"/>
      <c r="K44" s="118" t="n">
        <f aca="false">+G44-J44</f>
        <v>0</v>
      </c>
    </row>
    <row r="45" customFormat="false" ht="12.75" hidden="true" customHeight="false" outlineLevel="0" collapsed="false">
      <c r="D45" s="47"/>
      <c r="G45" s="119"/>
      <c r="I45" s="109"/>
      <c r="J45" s="110"/>
      <c r="K45" s="46"/>
    </row>
    <row r="46" customFormat="false" ht="12.75" hidden="true" customHeight="false" outlineLevel="0" collapsed="false">
      <c r="A46" s="0" t="n">
        <v>500004994</v>
      </c>
      <c r="B46" s="0" t="n">
        <v>100002931</v>
      </c>
      <c r="C46" s="0" t="s">
        <v>87</v>
      </c>
      <c r="D46" s="47" t="n">
        <v>36990</v>
      </c>
      <c r="E46" s="0" t="n">
        <v>50</v>
      </c>
      <c r="F46" s="0" t="s">
        <v>88</v>
      </c>
      <c r="G46" s="95" t="n">
        <v>-122026.34</v>
      </c>
      <c r="H46" s="0" t="s">
        <v>117</v>
      </c>
      <c r="I46" s="109"/>
      <c r="J46" s="110" t="n">
        <v>-122026</v>
      </c>
      <c r="K46" s="46"/>
    </row>
    <row r="47" customFormat="false" ht="12.75" hidden="true" customHeight="false" outlineLevel="0" collapsed="false">
      <c r="A47" s="0" t="n">
        <v>500004994</v>
      </c>
      <c r="B47" s="0" t="n">
        <v>100027487</v>
      </c>
      <c r="C47" s="0" t="s">
        <v>87</v>
      </c>
      <c r="D47" s="47" t="n">
        <v>37068</v>
      </c>
      <c r="E47" s="0" t="n">
        <v>50</v>
      </c>
      <c r="F47" s="0" t="s">
        <v>88</v>
      </c>
      <c r="G47" s="95" t="n">
        <v>-93984</v>
      </c>
      <c r="H47" s="0" t="s">
        <v>118</v>
      </c>
      <c r="I47" s="109"/>
      <c r="J47" s="110" t="n">
        <v>-93984</v>
      </c>
      <c r="K47" s="46"/>
    </row>
    <row r="48" customFormat="false" ht="12.75" hidden="true" customHeight="false" outlineLevel="0" collapsed="false">
      <c r="D48" s="47"/>
      <c r="G48" s="112" t="n">
        <f aca="false">SUM(G46:G47)</f>
        <v>-216010.34</v>
      </c>
      <c r="H48" s="117"/>
      <c r="I48" s="109"/>
      <c r="J48" s="113" t="n">
        <f aca="false">SUM(J46:J47)</f>
        <v>-216010</v>
      </c>
      <c r="K48" s="114" t="n">
        <f aca="false">+G48-J48</f>
        <v>-0.339999999996508</v>
      </c>
    </row>
    <row r="49" customFormat="false" ht="12.75" hidden="true" customHeight="false" outlineLevel="0" collapsed="false">
      <c r="D49" s="47"/>
      <c r="G49" s="115"/>
      <c r="I49" s="109"/>
      <c r="J49" s="110"/>
      <c r="K49" s="46"/>
    </row>
    <row r="50" customFormat="false" ht="12.75" hidden="true" customHeight="false" outlineLevel="0" collapsed="false">
      <c r="A50" s="0" t="s">
        <v>90</v>
      </c>
      <c r="B50" s="0" t="n">
        <v>100002345</v>
      </c>
      <c r="C50" s="0" t="s">
        <v>87</v>
      </c>
      <c r="D50" s="47" t="n">
        <v>36986</v>
      </c>
      <c r="E50" s="0" t="n">
        <v>50</v>
      </c>
      <c r="F50" s="0" t="s">
        <v>88</v>
      </c>
      <c r="G50" s="95" t="n">
        <v>-663932.79</v>
      </c>
      <c r="H50" s="0" t="s">
        <v>119</v>
      </c>
      <c r="I50" s="109"/>
      <c r="J50" s="110"/>
      <c r="K50" s="46"/>
    </row>
    <row r="51" customFormat="false" ht="12.75" hidden="true" customHeight="false" outlineLevel="0" collapsed="false">
      <c r="A51" s="0" t="s">
        <v>90</v>
      </c>
      <c r="B51" s="0" t="n">
        <v>100008295</v>
      </c>
      <c r="C51" s="0" t="s">
        <v>87</v>
      </c>
      <c r="D51" s="47" t="n">
        <v>37011</v>
      </c>
      <c r="E51" s="0" t="n">
        <v>40</v>
      </c>
      <c r="F51" s="0" t="s">
        <v>88</v>
      </c>
      <c r="G51" s="95" t="n">
        <v>663932.79</v>
      </c>
      <c r="H51" s="0" t="s">
        <v>120</v>
      </c>
      <c r="I51" s="109"/>
      <c r="J51" s="110"/>
      <c r="K51" s="46"/>
    </row>
    <row r="52" customFormat="false" ht="12.75" hidden="true" customHeight="false" outlineLevel="0" collapsed="false">
      <c r="D52" s="47"/>
      <c r="G52" s="112" t="n">
        <f aca="false">SUM(G50:G51)</f>
        <v>0</v>
      </c>
      <c r="I52" s="109"/>
      <c r="J52" s="110"/>
      <c r="K52" s="46"/>
    </row>
    <row r="53" customFormat="false" ht="12.75" hidden="true" customHeight="false" outlineLevel="0" collapsed="false">
      <c r="D53" s="47"/>
      <c r="G53" s="115"/>
      <c r="I53" s="109"/>
      <c r="J53" s="110"/>
      <c r="K53" s="46"/>
    </row>
    <row r="54" customFormat="false" ht="12.75" hidden="true" customHeight="false" outlineLevel="0" collapsed="false">
      <c r="A54" s="0" t="s">
        <v>121</v>
      </c>
      <c r="B54" s="0" t="n">
        <v>100019031</v>
      </c>
      <c r="C54" s="0" t="s">
        <v>87</v>
      </c>
      <c r="D54" s="47" t="n">
        <v>37041</v>
      </c>
      <c r="E54" s="0" t="n">
        <v>50</v>
      </c>
      <c r="F54" s="0" t="s">
        <v>88</v>
      </c>
      <c r="G54" s="95" t="n">
        <v>-4691.11</v>
      </c>
      <c r="H54" s="0" t="s">
        <v>122</v>
      </c>
      <c r="I54" s="117" t="s">
        <v>123</v>
      </c>
      <c r="J54" s="117"/>
      <c r="K54" s="46"/>
    </row>
    <row r="55" customFormat="false" ht="12.75" hidden="true" customHeight="false" outlineLevel="0" collapsed="false">
      <c r="A55" s="0" t="s">
        <v>121</v>
      </c>
      <c r="B55" s="0" t="n">
        <v>100019031</v>
      </c>
      <c r="C55" s="0" t="s">
        <v>87</v>
      </c>
      <c r="D55" s="47" t="n">
        <v>37041</v>
      </c>
      <c r="E55" s="0" t="n">
        <v>50</v>
      </c>
      <c r="F55" s="0" t="s">
        <v>88</v>
      </c>
      <c r="G55" s="95" t="n">
        <v>-1824.68</v>
      </c>
      <c r="H55" s="0" t="s">
        <v>124</v>
      </c>
      <c r="I55" s="109"/>
      <c r="J55" s="117"/>
      <c r="K55" s="46"/>
    </row>
    <row r="56" customFormat="false" ht="12.75" hidden="true" customHeight="false" outlineLevel="0" collapsed="false">
      <c r="A56" s="0" t="s">
        <v>121</v>
      </c>
      <c r="B56" s="0" t="n">
        <v>100019031</v>
      </c>
      <c r="C56" s="0" t="s">
        <v>87</v>
      </c>
      <c r="D56" s="47" t="n">
        <v>37041</v>
      </c>
      <c r="E56" s="0" t="n">
        <v>50</v>
      </c>
      <c r="F56" s="0" t="s">
        <v>88</v>
      </c>
      <c r="G56" s="95" t="n">
        <v>-4133.75</v>
      </c>
      <c r="H56" s="0" t="s">
        <v>124</v>
      </c>
      <c r="I56" s="109"/>
      <c r="J56" s="117"/>
      <c r="K56" s="46"/>
    </row>
    <row r="57" customFormat="false" ht="12.75" hidden="true" customHeight="false" outlineLevel="0" collapsed="false">
      <c r="G57" s="112" t="n">
        <f aca="false">SUM(G54:G56)</f>
        <v>-10649.54</v>
      </c>
      <c r="I57" s="109"/>
      <c r="J57" s="113" t="n">
        <f aca="false">SUM(J54:J56)</f>
        <v>0</v>
      </c>
      <c r="K57" s="114" t="n">
        <f aca="false">+G57-J57</f>
        <v>-10649.54</v>
      </c>
    </row>
    <row r="58" customFormat="false" ht="12.75" hidden="true" customHeight="false" outlineLevel="0" collapsed="false">
      <c r="I58" s="109"/>
      <c r="J58" s="110"/>
    </row>
    <row r="59" customFormat="false" ht="12.75" hidden="true" customHeight="false" outlineLevel="0" collapsed="false">
      <c r="I59" s="109"/>
      <c r="J59" s="110"/>
    </row>
    <row r="60" customFormat="false" ht="13.5" hidden="true" customHeight="false" outlineLevel="0" collapsed="false">
      <c r="G60" s="120" t="n">
        <f aca="false">SUM(G8:G59)/2</f>
        <v>-457324.01</v>
      </c>
      <c r="I60" s="109"/>
      <c r="J60" s="120" t="n">
        <f aca="false">SUM(J8:J59)/2</f>
        <v>-437858.942501321</v>
      </c>
      <c r="K60" s="120" t="n">
        <f aca="false">+G60-J60</f>
        <v>-19465.067498679</v>
      </c>
    </row>
    <row r="63" customFormat="false" ht="12.75" hidden="false" customHeight="false" outlineLevel="0" collapsed="false">
      <c r="A63" s="121" t="s">
        <v>125</v>
      </c>
      <c r="B63" s="37"/>
      <c r="C63" s="37"/>
      <c r="D63" s="38"/>
    </row>
    <row r="64" customFormat="false" ht="12.75" hidden="false" customHeight="false" outlineLevel="0" collapsed="false">
      <c r="A64" s="44"/>
      <c r="B64" s="45"/>
      <c r="C64" s="45"/>
      <c r="D64" s="46"/>
    </row>
    <row r="65" customFormat="false" ht="12.75" hidden="false" customHeight="false" outlineLevel="0" collapsed="false">
      <c r="A65" s="44" t="s">
        <v>126</v>
      </c>
      <c r="B65" s="45"/>
      <c r="C65" s="45"/>
      <c r="D65" s="111" t="n">
        <f aca="false">G16</f>
        <v>-54629.78</v>
      </c>
    </row>
    <row r="66" customFormat="false" ht="12.75" hidden="false" customHeight="false" outlineLevel="0" collapsed="false">
      <c r="A66" s="44" t="s">
        <v>127</v>
      </c>
      <c r="B66" s="45"/>
      <c r="C66" s="45" t="s">
        <v>128</v>
      </c>
      <c r="D66" s="111" t="n">
        <f aca="false">G30</f>
        <v>-176034.35</v>
      </c>
      <c r="F66" s="0" t="s">
        <v>129</v>
      </c>
    </row>
    <row r="67" customFormat="false" ht="12.75" hidden="false" customHeight="false" outlineLevel="0" collapsed="false">
      <c r="A67" s="44" t="s">
        <v>130</v>
      </c>
      <c r="B67" s="45"/>
      <c r="C67" s="45"/>
      <c r="D67" s="111" t="n">
        <f aca="false">G48</f>
        <v>-216010.34</v>
      </c>
      <c r="F67" s="0" t="s">
        <v>131</v>
      </c>
    </row>
    <row r="68" customFormat="false" ht="12.75" hidden="false" customHeight="false" outlineLevel="0" collapsed="false">
      <c r="A68" s="44" t="s">
        <v>132</v>
      </c>
      <c r="B68" s="45"/>
      <c r="C68" s="45" t="s">
        <v>50</v>
      </c>
      <c r="D68" s="122" t="n">
        <f aca="false">G57</f>
        <v>-10649.54</v>
      </c>
      <c r="F68" s="0" t="s">
        <v>133</v>
      </c>
    </row>
    <row r="69" customFormat="false" ht="12.75" hidden="false" customHeight="false" outlineLevel="0" collapsed="false">
      <c r="A69" s="44"/>
      <c r="B69" s="45"/>
      <c r="C69" s="45"/>
      <c r="D69" s="46"/>
    </row>
    <row r="70" customFormat="false" ht="12.75" hidden="false" customHeight="false" outlineLevel="0" collapsed="false">
      <c r="A70" s="123" t="s">
        <v>134</v>
      </c>
      <c r="B70" s="76"/>
      <c r="C70" s="76"/>
      <c r="D70" s="122" t="n">
        <f aca="false">SUM(D65:D69)</f>
        <v>-457324.01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2001-07-27T17:36:23Z</dcterms:created>
  <dc:creator>pnorman</dc:creator>
  <dc:description/>
  <dc:language>en-US</dc:language>
  <cp:lastModifiedBy>cchaffin</cp:lastModifiedBy>
  <cp:revision>0</cp:revision>
  <dc:subject/>
  <dc:title/>
</cp:coreProperties>
</file>