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Sheet1!$A$1:$N$52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<sst xmlns="http://schemas.openxmlformats.org/spreadsheetml/2006/main" count="111" uniqueCount="57">
  <si>
    <t xml:space="preserve">Market Value Detail</t>
  </si>
  <si>
    <t xml:space="preserve">2002 Plan</t>
  </si>
  <si>
    <t xml:space="preserve">Plan vs.</t>
  </si>
  <si>
    <t xml:space="preserve">Plan</t>
  </si>
  <si>
    <t xml:space="preserve">"Market"</t>
  </si>
  <si>
    <t xml:space="preserve">Cap/Vol</t>
  </si>
  <si>
    <t xml:space="preserve">Days</t>
  </si>
  <si>
    <t xml:space="preserve">Mkt</t>
  </si>
  <si>
    <t xml:space="preserve">vs. Mkt</t>
  </si>
  <si>
    <t xml:space="preserve">West (Topock priced @ $.10 lower than Needles)</t>
  </si>
  <si>
    <t xml:space="preserve">EOT to Topock</t>
  </si>
  <si>
    <t xml:space="preserve">FT</t>
  </si>
  <si>
    <t xml:space="preserve">Nov-Dec</t>
  </si>
  <si>
    <t xml:space="preserve">EOT to Needles</t>
  </si>
  <si>
    <t xml:space="preserve">Feb-Dec</t>
  </si>
  <si>
    <t xml:space="preserve">Apr-Oct</t>
  </si>
  <si>
    <t xml:space="preserve">Jun-Dec</t>
  </si>
  <si>
    <t xml:space="preserve">WOT to WOT</t>
  </si>
  <si>
    <t xml:space="preserve">Jan-Dec</t>
  </si>
  <si>
    <t xml:space="preserve">per day</t>
  </si>
  <si>
    <t xml:space="preserve">dmd stretch</t>
  </si>
  <si>
    <t xml:space="preserve">stretch</t>
  </si>
  <si>
    <t xml:space="preserve">BL to TH</t>
  </si>
  <si>
    <t xml:space="preserve">Jun-Oct</t>
  </si>
  <si>
    <t xml:space="preserve">Jan-May</t>
  </si>
  <si>
    <t xml:space="preserve">IG to BL</t>
  </si>
  <si>
    <t xml:space="preserve">Jul-Sep</t>
  </si>
  <si>
    <t xml:space="preserve">IG to EP</t>
  </si>
  <si>
    <t xml:space="preserve">IT</t>
  </si>
  <si>
    <t xml:space="preserve">IG to I/B</t>
  </si>
  <si>
    <t xml:space="preserve">East</t>
  </si>
  <si>
    <t xml:space="preserve">EOT to EOT</t>
  </si>
  <si>
    <t xml:space="preserve">Sep-Dec</t>
  </si>
  <si>
    <t xml:space="preserve">Aug-Dec</t>
  </si>
  <si>
    <t xml:space="preserve">Mar-Dec</t>
  </si>
  <si>
    <t xml:space="preserve">SJ to EOT</t>
  </si>
  <si>
    <t xml:space="preserve">FT Commodity</t>
  </si>
  <si>
    <t xml:space="preserve">Totals</t>
  </si>
  <si>
    <t xml:space="preserve">TRANSWESTERN PIPELINE COMPANY</t>
  </si>
  <si>
    <t xml:space="preserve">OPEN POSITION MARKET VALUE</t>
  </si>
  <si>
    <t xml:space="preserve">2002 PLAN</t>
  </si>
  <si>
    <t xml:space="preserve">OPEN</t>
  </si>
  <si>
    <t xml:space="preserve">MARKET</t>
  </si>
  <si>
    <t xml:space="preserve">POSITION</t>
  </si>
  <si>
    <t xml:space="preserve">VALUE</t>
  </si>
  <si>
    <t xml:space="preserve">DIFFERENCE</t>
  </si>
  <si>
    <t xml:space="preserve">DEMAND &amp; COMMODITY MARGINS (includes IT)</t>
  </si>
  <si>
    <t xml:space="preserve">Resubscribed West Capacity - average 40,000/d</t>
  </si>
  <si>
    <t xml:space="preserve">/MMBtu</t>
  </si>
  <si>
    <t xml:space="preserve">MM</t>
  </si>
  <si>
    <t xml:space="preserve">Resubscribed Blanco to Thoreau Capacity - average 29,000/d</t>
  </si>
  <si>
    <t xml:space="preserve">Resubscribed Ignacio to Blanco Capacity - average 143,000/d</t>
  </si>
  <si>
    <t xml:space="preserve">Resubscribed East Capacity - average 92,000/d</t>
  </si>
  <si>
    <t xml:space="preserve">Sub-totals</t>
  </si>
  <si>
    <t xml:space="preserve">FUEL</t>
  </si>
  <si>
    <t xml:space="preserve">Unhedged Fuel Volumes - average 10,000/d</t>
  </si>
  <si>
    <t xml:space="preserve">TOTALS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</si>
</sst>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#,##0"/>
    <numFmt numFmtId="167" formatCode="\$#,##0.000"/>
    <numFmt numFmtId="168" formatCode="\$#,##0"/>
    <numFmt numFmtId="169" formatCode="\$#,##0.00"/>
    <numFmt numFmtId="170" formatCode="@"/>
    <numFmt numFmtId="171" formatCode="\$#,##0.0"/>
    <numFmt numFmtId="172" formatCode="\$#,##0.0_);[RED]&quot;($&quot;#,##0.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8000"/>
      <name val="Arial"/>
      <family val="2"/>
    </font>
    <font>
      <sz val="10"/>
      <name val="Arial"/>
      <family val="2"/>
    </font>
    <font>
      <sz val="10"/>
      <color rgb="FF00CCFF"/>
      <name val="Arial"/>
      <family val="2"/>
    </font>
    <font>
      <sz val="10"/>
      <color rgb="FFFF0000"/>
      <name val="Arial"/>
      <family val="2"/>
    </font>
    <font>
      <i val="true"/>
      <sz val="8"/>
      <name val="Arial"/>
      <family val="2"/>
    </font>
    <font>
      <i val="true"/>
      <sz val="8"/>
      <color rgb="FF008000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8.71"/>
    <col collapsed="false" customWidth="true" hidden="false" outlineLevel="0" max="2" min="2" style="0" width="12.7"/>
    <col collapsed="false" customWidth="true" hidden="false" outlineLevel="0" max="3" min="3" style="0" width="7.42"/>
    <col collapsed="false" customWidth="true" hidden="false" outlineLevel="0" max="4" min="4" style="0" width="12.7"/>
    <col collapsed="false" customWidth="true" hidden="false" outlineLevel="0" max="5" min="5" style="0" width="7.42"/>
    <col collapsed="false" customWidth="true" hidden="false" outlineLevel="0" max="6" min="6" style="0" width="12.7"/>
    <col collapsed="false" customWidth="true" hidden="false" outlineLevel="0" max="7" min="7" style="0" width="7.42"/>
    <col collapsed="false" customWidth="true" hidden="false" outlineLevel="0" max="8" min="8" style="0" width="12.7"/>
    <col collapsed="false" customWidth="true" hidden="false" outlineLevel="0" max="10" min="10" style="0" width="12.14"/>
    <col collapsed="false" customWidth="true" hidden="false" outlineLevel="0" max="14" min="11" style="0" width="10.13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  <c r="N2" s="2" t="s">
        <v>2</v>
      </c>
    </row>
    <row r="3" customFormat="false" ht="12.75" hidden="false" customHeight="false" outlineLevel="0" collapsed="false">
      <c r="K3" s="3" t="s">
        <v>3</v>
      </c>
      <c r="L3" s="4" t="s">
        <v>4</v>
      </c>
      <c r="M3" s="4"/>
      <c r="N3" s="5" t="n">
        <v>37236</v>
      </c>
    </row>
    <row r="4" customFormat="false" ht="12.75" hidden="false" customHeight="false" outlineLevel="0" collapsed="false">
      <c r="C4" s="0" t="s">
        <v>5</v>
      </c>
      <c r="D4" s="6" t="s">
        <v>6</v>
      </c>
      <c r="E4" s="6"/>
      <c r="G4" s="7" t="s">
        <v>3</v>
      </c>
      <c r="H4" s="7"/>
      <c r="I4" s="7" t="s">
        <v>7</v>
      </c>
      <c r="J4" s="7"/>
      <c r="K4" s="3" t="s">
        <v>8</v>
      </c>
      <c r="L4" s="8" t="n">
        <v>37236</v>
      </c>
      <c r="M4" s="8"/>
      <c r="N4" s="2" t="s">
        <v>4</v>
      </c>
    </row>
    <row r="5" customFormat="false" ht="12.75" hidden="false" customHeight="false" outlineLevel="0" collapsed="false">
      <c r="A5" s="9" t="s">
        <v>9</v>
      </c>
      <c r="D5" s="6"/>
      <c r="E5" s="6"/>
      <c r="G5" s="10"/>
      <c r="H5" s="10"/>
      <c r="I5" s="10"/>
      <c r="J5" s="10"/>
      <c r="K5" s="6"/>
      <c r="L5" s="11"/>
      <c r="M5" s="11"/>
    </row>
    <row r="6" customFormat="false" ht="12.75" hidden="false" customHeight="false" outlineLevel="0" collapsed="false">
      <c r="A6" s="12" t="s">
        <v>10</v>
      </c>
      <c r="B6" s="0" t="s">
        <v>11</v>
      </c>
      <c r="C6" s="13" t="n">
        <v>40000</v>
      </c>
      <c r="D6" s="0" t="n">
        <v>61</v>
      </c>
      <c r="E6" s="0" t="s">
        <v>12</v>
      </c>
      <c r="F6" s="13" t="n">
        <f aca="false">C6*D6</f>
        <v>2440000</v>
      </c>
      <c r="G6" s="14" t="n">
        <v>0.1</v>
      </c>
      <c r="H6" s="15" t="n">
        <f aca="false">F6*G6</f>
        <v>244000</v>
      </c>
      <c r="I6" s="16" t="n">
        <v>0.05</v>
      </c>
      <c r="J6" s="15" t="n">
        <f aca="false">F6*I6</f>
        <v>122000</v>
      </c>
      <c r="L6" s="17" t="n">
        <v>0</v>
      </c>
      <c r="M6" s="18" t="n">
        <f aca="false">L6*F6</f>
        <v>0</v>
      </c>
    </row>
    <row r="7" customFormat="false" ht="12.75" hidden="false" customHeight="false" outlineLevel="0" collapsed="false">
      <c r="A7" s="6" t="s">
        <v>13</v>
      </c>
      <c r="B7" s="0" t="s">
        <v>11</v>
      </c>
      <c r="C7" s="13" t="n">
        <v>21000</v>
      </c>
      <c r="D7" s="0" t="n">
        <v>61</v>
      </c>
      <c r="E7" s="0" t="s">
        <v>12</v>
      </c>
      <c r="F7" s="13" t="n">
        <f aca="false">C7*D7</f>
        <v>1281000</v>
      </c>
      <c r="G7" s="14" t="n">
        <v>0.2</v>
      </c>
      <c r="H7" s="15" t="n">
        <f aca="false">F7*G7</f>
        <v>256200</v>
      </c>
      <c r="I7" s="16" t="n">
        <v>0.1</v>
      </c>
      <c r="J7" s="15" t="n">
        <f aca="false">F7*I7</f>
        <v>128100</v>
      </c>
      <c r="L7" s="17" t="n">
        <v>0.069</v>
      </c>
      <c r="M7" s="18" t="n">
        <f aca="false">L7*F7</f>
        <v>88389</v>
      </c>
    </row>
    <row r="8" customFormat="false" ht="12.75" hidden="false" customHeight="false" outlineLevel="0" collapsed="false">
      <c r="A8" s="6" t="s">
        <v>13</v>
      </c>
      <c r="B8" s="0" t="s">
        <v>11</v>
      </c>
      <c r="C8" s="13" t="n">
        <v>10000</v>
      </c>
      <c r="D8" s="0" t="n">
        <v>334</v>
      </c>
      <c r="E8" s="0" t="s">
        <v>14</v>
      </c>
      <c r="F8" s="13" t="n">
        <f aca="false">C8*D8</f>
        <v>3340000</v>
      </c>
      <c r="G8" s="14" t="n">
        <v>0.16</v>
      </c>
      <c r="H8" s="15" t="n">
        <f aca="false">F8*G8</f>
        <v>534400</v>
      </c>
      <c r="I8" s="16" t="n">
        <v>0.1</v>
      </c>
      <c r="J8" s="15" t="n">
        <f aca="false">F8*I8</f>
        <v>334000</v>
      </c>
      <c r="L8" s="17" t="n">
        <v>0.069</v>
      </c>
      <c r="M8" s="18" t="n">
        <f aca="false">L8*F8</f>
        <v>230460</v>
      </c>
    </row>
    <row r="9" customFormat="false" ht="12.75" hidden="false" customHeight="false" outlineLevel="0" collapsed="false">
      <c r="A9" s="6" t="s">
        <v>10</v>
      </c>
      <c r="B9" s="0" t="s">
        <v>11</v>
      </c>
      <c r="C9" s="13" t="n">
        <v>10000</v>
      </c>
      <c r="D9" s="0" t="n">
        <v>334</v>
      </c>
      <c r="E9" s="0" t="s">
        <v>14</v>
      </c>
      <c r="F9" s="13" t="n">
        <f aca="false">C9*D9</f>
        <v>3340000</v>
      </c>
      <c r="G9" s="14" t="n">
        <v>0.1</v>
      </c>
      <c r="H9" s="15" t="n">
        <f aca="false">F9*G9</f>
        <v>334000</v>
      </c>
      <c r="I9" s="16" t="n">
        <v>0.05</v>
      </c>
      <c r="J9" s="15" t="n">
        <f aca="false">F9*I9</f>
        <v>167000</v>
      </c>
      <c r="L9" s="17" t="n">
        <v>0</v>
      </c>
      <c r="M9" s="18" t="n">
        <f aca="false">L9*F9</f>
        <v>0</v>
      </c>
    </row>
    <row r="10" customFormat="false" ht="12.75" hidden="false" customHeight="false" outlineLevel="0" collapsed="false">
      <c r="A10" s="6" t="s">
        <v>10</v>
      </c>
      <c r="B10" s="0" t="s">
        <v>11</v>
      </c>
      <c r="C10" s="13" t="n">
        <v>14000</v>
      </c>
      <c r="D10" s="0" t="n">
        <v>214</v>
      </c>
      <c r="E10" s="0" t="s">
        <v>15</v>
      </c>
      <c r="F10" s="13" t="n">
        <f aca="false">C10*D10</f>
        <v>2996000</v>
      </c>
      <c r="G10" s="14" t="n">
        <v>0.08</v>
      </c>
      <c r="H10" s="15" t="n">
        <f aca="false">F10*G10</f>
        <v>239680</v>
      </c>
      <c r="I10" s="16" t="n">
        <v>0.05</v>
      </c>
      <c r="J10" s="15" t="n">
        <f aca="false">F10*I10</f>
        <v>149800</v>
      </c>
      <c r="L10" s="17" t="n">
        <v>0</v>
      </c>
      <c r="M10" s="18" t="n">
        <f aca="false">L10*F10</f>
        <v>0</v>
      </c>
    </row>
    <row r="11" customFormat="false" ht="12.75" hidden="false" customHeight="false" outlineLevel="0" collapsed="false">
      <c r="A11" s="6" t="s">
        <v>10</v>
      </c>
      <c r="B11" s="0" t="s">
        <v>11</v>
      </c>
      <c r="C11" s="13" t="n">
        <v>13300</v>
      </c>
      <c r="D11" s="0" t="n">
        <v>214</v>
      </c>
      <c r="E11" s="0" t="s">
        <v>16</v>
      </c>
      <c r="F11" s="13" t="n">
        <f aca="false">C11*D11</f>
        <v>2846200</v>
      </c>
      <c r="G11" s="14" t="n">
        <v>0.1</v>
      </c>
      <c r="H11" s="15" t="n">
        <f aca="false">F11*G11</f>
        <v>284620</v>
      </c>
      <c r="I11" s="16" t="n">
        <v>0.05</v>
      </c>
      <c r="J11" s="15" t="n">
        <f aca="false">F11*I11</f>
        <v>142310</v>
      </c>
      <c r="L11" s="17" t="n">
        <v>0</v>
      </c>
      <c r="M11" s="18" t="n">
        <f aca="false">L11*F11</f>
        <v>0</v>
      </c>
    </row>
    <row r="12" customFormat="false" ht="12.75" hidden="false" customHeight="false" outlineLevel="0" collapsed="false">
      <c r="A12" s="6" t="s">
        <v>17</v>
      </c>
      <c r="B12" s="0" t="s">
        <v>11</v>
      </c>
      <c r="C12" s="13" t="n">
        <v>1300</v>
      </c>
      <c r="D12" s="0" t="n">
        <v>214</v>
      </c>
      <c r="E12" s="0" t="s">
        <v>18</v>
      </c>
      <c r="F12" s="19" t="n">
        <f aca="false">C12*D12</f>
        <v>278200</v>
      </c>
      <c r="G12" s="14" t="n">
        <v>0.04</v>
      </c>
      <c r="H12" s="20" t="n">
        <f aca="false">F12*G12</f>
        <v>11128</v>
      </c>
      <c r="I12" s="16" t="n">
        <v>0</v>
      </c>
      <c r="J12" s="20" t="n">
        <f aca="false">F12*I12</f>
        <v>0</v>
      </c>
      <c r="L12" s="17" t="n">
        <v>0</v>
      </c>
      <c r="M12" s="21" t="n">
        <f aca="false">L12*F12</f>
        <v>0</v>
      </c>
    </row>
    <row r="13" customFormat="false" ht="12.75" hidden="false" customHeight="false" outlineLevel="0" collapsed="false">
      <c r="C13" s="13"/>
      <c r="F13" s="22" t="n">
        <f aca="false">SUM(F6:F12)/365</f>
        <v>45264.1095890411</v>
      </c>
      <c r="G13" s="23" t="s">
        <v>19</v>
      </c>
      <c r="H13" s="15" t="n">
        <f aca="false">SUM(H6:H12)</f>
        <v>1904028</v>
      </c>
      <c r="I13" s="24"/>
      <c r="J13" s="15" t="n">
        <f aca="false">SUM(J6:J12)</f>
        <v>1043210</v>
      </c>
      <c r="K13" s="25"/>
      <c r="L13" s="17"/>
      <c r="M13" s="18" t="n">
        <f aca="false">SUM(M6:M12)</f>
        <v>318849</v>
      </c>
    </row>
    <row r="14" customFormat="false" ht="12.75" hidden="false" customHeight="false" outlineLevel="0" collapsed="false">
      <c r="C14" s="13"/>
      <c r="F14" s="13" t="n">
        <f aca="false">SUM(F6:F12)</f>
        <v>16521400</v>
      </c>
      <c r="G14" s="24"/>
      <c r="H14" s="25" t="n">
        <v>701484</v>
      </c>
      <c r="I14" s="26" t="s">
        <v>20</v>
      </c>
      <c r="J14" s="15"/>
      <c r="K14" s="25"/>
      <c r="L14" s="17"/>
      <c r="M14" s="18"/>
    </row>
    <row r="15" customFormat="false" ht="12.75" hidden="false" customHeight="false" outlineLevel="0" collapsed="false">
      <c r="C15" s="13"/>
      <c r="F15" s="13"/>
      <c r="G15" s="24"/>
      <c r="H15" s="20" t="n">
        <v>500000</v>
      </c>
      <c r="I15" s="26" t="s">
        <v>21</v>
      </c>
      <c r="J15" s="20" t="n">
        <v>500000</v>
      </c>
      <c r="K15" s="25"/>
      <c r="L15" s="27" t="s">
        <v>21</v>
      </c>
      <c r="M15" s="21" t="n">
        <f aca="false">J15</f>
        <v>500000</v>
      </c>
    </row>
    <row r="16" customFormat="false" ht="12.75" hidden="false" customHeight="false" outlineLevel="0" collapsed="false">
      <c r="C16" s="13"/>
      <c r="F16" s="13"/>
      <c r="G16" s="24"/>
      <c r="H16" s="15" t="n">
        <f aca="false">SUM(H13:H15)</f>
        <v>3105512</v>
      </c>
      <c r="I16" s="24"/>
      <c r="J16" s="15" t="n">
        <f aca="false">J13+J15</f>
        <v>1543210</v>
      </c>
      <c r="K16" s="15" t="n">
        <f aca="false">H16-J16</f>
        <v>1562302</v>
      </c>
      <c r="L16" s="17"/>
      <c r="M16" s="18" t="n">
        <f aca="false">M13+M15</f>
        <v>818849</v>
      </c>
      <c r="N16" s="15" t="n">
        <f aca="false">H16-M16</f>
        <v>2286663</v>
      </c>
    </row>
    <row r="17" customFormat="false" ht="12.75" hidden="false" customHeight="false" outlineLevel="0" collapsed="false">
      <c r="C17" s="13"/>
      <c r="F17" s="13"/>
      <c r="G17" s="24"/>
      <c r="H17" s="15"/>
      <c r="I17" s="24"/>
      <c r="J17" s="15"/>
      <c r="K17" s="15"/>
      <c r="L17" s="17"/>
      <c r="M17" s="18"/>
    </row>
    <row r="18" customFormat="false" ht="12.75" hidden="false" customHeight="false" outlineLevel="0" collapsed="false">
      <c r="A18" s="9" t="s">
        <v>22</v>
      </c>
      <c r="C18" s="13"/>
      <c r="F18" s="13"/>
      <c r="G18" s="24"/>
      <c r="H18" s="15"/>
      <c r="I18" s="24"/>
      <c r="J18" s="15"/>
      <c r="K18" s="15"/>
      <c r="L18" s="17"/>
      <c r="M18" s="18"/>
    </row>
    <row r="19" customFormat="false" ht="12.75" hidden="false" customHeight="false" outlineLevel="0" collapsed="false">
      <c r="A19" s="9"/>
      <c r="B19" s="0" t="s">
        <v>11</v>
      </c>
      <c r="C19" s="13" t="n">
        <v>32500</v>
      </c>
      <c r="D19" s="0" t="n">
        <v>304</v>
      </c>
      <c r="E19" s="0" t="s">
        <v>23</v>
      </c>
      <c r="F19" s="13" t="n">
        <f aca="false">C19*D19</f>
        <v>9880000</v>
      </c>
      <c r="G19" s="14" t="n">
        <v>0.05</v>
      </c>
      <c r="H19" s="15" t="n">
        <f aca="false">F19*G19</f>
        <v>494000</v>
      </c>
      <c r="I19" s="16" t="n">
        <v>0.05</v>
      </c>
      <c r="J19" s="15" t="n">
        <f aca="false">I19*F19</f>
        <v>494000</v>
      </c>
      <c r="L19" s="17"/>
      <c r="M19" s="18"/>
    </row>
    <row r="20" customFormat="false" ht="12.75" hidden="false" customHeight="false" outlineLevel="0" collapsed="false">
      <c r="B20" s="0" t="s">
        <v>11</v>
      </c>
      <c r="C20" s="13" t="n">
        <v>11000</v>
      </c>
      <c r="D20" s="0" t="n">
        <v>61</v>
      </c>
      <c r="E20" s="0" t="s">
        <v>12</v>
      </c>
      <c r="F20" s="28" t="n">
        <f aca="false">C20*D20</f>
        <v>671000</v>
      </c>
      <c r="G20" s="14" t="n">
        <v>0.05</v>
      </c>
      <c r="H20" s="25" t="n">
        <f aca="false">F20*G20</f>
        <v>33550</v>
      </c>
      <c r="I20" s="16" t="n">
        <v>0.05</v>
      </c>
      <c r="J20" s="25" t="n">
        <f aca="false">I20*F20</f>
        <v>33550</v>
      </c>
      <c r="L20" s="17"/>
      <c r="M20" s="18"/>
    </row>
    <row r="21" customFormat="false" ht="12.75" hidden="false" customHeight="false" outlineLevel="0" collapsed="false">
      <c r="B21" s="0" t="s">
        <v>11</v>
      </c>
      <c r="C21" s="13" t="n">
        <v>10000</v>
      </c>
      <c r="D21" s="0" t="n">
        <v>214</v>
      </c>
      <c r="E21" s="0" t="s">
        <v>16</v>
      </c>
      <c r="F21" s="28" t="n">
        <f aca="false">C21*D21</f>
        <v>2140000</v>
      </c>
      <c r="G21" s="14"/>
      <c r="H21" s="25"/>
      <c r="I21" s="16"/>
      <c r="J21" s="25"/>
      <c r="L21" s="17" t="n">
        <v>0.102</v>
      </c>
      <c r="M21" s="18" t="n">
        <f aca="false">L21*F21</f>
        <v>218280</v>
      </c>
    </row>
    <row r="22" customFormat="false" ht="12.75" hidden="false" customHeight="false" outlineLevel="0" collapsed="false">
      <c r="B22" s="0" t="s">
        <v>11</v>
      </c>
      <c r="C22" s="13" t="n">
        <v>32500</v>
      </c>
      <c r="D22" s="0" t="n">
        <v>151</v>
      </c>
      <c r="E22" s="0" t="s">
        <v>24</v>
      </c>
      <c r="F22" s="28" t="n">
        <f aca="false">C22*D22</f>
        <v>4907500</v>
      </c>
      <c r="G22" s="14"/>
      <c r="H22" s="25"/>
      <c r="I22" s="16"/>
      <c r="J22" s="25"/>
      <c r="L22" s="17" t="n">
        <v>0.09</v>
      </c>
      <c r="M22" s="18" t="n">
        <f aca="false">L22*F22</f>
        <v>441675</v>
      </c>
    </row>
    <row r="23" customFormat="false" ht="12.75" hidden="false" customHeight="false" outlineLevel="0" collapsed="false">
      <c r="B23" s="0" t="s">
        <v>11</v>
      </c>
      <c r="C23" s="13" t="n">
        <v>22500</v>
      </c>
      <c r="D23" s="0" t="n">
        <v>153</v>
      </c>
      <c r="E23" s="0" t="s">
        <v>23</v>
      </c>
      <c r="F23" s="28" t="n">
        <f aca="false">C23*D23</f>
        <v>3442500</v>
      </c>
      <c r="G23" s="14"/>
      <c r="H23" s="25"/>
      <c r="I23" s="16"/>
      <c r="J23" s="25"/>
      <c r="L23" s="17" t="n">
        <v>0.153</v>
      </c>
      <c r="M23" s="18" t="n">
        <f aca="false">L23*F23</f>
        <v>526702.5</v>
      </c>
    </row>
    <row r="24" customFormat="false" ht="12.75" hidden="false" customHeight="false" outlineLevel="0" collapsed="false">
      <c r="B24" s="0" t="s">
        <v>11</v>
      </c>
      <c r="C24" s="13" t="n">
        <v>1000</v>
      </c>
      <c r="D24" s="0" t="n">
        <v>61</v>
      </c>
      <c r="E24" s="0" t="s">
        <v>12</v>
      </c>
      <c r="F24" s="28" t="n">
        <f aca="false">C24*D24</f>
        <v>61000</v>
      </c>
      <c r="G24" s="14"/>
      <c r="H24" s="20"/>
      <c r="I24" s="16"/>
      <c r="J24" s="20"/>
      <c r="L24" s="17" t="n">
        <v>0.027</v>
      </c>
      <c r="M24" s="21" t="n">
        <f aca="false">L24*F24</f>
        <v>1647</v>
      </c>
    </row>
    <row r="25" customFormat="false" ht="12.75" hidden="false" customHeight="false" outlineLevel="0" collapsed="false">
      <c r="C25" s="13"/>
      <c r="F25" s="22" t="n">
        <f aca="false">SUM(F19:F20)/365</f>
        <v>28906.8493150685</v>
      </c>
      <c r="G25" s="23" t="s">
        <v>19</v>
      </c>
      <c r="H25" s="15" t="n">
        <f aca="false">SUM(H19:H20)</f>
        <v>527550</v>
      </c>
      <c r="I25" s="16"/>
      <c r="J25" s="15" t="n">
        <f aca="false">SUM(J19:J20)</f>
        <v>527550</v>
      </c>
      <c r="K25" s="15" t="n">
        <f aca="false">H25-J25</f>
        <v>0</v>
      </c>
      <c r="L25" s="17"/>
      <c r="M25" s="18" t="n">
        <f aca="false">SUM(M21:M24)</f>
        <v>1188304.5</v>
      </c>
      <c r="N25" s="15" t="n">
        <f aca="false">H25-M25</f>
        <v>-660754.5</v>
      </c>
    </row>
    <row r="26" customFormat="false" ht="12.75" hidden="false" customHeight="false" outlineLevel="0" collapsed="false">
      <c r="C26" s="13"/>
      <c r="F26" s="13" t="n">
        <f aca="false">F19+F20</f>
        <v>10551000</v>
      </c>
      <c r="G26" s="24"/>
      <c r="H26" s="15"/>
      <c r="I26" s="16"/>
      <c r="J26" s="15"/>
      <c r="K26" s="15"/>
      <c r="L26" s="17"/>
      <c r="M26" s="18"/>
    </row>
    <row r="27" customFormat="false" ht="12.75" hidden="false" customHeight="false" outlineLevel="0" collapsed="false">
      <c r="C27" s="13"/>
      <c r="F27" s="13"/>
      <c r="G27" s="24"/>
      <c r="H27" s="15"/>
      <c r="I27" s="16"/>
      <c r="J27" s="15"/>
      <c r="K27" s="15"/>
      <c r="L27" s="17"/>
      <c r="M27" s="18"/>
    </row>
    <row r="28" customFormat="false" ht="12.75" hidden="false" customHeight="false" outlineLevel="0" collapsed="false">
      <c r="A28" s="9" t="s">
        <v>25</v>
      </c>
      <c r="C28" s="13"/>
      <c r="F28" s="13"/>
      <c r="G28" s="24"/>
      <c r="H28" s="15"/>
      <c r="I28" s="16"/>
      <c r="J28" s="15"/>
      <c r="K28" s="15"/>
      <c r="L28" s="17"/>
      <c r="M28" s="18"/>
    </row>
    <row r="29" customFormat="false" ht="12.75" hidden="false" customHeight="false" outlineLevel="0" collapsed="false">
      <c r="A29" s="29"/>
      <c r="B29" s="0" t="s">
        <v>11</v>
      </c>
      <c r="C29" s="13" t="n">
        <v>30000</v>
      </c>
      <c r="D29" s="0" t="n">
        <v>365</v>
      </c>
      <c r="E29" s="0" t="s">
        <v>18</v>
      </c>
      <c r="F29" s="13" t="n">
        <f aca="false">C29*D29</f>
        <v>10950000</v>
      </c>
      <c r="G29" s="14" t="n">
        <v>0.102</v>
      </c>
      <c r="H29" s="15" t="n">
        <f aca="false">F29*G29</f>
        <v>1116900</v>
      </c>
      <c r="I29" s="16" t="n">
        <v>0.01</v>
      </c>
      <c r="J29" s="15" t="n">
        <f aca="false">F29*I29</f>
        <v>109500</v>
      </c>
      <c r="L29" s="17" t="n">
        <v>0.01</v>
      </c>
      <c r="M29" s="18" t="n">
        <f aca="false">L29*F29</f>
        <v>109500</v>
      </c>
    </row>
    <row r="30" customFormat="false" ht="12.75" hidden="false" customHeight="false" outlineLevel="0" collapsed="false">
      <c r="A30" s="6"/>
      <c r="B30" s="0" t="s">
        <v>11</v>
      </c>
      <c r="C30" s="13" t="n">
        <v>29000</v>
      </c>
      <c r="D30" s="0" t="n">
        <v>92</v>
      </c>
      <c r="E30" s="0" t="s">
        <v>26</v>
      </c>
      <c r="F30" s="13" t="n">
        <f aca="false">C30*D30</f>
        <v>2668000</v>
      </c>
      <c r="G30" s="14" t="n">
        <v>0.08</v>
      </c>
      <c r="H30" s="15" t="n">
        <f aca="false">F30*G30</f>
        <v>213440</v>
      </c>
      <c r="I30" s="16" t="n">
        <v>0.01</v>
      </c>
      <c r="J30" s="15" t="n">
        <f aca="false">F30*I30</f>
        <v>26680</v>
      </c>
      <c r="L30" s="17" t="n">
        <v>0.01</v>
      </c>
      <c r="M30" s="18" t="n">
        <f aca="false">L30*F30</f>
        <v>26680</v>
      </c>
    </row>
    <row r="31" customFormat="false" ht="12.75" hidden="false" customHeight="false" outlineLevel="0" collapsed="false">
      <c r="A31" s="6" t="s">
        <v>27</v>
      </c>
      <c r="B31" s="0" t="s">
        <v>28</v>
      </c>
      <c r="C31" s="13" t="n">
        <v>87500</v>
      </c>
      <c r="D31" s="0" t="n">
        <v>214</v>
      </c>
      <c r="F31" s="13" t="n">
        <f aca="false">C31*D31</f>
        <v>18725000</v>
      </c>
      <c r="G31" s="14" t="n">
        <v>0.05</v>
      </c>
      <c r="H31" s="15" t="n">
        <f aca="false">F31*G31</f>
        <v>936250</v>
      </c>
      <c r="I31" s="16" t="n">
        <v>0.01</v>
      </c>
      <c r="J31" s="15" t="n">
        <f aca="false">F31*I31</f>
        <v>187250</v>
      </c>
      <c r="L31" s="17" t="n">
        <v>0.01</v>
      </c>
      <c r="M31" s="18" t="n">
        <f aca="false">L31*F31</f>
        <v>187250</v>
      </c>
    </row>
    <row r="32" customFormat="false" ht="12.75" hidden="false" customHeight="false" outlineLevel="0" collapsed="false">
      <c r="A32" s="6" t="s">
        <v>27</v>
      </c>
      <c r="B32" s="0" t="s">
        <v>28</v>
      </c>
      <c r="C32" s="13" t="n">
        <v>87500</v>
      </c>
      <c r="D32" s="0" t="n">
        <v>151</v>
      </c>
      <c r="F32" s="13" t="n">
        <f aca="false">C32*D32</f>
        <v>13212500</v>
      </c>
      <c r="G32" s="14" t="n">
        <v>0.015</v>
      </c>
      <c r="H32" s="15" t="n">
        <f aca="false">F32*G32</f>
        <v>198187.5</v>
      </c>
      <c r="I32" s="16" t="n">
        <v>0.01</v>
      </c>
      <c r="J32" s="15" t="n">
        <f aca="false">F32*I32</f>
        <v>132125</v>
      </c>
      <c r="L32" s="17" t="n">
        <v>0.01</v>
      </c>
      <c r="M32" s="18" t="n">
        <f aca="false">L32*F32</f>
        <v>132125</v>
      </c>
    </row>
    <row r="33" customFormat="false" ht="12.75" hidden="false" customHeight="false" outlineLevel="0" collapsed="false">
      <c r="A33" s="6" t="s">
        <v>29</v>
      </c>
      <c r="B33" s="0" t="s">
        <v>28</v>
      </c>
      <c r="C33" s="13" t="n">
        <v>17700</v>
      </c>
      <c r="D33" s="0" t="n">
        <v>214</v>
      </c>
      <c r="F33" s="13" t="n">
        <f aca="false">C33*D33</f>
        <v>3787800</v>
      </c>
      <c r="G33" s="14" t="n">
        <v>0.05</v>
      </c>
      <c r="H33" s="15" t="n">
        <f aca="false">F33*G33</f>
        <v>189390</v>
      </c>
      <c r="I33" s="16" t="n">
        <v>0.01</v>
      </c>
      <c r="J33" s="15" t="n">
        <f aca="false">F33*I33</f>
        <v>37878</v>
      </c>
      <c r="L33" s="17" t="n">
        <v>0.01</v>
      </c>
      <c r="M33" s="18" t="n">
        <f aca="false">L33*F33</f>
        <v>37878</v>
      </c>
    </row>
    <row r="34" customFormat="false" ht="12.75" hidden="false" customHeight="false" outlineLevel="0" collapsed="false">
      <c r="A34" s="6" t="s">
        <v>29</v>
      </c>
      <c r="B34" s="0" t="s">
        <v>28</v>
      </c>
      <c r="C34" s="13" t="n">
        <v>17700</v>
      </c>
      <c r="D34" s="0" t="n">
        <v>151</v>
      </c>
      <c r="F34" s="19" t="n">
        <f aca="false">C34*D34</f>
        <v>2672700</v>
      </c>
      <c r="G34" s="14" t="n">
        <v>0.015</v>
      </c>
      <c r="H34" s="20" t="n">
        <f aca="false">F34*G34</f>
        <v>40090.5</v>
      </c>
      <c r="I34" s="16" t="n">
        <v>0.01</v>
      </c>
      <c r="J34" s="20" t="n">
        <f aca="false">F34*I34</f>
        <v>26727</v>
      </c>
      <c r="L34" s="17" t="n">
        <v>0.01</v>
      </c>
      <c r="M34" s="21" t="n">
        <f aca="false">L34*F34</f>
        <v>26727</v>
      </c>
    </row>
    <row r="35" customFormat="false" ht="12.75" hidden="false" customHeight="false" outlineLevel="0" collapsed="false">
      <c r="A35" s="6"/>
      <c r="C35" s="13"/>
      <c r="F35" s="22" t="n">
        <f aca="false">SUM(F29:F34)/365</f>
        <v>142509.589041096</v>
      </c>
      <c r="G35" s="23" t="s">
        <v>19</v>
      </c>
      <c r="H35" s="15" t="n">
        <f aca="false">SUM(H29:H34)</f>
        <v>2694258</v>
      </c>
      <c r="I35" s="16"/>
      <c r="J35" s="15" t="n">
        <f aca="false">SUM(J29:J34)</f>
        <v>520160</v>
      </c>
      <c r="K35" s="15" t="n">
        <f aca="false">H35-J35</f>
        <v>2174098</v>
      </c>
      <c r="L35" s="17"/>
      <c r="M35" s="18" t="n">
        <f aca="false">SUM(M29:M34)</f>
        <v>520160</v>
      </c>
      <c r="N35" s="15" t="n">
        <f aca="false">H35-M35</f>
        <v>2174098</v>
      </c>
    </row>
    <row r="36" customFormat="false" ht="12.75" hidden="false" customHeight="false" outlineLevel="0" collapsed="false">
      <c r="A36" s="6"/>
      <c r="C36" s="13"/>
      <c r="F36" s="13" t="n">
        <f aca="false">SUM(F29:F34)</f>
        <v>52016000</v>
      </c>
      <c r="G36" s="24"/>
      <c r="H36" s="15"/>
      <c r="I36" s="16"/>
      <c r="J36" s="15"/>
      <c r="K36" s="15"/>
      <c r="L36" s="17"/>
      <c r="M36" s="18"/>
    </row>
    <row r="37" customFormat="false" ht="12.75" hidden="false" customHeight="false" outlineLevel="0" collapsed="false">
      <c r="A37" s="9"/>
      <c r="C37" s="13"/>
      <c r="F37" s="13"/>
      <c r="G37" s="24"/>
      <c r="H37" s="15"/>
      <c r="I37" s="16"/>
      <c r="J37" s="15"/>
      <c r="K37" s="15"/>
      <c r="L37" s="17"/>
      <c r="M37" s="18"/>
    </row>
    <row r="38" customFormat="false" ht="12.75" hidden="false" customHeight="false" outlineLevel="0" collapsed="false">
      <c r="A38" s="9" t="s">
        <v>30</v>
      </c>
      <c r="C38" s="13"/>
      <c r="F38" s="13"/>
      <c r="G38" s="24"/>
      <c r="H38" s="15"/>
      <c r="I38" s="16"/>
      <c r="J38" s="15"/>
      <c r="K38" s="15"/>
      <c r="L38" s="17"/>
      <c r="M38" s="18"/>
    </row>
    <row r="39" customFormat="false" ht="12.75" hidden="false" customHeight="false" outlineLevel="0" collapsed="false">
      <c r="A39" s="12" t="s">
        <v>31</v>
      </c>
      <c r="B39" s="0" t="s">
        <v>11</v>
      </c>
      <c r="C39" s="13" t="n">
        <v>35714</v>
      </c>
      <c r="D39" s="0" t="n">
        <v>122</v>
      </c>
      <c r="E39" s="0" t="s">
        <v>32</v>
      </c>
      <c r="F39" s="13" t="n">
        <f aca="false">C39*D39</f>
        <v>4357108</v>
      </c>
      <c r="G39" s="14" t="n">
        <v>0.05</v>
      </c>
      <c r="H39" s="15" t="n">
        <f aca="false">F39*G39</f>
        <v>217855.4</v>
      </c>
      <c r="I39" s="16" t="n">
        <v>0.025</v>
      </c>
      <c r="J39" s="15" t="n">
        <f aca="false">F39*I39</f>
        <v>108927.7</v>
      </c>
      <c r="L39" s="17" t="n">
        <v>0.01</v>
      </c>
      <c r="M39" s="18" t="n">
        <f aca="false">L39*F39</f>
        <v>43571.08</v>
      </c>
    </row>
    <row r="40" customFormat="false" ht="12.75" hidden="false" customHeight="false" outlineLevel="0" collapsed="false">
      <c r="B40" s="0" t="s">
        <v>11</v>
      </c>
      <c r="C40" s="13" t="n">
        <v>23000</v>
      </c>
      <c r="D40" s="0" t="n">
        <v>365</v>
      </c>
      <c r="E40" s="0" t="s">
        <v>18</v>
      </c>
      <c r="F40" s="13" t="n">
        <f aca="false">C40*D40</f>
        <v>8395000</v>
      </c>
      <c r="G40" s="14" t="n">
        <v>0.05</v>
      </c>
      <c r="H40" s="15" t="n">
        <f aca="false">F40*G40</f>
        <v>419750</v>
      </c>
      <c r="I40" s="16" t="n">
        <v>0.025</v>
      </c>
      <c r="J40" s="15" t="n">
        <f aca="false">F40*I40</f>
        <v>209875</v>
      </c>
      <c r="L40" s="17" t="n">
        <v>0.01</v>
      </c>
      <c r="M40" s="18" t="n">
        <f aca="false">L40*F40</f>
        <v>83950</v>
      </c>
    </row>
    <row r="41" customFormat="false" ht="12.75" hidden="false" customHeight="false" outlineLevel="0" collapsed="false">
      <c r="B41" s="0" t="s">
        <v>11</v>
      </c>
      <c r="C41" s="13" t="n">
        <v>20000</v>
      </c>
      <c r="D41" s="0" t="n">
        <v>153</v>
      </c>
      <c r="E41" s="0" t="s">
        <v>33</v>
      </c>
      <c r="F41" s="13" t="n">
        <f aca="false">C41*D41</f>
        <v>3060000</v>
      </c>
      <c r="G41" s="14" t="n">
        <v>0.02</v>
      </c>
      <c r="H41" s="15" t="n">
        <f aca="false">F41*G41</f>
        <v>61200</v>
      </c>
      <c r="I41" s="16" t="n">
        <v>0.025</v>
      </c>
      <c r="J41" s="15" t="n">
        <f aca="false">F41*I41</f>
        <v>76500</v>
      </c>
      <c r="L41" s="17" t="n">
        <v>0.01</v>
      </c>
      <c r="M41" s="18" t="n">
        <f aca="false">L41*F41</f>
        <v>30600</v>
      </c>
    </row>
    <row r="42" customFormat="false" ht="12.75" hidden="false" customHeight="false" outlineLevel="0" collapsed="false">
      <c r="B42" s="0" t="s">
        <v>11</v>
      </c>
      <c r="C42" s="13" t="n">
        <v>10000</v>
      </c>
      <c r="D42" s="0" t="n">
        <v>306</v>
      </c>
      <c r="E42" s="0" t="s">
        <v>34</v>
      </c>
      <c r="F42" s="13" t="n">
        <f aca="false">C42*D42</f>
        <v>3060000</v>
      </c>
      <c r="G42" s="14" t="n">
        <v>0.02</v>
      </c>
      <c r="H42" s="15" t="n">
        <f aca="false">F42*G42</f>
        <v>61200</v>
      </c>
      <c r="I42" s="16" t="n">
        <v>0.025</v>
      </c>
      <c r="J42" s="15" t="n">
        <f aca="false">F42*I42</f>
        <v>76500</v>
      </c>
      <c r="L42" s="17" t="n">
        <v>0.01</v>
      </c>
      <c r="M42" s="18" t="n">
        <f aca="false">L42*F42</f>
        <v>30600</v>
      </c>
    </row>
    <row r="43" customFormat="false" ht="12.75" hidden="false" customHeight="false" outlineLevel="0" collapsed="false">
      <c r="B43" s="0" t="s">
        <v>11</v>
      </c>
      <c r="C43" s="13" t="n">
        <v>20000</v>
      </c>
      <c r="D43" s="0" t="n">
        <v>214</v>
      </c>
      <c r="E43" s="0" t="s">
        <v>16</v>
      </c>
      <c r="F43" s="13" t="n">
        <f aca="false">C43*D43</f>
        <v>4280000</v>
      </c>
      <c r="G43" s="14" t="n">
        <v>0.02</v>
      </c>
      <c r="H43" s="15" t="n">
        <f aca="false">F43*G43</f>
        <v>85600</v>
      </c>
      <c r="I43" s="16" t="n">
        <v>0.025</v>
      </c>
      <c r="J43" s="15" t="n">
        <f aca="false">F43*I43</f>
        <v>107000</v>
      </c>
      <c r="L43" s="17" t="n">
        <v>0.01</v>
      </c>
      <c r="M43" s="18" t="n">
        <f aca="false">L43*F43</f>
        <v>42800</v>
      </c>
    </row>
    <row r="44" customFormat="false" ht="12.75" hidden="false" customHeight="false" outlineLevel="0" collapsed="false">
      <c r="A44" s="6" t="s">
        <v>31</v>
      </c>
      <c r="B44" s="0" t="s">
        <v>28</v>
      </c>
      <c r="C44" s="13" t="n">
        <v>21700</v>
      </c>
      <c r="D44" s="0" t="n">
        <v>365</v>
      </c>
      <c r="E44" s="0" t="s">
        <v>18</v>
      </c>
      <c r="F44" s="13" t="n">
        <f aca="false">C44*D44</f>
        <v>7920500</v>
      </c>
      <c r="G44" s="14" t="n">
        <v>0.03</v>
      </c>
      <c r="H44" s="15" t="n">
        <f aca="false">F44*G44</f>
        <v>237615</v>
      </c>
      <c r="I44" s="16" t="n">
        <v>0.025</v>
      </c>
      <c r="J44" s="15" t="n">
        <f aca="false">F44*I44</f>
        <v>198012.5</v>
      </c>
      <c r="L44" s="17" t="n">
        <v>0.01</v>
      </c>
      <c r="M44" s="18" t="n">
        <f aca="false">L44*F44</f>
        <v>79205</v>
      </c>
    </row>
    <row r="45" customFormat="false" ht="12.75" hidden="false" customHeight="false" outlineLevel="0" collapsed="false">
      <c r="A45" s="6" t="s">
        <v>35</v>
      </c>
      <c r="B45" s="0" t="s">
        <v>28</v>
      </c>
      <c r="C45" s="13" t="n">
        <v>7000</v>
      </c>
      <c r="D45" s="0" t="n">
        <v>365</v>
      </c>
      <c r="E45" s="0" t="s">
        <v>18</v>
      </c>
      <c r="F45" s="19" t="n">
        <f aca="false">C45*D45</f>
        <v>2555000</v>
      </c>
      <c r="G45" s="14" t="n">
        <v>0.02</v>
      </c>
      <c r="H45" s="20" t="n">
        <f aca="false">F45*G45</f>
        <v>51100</v>
      </c>
      <c r="I45" s="16" t="n">
        <v>0.01</v>
      </c>
      <c r="J45" s="20" t="n">
        <f aca="false">F45*I45</f>
        <v>25550</v>
      </c>
      <c r="L45" s="17" t="n">
        <v>0.01</v>
      </c>
      <c r="M45" s="21" t="n">
        <f aca="false">L45*F45</f>
        <v>25550</v>
      </c>
    </row>
    <row r="46" customFormat="false" ht="12.75" hidden="false" customHeight="false" outlineLevel="0" collapsed="false">
      <c r="F46" s="22" t="n">
        <f aca="false">SUM(F39:F45)/365</f>
        <v>92130.4328767123</v>
      </c>
      <c r="G46" s="30" t="s">
        <v>19</v>
      </c>
      <c r="H46" s="15" t="n">
        <f aca="false">SUM(H39:H45)</f>
        <v>1134320.4</v>
      </c>
      <c r="I46" s="31"/>
      <c r="J46" s="15" t="n">
        <f aca="false">SUM(J39:J45)</f>
        <v>802365.2</v>
      </c>
      <c r="K46" s="15"/>
      <c r="L46" s="24"/>
      <c r="M46" s="18" t="n">
        <f aca="false">SUM(M39:M45)</f>
        <v>336276.08</v>
      </c>
    </row>
    <row r="47" customFormat="false" ht="12.75" hidden="false" customHeight="false" outlineLevel="0" collapsed="false">
      <c r="F47" s="13" t="n">
        <f aca="false">SUM(F39:F45)</f>
        <v>33627608</v>
      </c>
      <c r="G47" s="32"/>
      <c r="H47" s="20" t="n">
        <v>500000</v>
      </c>
      <c r="I47" s="33" t="s">
        <v>21</v>
      </c>
      <c r="J47" s="20" t="n">
        <v>500000</v>
      </c>
      <c r="L47" s="27" t="s">
        <v>21</v>
      </c>
      <c r="M47" s="21" t="n">
        <f aca="false">J47</f>
        <v>500000</v>
      </c>
    </row>
    <row r="48" customFormat="false" ht="12.75" hidden="false" customHeight="false" outlineLevel="0" collapsed="false">
      <c r="F48" s="13"/>
      <c r="G48" s="32"/>
      <c r="H48" s="15" t="n">
        <f aca="false">SUM(H46:H47)</f>
        <v>1634320.4</v>
      </c>
      <c r="J48" s="15" t="n">
        <f aca="false">J46+J47</f>
        <v>1302365.2</v>
      </c>
      <c r="K48" s="15" t="n">
        <f aca="false">H48-J48</f>
        <v>331955.2</v>
      </c>
      <c r="L48" s="24"/>
      <c r="M48" s="18" t="n">
        <f aca="false">M46+M47</f>
        <v>836276.08</v>
      </c>
      <c r="N48" s="15" t="n">
        <f aca="false">H48-M48</f>
        <v>798044.32</v>
      </c>
    </row>
    <row r="49" customFormat="false" ht="12.75" hidden="false" customHeight="false" outlineLevel="0" collapsed="false">
      <c r="F49" s="13"/>
      <c r="G49" s="32"/>
      <c r="H49" s="32"/>
      <c r="L49" s="24"/>
      <c r="M49" s="18"/>
    </row>
    <row r="50" customFormat="false" ht="12.75" hidden="false" customHeight="false" outlineLevel="0" collapsed="false">
      <c r="A50" s="9" t="s">
        <v>36</v>
      </c>
      <c r="H50" s="15" t="n">
        <v>5950000</v>
      </c>
      <c r="J50" s="15" t="n">
        <f aca="false">H50</f>
        <v>5950000</v>
      </c>
      <c r="K50" s="25" t="n">
        <f aca="false">H50-J50</f>
        <v>0</v>
      </c>
      <c r="L50" s="24"/>
      <c r="M50" s="15" t="n">
        <f aca="false">J50</f>
        <v>5950000</v>
      </c>
      <c r="N50" s="15" t="n">
        <f aca="false">M50-H50</f>
        <v>0</v>
      </c>
    </row>
    <row r="51" customFormat="false" ht="12.75" hidden="false" customHeight="false" outlineLevel="0" collapsed="false">
      <c r="K51" s="15"/>
      <c r="L51" s="24"/>
      <c r="M51" s="18"/>
    </row>
    <row r="52" customFormat="false" ht="12.75" hidden="false" customHeight="false" outlineLevel="0" collapsed="false">
      <c r="A52" s="9" t="s">
        <v>37</v>
      </c>
      <c r="B52" s="34"/>
      <c r="C52" s="34"/>
      <c r="D52" s="34"/>
      <c r="E52" s="34"/>
      <c r="H52" s="15" t="n">
        <f aca="false">H16+H25+H35+H48+H50</f>
        <v>13911640.4</v>
      </c>
      <c r="J52" s="15" t="n">
        <f aca="false">J16+J25+J35+J48+J50</f>
        <v>9843285.2</v>
      </c>
      <c r="K52" s="15" t="n">
        <f aca="false">K16+K35+K48</f>
        <v>4068355.2</v>
      </c>
      <c r="L52" s="24"/>
      <c r="M52" s="15" t="n">
        <f aca="false">M16+M25+M35+M48+M50</f>
        <v>9313589.58</v>
      </c>
      <c r="N52" s="15" t="n">
        <f aca="false">N16+N25+N35+N48</f>
        <v>4598050.82</v>
      </c>
    </row>
    <row r="53" customFormat="false" ht="18" hidden="false" customHeight="false" outlineLevel="0" collapsed="false">
      <c r="A53" s="35" t="s">
        <v>38</v>
      </c>
      <c r="B53" s="35"/>
      <c r="C53" s="35"/>
      <c r="D53" s="35"/>
      <c r="E53" s="35"/>
      <c r="F53" s="35"/>
      <c r="G53" s="35"/>
      <c r="H53" s="15"/>
      <c r="J53" s="15"/>
      <c r="K53" s="15"/>
      <c r="L53" s="24"/>
      <c r="M53" s="18"/>
    </row>
    <row r="54" customFormat="false" ht="15.75" hidden="false" customHeight="false" outlineLevel="0" collapsed="false">
      <c r="A54" s="36" t="s">
        <v>39</v>
      </c>
      <c r="B54" s="36"/>
      <c r="C54" s="36"/>
      <c r="D54" s="36"/>
      <c r="E54" s="36"/>
      <c r="F54" s="36"/>
      <c r="G54" s="36"/>
      <c r="H54" s="15"/>
      <c r="J54" s="15"/>
      <c r="K54" s="15"/>
      <c r="L54" s="24"/>
      <c r="M54" s="18"/>
    </row>
    <row r="55" customFormat="false" ht="15.75" hidden="false" customHeight="false" outlineLevel="0" collapsed="false">
      <c r="A55" s="37"/>
      <c r="B55" s="37"/>
      <c r="C55" s="37"/>
      <c r="D55" s="37"/>
      <c r="E55" s="37"/>
      <c r="F55" s="37"/>
      <c r="G55" s="37"/>
      <c r="H55" s="15"/>
      <c r="J55" s="15"/>
      <c r="K55" s="15"/>
      <c r="L55" s="24"/>
    </row>
    <row r="56" customFormat="false" ht="15.75" hidden="false" customHeight="false" outlineLevel="0" collapsed="false">
      <c r="A56" s="37"/>
      <c r="B56" s="37"/>
      <c r="C56" s="37"/>
      <c r="D56" s="37"/>
      <c r="E56" s="37"/>
      <c r="F56" s="37"/>
      <c r="G56" s="37"/>
      <c r="H56" s="15"/>
      <c r="J56" s="15"/>
      <c r="K56" s="15"/>
      <c r="L56" s="24"/>
    </row>
    <row r="57" customFormat="false" ht="12.75" hidden="false" customHeight="false" outlineLevel="0" collapsed="false">
      <c r="A57" s="9"/>
      <c r="B57" s="34"/>
      <c r="C57" s="34"/>
      <c r="D57" s="34"/>
      <c r="E57" s="34"/>
      <c r="H57" s="15"/>
      <c r="J57" s="15"/>
      <c r="K57" s="15"/>
      <c r="L57" s="24"/>
    </row>
    <row r="58" customFormat="false" ht="12.75" hidden="false" customHeight="false" outlineLevel="0" collapsed="false">
      <c r="B58" s="38" t="s">
        <v>40</v>
      </c>
      <c r="C58" s="38"/>
      <c r="D58" s="38"/>
      <c r="E58" s="38"/>
      <c r="K58" s="15"/>
      <c r="L58" s="24"/>
    </row>
    <row r="59" customFormat="false" ht="12.75" hidden="false" customHeight="false" outlineLevel="0" collapsed="false">
      <c r="B59" s="39" t="s">
        <v>41</v>
      </c>
      <c r="C59" s="39"/>
      <c r="D59" s="39" t="s">
        <v>42</v>
      </c>
      <c r="E59" s="39"/>
      <c r="F59" s="40"/>
      <c r="G59" s="41"/>
      <c r="K59" s="15"/>
      <c r="L59" s="24"/>
    </row>
    <row r="60" customFormat="false" ht="12.75" hidden="false" customHeight="false" outlineLevel="0" collapsed="false">
      <c r="B60" s="42" t="s">
        <v>43</v>
      </c>
      <c r="C60" s="42"/>
      <c r="D60" s="42" t="s">
        <v>44</v>
      </c>
      <c r="E60" s="42"/>
      <c r="F60" s="43" t="s">
        <v>45</v>
      </c>
      <c r="G60" s="43"/>
      <c r="K60" s="15"/>
    </row>
    <row r="61" customFormat="false" ht="12.75" hidden="false" customHeight="false" outlineLevel="0" collapsed="false">
      <c r="B61" s="44"/>
      <c r="C61" s="44"/>
      <c r="D61" s="44"/>
      <c r="E61" s="44"/>
      <c r="F61" s="44"/>
      <c r="G61" s="44"/>
      <c r="K61" s="15"/>
    </row>
    <row r="62" customFormat="false" ht="12.75" hidden="false" customHeight="false" outlineLevel="0" collapsed="false">
      <c r="A62" s="45" t="s">
        <v>46</v>
      </c>
      <c r="B62" s="34"/>
      <c r="C62" s="34"/>
      <c r="D62" s="34"/>
      <c r="E62" s="34"/>
      <c r="K62" s="15"/>
    </row>
    <row r="63" customFormat="false" ht="12.75" hidden="false" customHeight="false" outlineLevel="0" collapsed="false">
      <c r="A63" s="46"/>
      <c r="B63" s="34"/>
      <c r="C63" s="34"/>
      <c r="D63" s="34"/>
      <c r="E63" s="34"/>
      <c r="K63" s="15"/>
    </row>
    <row r="64" customFormat="false" ht="12.75" hidden="false" customHeight="false" outlineLevel="0" collapsed="false">
      <c r="A64" s="47" t="s">
        <v>47</v>
      </c>
      <c r="B64" s="48" t="n">
        <v>0.2</v>
      </c>
      <c r="C64" s="49" t="s">
        <v>48</v>
      </c>
      <c r="D64" s="48" t="n">
        <v>0.1</v>
      </c>
      <c r="E64" s="49" t="s">
        <v>48</v>
      </c>
    </row>
    <row r="65" customFormat="false" ht="12.75" hidden="false" customHeight="false" outlineLevel="0" collapsed="false">
      <c r="A65" s="41"/>
      <c r="B65" s="50" t="n">
        <v>3</v>
      </c>
      <c r="C65" s="49" t="s">
        <v>49</v>
      </c>
      <c r="D65" s="51" t="n">
        <v>1.5</v>
      </c>
      <c r="E65" s="49" t="s">
        <v>49</v>
      </c>
      <c r="F65" s="52" t="n">
        <f aca="false">B65-D65</f>
        <v>1.5</v>
      </c>
      <c r="G65" s="0" t="s">
        <v>49</v>
      </c>
    </row>
    <row r="66" customFormat="false" ht="12.75" hidden="false" customHeight="false" outlineLevel="0" collapsed="false">
      <c r="A66" s="41"/>
      <c r="B66" s="41"/>
      <c r="C66" s="49"/>
      <c r="D66" s="41"/>
      <c r="E66" s="49"/>
    </row>
    <row r="67" customFormat="false" ht="12.75" hidden="false" customHeight="false" outlineLevel="0" collapsed="false">
      <c r="A67" s="47" t="s">
        <v>50</v>
      </c>
      <c r="B67" s="48" t="n">
        <v>0.05</v>
      </c>
      <c r="C67" s="49"/>
      <c r="D67" s="48" t="n">
        <v>0.05</v>
      </c>
      <c r="E67" s="49"/>
    </row>
    <row r="68" customFormat="false" ht="12.75" hidden="false" customHeight="false" outlineLevel="0" collapsed="false">
      <c r="A68" s="41"/>
      <c r="B68" s="50" t="n">
        <v>0.5</v>
      </c>
      <c r="C68" s="49"/>
      <c r="D68" s="50" t="n">
        <v>0.5</v>
      </c>
      <c r="E68" s="49"/>
      <c r="F68" s="52" t="n">
        <f aca="false">B68-D68</f>
        <v>0</v>
      </c>
    </row>
    <row r="69" customFormat="false" ht="12.75" hidden="false" customHeight="false" outlineLevel="0" collapsed="false">
      <c r="A69" s="41"/>
      <c r="B69" s="41"/>
      <c r="C69" s="41"/>
      <c r="D69" s="41"/>
      <c r="E69" s="49"/>
    </row>
    <row r="70" customFormat="false" ht="12.75" hidden="false" customHeight="false" outlineLevel="0" collapsed="false">
      <c r="A70" s="47" t="s">
        <v>51</v>
      </c>
      <c r="B70" s="48" t="n">
        <v>0.05</v>
      </c>
      <c r="C70" s="48"/>
      <c r="D70" s="48" t="n">
        <v>0.01</v>
      </c>
      <c r="E70" s="49"/>
    </row>
    <row r="71" customFormat="false" ht="12.75" hidden="false" customHeight="false" outlineLevel="0" collapsed="false">
      <c r="A71" s="41"/>
      <c r="B71" s="50" t="n">
        <v>2.7</v>
      </c>
      <c r="C71" s="50"/>
      <c r="D71" s="50" t="n">
        <v>0.5</v>
      </c>
      <c r="E71" s="50"/>
      <c r="F71" s="52" t="n">
        <f aca="false">B71-D71</f>
        <v>2.2</v>
      </c>
    </row>
    <row r="72" customFormat="false" ht="12.75" hidden="false" customHeight="false" outlineLevel="0" collapsed="false">
      <c r="A72" s="41"/>
      <c r="B72" s="41"/>
      <c r="C72" s="41"/>
      <c r="D72" s="41"/>
      <c r="E72" s="41"/>
    </row>
    <row r="73" customFormat="false" ht="12.75" hidden="false" customHeight="false" outlineLevel="0" collapsed="false">
      <c r="A73" s="47" t="s">
        <v>52</v>
      </c>
      <c r="B73" s="48" t="n">
        <v>0.05</v>
      </c>
      <c r="C73" s="48"/>
      <c r="D73" s="48" t="n">
        <v>0.04</v>
      </c>
      <c r="E73" s="48"/>
    </row>
    <row r="74" customFormat="false" ht="12.75" hidden="false" customHeight="false" outlineLevel="0" collapsed="false">
      <c r="A74" s="41"/>
      <c r="B74" s="50" t="n">
        <v>1.6</v>
      </c>
      <c r="C74" s="50"/>
      <c r="D74" s="50" t="n">
        <v>1.3</v>
      </c>
      <c r="E74" s="50"/>
      <c r="F74" s="52" t="n">
        <f aca="false">B74-D74</f>
        <v>0.3</v>
      </c>
    </row>
    <row r="75" customFormat="false" ht="12.75" hidden="false" customHeight="false" outlineLevel="0" collapsed="false">
      <c r="A75" s="41"/>
      <c r="B75" s="41"/>
      <c r="C75" s="41"/>
      <c r="D75" s="41"/>
      <c r="E75" s="41"/>
    </row>
    <row r="76" customFormat="false" ht="12.75" hidden="false" customHeight="false" outlineLevel="0" collapsed="false">
      <c r="A76" s="47" t="s">
        <v>36</v>
      </c>
      <c r="B76" s="53" t="n">
        <v>6</v>
      </c>
      <c r="C76" s="53"/>
      <c r="D76" s="53" t="n">
        <v>6</v>
      </c>
      <c r="E76" s="53"/>
      <c r="F76" s="53" t="n">
        <f aca="false">B76-D76</f>
        <v>0</v>
      </c>
      <c r="G76" s="54"/>
    </row>
    <row r="77" customFormat="false" ht="12.75" hidden="false" customHeight="false" outlineLevel="0" collapsed="false">
      <c r="A77" s="47"/>
      <c r="B77" s="50"/>
      <c r="C77" s="50"/>
      <c r="D77" s="50"/>
      <c r="E77" s="50"/>
      <c r="F77" s="52"/>
    </row>
    <row r="78" customFormat="false" ht="12.75" hidden="false" customHeight="false" outlineLevel="0" collapsed="false">
      <c r="A78" s="47" t="s">
        <v>53</v>
      </c>
      <c r="B78" s="50" t="n">
        <f aca="false">B65+B68+B71+B74+B76</f>
        <v>13.8</v>
      </c>
      <c r="C78" s="50"/>
      <c r="D78" s="50" t="n">
        <f aca="false">D65+D68+D71+D74+D76</f>
        <v>9.8</v>
      </c>
      <c r="E78" s="50"/>
      <c r="F78" s="50" t="n">
        <f aca="false">F65+F68+F71+F74+F76</f>
        <v>4</v>
      </c>
    </row>
    <row r="79" customFormat="false" ht="12.75" hidden="false" customHeight="false" outlineLevel="0" collapsed="false">
      <c r="A79" s="41"/>
      <c r="B79" s="41"/>
      <c r="C79" s="41"/>
      <c r="D79" s="41"/>
      <c r="E79" s="41"/>
    </row>
    <row r="80" customFormat="false" ht="12.75" hidden="false" customHeight="false" outlineLevel="0" collapsed="false">
      <c r="A80" s="41"/>
      <c r="B80" s="41"/>
      <c r="C80" s="41"/>
      <c r="D80" s="41"/>
      <c r="E80" s="41"/>
    </row>
    <row r="81" customFormat="false" ht="12.75" hidden="false" customHeight="false" outlineLevel="0" collapsed="false">
      <c r="A81" s="45" t="s">
        <v>54</v>
      </c>
      <c r="B81" s="41"/>
      <c r="C81" s="41"/>
      <c r="D81" s="41"/>
      <c r="E81" s="41"/>
    </row>
    <row r="82" customFormat="false" ht="12.75" hidden="false" customHeight="false" outlineLevel="0" collapsed="false">
      <c r="A82" s="46"/>
      <c r="B82" s="41"/>
      <c r="C82" s="41"/>
      <c r="D82" s="41"/>
      <c r="E82" s="41"/>
    </row>
    <row r="83" customFormat="false" ht="12.75" hidden="false" customHeight="false" outlineLevel="0" collapsed="false">
      <c r="A83" s="47" t="s">
        <v>55</v>
      </c>
      <c r="B83" s="48" t="n">
        <v>2.63</v>
      </c>
      <c r="C83" s="48"/>
      <c r="D83" s="48" t="n">
        <v>2.25</v>
      </c>
      <c r="E83" s="48"/>
    </row>
    <row r="84" customFormat="false" ht="12.75" hidden="false" customHeight="false" outlineLevel="0" collapsed="false">
      <c r="A84" s="41"/>
      <c r="B84" s="50" t="n">
        <v>9.5</v>
      </c>
      <c r="C84" s="50"/>
      <c r="D84" s="50" t="n">
        <v>8</v>
      </c>
      <c r="E84" s="50"/>
      <c r="F84" s="52" t="n">
        <f aca="false">B84-D84</f>
        <v>1.5</v>
      </c>
    </row>
    <row r="87" customFormat="false" ht="12.75" hidden="false" customHeight="false" outlineLevel="0" collapsed="false">
      <c r="A87" s="55" t="s">
        <v>56</v>
      </c>
      <c r="B87" s="56" t="n">
        <f aca="false">B78+B84</f>
        <v>23.3</v>
      </c>
      <c r="C87" s="56"/>
      <c r="D87" s="56" t="n">
        <f aca="false">D78+D84</f>
        <v>17.8</v>
      </c>
      <c r="E87" s="56"/>
      <c r="F87" s="56" t="n">
        <f aca="false">F78+F84</f>
        <v>5.5</v>
      </c>
      <c r="G87" s="57"/>
    </row>
  </sheetData>
  <mergeCells count="12">
    <mergeCell ref="L3:M3"/>
    <mergeCell ref="G4:H4"/>
    <mergeCell ref="I4:J4"/>
    <mergeCell ref="L4:M4"/>
    <mergeCell ref="A53:G53"/>
    <mergeCell ref="A54:G54"/>
    <mergeCell ref="B58:E58"/>
    <mergeCell ref="B59:C59"/>
    <mergeCell ref="D59:E59"/>
    <mergeCell ref="B60:C60"/>
    <mergeCell ref="D60:E60"/>
    <mergeCell ref="F60:G6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2001-11-05T19:25:59Z</dcterms:created>
  <dc:creator>ldonoho</dc:creator>
  <dc:description/>
  <dc:language>en-US</dc:language>
  <cp:lastModifiedBy>ldonoho</cp:lastModifiedBy>
  <cp:lastPrinted>2001-12-11T18:29:27Z</cp:lastPrinted>
  <dcterms:modified xsi:type="dcterms:W3CDTF">2001-12-11T18:30:28Z</dcterms:modified>
  <cp:revision>0</cp:revision>
  <dc:subject/>
  <dc:title/>
</cp:coreProperties>
</file>