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_Rev" sheetId="1" state="visible" r:id="rId3"/>
    <sheet name="IBIT" sheetId="2" state="hidden" r:id="rId4"/>
    <sheet name="By Risk Category" sheetId="3" state="hidden" r:id="rId5"/>
    <sheet name="IBIT condensed Normalized)" sheetId="4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2" name="_xlnm.Print_Area" vbProcedure="false">'By Risk Category'!$A$1:$Q$52</definedName>
    <definedName function="false" hidden="false" localSheetId="1" name="_xlnm.Print_Titles" vbProcedure="false">IBIT!$1:$9</definedName>
    <definedName function="false" hidden="false" localSheetId="3" name="_xlnm.Print_Titles" vbProcedure="false">'IBIT condensed Normalized)'!$1:$12</definedName>
    <definedName function="false" hidden="false" localSheetId="0" name="_xlnm.Print_Area" vbProcedure="false">Summary_Rev!$A$1:$L$39</definedName>
    <definedName function="false" hidden="false" name="ALL" vbProcedure="false">#REF!</definedName>
    <definedName function="false" hidden="false" name="BYYEAR" vbProcedure="false">'[5]#REF'!$BG$72</definedName>
    <definedName function="false" hidden="false" name="CAP" vbProcedure="false">#REF!</definedName>
    <definedName function="false" hidden="false" name="CASH_FLOW" vbProcedure="false">#REF!</definedName>
    <definedName function="false" hidden="false" name="CASH_FLOW_INPUT" vbProcedure="false">#REF!</definedName>
    <definedName function="false" hidden="false" name="Date_Copy1" vbProcedure="false">#REF!</definedName>
    <definedName function="false" hidden="false" name="Date_Copy2" vbProcedure="false">#REF!</definedName>
    <definedName function="false" hidden="false" name="DIRECTORY" vbProcedure="false">'[5]#REF'!$BG$72</definedName>
    <definedName function="false" hidden="false" name="EGC" vbProcedure="false">#REF!</definedName>
    <definedName function="false" hidden="false" name="file_date_name" vbProcedure="false">#REF!</definedName>
    <definedName function="false" hidden="false" name="Ind_Co_Variance_Range" vbProcedure="false">[4]IndCoVariance!$D$7:$AB$69,[4]IndCoVariance!$D$77:$AB$151,[4]IndCoVariance!$AH$7:$AP$69,[4]IndCoVariance!$AH$77:$AP$151,[4]IndCoVariance!$AU$7:$BA$69,[4]IndCoVariance!$AU$77:$BA$151</definedName>
    <definedName function="false" hidden="false" name="INSTRUCT" vbProcedure="false">'[5]#REF'!$BG$72</definedName>
    <definedName function="false" hidden="false" name="look" vbProcedure="false">[1]summary!$D$8:$H$43</definedName>
    <definedName function="false" hidden="false" name="MGMT" vbProcedure="false">#REF!</definedName>
    <definedName function="false" hidden="false" name="MONTHLY" vbProcedure="false">#REF!</definedName>
    <definedName function="false" hidden="false" name="NNG" vbProcedure="false">#REF!</definedName>
    <definedName function="false" hidden="false" name="PDTotal" vbProcedure="false">#REF!</definedName>
    <definedName function="false" hidden="false" name="Print_Area_MI" vbProcedure="false">#REF!</definedName>
    <definedName function="false" hidden="false" name="Print_Titles_MI" vbProcedure="false">'[6]'!$A$1:$XFD$7</definedName>
    <definedName function="false" hidden="false" name="Rules_for_Obligations" vbProcedure="false">'[5]#REF'!$BG$72</definedName>
    <definedName function="false" hidden="false" name="SJ" vbProcedure="false">[2]TW!$BK$63</definedName>
    <definedName function="false" hidden="false" name="SUMMARY" vbProcedure="false">#REF!</definedName>
    <definedName function="false" hidden="false" name="SYS" vbProcedure="false">[2]TW!$DH$112</definedName>
    <definedName function="false" hidden="false" name="TEMP" vbProcedure="false">#REF!</definedName>
    <definedName function="false" hidden="false" name="TEMP1" vbProcedure="false">#REF!</definedName>
    <definedName function="false" hidden="false" name="TEMP2" vbProcedure="false">#REF!</definedName>
    <definedName function="false" hidden="false" name="TEMPA" vbProcedure="false">#REF!</definedName>
    <definedName function="false" hidden="false" name="TEMPB" vbProcedure="false">#REF!</definedName>
    <definedName function="false" hidden="false" name="TITLE1" vbProcedure="false">#REF!</definedName>
    <definedName function="false" hidden="false" name="TITLE2" vbProcedure="false">#REF!</definedName>
    <definedName function="false" hidden="false" name="TITLECOL1" vbProcedure="false">#REF!</definedName>
    <definedName function="false" hidden="false" name="VARIANCE_RANGE" vbProcedure="false">[4]Variance!$D$7,[4]Variance!$D$7:$AB$70,[4]Variance!$D$77:$AB$153</definedName>
    <definedName function="false" hidden="false" name="YR1992" vbProcedure="false">NA()</definedName>
    <definedName function="false" hidden="false" name="YR9296" vbProcedure="false">#REF!</definedName>
    <definedName function="false" hidden="false" name="\A" vbProcedure="false">NA()</definedName>
    <definedName function="false" hidden="false" name="\B" vbProcedure="false">NA()</definedName>
    <definedName function="false" hidden="false" name="\C" vbProcedure="false">'[3]'!$C$126:$DW$126</definedName>
    <definedName function="false" hidden="false" name="\H" vbProcedure="false">'[5]#REF'!$BG$72</definedName>
    <definedName function="false" hidden="false" name="\I" vbProcedure="false">'[3]'!$C$123:$DT$123</definedName>
    <definedName function="false" hidden="false" name="\P" vbProcedure="false">#REF!</definedName>
    <definedName function="false" hidden="false" name="\R" vbProcedure="false">'[5]#REF'!$BG$72</definedName>
    <definedName function="false" hidden="false" name="\S" vbProcedure="false">'[5]#REF'!$BG$72</definedName>
    <definedName function="false" hidden="false" name="\U" vbProcedure="false">'[5]#REF'!$BG$72</definedName>
    <definedName function="false" hidden="false" name="\Z" vbProcedure="false">'[5]#REF'!$BG$72</definedName>
    <definedName function="false" hidden="false" name="_1" vbProcedure="false">#REF!</definedName>
    <definedName function="false" hidden="false" name="_2" vbProcedure="false">#REF!</definedName>
    <definedName function="false" hidden="false" name="_3" vbProcedure="false">#REF!</definedName>
    <definedName function="false" hidden="false" name="__123Graph_A" vbProcedure="false">[2]TW!$T$20</definedName>
    <definedName function="false" hidden="false" name="__123Graph_B" vbProcedure="false">[2]TW!$AH$34</definedName>
    <definedName function="false" hidden="false" name="__123Graph_C" vbProcedure="false">[2]TW!$T$20</definedName>
    <definedName function="false" hidden="false" name="__123Graph_D" vbProcedure="false">[2]TW!$T$20</definedName>
    <definedName function="false" hidden="false" localSheetId="2" name="ALL" vbProcedure="false">'[7]'!$E$1:$G$79</definedName>
    <definedName function="false" hidden="false" localSheetId="2" name="CAP" vbProcedure="false">'[7]'!$E$1:$G$79</definedName>
    <definedName function="false" hidden="false" localSheetId="2" name="MGMT" vbProcedure="false">'[7]'!$E$1:$G$79</definedName>
    <definedName function="false" hidden="false" localSheetId="2" name="PDTotal" vbProcedure="false">'[7]'!$BC$13879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<sst xmlns="http://schemas.openxmlformats.org/spreadsheetml/2006/main" count="201" uniqueCount="124">
  <si>
    <t xml:space="preserve">Transwestern Pipeline Company</t>
  </si>
  <si>
    <t xml:space="preserve">Commercial Group</t>
  </si>
  <si>
    <t xml:space="preserve">2002 Operating Plan</t>
  </si>
  <si>
    <t xml:space="preserve"> Commercial Contribution</t>
  </si>
  <si>
    <t xml:space="preserve">(Millions)</t>
  </si>
  <si>
    <t xml:space="preserve">2002 Plan</t>
  </si>
  <si>
    <t xml:space="preserve">Plan</t>
  </si>
  <si>
    <t xml:space="preserve">3rd CE</t>
  </si>
  <si>
    <t xml:space="preserve">Total</t>
  </si>
  <si>
    <t xml:space="preserve">Margins</t>
  </si>
  <si>
    <t xml:space="preserve">Contracted</t>
  </si>
  <si>
    <t xml:space="preserve">Un-Contracted</t>
  </si>
  <si>
    <t xml:space="preserve">Stretch</t>
  </si>
  <si>
    <t xml:space="preserve">Demand &amp; Commodity Margins</t>
  </si>
  <si>
    <t xml:space="preserve">Fuel</t>
  </si>
  <si>
    <t xml:space="preserve">Negotiated Rate</t>
  </si>
  <si>
    <t xml:space="preserve">Other Revenues</t>
  </si>
  <si>
    <t xml:space="preserve">Total Margin</t>
  </si>
  <si>
    <t xml:space="preserve">Expenses:</t>
  </si>
  <si>
    <t xml:space="preserve">Reg Comm. Expense/Reg Assets</t>
  </si>
  <si>
    <t xml:space="preserve">Direct O&amp;M</t>
  </si>
  <si>
    <t xml:space="preserve">UAF</t>
  </si>
  <si>
    <t xml:space="preserve">Total Expenses</t>
  </si>
  <si>
    <t xml:space="preserve">Net Commercial Contribution</t>
  </si>
  <si>
    <t xml:space="preserve">Target Adjustment</t>
  </si>
  <si>
    <t xml:space="preserve">Adjusted Net Commercial Contribution</t>
  </si>
  <si>
    <t xml:space="preserve">Northern Natural Gas Company</t>
  </si>
  <si>
    <t xml:space="preserve">Actual</t>
  </si>
  <si>
    <t xml:space="preserve">2nd CE</t>
  </si>
  <si>
    <t xml:space="preserve">Last Year </t>
  </si>
  <si>
    <t xml:space="preserve">Un- </t>
  </si>
  <si>
    <t xml:space="preserve">Identified </t>
  </si>
  <si>
    <t xml:space="preserve">Unidentified</t>
  </si>
  <si>
    <t xml:space="preserve">Margins *</t>
  </si>
  <si>
    <t xml:space="preserve">wo stretch</t>
  </si>
  <si>
    <t xml:space="preserve"> Midwest</t>
  </si>
  <si>
    <t xml:space="preserve"> Business Development</t>
  </si>
  <si>
    <t xml:space="preserve"> Midwest SLA increase</t>
  </si>
  <si>
    <t xml:space="preserve">Total Midwest</t>
  </si>
  <si>
    <t xml:space="preserve">Pricing and structuring (w/ Risk Mgmt)</t>
  </si>
  <si>
    <t xml:space="preserve">Storage</t>
  </si>
  <si>
    <t xml:space="preserve">Offshore</t>
  </si>
  <si>
    <t xml:space="preserve">Executive &amp; Other</t>
  </si>
  <si>
    <t xml:space="preserve">        Total Net Margin</t>
  </si>
  <si>
    <t xml:space="preserve">Expenses:      Note GRI/ACA</t>
  </si>
  <si>
    <t xml:space="preserve">GRI/ACA (netted from Margins)</t>
  </si>
  <si>
    <t xml:space="preserve">Reg Amort</t>
  </si>
  <si>
    <t xml:space="preserve">Reg Commission Expense</t>
  </si>
  <si>
    <t xml:space="preserve">Reg Assets Amortization</t>
  </si>
  <si>
    <t xml:space="preserve">Reg Affairs</t>
  </si>
  <si>
    <t xml:space="preserve">IMP/So GA Credits</t>
  </si>
  <si>
    <t xml:space="preserve">TC&amp;S Mobil Carlton</t>
  </si>
  <si>
    <t xml:space="preserve">TC&amp;S</t>
  </si>
  <si>
    <t xml:space="preserve">TC&amp;S Base Gas SBA</t>
  </si>
  <si>
    <t xml:space="preserve">Depreciation on Commercial Capital</t>
  </si>
  <si>
    <t xml:space="preserve">Revenue Management</t>
  </si>
  <si>
    <t xml:space="preserve">O&amp;M-112477</t>
  </si>
  <si>
    <t xml:space="preserve">O&amp;M</t>
  </si>
  <si>
    <t xml:space="preserve">Other  - KANSAS ADVALOREM</t>
  </si>
  <si>
    <t xml:space="preserve">ETS Support</t>
  </si>
  <si>
    <t xml:space="preserve">O&amp;M-111378</t>
  </si>
  <si>
    <t xml:space="preserve">Aviation</t>
  </si>
  <si>
    <t xml:space="preserve">    NNG Business Development-Asset Sales</t>
  </si>
  <si>
    <t xml:space="preserve">    Other</t>
  </si>
  <si>
    <t xml:space="preserve">EXECUTIVE STRETCH</t>
  </si>
  <si>
    <t xml:space="preserve">        Total Non-Recurring</t>
  </si>
  <si>
    <t xml:space="preserve">* Net of GRI and ACA surcharges</t>
  </si>
  <si>
    <t xml:space="preserve">.</t>
  </si>
  <si>
    <t xml:space="preserve"> NORTHERN NATURAL GAS COMPANY</t>
  </si>
  <si>
    <t xml:space="preserve">Contracted, Uncontracted, Stretch - Net Margin</t>
  </si>
  <si>
    <t xml:space="preserve">Millions of Dollars</t>
  </si>
  <si>
    <t xml:space="preserve">Uncontracted</t>
  </si>
  <si>
    <t xml:space="preserve">Total </t>
  </si>
  <si>
    <t xml:space="preserve">Team</t>
  </si>
  <si>
    <t xml:space="preserve">Demand</t>
  </si>
  <si>
    <t xml:space="preserve">Commodity</t>
  </si>
  <si>
    <t xml:space="preserve">North</t>
  </si>
  <si>
    <t xml:space="preserve">Central</t>
  </si>
  <si>
    <t xml:space="preserve">NNG Business Development - North</t>
  </si>
  <si>
    <t xml:space="preserve">UNIDENTIFIED STRETCH</t>
  </si>
  <si>
    <t xml:space="preserve">   SLA</t>
  </si>
  <si>
    <t xml:space="preserve">   ACA/GRI</t>
  </si>
  <si>
    <t xml:space="preserve">   Carlton Expense</t>
  </si>
  <si>
    <t xml:space="preserve">   DDVC</t>
  </si>
  <si>
    <t xml:space="preserve">                 Total Net Midwest Margin (includes TFF)</t>
  </si>
  <si>
    <t xml:space="preserve">moved under Midwest</t>
  </si>
  <si>
    <t xml:space="preserve">NNG Business Development - South</t>
  </si>
  <si>
    <t xml:space="preserve">moved to non-recurring</t>
  </si>
  <si>
    <t xml:space="preserve">                 Total Net NNG Business Development Margin</t>
  </si>
  <si>
    <t xml:space="preserve">Pricing &amp; Structuring</t>
  </si>
  <si>
    <t xml:space="preserve">   Structured Products / Hedge Activity</t>
  </si>
  <si>
    <t xml:space="preserve">                 Total Net Pricing &amp; Structuring Margin</t>
  </si>
  <si>
    <t xml:space="preserve">                 Total Net Storage Margin</t>
  </si>
  <si>
    <t xml:space="preserve">Executive </t>
  </si>
  <si>
    <t xml:space="preserve">   Executive Stretch &amp; Disc. Capital</t>
  </si>
  <si>
    <t xml:space="preserve">   Speculative Income (Other Income)</t>
  </si>
  <si>
    <t xml:space="preserve">   Tenaska Consulting (Other Income)</t>
  </si>
  <si>
    <t xml:space="preserve">   Strangers Gas (Other Revenue)</t>
  </si>
  <si>
    <t xml:space="preserve">   Net Fuel/UAF (Expense)</t>
  </si>
  <si>
    <t xml:space="preserve">   Other (Other Revenue)</t>
  </si>
  <si>
    <t xml:space="preserve">   Reserves</t>
  </si>
  <si>
    <t xml:space="preserve">   Other (GL vs. Acctg Mo)</t>
  </si>
  <si>
    <t xml:space="preserve">                 Total Executive</t>
  </si>
  <si>
    <t xml:space="preserve">TOTAL MARGIN</t>
  </si>
  <si>
    <t xml:space="preserve">NNG Business Development - Asset Sales</t>
  </si>
  <si>
    <t xml:space="preserve">Executive Stretch</t>
  </si>
  <si>
    <t xml:space="preserve">Tranche One</t>
  </si>
  <si>
    <t xml:space="preserve">Tranche Two</t>
  </si>
  <si>
    <t xml:space="preserve">Tranche Three</t>
  </si>
  <si>
    <t xml:space="preserve">SP</t>
  </si>
  <si>
    <t xml:space="preserve">Total Net Margin</t>
  </si>
  <si>
    <t xml:space="preserve">Total Non-Recurring</t>
  </si>
  <si>
    <t xml:space="preserve">Net Commercial Contribution </t>
  </si>
  <si>
    <t xml:space="preserve">NORMALIZED</t>
  </si>
  <si>
    <t xml:space="preserve">margin</t>
  </si>
  <si>
    <t xml:space="preserve">ENA Swap</t>
  </si>
  <si>
    <t xml:space="preserve">Transcanada </t>
  </si>
  <si>
    <t xml:space="preserve">Tenaska Consulting</t>
  </si>
  <si>
    <t xml:space="preserve">Unidentified Stretch</t>
  </si>
  <si>
    <t xml:space="preserve">non-recur</t>
  </si>
  <si>
    <t xml:space="preserve">Base Gas</t>
  </si>
  <si>
    <t xml:space="preserve">MOPS</t>
  </si>
  <si>
    <t xml:space="preserve">Non recurring Stretch</t>
  </si>
  <si>
    <t xml:space="preserve">Net Commercial Contribution normalized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</si>
</sst>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\(#,##0\)"/>
    <numFmt numFmtId="166" formatCode="0.00_)"/>
    <numFmt numFmtId="167" formatCode="0.00%"/>
    <numFmt numFmtId="168" formatCode="_(* #,##0.00_);_(* \(#,##0.00\);_(* \-??_);_(@_)"/>
    <numFmt numFmtId="169" formatCode="_(* #,##0.0_);_(* \(#,##0.0\);_(* \-??_);_(@_)"/>
    <numFmt numFmtId="170" formatCode="0"/>
    <numFmt numFmtId="171" formatCode="#,##0.0_);\(#,##0.0\)"/>
    <numFmt numFmtId="172" formatCode="_(\$* #,##0.0_);_(\$* \(#,##0.0\);_(\$* \-?_);_(@_)"/>
    <numFmt numFmtId="173" formatCode="_(* #,##0.0_);_(* \(#,##0.0\);_(* \-?_);_(@_)"/>
    <numFmt numFmtId="174" formatCode="0.0"/>
    <numFmt numFmtId="175" formatCode="_(\$* #,##0.00_);_(\$* \(#,##0.00\);_(\$* \-??_);_(@_)"/>
    <numFmt numFmtId="176" formatCode="_(\$* #,##0.0_);_(\$* \(#,##0.0\);_(\$* \-??_);_(@_)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8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4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6"/>
      <name val="Arial"/>
      <family val="2"/>
    </font>
    <font>
      <sz val="12"/>
      <color rgb="FF0000FF"/>
      <name val="Arial"/>
      <family val="2"/>
    </font>
    <font>
      <sz val="12"/>
      <color rgb="FF000000"/>
      <name val="Arial"/>
      <family val="2"/>
    </font>
    <font>
      <sz val="10"/>
      <color rgb="FF0000FF"/>
      <name val="Arial"/>
      <family val="2"/>
    </font>
    <font>
      <sz val="9.75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4"/>
      <color rgb="FF0000FF"/>
      <name val="Arial"/>
      <family val="2"/>
    </font>
    <font>
      <b val="true"/>
      <sz val="12"/>
      <color rgb="FF3366FF"/>
      <name val="Arial"/>
      <family val="2"/>
    </font>
    <font>
      <b val="true"/>
      <sz val="14"/>
      <color rgb="FF33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4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4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IELD" xfId="20"/>
    <cellStyle name="Grey" xfId="21"/>
    <cellStyle name="Header1" xfId="22"/>
    <cellStyle name="Header2" xfId="23"/>
    <cellStyle name="Input [yellow]" xfId="24"/>
    <cellStyle name="Normal - Style1" xfId="25"/>
    <cellStyle name="Percent [2]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NNG -2001 </a:t>
            </a:r>
            <a:r>
              <a:rPr b="1" sz="1200" strike="noStrike" u="sng">
                <a:uFillTx/>
                <a:latin typeface="Arial"/>
              </a:rPr>
              <a:t>Revenue</a:t>
            </a:r>
            <a:r>
              <a:rPr b="1" sz="1200" strike="noStrike" u="none">
                <a:uFillTx/>
                <a:latin typeface="Arial"/>
              </a:rPr>
              <a:t> Plan
Millions of Dollars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5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0481418232089127"/>
          <c:y val="0.428423236514523"/>
          <c:w val="0.923070667642514"/>
          <c:h val="0.25044457617071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25"/>
          <c:dPt>
            <c:idx val="0"/>
            <c:explosion val="25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25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25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25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'By Risk Category'!$G$60:$G$63</c:f>
              <c:strCache>
                <c:ptCount val="4"/>
                <c:pt idx="0">
                  <c:v>Tranche One</c:v>
                </c:pt>
                <c:pt idx="1">
                  <c:v>Tranche Two</c:v>
                </c:pt>
                <c:pt idx="2">
                  <c:v>Tranche Three</c:v>
                </c:pt>
                <c:pt idx="3">
                  <c:v>SP</c:v>
                </c:pt>
              </c:strCache>
            </c:strRef>
          </c:cat>
          <c:val>
            <c:numRef>
              <c:f>'By Risk Category'!$H$60:$H$63</c:f>
              <c:numCache>
                <c:formatCode>_(\$* #,##0.0_);_(\$* \(#,##0.0\);_(\$* \-??_);_(@_)</c:formatCode>
                <c:ptCount val="4"/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271448320728633"/>
          <c:y val="0.8221695317131"/>
          <c:w val="0.395868911116533"/>
          <c:h val="0.2457024303497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NNG 2001 </a:t>
            </a:r>
            <a:r>
              <a:rPr b="1" sz="1200" strike="noStrike" u="sng">
                <a:uFillTx/>
                <a:latin typeface="Arial"/>
              </a:rPr>
              <a:t>Earnings</a:t>
            </a:r>
            <a:r>
              <a:rPr b="1" sz="1200" strike="noStrike" u="none">
                <a:uFillTx/>
                <a:latin typeface="Arial"/>
              </a:rPr>
              <a:t> Plan
Millions of Dollars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15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151558654634947"/>
          <c:y val="0.351343371715382"/>
          <c:w val="0.701086956521739"/>
          <c:h val="0.3110422202539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25"/>
          <c:dPt>
            <c:idx val="0"/>
            <c:explosion val="25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25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25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25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'By Risk Category'!$P$60:$P$63</c:f>
              <c:strCache>
                <c:ptCount val="4"/>
                <c:pt idx="0">
                  <c:v>Tranche One</c:v>
                </c:pt>
                <c:pt idx="1">
                  <c:v>Tranche Two</c:v>
                </c:pt>
                <c:pt idx="2">
                  <c:v>Tranche Three</c:v>
                </c:pt>
                <c:pt idx="3">
                  <c:v>SP</c:v>
                </c:pt>
              </c:strCache>
            </c:strRef>
          </c:cat>
          <c:val>
            <c:numRef>
              <c:f>'By Risk Category'!$Q$60:$Q$63</c:f>
              <c:numCache>
                <c:formatCode>_(\$* #,##0.0_);_(\$* \(#,##0.0\);_(\$* \-??_);_(@_)</c:formatCode>
                <c:ptCount val="4"/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221595570139459"/>
          <c:y val="0.829790374963094"/>
          <c:w val="0.488412633305989"/>
          <c:h val="0.2447593740773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2416680</xdr:colOff>
      <xdr:row>55</xdr:row>
      <xdr:rowOff>86040</xdr:rowOff>
    </xdr:from>
    <xdr:to>
      <xdr:col>5</xdr:col>
      <xdr:colOff>644400</xdr:colOff>
      <xdr:row>70</xdr:row>
      <xdr:rowOff>86040</xdr:rowOff>
    </xdr:to>
    <xdr:graphicFrame>
      <xdr:nvGraphicFramePr>
        <xdr:cNvPr id="0" name="Chart 1"/>
        <xdr:cNvGraphicFramePr/>
      </xdr:nvGraphicFramePr>
      <xdr:xfrm>
        <a:off x="2416680" y="10935000"/>
        <a:ext cx="442656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231120</xdr:colOff>
      <xdr:row>55</xdr:row>
      <xdr:rowOff>47520</xdr:rowOff>
    </xdr:from>
    <xdr:to>
      <xdr:col>15</xdr:col>
      <xdr:colOff>720</xdr:colOff>
      <xdr:row>70</xdr:row>
      <xdr:rowOff>56880</xdr:rowOff>
    </xdr:to>
    <xdr:graphicFrame>
      <xdr:nvGraphicFramePr>
        <xdr:cNvPr id="1" name="Chart 2"/>
        <xdr:cNvGraphicFramePr/>
      </xdr:nvGraphicFramePr>
      <xdr:xfrm>
        <a:off x="9034920" y="108964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9901Plan/cap_ch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URREST/1st98/Mode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ME173A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arketing/Market%20Knowledge%20Survey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98/1stCE/TWCAPEX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2000%20Plan/&apos;00-02%20GPG%20SCHDULES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eXTRA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cap_ch"/>
      <sheetName val="#REF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IndCoVariance"/>
      <sheetName val="Variance"/>
      <sheetName val="CONSOL_MOD"/>
      <sheetName val="PRINT_MOD"/>
      <sheetName val="PRINT_RESET_MOD"/>
      <sheetName val="CO_SUM_MOD"/>
      <sheetName val="MISC_MOD"/>
      <sheetName val="VARIANCE_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test"/>
      <sheetName val="Scores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W"/>
      <sheetName val="CF_QTR"/>
      <sheetName val="CF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AJASSUM-TW"/>
      <sheetName val="MAJASSUM-NNG"/>
      <sheetName val="STATS-TW"/>
      <sheetName val="STATS-NNG"/>
      <sheetName val="TW Detail NI "/>
      <sheetName val="NNG Detail NI "/>
      <sheetName val="NNG Other"/>
      <sheetName val="TW Other"/>
      <sheetName val="TW QTR INC"/>
      <sheetName val="NNG QTR INC"/>
      <sheetName val="TW YR-YR IBIT"/>
      <sheetName val="NNG YR-YR IBIT"/>
      <sheetName val="O&amp;M_NNG"/>
      <sheetName val="O&amp;M-TW"/>
      <sheetName val="NNG YR-YR FF"/>
      <sheetName val="TW YR-YR FF"/>
      <sheetName val="NNG YR-YR OB "/>
      <sheetName val="TW YR-YR OB "/>
      <sheetName val="NNG Exposure"/>
      <sheetName val="TW Exposure"/>
      <sheetName val="NNG Capital Sum"/>
      <sheetName val="NNG Cap Detail"/>
      <sheetName val="TW Capital Sum"/>
      <sheetName val="TW Cap Detail"/>
      <sheetName val="NNG STAFFING BY EMPLOYEE STATUS"/>
      <sheetName val="NNG STAFFING BY LOCATION"/>
      <sheetName val="TW STAFFING BY EMPLOYEE STATUS"/>
      <sheetName val="TW STAFFING BY LOCATION"/>
      <sheetName val="NNG Detail NI"/>
      <sheetName val="NNG CAPITAL SUMMARY"/>
      <sheetName val="NNG CAPITAL DETAIL"/>
      <sheetName val="TW CAPITAL SUMMARY"/>
      <sheetName val="TW CAPITAL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RR"/>
      <sheetName val="Peak Day"/>
      <sheetName val="Summary TW"/>
      <sheetName val="Summary NNG"/>
      <sheetName val="highlights"/>
      <sheetName val="CONTEN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R2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28"/>
    <col collapsed="false" customWidth="true" hidden="false" outlineLevel="0" max="2" min="2" style="1" width="47.14"/>
    <col collapsed="false" customWidth="true" hidden="false" outlineLevel="0" max="3" min="3" style="1" width="3.7"/>
    <col collapsed="false" customWidth="true" hidden="false" outlineLevel="0" max="6" min="4" style="1" width="13.7"/>
    <col collapsed="false" customWidth="true" hidden="false" outlineLevel="0" max="7" min="7" style="1" width="8.7"/>
    <col collapsed="false" customWidth="true" hidden="false" outlineLevel="0" max="8" min="8" style="1" width="13.7"/>
    <col collapsed="false" customWidth="true" hidden="false" outlineLevel="0" max="9" min="9" style="1" width="15.7"/>
    <col collapsed="false" customWidth="true" hidden="false" outlineLevel="0" max="11" min="10" style="1" width="13.7"/>
    <col collapsed="false" customWidth="true" hidden="false" outlineLevel="0" max="12" min="12" style="1" width="2.7"/>
    <col collapsed="false" customWidth="true" hidden="false" outlineLevel="0" max="14" min="13" style="1" width="15.7"/>
    <col collapsed="false" customWidth="true" hidden="false" outlineLevel="0" max="15" min="15" style="1" width="7.85"/>
    <col collapsed="false" customWidth="false" hidden="false" outlineLevel="0" max="16" min="16" style="1" width="9.14"/>
    <col collapsed="false" customWidth="true" hidden="false" outlineLevel="0" max="17" min="17" style="1" width="14.28"/>
    <col collapsed="false" customWidth="false" hidden="false" outlineLevel="0" max="257" min="18" style="1" width="9.14"/>
  </cols>
  <sheetData>
    <row r="4" customFormat="false" ht="18" hidden="false" customHeight="false" outlineLevel="0" collapsed="false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8" hidden="false" customHeight="true" outlineLevel="0" collapsed="false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8" hidden="false" customHeight="false" outlineLevel="0" collapsed="false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customFormat="false" ht="18" hidden="false" customHeight="false" outlineLevel="0" collapsed="false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customFormat="false" ht="18" hidden="false" customHeight="false" outlineLevel="0" collapsed="false">
      <c r="A8" s="2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customFormat="false" ht="18" hidden="false" customHeight="false" outlineLevel="0" collapsed="false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customFormat="false" ht="12.75" hidden="false" customHeight="false" outlineLevel="0" collapsed="false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customFormat="false" ht="21.95" hidden="false" customHeight="true" outlineLevel="0" collapsed="false">
      <c r="B11" s="4"/>
      <c r="C11" s="4"/>
      <c r="D11" s="4"/>
      <c r="E11" s="4"/>
      <c r="F11" s="4"/>
      <c r="G11" s="4"/>
      <c r="H11" s="5" t="s">
        <v>5</v>
      </c>
      <c r="I11" s="5"/>
      <c r="J11" s="5"/>
      <c r="K11" s="5"/>
    </row>
    <row r="12" customFormat="false" ht="18" hidden="false" customHeight="true" outlineLevel="0" collapsed="false">
      <c r="B12" s="6"/>
      <c r="C12" s="6"/>
      <c r="D12" s="7" t="s">
        <v>6</v>
      </c>
      <c r="E12" s="7" t="s">
        <v>7</v>
      </c>
      <c r="F12" s="8" t="s">
        <v>8</v>
      </c>
      <c r="G12" s="8"/>
      <c r="H12" s="9"/>
      <c r="I12" s="10"/>
      <c r="J12" s="10"/>
      <c r="K12" s="11" t="s">
        <v>8</v>
      </c>
      <c r="P12" s="12"/>
    </row>
    <row r="13" customFormat="false" ht="18" hidden="false" customHeight="true" outlineLevel="0" collapsed="false">
      <c r="B13" s="13" t="s">
        <v>9</v>
      </c>
      <c r="C13" s="13"/>
      <c r="D13" s="14" t="n">
        <v>2001</v>
      </c>
      <c r="E13" s="14" t="n">
        <v>2001</v>
      </c>
      <c r="F13" s="15" t="n">
        <v>2002</v>
      </c>
      <c r="G13" s="15"/>
      <c r="H13" s="16" t="s">
        <v>10</v>
      </c>
      <c r="I13" s="17" t="s">
        <v>11</v>
      </c>
      <c r="J13" s="18" t="s">
        <v>12</v>
      </c>
      <c r="K13" s="19" t="n">
        <v>2002</v>
      </c>
      <c r="P13" s="20"/>
    </row>
    <row r="14" customFormat="false" ht="18" hidden="false" customHeight="true" outlineLevel="0" collapsed="false">
      <c r="B14" s="21"/>
      <c r="C14" s="21"/>
      <c r="D14" s="22"/>
      <c r="E14" s="22"/>
      <c r="F14" s="22"/>
      <c r="G14" s="22"/>
      <c r="H14" s="23"/>
      <c r="I14" s="24"/>
      <c r="J14" s="24"/>
      <c r="K14" s="11"/>
      <c r="P14" s="20"/>
    </row>
    <row r="15" customFormat="false" ht="18" hidden="false" customHeight="true" outlineLevel="0" collapsed="false">
      <c r="B15" s="21" t="s">
        <v>13</v>
      </c>
      <c r="C15" s="21"/>
      <c r="D15" s="25" t="n">
        <v>151.6</v>
      </c>
      <c r="E15" s="25" t="n">
        <v>176.1</v>
      </c>
      <c r="F15" s="25" t="n">
        <v>170.7</v>
      </c>
      <c r="G15" s="25"/>
      <c r="H15" s="26" t="n">
        <v>157.9</v>
      </c>
      <c r="I15" s="27" t="n">
        <v>9</v>
      </c>
      <c r="J15" s="27" t="n">
        <v>3.8</v>
      </c>
      <c r="K15" s="28" t="n">
        <f aca="false">SUM(H15:J15)</f>
        <v>170.7</v>
      </c>
      <c r="P15" s="20"/>
    </row>
    <row r="16" customFormat="false" ht="18" hidden="false" customHeight="true" outlineLevel="0" collapsed="false">
      <c r="B16" s="21" t="s">
        <v>14</v>
      </c>
      <c r="C16" s="21"/>
      <c r="D16" s="25" t="n">
        <v>32.9</v>
      </c>
      <c r="E16" s="25" t="n">
        <v>38.2</v>
      </c>
      <c r="F16" s="25" t="n">
        <f aca="false">31.8-0.6</f>
        <v>31.2</v>
      </c>
      <c r="G16" s="25"/>
      <c r="H16" s="26" t="n">
        <v>21.7</v>
      </c>
      <c r="I16" s="27" t="n">
        <v>4.8</v>
      </c>
      <c r="J16" s="27" t="n">
        <v>4.7</v>
      </c>
      <c r="K16" s="28" t="n">
        <f aca="false">SUM(H16:J16)</f>
        <v>31.2</v>
      </c>
      <c r="P16" s="20"/>
    </row>
    <row r="17" customFormat="false" ht="18" hidden="false" customHeight="true" outlineLevel="0" collapsed="false">
      <c r="B17" s="21" t="s">
        <v>15</v>
      </c>
      <c r="C17" s="21"/>
      <c r="D17" s="25" t="n">
        <v>0</v>
      </c>
      <c r="E17" s="25" t="n">
        <v>-10.4</v>
      </c>
      <c r="F17" s="25" t="n">
        <v>0</v>
      </c>
      <c r="G17" s="25"/>
      <c r="H17" s="29"/>
      <c r="I17" s="30"/>
      <c r="J17" s="30"/>
      <c r="K17" s="31"/>
    </row>
    <row r="18" customFormat="false" ht="18" hidden="false" customHeight="true" outlineLevel="0" collapsed="false">
      <c r="B18" s="21" t="s">
        <v>16</v>
      </c>
      <c r="C18" s="21"/>
      <c r="D18" s="32" t="n">
        <v>10.1</v>
      </c>
      <c r="E18" s="32" t="n">
        <v>0.1</v>
      </c>
      <c r="F18" s="32" t="n">
        <v>-0.2</v>
      </c>
      <c r="G18" s="25"/>
      <c r="H18" s="33" t="n">
        <v>-0.2</v>
      </c>
      <c r="I18" s="34"/>
      <c r="J18" s="34"/>
      <c r="K18" s="35" t="n">
        <v>-0.2</v>
      </c>
    </row>
    <row r="19" customFormat="false" ht="18" hidden="false" customHeight="true" outlineLevel="0" collapsed="false">
      <c r="B19" s="21"/>
      <c r="C19" s="21"/>
      <c r="D19" s="25"/>
      <c r="E19" s="25"/>
      <c r="F19" s="25"/>
      <c r="G19" s="25"/>
      <c r="H19" s="36"/>
      <c r="I19" s="27"/>
      <c r="J19" s="27"/>
      <c r="K19" s="28"/>
    </row>
    <row r="20" customFormat="false" ht="18" hidden="false" customHeight="true" outlineLevel="0" collapsed="false">
      <c r="B20" s="21" t="s">
        <v>17</v>
      </c>
      <c r="C20" s="21"/>
      <c r="D20" s="25" t="n">
        <f aca="false">SUM(D15:D19)</f>
        <v>194.6</v>
      </c>
      <c r="E20" s="25" t="n">
        <f aca="false">SUM(E15:E19)</f>
        <v>204</v>
      </c>
      <c r="F20" s="25" t="n">
        <f aca="false">SUM(F15:F19)</f>
        <v>201.7</v>
      </c>
      <c r="G20" s="25"/>
      <c r="H20" s="33" t="n">
        <f aca="false">SUM(H15:H19)</f>
        <v>179.4</v>
      </c>
      <c r="I20" s="34" t="n">
        <f aca="false">SUM(I15:I19)</f>
        <v>13.8</v>
      </c>
      <c r="J20" s="34" t="n">
        <f aca="false">SUM(J15:J18)</f>
        <v>8.5</v>
      </c>
      <c r="K20" s="35" t="n">
        <f aca="false">SUM(K15:K18)</f>
        <v>201.7</v>
      </c>
    </row>
    <row r="21" customFormat="false" ht="15.95" hidden="false" customHeight="true" outlineLevel="0" collapsed="false">
      <c r="B21" s="21"/>
      <c r="C21" s="21"/>
      <c r="D21" s="25"/>
      <c r="E21" s="25"/>
      <c r="F21" s="25"/>
      <c r="G21" s="25"/>
      <c r="H21" s="25"/>
      <c r="I21" s="27"/>
      <c r="J21" s="27"/>
      <c r="K21" s="27"/>
    </row>
    <row r="22" customFormat="false" ht="15.95" hidden="false" customHeight="true" outlineLevel="0" collapsed="false">
      <c r="B22" s="21"/>
      <c r="C22" s="21"/>
      <c r="D22" s="37"/>
      <c r="E22" s="37"/>
      <c r="F22" s="37"/>
      <c r="G22" s="37"/>
    </row>
    <row r="23" customFormat="false" ht="11.25" hidden="false" customHeight="true" outlineLevel="0" collapsed="false">
      <c r="B23" s="38"/>
      <c r="C23" s="38"/>
      <c r="D23" s="39"/>
      <c r="E23" s="39"/>
      <c r="F23" s="39"/>
      <c r="G23" s="37"/>
    </row>
    <row r="24" customFormat="false" ht="15.95" hidden="false" customHeight="true" outlineLevel="0" collapsed="false">
      <c r="B24" s="21"/>
      <c r="C24" s="21"/>
      <c r="D24" s="37"/>
      <c r="E24" s="37"/>
      <c r="F24" s="37"/>
      <c r="G24" s="37"/>
    </row>
    <row r="25" customFormat="false" ht="15.95" hidden="false" customHeight="true" outlineLevel="0" collapsed="false">
      <c r="B25" s="40" t="s">
        <v>18</v>
      </c>
      <c r="C25" s="41"/>
      <c r="D25" s="37"/>
      <c r="E25" s="37"/>
      <c r="F25" s="37"/>
      <c r="G25" s="37"/>
    </row>
    <row r="26" customFormat="false" ht="15.95" hidden="false" customHeight="true" outlineLevel="0" collapsed="false">
      <c r="B26" s="42" t="s">
        <v>19</v>
      </c>
      <c r="C26" s="42"/>
      <c r="D26" s="43" t="n">
        <v>-8.8</v>
      </c>
      <c r="E26" s="43" t="n">
        <v>-8.4</v>
      </c>
      <c r="F26" s="43" t="n">
        <v>-7.6</v>
      </c>
      <c r="G26" s="43"/>
    </row>
    <row r="27" customFormat="false" ht="15.95" hidden="false" customHeight="true" outlineLevel="0" collapsed="false">
      <c r="B27" s="42" t="s">
        <v>20</v>
      </c>
      <c r="C27" s="42"/>
      <c r="D27" s="43" t="n">
        <v>-2.9</v>
      </c>
      <c r="E27" s="43" t="n">
        <v>-2.8</v>
      </c>
      <c r="F27" s="43" t="n">
        <v>-2.8</v>
      </c>
      <c r="G27" s="43"/>
    </row>
    <row r="28" customFormat="false" ht="15.95" hidden="false" customHeight="true" outlineLevel="0" collapsed="false">
      <c r="B28" s="42" t="s">
        <v>21</v>
      </c>
      <c r="C28" s="42"/>
      <c r="D28" s="44" t="n">
        <v>-1.8</v>
      </c>
      <c r="E28" s="44" t="n">
        <v>-1.1</v>
      </c>
      <c r="F28" s="44" t="n">
        <v>-1.1</v>
      </c>
      <c r="G28" s="43"/>
    </row>
    <row r="29" customFormat="false" ht="15.95" hidden="false" customHeight="true" outlineLevel="0" collapsed="false">
      <c r="B29" s="42" t="s">
        <v>22</v>
      </c>
      <c r="C29" s="42"/>
      <c r="D29" s="43" t="n">
        <f aca="false">SUM(D26:D28)</f>
        <v>-13.5</v>
      </c>
      <c r="E29" s="43" t="n">
        <f aca="false">SUM(E26:E28)</f>
        <v>-12.3</v>
      </c>
      <c r="F29" s="43" t="n">
        <f aca="false">SUM(F26:F28)</f>
        <v>-11.5</v>
      </c>
      <c r="G29" s="43"/>
    </row>
    <row r="30" customFormat="false" ht="15.95" hidden="false" customHeight="true" outlineLevel="0" collapsed="false">
      <c r="B30" s="42"/>
      <c r="C30" s="42"/>
      <c r="D30" s="43"/>
      <c r="E30" s="43"/>
      <c r="F30" s="43"/>
      <c r="G30" s="43"/>
    </row>
    <row r="31" customFormat="false" ht="15.95" hidden="false" customHeight="true" outlineLevel="0" collapsed="false">
      <c r="B31" s="42"/>
      <c r="C31" s="42"/>
      <c r="D31" s="43"/>
      <c r="E31" s="43"/>
      <c r="F31" s="43"/>
      <c r="G31" s="43"/>
    </row>
    <row r="32" customFormat="false" ht="6.95" hidden="false" customHeight="true" outlineLevel="0" collapsed="false">
      <c r="B32" s="45"/>
      <c r="C32" s="45"/>
      <c r="D32" s="46"/>
      <c r="E32" s="46"/>
      <c r="F32" s="47"/>
      <c r="G32" s="0"/>
      <c r="H32" s="48"/>
      <c r="I32" s="48"/>
      <c r="J32" s="48"/>
    </row>
    <row r="33" customFormat="false" ht="15.95" hidden="false" customHeight="true" outlineLevel="0" collapsed="false">
      <c r="B33" s="49"/>
      <c r="C33" s="49"/>
      <c r="D33" s="50"/>
      <c r="E33" s="50"/>
      <c r="F33" s="50"/>
      <c r="G33" s="51"/>
      <c r="H33" s="48"/>
      <c r="I33" s="48"/>
      <c r="J33" s="48"/>
    </row>
    <row r="34" customFormat="false" ht="18" hidden="false" customHeight="true" outlineLevel="0" collapsed="false">
      <c r="B34" s="21"/>
      <c r="C34" s="21"/>
      <c r="F34" s="0"/>
      <c r="G34" s="0"/>
      <c r="H34" s="52"/>
      <c r="I34" s="52"/>
      <c r="J34" s="52"/>
    </row>
    <row r="35" customFormat="false" ht="18" hidden="false" customHeight="true" outlineLevel="0" collapsed="false">
      <c r="B35" s="53" t="s">
        <v>23</v>
      </c>
      <c r="C35" s="54"/>
      <c r="D35" s="55" t="n">
        <f aca="false">D20+D29</f>
        <v>181.1</v>
      </c>
      <c r="E35" s="55" t="n">
        <f aca="false">E20+E29+0.1</f>
        <v>191.8</v>
      </c>
      <c r="F35" s="55" t="n">
        <f aca="false">F20+F29</f>
        <v>190.2</v>
      </c>
      <c r="G35" s="27"/>
    </row>
    <row r="36" customFormat="false" ht="18" hidden="false" customHeight="true" outlineLevel="0" collapsed="false">
      <c r="B36" s="56"/>
      <c r="C36" s="56"/>
      <c r="D36" s="30"/>
      <c r="E36" s="30"/>
      <c r="F36" s="0"/>
      <c r="G36" s="0"/>
      <c r="H36" s="27"/>
      <c r="I36" s="27"/>
      <c r="J36" s="27"/>
    </row>
    <row r="37" customFormat="false" ht="18" hidden="false" customHeight="true" outlineLevel="0" collapsed="false">
      <c r="B37" s="57" t="s">
        <v>24</v>
      </c>
      <c r="C37" s="57"/>
      <c r="D37" s="27" t="n">
        <v>-4</v>
      </c>
      <c r="E37" s="27"/>
      <c r="F37" s="27"/>
      <c r="G37" s="27"/>
    </row>
    <row r="38" customFormat="false" ht="18" hidden="false" customHeight="true" outlineLevel="0" collapsed="false">
      <c r="B38" s="58"/>
      <c r="C38" s="58"/>
      <c r="D38" s="59"/>
      <c r="E38" s="59"/>
      <c r="F38" s="59"/>
      <c r="G38" s="59"/>
    </row>
    <row r="39" customFormat="false" ht="18" hidden="false" customHeight="true" outlineLevel="0" collapsed="false">
      <c r="B39" s="60" t="s">
        <v>25</v>
      </c>
      <c r="C39" s="61"/>
      <c r="D39" s="62" t="n">
        <f aca="false">SUM(D35:D37)</f>
        <v>177.1</v>
      </c>
      <c r="E39" s="62" t="n">
        <f aca="false">SUM(E35:E37)</f>
        <v>191.8</v>
      </c>
      <c r="F39" s="62" t="n">
        <f aca="false">SUM(F35:F37)</f>
        <v>190.2</v>
      </c>
      <c r="G39" s="25"/>
    </row>
    <row r="40" customFormat="false" ht="18" hidden="false" customHeight="true" outlineLevel="0" collapsed="false">
      <c r="B40" s="0"/>
      <c r="C40" s="0"/>
      <c r="D40" s="0"/>
      <c r="E40" s="0"/>
      <c r="F40" s="0"/>
      <c r="G40" s="0"/>
      <c r="H40" s="0"/>
      <c r="I40" s="0"/>
      <c r="M40" s="63"/>
      <c r="N40" s="64"/>
      <c r="O40" s="65"/>
      <c r="P40" s="65"/>
      <c r="Q40" s="66"/>
      <c r="R40" s="30"/>
    </row>
    <row r="41" customFormat="false" ht="12.75" hidden="false" customHeight="false" outlineLevel="0" collapsed="false">
      <c r="F41" s="67"/>
      <c r="G41" s="67"/>
      <c r="H41" s="67"/>
      <c r="I41" s="67"/>
      <c r="J41" s="67"/>
    </row>
    <row r="42" customFormat="false" ht="12.75" hidden="false" customHeight="false" outlineLevel="0" collapsed="false">
      <c r="F42" s="67"/>
      <c r="G42" s="67"/>
      <c r="H42" s="67"/>
      <c r="I42" s="67"/>
      <c r="J42" s="67"/>
    </row>
    <row r="43" customFormat="false" ht="12.75" hidden="false" customHeight="false" outlineLevel="0" collapsed="false">
      <c r="F43" s="67"/>
      <c r="G43" s="67"/>
      <c r="H43" s="67"/>
      <c r="I43" s="67"/>
      <c r="J43" s="67"/>
    </row>
    <row r="44" customFormat="false" ht="12.75" hidden="false" customHeight="false" outlineLevel="0" collapsed="false">
      <c r="F44" s="67"/>
      <c r="G44" s="67"/>
      <c r="H44" s="67"/>
      <c r="I44" s="67"/>
      <c r="J44" s="67"/>
    </row>
    <row r="45" customFormat="false" ht="12.75" hidden="false" customHeight="false" outlineLevel="0" collapsed="false">
      <c r="F45" s="67"/>
      <c r="G45" s="67"/>
      <c r="H45" s="67"/>
      <c r="I45" s="67"/>
      <c r="J45" s="67"/>
    </row>
    <row r="46" customFormat="false" ht="12.75" hidden="false" customHeight="false" outlineLevel="0" collapsed="false">
      <c r="F46" s="67"/>
      <c r="G46" s="67"/>
      <c r="H46" s="67"/>
      <c r="I46" s="67"/>
      <c r="J46" s="67"/>
    </row>
    <row r="47" customFormat="false" ht="12.75" hidden="false" customHeight="false" outlineLevel="0" collapsed="false">
      <c r="F47" s="67"/>
      <c r="G47" s="67"/>
      <c r="H47" s="67"/>
      <c r="I47" s="67"/>
      <c r="J47" s="67"/>
    </row>
    <row r="48" customFormat="false" ht="12.75" hidden="false" customHeight="false" outlineLevel="0" collapsed="false">
      <c r="F48" s="67"/>
      <c r="G48" s="67"/>
      <c r="H48" s="67"/>
      <c r="I48" s="67"/>
      <c r="J48" s="67"/>
    </row>
    <row r="49" customFormat="false" ht="12.75" hidden="false" customHeight="false" outlineLevel="0" collapsed="false">
      <c r="F49" s="67"/>
      <c r="G49" s="67"/>
      <c r="H49" s="67"/>
      <c r="I49" s="67"/>
      <c r="J49" s="67"/>
    </row>
    <row r="50" customFormat="false" ht="12.75" hidden="false" customHeight="false" outlineLevel="0" collapsed="false">
      <c r="F50" s="67"/>
      <c r="G50" s="67"/>
      <c r="H50" s="67"/>
      <c r="I50" s="67"/>
      <c r="J50" s="67"/>
    </row>
    <row r="51" customFormat="false" ht="12.75" hidden="false" customHeight="false" outlineLevel="0" collapsed="false">
      <c r="F51" s="67"/>
      <c r="G51" s="67"/>
      <c r="H51" s="67"/>
      <c r="I51" s="67"/>
      <c r="J51" s="67"/>
    </row>
    <row r="52" customFormat="false" ht="12.75" hidden="false" customHeight="false" outlineLevel="0" collapsed="false">
      <c r="F52" s="67"/>
      <c r="G52" s="67"/>
      <c r="H52" s="67"/>
      <c r="I52" s="67"/>
      <c r="J52" s="67"/>
    </row>
    <row r="53" customFormat="false" ht="12.75" hidden="false" customHeight="false" outlineLevel="0" collapsed="false">
      <c r="F53" s="67"/>
      <c r="G53" s="67"/>
      <c r="H53" s="67"/>
      <c r="I53" s="67"/>
      <c r="J53" s="67"/>
    </row>
    <row r="54" customFormat="false" ht="12.75" hidden="false" customHeight="false" outlineLevel="0" collapsed="false">
      <c r="F54" s="67"/>
      <c r="G54" s="67"/>
      <c r="H54" s="67"/>
      <c r="I54" s="67"/>
      <c r="J54" s="67"/>
    </row>
    <row r="55" customFormat="false" ht="12.75" hidden="false" customHeight="false" outlineLevel="0" collapsed="false">
      <c r="F55" s="67"/>
      <c r="G55" s="67"/>
      <c r="H55" s="67"/>
      <c r="I55" s="67"/>
      <c r="J55" s="67"/>
    </row>
    <row r="56" customFormat="false" ht="12.75" hidden="false" customHeight="false" outlineLevel="0" collapsed="false">
      <c r="F56" s="67"/>
      <c r="G56" s="67"/>
      <c r="H56" s="67"/>
      <c r="I56" s="67"/>
      <c r="J56" s="67"/>
    </row>
    <row r="57" customFormat="false" ht="12.75" hidden="false" customHeight="false" outlineLevel="0" collapsed="false">
      <c r="F57" s="67"/>
      <c r="G57" s="67"/>
      <c r="H57" s="67"/>
      <c r="I57" s="67"/>
      <c r="J57" s="67"/>
    </row>
    <row r="58" customFormat="false" ht="12.75" hidden="false" customHeight="false" outlineLevel="0" collapsed="false">
      <c r="F58" s="67"/>
      <c r="G58" s="67"/>
      <c r="H58" s="67"/>
      <c r="I58" s="67"/>
      <c r="J58" s="67"/>
    </row>
    <row r="59" customFormat="false" ht="12.75" hidden="false" customHeight="false" outlineLevel="0" collapsed="false">
      <c r="F59" s="67"/>
      <c r="G59" s="67"/>
      <c r="H59" s="67"/>
      <c r="I59" s="67"/>
      <c r="J59" s="67"/>
    </row>
    <row r="60" customFormat="false" ht="12.75" hidden="false" customHeight="false" outlineLevel="0" collapsed="false">
      <c r="F60" s="67"/>
      <c r="G60" s="67"/>
      <c r="H60" s="67"/>
      <c r="I60" s="67"/>
      <c r="J60" s="67"/>
    </row>
    <row r="61" customFormat="false" ht="12.75" hidden="false" customHeight="false" outlineLevel="0" collapsed="false">
      <c r="F61" s="67"/>
      <c r="G61" s="67"/>
      <c r="H61" s="67"/>
      <c r="I61" s="67"/>
      <c r="J61" s="67"/>
    </row>
    <row r="62" customFormat="false" ht="12.75" hidden="false" customHeight="false" outlineLevel="0" collapsed="false">
      <c r="F62" s="67"/>
      <c r="G62" s="67"/>
      <c r="H62" s="67"/>
      <c r="I62" s="67"/>
      <c r="J62" s="67"/>
    </row>
    <row r="63" customFormat="false" ht="12.75" hidden="false" customHeight="false" outlineLevel="0" collapsed="false">
      <c r="F63" s="67"/>
      <c r="G63" s="67"/>
      <c r="H63" s="67"/>
      <c r="I63" s="67"/>
      <c r="J63" s="67"/>
    </row>
    <row r="64" customFormat="false" ht="12.75" hidden="false" customHeight="false" outlineLevel="0" collapsed="false">
      <c r="F64" s="67"/>
      <c r="G64" s="67"/>
      <c r="H64" s="67"/>
      <c r="I64" s="67"/>
      <c r="J64" s="67"/>
    </row>
    <row r="65" customFormat="false" ht="12.75" hidden="false" customHeight="false" outlineLevel="0" collapsed="false">
      <c r="F65" s="67"/>
      <c r="G65" s="67"/>
      <c r="H65" s="67"/>
      <c r="I65" s="67"/>
      <c r="J65" s="67"/>
    </row>
    <row r="66" customFormat="false" ht="12.75" hidden="false" customHeight="false" outlineLevel="0" collapsed="false">
      <c r="F66" s="67"/>
      <c r="G66" s="67"/>
      <c r="H66" s="67"/>
      <c r="I66" s="67"/>
      <c r="J66" s="67"/>
    </row>
    <row r="67" customFormat="false" ht="12.75" hidden="false" customHeight="false" outlineLevel="0" collapsed="false">
      <c r="F67" s="67"/>
      <c r="G67" s="67"/>
      <c r="H67" s="67"/>
      <c r="I67" s="67"/>
      <c r="J67" s="67"/>
    </row>
    <row r="68" customFormat="false" ht="12.75" hidden="false" customHeight="false" outlineLevel="0" collapsed="false">
      <c r="F68" s="67"/>
      <c r="G68" s="67"/>
      <c r="H68" s="67"/>
      <c r="I68" s="67"/>
      <c r="J68" s="67"/>
    </row>
    <row r="69" customFormat="false" ht="12.75" hidden="false" customHeight="false" outlineLevel="0" collapsed="false">
      <c r="F69" s="67"/>
      <c r="G69" s="67"/>
      <c r="H69" s="67"/>
      <c r="I69" s="67"/>
      <c r="J69" s="67"/>
    </row>
    <row r="70" customFormat="false" ht="12.75" hidden="false" customHeight="false" outlineLevel="0" collapsed="false">
      <c r="F70" s="67"/>
      <c r="G70" s="67"/>
      <c r="H70" s="67"/>
      <c r="I70" s="67"/>
      <c r="J70" s="67"/>
    </row>
    <row r="71" customFormat="false" ht="12.75" hidden="false" customHeight="false" outlineLevel="0" collapsed="false">
      <c r="F71" s="67"/>
      <c r="G71" s="67"/>
      <c r="H71" s="67"/>
      <c r="I71" s="67"/>
      <c r="J71" s="67"/>
    </row>
    <row r="72" customFormat="false" ht="12.75" hidden="false" customHeight="false" outlineLevel="0" collapsed="false">
      <c r="F72" s="67"/>
      <c r="G72" s="67"/>
      <c r="H72" s="67"/>
      <c r="I72" s="67"/>
      <c r="J72" s="67"/>
    </row>
    <row r="73" customFormat="false" ht="12.75" hidden="false" customHeight="false" outlineLevel="0" collapsed="false">
      <c r="F73" s="67"/>
      <c r="G73" s="67"/>
      <c r="H73" s="67"/>
      <c r="I73" s="67"/>
      <c r="J73" s="67"/>
    </row>
    <row r="74" customFormat="false" ht="12.75" hidden="false" customHeight="false" outlineLevel="0" collapsed="false">
      <c r="F74" s="67"/>
      <c r="G74" s="67"/>
      <c r="H74" s="67"/>
      <c r="I74" s="67"/>
      <c r="J74" s="67"/>
    </row>
    <row r="75" customFormat="false" ht="12.75" hidden="false" customHeight="false" outlineLevel="0" collapsed="false">
      <c r="F75" s="67"/>
      <c r="G75" s="67"/>
      <c r="H75" s="67"/>
      <c r="I75" s="67"/>
      <c r="J75" s="67"/>
    </row>
    <row r="76" customFormat="false" ht="12.75" hidden="false" customHeight="false" outlineLevel="0" collapsed="false">
      <c r="F76" s="67"/>
      <c r="G76" s="67"/>
      <c r="H76" s="67"/>
      <c r="I76" s="67"/>
      <c r="J76" s="67"/>
    </row>
    <row r="77" customFormat="false" ht="12.75" hidden="false" customHeight="false" outlineLevel="0" collapsed="false">
      <c r="F77" s="67"/>
      <c r="G77" s="67"/>
      <c r="H77" s="67"/>
      <c r="I77" s="67"/>
      <c r="J77" s="67"/>
    </row>
    <row r="78" customFormat="false" ht="12.75" hidden="false" customHeight="false" outlineLevel="0" collapsed="false">
      <c r="F78" s="67"/>
      <c r="G78" s="67"/>
      <c r="H78" s="67"/>
      <c r="I78" s="67"/>
      <c r="J78" s="67"/>
    </row>
    <row r="79" customFormat="false" ht="12.75" hidden="false" customHeight="false" outlineLevel="0" collapsed="false">
      <c r="F79" s="67"/>
      <c r="G79" s="67"/>
      <c r="H79" s="67"/>
      <c r="I79" s="67"/>
      <c r="J79" s="67"/>
    </row>
    <row r="80" customFormat="false" ht="12.75" hidden="false" customHeight="false" outlineLevel="0" collapsed="false">
      <c r="F80" s="67"/>
      <c r="G80" s="67"/>
      <c r="H80" s="67"/>
      <c r="I80" s="67"/>
      <c r="J80" s="67"/>
    </row>
    <row r="81" customFormat="false" ht="12.75" hidden="false" customHeight="false" outlineLevel="0" collapsed="false">
      <c r="F81" s="67"/>
      <c r="G81" s="67"/>
      <c r="H81" s="67"/>
      <c r="I81" s="67"/>
      <c r="J81" s="67"/>
    </row>
    <row r="82" customFormat="false" ht="12.75" hidden="false" customHeight="false" outlineLevel="0" collapsed="false">
      <c r="F82" s="67"/>
      <c r="G82" s="67"/>
      <c r="H82" s="67"/>
      <c r="I82" s="67"/>
      <c r="J82" s="67"/>
    </row>
    <row r="83" customFormat="false" ht="12.75" hidden="false" customHeight="false" outlineLevel="0" collapsed="false">
      <c r="F83" s="67"/>
      <c r="G83" s="67"/>
      <c r="H83" s="67"/>
      <c r="I83" s="67"/>
      <c r="J83" s="67"/>
    </row>
    <row r="84" customFormat="false" ht="12.75" hidden="false" customHeight="false" outlineLevel="0" collapsed="false">
      <c r="F84" s="67"/>
      <c r="G84" s="67"/>
      <c r="H84" s="67"/>
      <c r="I84" s="67"/>
      <c r="J84" s="67"/>
    </row>
    <row r="85" customFormat="false" ht="12.75" hidden="false" customHeight="false" outlineLevel="0" collapsed="false">
      <c r="F85" s="67"/>
      <c r="G85" s="67"/>
      <c r="H85" s="67"/>
      <c r="I85" s="67"/>
      <c r="J85" s="67"/>
    </row>
    <row r="86" customFormat="false" ht="12.75" hidden="false" customHeight="false" outlineLevel="0" collapsed="false">
      <c r="F86" s="67"/>
      <c r="G86" s="67"/>
      <c r="H86" s="67"/>
      <c r="I86" s="67"/>
      <c r="J86" s="67"/>
    </row>
    <row r="87" customFormat="false" ht="12.75" hidden="false" customHeight="false" outlineLevel="0" collapsed="false">
      <c r="F87" s="67"/>
      <c r="G87" s="67"/>
      <c r="H87" s="67"/>
      <c r="I87" s="67"/>
      <c r="J87" s="67"/>
    </row>
    <row r="88" customFormat="false" ht="12.75" hidden="false" customHeight="false" outlineLevel="0" collapsed="false">
      <c r="F88" s="67"/>
      <c r="G88" s="67"/>
      <c r="H88" s="67"/>
      <c r="I88" s="67"/>
      <c r="J88" s="67"/>
    </row>
    <row r="89" customFormat="false" ht="12.75" hidden="false" customHeight="false" outlineLevel="0" collapsed="false">
      <c r="F89" s="67"/>
      <c r="G89" s="67"/>
      <c r="H89" s="67"/>
      <c r="I89" s="67"/>
      <c r="J89" s="67"/>
    </row>
    <row r="90" customFormat="false" ht="12.75" hidden="false" customHeight="false" outlineLevel="0" collapsed="false">
      <c r="F90" s="67"/>
      <c r="G90" s="67"/>
      <c r="H90" s="67"/>
      <c r="I90" s="67"/>
      <c r="J90" s="67"/>
    </row>
    <row r="91" customFormat="false" ht="12.75" hidden="false" customHeight="false" outlineLevel="0" collapsed="false">
      <c r="F91" s="67"/>
      <c r="G91" s="67"/>
      <c r="H91" s="67"/>
      <c r="I91" s="67"/>
      <c r="J91" s="67"/>
    </row>
    <row r="92" customFormat="false" ht="12.75" hidden="false" customHeight="false" outlineLevel="0" collapsed="false">
      <c r="F92" s="67"/>
      <c r="G92" s="67"/>
      <c r="H92" s="67"/>
      <c r="I92" s="67"/>
      <c r="J92" s="67"/>
    </row>
    <row r="93" customFormat="false" ht="12.75" hidden="false" customHeight="false" outlineLevel="0" collapsed="false">
      <c r="F93" s="67"/>
      <c r="G93" s="67"/>
      <c r="H93" s="67"/>
      <c r="I93" s="67"/>
      <c r="J93" s="67"/>
    </row>
    <row r="94" customFormat="false" ht="12.75" hidden="false" customHeight="false" outlineLevel="0" collapsed="false">
      <c r="F94" s="67"/>
      <c r="G94" s="67"/>
      <c r="H94" s="67"/>
      <c r="I94" s="67"/>
      <c r="J94" s="67"/>
    </row>
    <row r="95" customFormat="false" ht="12.75" hidden="false" customHeight="false" outlineLevel="0" collapsed="false">
      <c r="F95" s="67"/>
      <c r="G95" s="67"/>
      <c r="H95" s="67"/>
      <c r="I95" s="67"/>
      <c r="J95" s="67"/>
    </row>
    <row r="96" customFormat="false" ht="12.75" hidden="false" customHeight="false" outlineLevel="0" collapsed="false">
      <c r="F96" s="67"/>
      <c r="G96" s="67"/>
      <c r="H96" s="67"/>
      <c r="I96" s="67"/>
      <c r="J96" s="67"/>
    </row>
    <row r="97" customFormat="false" ht="12.75" hidden="false" customHeight="false" outlineLevel="0" collapsed="false">
      <c r="F97" s="67"/>
      <c r="G97" s="67"/>
      <c r="H97" s="67"/>
      <c r="I97" s="67"/>
      <c r="J97" s="67"/>
    </row>
    <row r="98" customFormat="false" ht="12.75" hidden="false" customHeight="false" outlineLevel="0" collapsed="false">
      <c r="F98" s="67"/>
      <c r="G98" s="67"/>
      <c r="H98" s="67"/>
      <c r="I98" s="67"/>
      <c r="J98" s="67"/>
    </row>
    <row r="99" customFormat="false" ht="12.75" hidden="false" customHeight="false" outlineLevel="0" collapsed="false">
      <c r="F99" s="67"/>
      <c r="G99" s="67"/>
      <c r="H99" s="67"/>
      <c r="I99" s="67"/>
      <c r="J99" s="67"/>
    </row>
    <row r="100" customFormat="false" ht="12.75" hidden="false" customHeight="false" outlineLevel="0" collapsed="false">
      <c r="F100" s="67"/>
      <c r="G100" s="67"/>
      <c r="H100" s="67"/>
      <c r="I100" s="67"/>
      <c r="J100" s="67"/>
    </row>
    <row r="101" customFormat="false" ht="12.75" hidden="false" customHeight="false" outlineLevel="0" collapsed="false">
      <c r="F101" s="67"/>
      <c r="G101" s="67"/>
      <c r="H101" s="67"/>
      <c r="I101" s="67"/>
      <c r="J101" s="67"/>
    </row>
    <row r="102" customFormat="false" ht="12.75" hidden="false" customHeight="false" outlineLevel="0" collapsed="false">
      <c r="F102" s="67"/>
      <c r="G102" s="67"/>
      <c r="H102" s="67"/>
      <c r="I102" s="67"/>
      <c r="J102" s="67"/>
    </row>
    <row r="103" customFormat="false" ht="12.75" hidden="false" customHeight="false" outlineLevel="0" collapsed="false">
      <c r="F103" s="67"/>
      <c r="G103" s="67"/>
      <c r="H103" s="67"/>
      <c r="I103" s="67"/>
      <c r="J103" s="67"/>
    </row>
    <row r="104" customFormat="false" ht="12.75" hidden="false" customHeight="false" outlineLevel="0" collapsed="false">
      <c r="F104" s="67"/>
      <c r="G104" s="67"/>
      <c r="H104" s="67"/>
      <c r="I104" s="67"/>
      <c r="J104" s="67"/>
    </row>
    <row r="105" customFormat="false" ht="12.75" hidden="false" customHeight="false" outlineLevel="0" collapsed="false">
      <c r="F105" s="67"/>
      <c r="G105" s="67"/>
      <c r="H105" s="67"/>
      <c r="I105" s="67"/>
      <c r="J105" s="67"/>
    </row>
    <row r="106" customFormat="false" ht="12.75" hidden="false" customHeight="false" outlineLevel="0" collapsed="false">
      <c r="F106" s="67"/>
      <c r="G106" s="67"/>
      <c r="H106" s="67"/>
      <c r="I106" s="67"/>
      <c r="J106" s="67"/>
    </row>
    <row r="107" customFormat="false" ht="12.75" hidden="false" customHeight="false" outlineLevel="0" collapsed="false">
      <c r="F107" s="67"/>
      <c r="G107" s="67"/>
      <c r="H107" s="67"/>
      <c r="I107" s="67"/>
      <c r="J107" s="67"/>
    </row>
    <row r="108" customFormat="false" ht="12.75" hidden="false" customHeight="false" outlineLevel="0" collapsed="false">
      <c r="F108" s="67"/>
      <c r="G108" s="67"/>
      <c r="H108" s="67"/>
      <c r="I108" s="67"/>
      <c r="J108" s="67"/>
    </row>
    <row r="109" customFormat="false" ht="12.75" hidden="false" customHeight="false" outlineLevel="0" collapsed="false">
      <c r="F109" s="67"/>
      <c r="G109" s="67"/>
      <c r="H109" s="67"/>
      <c r="I109" s="67"/>
      <c r="J109" s="67"/>
    </row>
    <row r="110" customFormat="false" ht="12.75" hidden="false" customHeight="false" outlineLevel="0" collapsed="false">
      <c r="F110" s="67"/>
      <c r="G110" s="67"/>
      <c r="H110" s="67"/>
      <c r="I110" s="67"/>
      <c r="J110" s="67"/>
    </row>
    <row r="111" customFormat="false" ht="12.75" hidden="false" customHeight="false" outlineLevel="0" collapsed="false">
      <c r="F111" s="67"/>
      <c r="G111" s="67"/>
      <c r="H111" s="67"/>
      <c r="I111" s="67"/>
      <c r="J111" s="67"/>
    </row>
    <row r="112" customFormat="false" ht="12.75" hidden="false" customHeight="false" outlineLevel="0" collapsed="false">
      <c r="F112" s="67"/>
      <c r="G112" s="67"/>
      <c r="H112" s="67"/>
      <c r="I112" s="67"/>
      <c r="J112" s="67"/>
    </row>
    <row r="113" customFormat="false" ht="12.75" hidden="false" customHeight="false" outlineLevel="0" collapsed="false">
      <c r="F113" s="67"/>
      <c r="G113" s="67"/>
      <c r="H113" s="67"/>
      <c r="I113" s="67"/>
      <c r="J113" s="67"/>
    </row>
    <row r="114" customFormat="false" ht="12.75" hidden="false" customHeight="false" outlineLevel="0" collapsed="false">
      <c r="F114" s="67"/>
      <c r="G114" s="67"/>
      <c r="H114" s="67"/>
      <c r="I114" s="67"/>
      <c r="J114" s="67"/>
    </row>
    <row r="115" customFormat="false" ht="12.75" hidden="false" customHeight="false" outlineLevel="0" collapsed="false">
      <c r="F115" s="67"/>
      <c r="G115" s="67"/>
      <c r="H115" s="67"/>
      <c r="I115" s="67"/>
      <c r="J115" s="67"/>
    </row>
    <row r="116" customFormat="false" ht="12.75" hidden="false" customHeight="false" outlineLevel="0" collapsed="false">
      <c r="F116" s="67"/>
      <c r="G116" s="67"/>
      <c r="H116" s="67"/>
      <c r="I116" s="67"/>
      <c r="J116" s="67"/>
    </row>
    <row r="117" customFormat="false" ht="12.75" hidden="false" customHeight="false" outlineLevel="0" collapsed="false">
      <c r="F117" s="67"/>
      <c r="G117" s="67"/>
      <c r="H117" s="67"/>
      <c r="I117" s="67"/>
      <c r="J117" s="67"/>
    </row>
    <row r="118" customFormat="false" ht="12.75" hidden="false" customHeight="false" outlineLevel="0" collapsed="false">
      <c r="F118" s="67"/>
      <c r="G118" s="67"/>
      <c r="H118" s="67"/>
      <c r="I118" s="67"/>
      <c r="J118" s="67"/>
    </row>
    <row r="119" customFormat="false" ht="12.75" hidden="false" customHeight="false" outlineLevel="0" collapsed="false">
      <c r="F119" s="67"/>
      <c r="G119" s="67"/>
      <c r="H119" s="67"/>
      <c r="I119" s="67"/>
      <c r="J119" s="67"/>
    </row>
    <row r="120" customFormat="false" ht="12.75" hidden="false" customHeight="false" outlineLevel="0" collapsed="false">
      <c r="F120" s="67"/>
      <c r="G120" s="67"/>
      <c r="H120" s="67"/>
      <c r="I120" s="67"/>
      <c r="J120" s="67"/>
    </row>
    <row r="121" customFormat="false" ht="12.75" hidden="false" customHeight="false" outlineLevel="0" collapsed="false">
      <c r="F121" s="67"/>
      <c r="G121" s="67"/>
      <c r="H121" s="67"/>
      <c r="I121" s="67"/>
      <c r="J121" s="67"/>
    </row>
    <row r="122" customFormat="false" ht="12.75" hidden="false" customHeight="false" outlineLevel="0" collapsed="false">
      <c r="F122" s="67"/>
      <c r="G122" s="67"/>
      <c r="H122" s="67"/>
      <c r="I122" s="67"/>
      <c r="J122" s="67"/>
    </row>
    <row r="123" customFormat="false" ht="12.75" hidden="false" customHeight="false" outlineLevel="0" collapsed="false">
      <c r="F123" s="67"/>
      <c r="G123" s="67"/>
      <c r="H123" s="67"/>
      <c r="I123" s="67"/>
      <c r="J123" s="67"/>
    </row>
    <row r="124" customFormat="false" ht="12.75" hidden="false" customHeight="false" outlineLevel="0" collapsed="false">
      <c r="F124" s="67"/>
      <c r="G124" s="67"/>
      <c r="H124" s="67"/>
      <c r="I124" s="67"/>
      <c r="J124" s="67"/>
    </row>
    <row r="125" customFormat="false" ht="12.75" hidden="false" customHeight="false" outlineLevel="0" collapsed="false">
      <c r="F125" s="67"/>
      <c r="G125" s="67"/>
      <c r="H125" s="67"/>
      <c r="I125" s="67"/>
      <c r="J125" s="67"/>
    </row>
    <row r="126" customFormat="false" ht="12.75" hidden="false" customHeight="false" outlineLevel="0" collapsed="false">
      <c r="F126" s="67"/>
      <c r="G126" s="67"/>
      <c r="H126" s="67"/>
      <c r="I126" s="67"/>
      <c r="J126" s="67"/>
    </row>
    <row r="127" customFormat="false" ht="12.75" hidden="false" customHeight="false" outlineLevel="0" collapsed="false">
      <c r="F127" s="67"/>
      <c r="G127" s="67"/>
      <c r="H127" s="67"/>
      <c r="I127" s="67"/>
      <c r="J127" s="67"/>
    </row>
    <row r="128" customFormat="false" ht="12.75" hidden="false" customHeight="false" outlineLevel="0" collapsed="false">
      <c r="F128" s="67"/>
      <c r="G128" s="67"/>
      <c r="H128" s="67"/>
      <c r="I128" s="67"/>
      <c r="J128" s="67"/>
    </row>
    <row r="129" customFormat="false" ht="12.75" hidden="false" customHeight="false" outlineLevel="0" collapsed="false">
      <c r="F129" s="67"/>
      <c r="G129" s="67"/>
      <c r="H129" s="67"/>
      <c r="I129" s="67"/>
      <c r="J129" s="67"/>
    </row>
    <row r="130" customFormat="false" ht="12.75" hidden="false" customHeight="false" outlineLevel="0" collapsed="false">
      <c r="F130" s="67"/>
      <c r="G130" s="67"/>
      <c r="H130" s="67"/>
      <c r="I130" s="67"/>
      <c r="J130" s="67"/>
    </row>
    <row r="131" customFormat="false" ht="12.75" hidden="false" customHeight="false" outlineLevel="0" collapsed="false">
      <c r="F131" s="67"/>
      <c r="G131" s="67"/>
      <c r="H131" s="67"/>
      <c r="I131" s="67"/>
      <c r="J131" s="67"/>
    </row>
    <row r="132" customFormat="false" ht="12.75" hidden="false" customHeight="false" outlineLevel="0" collapsed="false">
      <c r="F132" s="67"/>
      <c r="G132" s="67"/>
      <c r="H132" s="67"/>
      <c r="I132" s="67"/>
      <c r="J132" s="67"/>
    </row>
    <row r="133" customFormat="false" ht="12.75" hidden="false" customHeight="false" outlineLevel="0" collapsed="false">
      <c r="F133" s="67"/>
      <c r="G133" s="67"/>
      <c r="H133" s="67"/>
      <c r="I133" s="67"/>
      <c r="J133" s="67"/>
    </row>
    <row r="134" customFormat="false" ht="12.75" hidden="false" customHeight="false" outlineLevel="0" collapsed="false">
      <c r="F134" s="67"/>
      <c r="G134" s="67"/>
      <c r="H134" s="67"/>
      <c r="I134" s="67"/>
      <c r="J134" s="67"/>
    </row>
    <row r="135" customFormat="false" ht="12.75" hidden="false" customHeight="false" outlineLevel="0" collapsed="false">
      <c r="F135" s="67"/>
      <c r="G135" s="67"/>
      <c r="H135" s="67"/>
      <c r="I135" s="67"/>
      <c r="J135" s="67"/>
    </row>
    <row r="136" customFormat="false" ht="12.75" hidden="false" customHeight="false" outlineLevel="0" collapsed="false">
      <c r="F136" s="67"/>
      <c r="G136" s="67"/>
      <c r="H136" s="67"/>
      <c r="I136" s="67"/>
      <c r="J136" s="67"/>
    </row>
    <row r="137" customFormat="false" ht="12.75" hidden="false" customHeight="false" outlineLevel="0" collapsed="false">
      <c r="F137" s="67"/>
      <c r="G137" s="67"/>
      <c r="H137" s="67"/>
      <c r="I137" s="67"/>
      <c r="J137" s="67"/>
    </row>
    <row r="138" customFormat="false" ht="12.75" hidden="false" customHeight="false" outlineLevel="0" collapsed="false">
      <c r="F138" s="67"/>
      <c r="G138" s="67"/>
      <c r="H138" s="67"/>
      <c r="I138" s="67"/>
      <c r="J138" s="67"/>
    </row>
    <row r="139" customFormat="false" ht="12.75" hidden="false" customHeight="false" outlineLevel="0" collapsed="false">
      <c r="F139" s="67"/>
      <c r="G139" s="67"/>
      <c r="H139" s="67"/>
      <c r="I139" s="67"/>
      <c r="J139" s="67"/>
    </row>
    <row r="140" customFormat="false" ht="12.75" hidden="false" customHeight="false" outlineLevel="0" collapsed="false">
      <c r="F140" s="67"/>
      <c r="G140" s="67"/>
      <c r="H140" s="67"/>
      <c r="I140" s="67"/>
      <c r="J140" s="67"/>
    </row>
    <row r="141" customFormat="false" ht="12.75" hidden="false" customHeight="false" outlineLevel="0" collapsed="false">
      <c r="F141" s="67"/>
      <c r="G141" s="67"/>
      <c r="H141" s="67"/>
      <c r="I141" s="67"/>
      <c r="J141" s="67"/>
    </row>
    <row r="142" customFormat="false" ht="12.75" hidden="false" customHeight="false" outlineLevel="0" collapsed="false">
      <c r="F142" s="67"/>
      <c r="G142" s="67"/>
      <c r="H142" s="67"/>
      <c r="I142" s="67"/>
      <c r="J142" s="67"/>
    </row>
    <row r="143" customFormat="false" ht="12.75" hidden="false" customHeight="false" outlineLevel="0" collapsed="false">
      <c r="F143" s="67"/>
      <c r="G143" s="67"/>
      <c r="H143" s="67"/>
      <c r="I143" s="67"/>
      <c r="J143" s="67"/>
    </row>
    <row r="144" customFormat="false" ht="12.75" hidden="false" customHeight="false" outlineLevel="0" collapsed="false">
      <c r="F144" s="67"/>
      <c r="G144" s="67"/>
      <c r="H144" s="67"/>
      <c r="I144" s="67"/>
      <c r="J144" s="67"/>
    </row>
    <row r="145" customFormat="false" ht="12.75" hidden="false" customHeight="false" outlineLevel="0" collapsed="false">
      <c r="F145" s="67"/>
      <c r="G145" s="67"/>
      <c r="H145" s="67"/>
      <c r="I145" s="67"/>
      <c r="J145" s="67"/>
    </row>
    <row r="146" customFormat="false" ht="12.75" hidden="false" customHeight="false" outlineLevel="0" collapsed="false">
      <c r="F146" s="67"/>
      <c r="G146" s="67"/>
      <c r="H146" s="67"/>
      <c r="I146" s="67"/>
      <c r="J146" s="67"/>
    </row>
    <row r="147" customFormat="false" ht="12.75" hidden="false" customHeight="false" outlineLevel="0" collapsed="false">
      <c r="F147" s="67"/>
      <c r="G147" s="67"/>
      <c r="H147" s="67"/>
      <c r="I147" s="67"/>
      <c r="J147" s="67"/>
    </row>
    <row r="148" customFormat="false" ht="12.75" hidden="false" customHeight="false" outlineLevel="0" collapsed="false">
      <c r="F148" s="67"/>
      <c r="G148" s="67"/>
      <c r="H148" s="67"/>
      <c r="I148" s="67"/>
      <c r="J148" s="67"/>
    </row>
    <row r="149" customFormat="false" ht="12.75" hidden="false" customHeight="false" outlineLevel="0" collapsed="false">
      <c r="F149" s="67"/>
      <c r="G149" s="67"/>
      <c r="H149" s="67"/>
      <c r="I149" s="67"/>
      <c r="J149" s="67"/>
    </row>
    <row r="150" customFormat="false" ht="12.75" hidden="false" customHeight="false" outlineLevel="0" collapsed="false">
      <c r="F150" s="67"/>
      <c r="G150" s="67"/>
      <c r="H150" s="67"/>
      <c r="I150" s="67"/>
      <c r="J150" s="67"/>
    </row>
    <row r="151" customFormat="false" ht="12.75" hidden="false" customHeight="false" outlineLevel="0" collapsed="false">
      <c r="F151" s="67"/>
      <c r="G151" s="67"/>
      <c r="H151" s="67"/>
      <c r="I151" s="67"/>
      <c r="J151" s="67"/>
    </row>
    <row r="152" customFormat="false" ht="12.75" hidden="false" customHeight="false" outlineLevel="0" collapsed="false">
      <c r="F152" s="67"/>
      <c r="G152" s="67"/>
      <c r="H152" s="67"/>
      <c r="I152" s="67"/>
      <c r="J152" s="67"/>
    </row>
    <row r="153" customFormat="false" ht="12.75" hidden="false" customHeight="false" outlineLevel="0" collapsed="false">
      <c r="F153" s="67"/>
      <c r="G153" s="67"/>
      <c r="H153" s="67"/>
      <c r="I153" s="67"/>
      <c r="J153" s="67"/>
    </row>
    <row r="154" customFormat="false" ht="12.75" hidden="false" customHeight="false" outlineLevel="0" collapsed="false">
      <c r="F154" s="67"/>
      <c r="G154" s="67"/>
      <c r="H154" s="67"/>
      <c r="I154" s="67"/>
      <c r="J154" s="67"/>
    </row>
    <row r="155" customFormat="false" ht="12.75" hidden="false" customHeight="false" outlineLevel="0" collapsed="false">
      <c r="F155" s="67"/>
      <c r="G155" s="67"/>
      <c r="H155" s="67"/>
      <c r="I155" s="67"/>
      <c r="J155" s="67"/>
    </row>
    <row r="156" customFormat="false" ht="12.75" hidden="false" customHeight="false" outlineLevel="0" collapsed="false">
      <c r="F156" s="67"/>
      <c r="G156" s="67"/>
      <c r="H156" s="67"/>
      <c r="I156" s="67"/>
      <c r="J156" s="67"/>
    </row>
    <row r="157" customFormat="false" ht="12.75" hidden="false" customHeight="false" outlineLevel="0" collapsed="false">
      <c r="F157" s="67"/>
      <c r="G157" s="67"/>
      <c r="H157" s="67"/>
      <c r="I157" s="67"/>
      <c r="J157" s="67"/>
    </row>
    <row r="158" customFormat="false" ht="12.75" hidden="false" customHeight="false" outlineLevel="0" collapsed="false">
      <c r="F158" s="67"/>
      <c r="G158" s="67"/>
      <c r="H158" s="67"/>
      <c r="I158" s="67"/>
      <c r="J158" s="67"/>
    </row>
    <row r="159" customFormat="false" ht="12.75" hidden="false" customHeight="false" outlineLevel="0" collapsed="false">
      <c r="F159" s="67"/>
      <c r="G159" s="67"/>
      <c r="H159" s="67"/>
      <c r="I159" s="67"/>
      <c r="J159" s="67"/>
    </row>
    <row r="160" customFormat="false" ht="12.75" hidden="false" customHeight="false" outlineLevel="0" collapsed="false">
      <c r="F160" s="67"/>
      <c r="G160" s="67"/>
      <c r="H160" s="67"/>
      <c r="I160" s="67"/>
      <c r="J160" s="67"/>
    </row>
    <row r="161" customFormat="false" ht="12.75" hidden="false" customHeight="false" outlineLevel="0" collapsed="false">
      <c r="F161" s="67"/>
      <c r="G161" s="67"/>
      <c r="H161" s="67"/>
      <c r="I161" s="67"/>
      <c r="J161" s="67"/>
    </row>
    <row r="162" customFormat="false" ht="12.75" hidden="false" customHeight="false" outlineLevel="0" collapsed="false">
      <c r="F162" s="67"/>
      <c r="G162" s="67"/>
      <c r="H162" s="67"/>
      <c r="I162" s="67"/>
      <c r="J162" s="67"/>
    </row>
    <row r="163" customFormat="false" ht="12.75" hidden="false" customHeight="false" outlineLevel="0" collapsed="false">
      <c r="F163" s="67"/>
      <c r="G163" s="67"/>
      <c r="H163" s="67"/>
      <c r="I163" s="67"/>
      <c r="J163" s="67"/>
    </row>
    <row r="164" customFormat="false" ht="12.75" hidden="false" customHeight="false" outlineLevel="0" collapsed="false">
      <c r="F164" s="67"/>
      <c r="G164" s="67"/>
      <c r="H164" s="67"/>
      <c r="I164" s="67"/>
      <c r="J164" s="67"/>
    </row>
    <row r="165" customFormat="false" ht="12.75" hidden="false" customHeight="false" outlineLevel="0" collapsed="false">
      <c r="F165" s="67"/>
      <c r="G165" s="67"/>
      <c r="H165" s="67"/>
      <c r="I165" s="67"/>
      <c r="J165" s="67"/>
    </row>
    <row r="166" customFormat="false" ht="12.75" hidden="false" customHeight="false" outlineLevel="0" collapsed="false">
      <c r="F166" s="67"/>
      <c r="G166" s="67"/>
      <c r="H166" s="67"/>
      <c r="I166" s="67"/>
      <c r="J166" s="67"/>
    </row>
    <row r="167" customFormat="false" ht="12.75" hidden="false" customHeight="false" outlineLevel="0" collapsed="false">
      <c r="F167" s="67"/>
      <c r="G167" s="67"/>
      <c r="H167" s="67"/>
      <c r="I167" s="67"/>
      <c r="J167" s="67"/>
    </row>
    <row r="168" customFormat="false" ht="12.75" hidden="false" customHeight="false" outlineLevel="0" collapsed="false">
      <c r="F168" s="67"/>
      <c r="G168" s="67"/>
      <c r="H168" s="67"/>
      <c r="I168" s="67"/>
      <c r="J168" s="67"/>
    </row>
    <row r="169" customFormat="false" ht="12.75" hidden="false" customHeight="false" outlineLevel="0" collapsed="false">
      <c r="F169" s="67"/>
      <c r="G169" s="67"/>
      <c r="H169" s="67"/>
      <c r="I169" s="67"/>
      <c r="J169" s="67"/>
    </row>
    <row r="170" customFormat="false" ht="12.75" hidden="false" customHeight="false" outlineLevel="0" collapsed="false">
      <c r="F170" s="67"/>
      <c r="G170" s="67"/>
      <c r="H170" s="67"/>
      <c r="I170" s="67"/>
      <c r="J170" s="67"/>
    </row>
    <row r="171" customFormat="false" ht="12.75" hidden="false" customHeight="false" outlineLevel="0" collapsed="false">
      <c r="F171" s="67"/>
      <c r="G171" s="67"/>
      <c r="H171" s="67"/>
      <c r="I171" s="67"/>
      <c r="J171" s="67"/>
    </row>
    <row r="172" customFormat="false" ht="12.75" hidden="false" customHeight="false" outlineLevel="0" collapsed="false">
      <c r="F172" s="67"/>
      <c r="G172" s="67"/>
      <c r="H172" s="67"/>
      <c r="I172" s="67"/>
      <c r="J172" s="67"/>
    </row>
    <row r="173" customFormat="false" ht="12.75" hidden="false" customHeight="false" outlineLevel="0" collapsed="false">
      <c r="F173" s="67"/>
      <c r="G173" s="67"/>
      <c r="H173" s="67"/>
      <c r="I173" s="67"/>
      <c r="J173" s="67"/>
    </row>
    <row r="174" customFormat="false" ht="12.75" hidden="false" customHeight="false" outlineLevel="0" collapsed="false">
      <c r="F174" s="67"/>
      <c r="G174" s="67"/>
      <c r="H174" s="67"/>
      <c r="I174" s="67"/>
      <c r="J174" s="67"/>
    </row>
    <row r="175" customFormat="false" ht="12.75" hidden="false" customHeight="false" outlineLevel="0" collapsed="false">
      <c r="F175" s="67"/>
      <c r="G175" s="67"/>
      <c r="H175" s="67"/>
      <c r="I175" s="67"/>
      <c r="J175" s="67"/>
    </row>
    <row r="176" customFormat="false" ht="12.75" hidden="false" customHeight="false" outlineLevel="0" collapsed="false">
      <c r="F176" s="67"/>
      <c r="G176" s="67"/>
      <c r="H176" s="67"/>
      <c r="I176" s="67"/>
      <c r="J176" s="67"/>
    </row>
    <row r="177" customFormat="false" ht="12.75" hidden="false" customHeight="false" outlineLevel="0" collapsed="false">
      <c r="F177" s="67"/>
      <c r="G177" s="67"/>
      <c r="H177" s="67"/>
      <c r="I177" s="67"/>
      <c r="J177" s="67"/>
    </row>
    <row r="178" customFormat="false" ht="12.75" hidden="false" customHeight="false" outlineLevel="0" collapsed="false">
      <c r="F178" s="67"/>
      <c r="G178" s="67"/>
      <c r="H178" s="67"/>
      <c r="I178" s="67"/>
      <c r="J178" s="67"/>
    </row>
    <row r="179" customFormat="false" ht="12.75" hidden="false" customHeight="false" outlineLevel="0" collapsed="false">
      <c r="F179" s="67"/>
      <c r="G179" s="67"/>
      <c r="H179" s="67"/>
      <c r="I179" s="67"/>
      <c r="J179" s="67"/>
    </row>
    <row r="180" customFormat="false" ht="12.75" hidden="false" customHeight="false" outlineLevel="0" collapsed="false">
      <c r="F180" s="67"/>
      <c r="G180" s="67"/>
      <c r="H180" s="67"/>
      <c r="I180" s="67"/>
      <c r="J180" s="67"/>
    </row>
    <row r="181" customFormat="false" ht="12.75" hidden="false" customHeight="false" outlineLevel="0" collapsed="false">
      <c r="F181" s="67"/>
      <c r="G181" s="67"/>
      <c r="H181" s="67"/>
      <c r="I181" s="67"/>
      <c r="J181" s="67"/>
    </row>
    <row r="182" customFormat="false" ht="12.75" hidden="false" customHeight="false" outlineLevel="0" collapsed="false">
      <c r="F182" s="67"/>
      <c r="G182" s="67"/>
      <c r="H182" s="67"/>
      <c r="I182" s="67"/>
      <c r="J182" s="67"/>
    </row>
    <row r="183" customFormat="false" ht="12.75" hidden="false" customHeight="false" outlineLevel="0" collapsed="false">
      <c r="F183" s="67"/>
      <c r="G183" s="67"/>
      <c r="H183" s="67"/>
      <c r="I183" s="67"/>
      <c r="J183" s="67"/>
    </row>
    <row r="184" customFormat="false" ht="12.75" hidden="false" customHeight="false" outlineLevel="0" collapsed="false">
      <c r="F184" s="67"/>
      <c r="G184" s="67"/>
      <c r="H184" s="67"/>
      <c r="I184" s="67"/>
      <c r="J184" s="67"/>
    </row>
    <row r="185" customFormat="false" ht="12.75" hidden="false" customHeight="false" outlineLevel="0" collapsed="false">
      <c r="F185" s="67"/>
      <c r="G185" s="67"/>
      <c r="H185" s="67"/>
      <c r="I185" s="67"/>
      <c r="J185" s="67"/>
    </row>
    <row r="186" customFormat="false" ht="12.75" hidden="false" customHeight="false" outlineLevel="0" collapsed="false">
      <c r="F186" s="67"/>
      <c r="G186" s="67"/>
      <c r="H186" s="67"/>
      <c r="I186" s="67"/>
      <c r="J186" s="67"/>
    </row>
    <row r="187" customFormat="false" ht="12.75" hidden="false" customHeight="false" outlineLevel="0" collapsed="false">
      <c r="F187" s="67"/>
      <c r="G187" s="67"/>
      <c r="H187" s="67"/>
      <c r="I187" s="67"/>
      <c r="J187" s="67"/>
    </row>
    <row r="188" customFormat="false" ht="12.75" hidden="false" customHeight="false" outlineLevel="0" collapsed="false">
      <c r="F188" s="67"/>
      <c r="G188" s="67"/>
      <c r="H188" s="67"/>
      <c r="I188" s="67"/>
      <c r="J188" s="67"/>
    </row>
    <row r="189" customFormat="false" ht="12.75" hidden="false" customHeight="false" outlineLevel="0" collapsed="false">
      <c r="F189" s="67"/>
      <c r="G189" s="67"/>
      <c r="H189" s="67"/>
      <c r="I189" s="67"/>
      <c r="J189" s="67"/>
    </row>
    <row r="190" customFormat="false" ht="12.75" hidden="false" customHeight="false" outlineLevel="0" collapsed="false">
      <c r="F190" s="67"/>
      <c r="G190" s="67"/>
      <c r="H190" s="67"/>
      <c r="I190" s="67"/>
      <c r="J190" s="67"/>
    </row>
    <row r="191" customFormat="false" ht="12.75" hidden="false" customHeight="false" outlineLevel="0" collapsed="false">
      <c r="F191" s="67"/>
      <c r="G191" s="67"/>
      <c r="H191" s="67"/>
      <c r="I191" s="67"/>
      <c r="J191" s="67"/>
    </row>
    <row r="192" customFormat="false" ht="12.75" hidden="false" customHeight="false" outlineLevel="0" collapsed="false">
      <c r="F192" s="67"/>
      <c r="G192" s="67"/>
      <c r="H192" s="67"/>
      <c r="I192" s="67"/>
      <c r="J192" s="67"/>
    </row>
    <row r="193" customFormat="false" ht="12.75" hidden="false" customHeight="false" outlineLevel="0" collapsed="false">
      <c r="F193" s="67"/>
      <c r="G193" s="67"/>
      <c r="H193" s="67"/>
      <c r="I193" s="67"/>
      <c r="J193" s="67"/>
    </row>
    <row r="194" customFormat="false" ht="12.75" hidden="false" customHeight="false" outlineLevel="0" collapsed="false">
      <c r="F194" s="67"/>
      <c r="G194" s="67"/>
      <c r="H194" s="67"/>
      <c r="I194" s="67"/>
      <c r="J194" s="67"/>
    </row>
    <row r="195" customFormat="false" ht="12.75" hidden="false" customHeight="false" outlineLevel="0" collapsed="false">
      <c r="F195" s="67"/>
      <c r="G195" s="67"/>
      <c r="H195" s="67"/>
      <c r="I195" s="67"/>
      <c r="J195" s="67"/>
    </row>
    <row r="196" customFormat="false" ht="12.75" hidden="false" customHeight="false" outlineLevel="0" collapsed="false">
      <c r="F196" s="67"/>
      <c r="G196" s="67"/>
      <c r="H196" s="67"/>
      <c r="I196" s="67"/>
      <c r="J196" s="67"/>
    </row>
    <row r="197" customFormat="false" ht="12.75" hidden="false" customHeight="false" outlineLevel="0" collapsed="false">
      <c r="F197" s="67"/>
      <c r="G197" s="67"/>
      <c r="H197" s="67"/>
      <c r="I197" s="67"/>
      <c r="J197" s="67"/>
    </row>
    <row r="198" customFormat="false" ht="12.75" hidden="false" customHeight="false" outlineLevel="0" collapsed="false">
      <c r="F198" s="67"/>
      <c r="G198" s="67"/>
      <c r="H198" s="67"/>
      <c r="I198" s="67"/>
      <c r="J198" s="67"/>
    </row>
    <row r="199" customFormat="false" ht="12.75" hidden="false" customHeight="false" outlineLevel="0" collapsed="false">
      <c r="F199" s="67"/>
      <c r="G199" s="67"/>
      <c r="H199" s="67"/>
      <c r="I199" s="67"/>
      <c r="J199" s="67"/>
    </row>
    <row r="200" customFormat="false" ht="12.75" hidden="false" customHeight="false" outlineLevel="0" collapsed="false">
      <c r="F200" s="67"/>
      <c r="G200" s="67"/>
      <c r="H200" s="67"/>
      <c r="I200" s="67"/>
      <c r="J200" s="67"/>
    </row>
    <row r="201" customFormat="false" ht="12.75" hidden="false" customHeight="false" outlineLevel="0" collapsed="false">
      <c r="F201" s="67"/>
      <c r="G201" s="67"/>
      <c r="H201" s="67"/>
      <c r="I201" s="67"/>
      <c r="J201" s="67"/>
    </row>
    <row r="202" customFormat="false" ht="12.75" hidden="false" customHeight="false" outlineLevel="0" collapsed="false">
      <c r="F202" s="67"/>
      <c r="G202" s="67"/>
      <c r="H202" s="67"/>
      <c r="I202" s="67"/>
      <c r="J202" s="67"/>
    </row>
    <row r="203" customFormat="false" ht="12.75" hidden="false" customHeight="false" outlineLevel="0" collapsed="false">
      <c r="F203" s="67"/>
      <c r="G203" s="67"/>
      <c r="H203" s="67"/>
      <c r="I203" s="67"/>
      <c r="J203" s="67"/>
    </row>
    <row r="204" customFormat="false" ht="12.75" hidden="false" customHeight="false" outlineLevel="0" collapsed="false">
      <c r="F204" s="67"/>
      <c r="G204" s="67"/>
      <c r="H204" s="67"/>
      <c r="I204" s="67"/>
      <c r="J204" s="67"/>
    </row>
    <row r="205" customFormat="false" ht="12.75" hidden="false" customHeight="false" outlineLevel="0" collapsed="false">
      <c r="F205" s="67"/>
      <c r="G205" s="67"/>
      <c r="H205" s="67"/>
      <c r="I205" s="67"/>
      <c r="J205" s="67"/>
    </row>
    <row r="206" customFormat="false" ht="12.75" hidden="false" customHeight="false" outlineLevel="0" collapsed="false">
      <c r="F206" s="67"/>
      <c r="G206" s="67"/>
      <c r="H206" s="67"/>
      <c r="I206" s="67"/>
      <c r="J206" s="67"/>
    </row>
    <row r="207" customFormat="false" ht="12.75" hidden="false" customHeight="false" outlineLevel="0" collapsed="false">
      <c r="F207" s="67"/>
      <c r="G207" s="67"/>
      <c r="H207" s="67"/>
      <c r="I207" s="67"/>
      <c r="J207" s="67"/>
    </row>
    <row r="208" customFormat="false" ht="12.75" hidden="false" customHeight="false" outlineLevel="0" collapsed="false">
      <c r="F208" s="67"/>
      <c r="G208" s="67"/>
      <c r="H208" s="67"/>
      <c r="I208" s="67"/>
      <c r="J208" s="67"/>
    </row>
    <row r="209" customFormat="false" ht="12.75" hidden="false" customHeight="false" outlineLevel="0" collapsed="false">
      <c r="F209" s="67"/>
      <c r="G209" s="67"/>
      <c r="H209" s="67"/>
      <c r="I209" s="67"/>
      <c r="J209" s="67"/>
    </row>
    <row r="210" customFormat="false" ht="12.75" hidden="false" customHeight="false" outlineLevel="0" collapsed="false">
      <c r="F210" s="67"/>
      <c r="G210" s="67"/>
      <c r="H210" s="67"/>
      <c r="I210" s="67"/>
      <c r="J210" s="67"/>
    </row>
    <row r="211" customFormat="false" ht="12.75" hidden="false" customHeight="false" outlineLevel="0" collapsed="false">
      <c r="F211" s="67"/>
      <c r="G211" s="67"/>
      <c r="H211" s="67"/>
      <c r="I211" s="67"/>
      <c r="J211" s="67"/>
    </row>
    <row r="212" customFormat="false" ht="12.75" hidden="false" customHeight="false" outlineLevel="0" collapsed="false">
      <c r="F212" s="67"/>
      <c r="G212" s="67"/>
      <c r="H212" s="67"/>
      <c r="I212" s="67"/>
      <c r="J212" s="67"/>
    </row>
    <row r="213" customFormat="false" ht="12.75" hidden="false" customHeight="false" outlineLevel="0" collapsed="false">
      <c r="F213" s="67"/>
      <c r="G213" s="67"/>
      <c r="H213" s="67"/>
      <c r="I213" s="67"/>
      <c r="J213" s="67"/>
    </row>
    <row r="214" customFormat="false" ht="12.75" hidden="false" customHeight="false" outlineLevel="0" collapsed="false">
      <c r="F214" s="67"/>
      <c r="G214" s="67"/>
      <c r="H214" s="67"/>
      <c r="I214" s="67"/>
      <c r="J214" s="67"/>
    </row>
    <row r="215" customFormat="false" ht="12.75" hidden="false" customHeight="false" outlineLevel="0" collapsed="false">
      <c r="F215" s="67"/>
      <c r="G215" s="67"/>
      <c r="H215" s="67"/>
      <c r="I215" s="67"/>
      <c r="J215" s="67"/>
    </row>
    <row r="216" customFormat="false" ht="12.75" hidden="false" customHeight="false" outlineLevel="0" collapsed="false">
      <c r="F216" s="67"/>
      <c r="G216" s="67"/>
      <c r="H216" s="67"/>
      <c r="I216" s="67"/>
      <c r="J216" s="67"/>
    </row>
    <row r="217" customFormat="false" ht="12.75" hidden="false" customHeight="false" outlineLevel="0" collapsed="false">
      <c r="F217" s="67"/>
      <c r="G217" s="67"/>
      <c r="H217" s="67"/>
      <c r="I217" s="67"/>
      <c r="J217" s="67"/>
    </row>
    <row r="218" customFormat="false" ht="12.75" hidden="false" customHeight="false" outlineLevel="0" collapsed="false">
      <c r="F218" s="67"/>
      <c r="G218" s="67"/>
      <c r="H218" s="67"/>
      <c r="I218" s="67"/>
      <c r="J218" s="67"/>
    </row>
    <row r="219" customFormat="false" ht="12.75" hidden="false" customHeight="false" outlineLevel="0" collapsed="false">
      <c r="F219" s="67"/>
      <c r="G219" s="67"/>
      <c r="H219" s="67"/>
      <c r="I219" s="67"/>
      <c r="J219" s="67"/>
    </row>
    <row r="220" customFormat="false" ht="12.75" hidden="false" customHeight="false" outlineLevel="0" collapsed="false">
      <c r="F220" s="67"/>
      <c r="G220" s="67"/>
      <c r="H220" s="67"/>
      <c r="I220" s="67"/>
      <c r="J220" s="67"/>
    </row>
    <row r="221" customFormat="false" ht="12.75" hidden="false" customHeight="false" outlineLevel="0" collapsed="false">
      <c r="F221" s="67"/>
      <c r="G221" s="67"/>
      <c r="H221" s="67"/>
      <c r="I221" s="67"/>
      <c r="J221" s="67"/>
    </row>
    <row r="222" customFormat="false" ht="12.75" hidden="false" customHeight="false" outlineLevel="0" collapsed="false">
      <c r="F222" s="67"/>
      <c r="G222" s="67"/>
      <c r="H222" s="67"/>
      <c r="I222" s="67"/>
      <c r="J222" s="67"/>
    </row>
    <row r="223" customFormat="false" ht="12.75" hidden="false" customHeight="false" outlineLevel="0" collapsed="false">
      <c r="F223" s="67"/>
      <c r="G223" s="67"/>
      <c r="H223" s="67"/>
      <c r="I223" s="67"/>
      <c r="J223" s="67"/>
    </row>
    <row r="224" customFormat="false" ht="12.75" hidden="false" customHeight="false" outlineLevel="0" collapsed="false">
      <c r="F224" s="67"/>
      <c r="G224" s="67"/>
      <c r="H224" s="67"/>
      <c r="I224" s="67"/>
      <c r="J224" s="67"/>
    </row>
    <row r="225" customFormat="false" ht="12.75" hidden="false" customHeight="false" outlineLevel="0" collapsed="false">
      <c r="F225" s="67"/>
      <c r="G225" s="67"/>
      <c r="H225" s="67"/>
      <c r="I225" s="67"/>
      <c r="J225" s="67"/>
    </row>
    <row r="226" customFormat="false" ht="12.75" hidden="false" customHeight="false" outlineLevel="0" collapsed="false">
      <c r="F226" s="67"/>
      <c r="G226" s="67"/>
      <c r="H226" s="67"/>
      <c r="I226" s="67"/>
      <c r="J226" s="67"/>
    </row>
    <row r="227" customFormat="false" ht="12.75" hidden="false" customHeight="false" outlineLevel="0" collapsed="false">
      <c r="F227" s="67"/>
      <c r="G227" s="67"/>
      <c r="H227" s="67"/>
      <c r="I227" s="67"/>
      <c r="J227" s="67"/>
    </row>
    <row r="228" customFormat="false" ht="12.75" hidden="false" customHeight="false" outlineLevel="0" collapsed="false">
      <c r="F228" s="67"/>
      <c r="G228" s="67"/>
      <c r="H228" s="67"/>
      <c r="I228" s="67"/>
      <c r="J228" s="67"/>
    </row>
    <row r="229" customFormat="false" ht="12.75" hidden="false" customHeight="false" outlineLevel="0" collapsed="false">
      <c r="F229" s="67"/>
      <c r="G229" s="67"/>
      <c r="H229" s="67"/>
      <c r="I229" s="67"/>
      <c r="J229" s="67"/>
    </row>
    <row r="230" customFormat="false" ht="12.75" hidden="false" customHeight="false" outlineLevel="0" collapsed="false">
      <c r="F230" s="67"/>
      <c r="G230" s="67"/>
      <c r="H230" s="67"/>
      <c r="I230" s="67"/>
      <c r="J230" s="67"/>
    </row>
    <row r="231" customFormat="false" ht="12.75" hidden="false" customHeight="false" outlineLevel="0" collapsed="false">
      <c r="F231" s="67"/>
      <c r="G231" s="67"/>
      <c r="H231" s="67"/>
      <c r="I231" s="67"/>
      <c r="J231" s="67"/>
    </row>
    <row r="232" customFormat="false" ht="12.75" hidden="false" customHeight="false" outlineLevel="0" collapsed="false">
      <c r="F232" s="67"/>
      <c r="G232" s="67"/>
      <c r="H232" s="67"/>
      <c r="I232" s="67"/>
      <c r="J232" s="67"/>
    </row>
    <row r="233" customFormat="false" ht="12.75" hidden="false" customHeight="false" outlineLevel="0" collapsed="false">
      <c r="F233" s="67"/>
      <c r="G233" s="67"/>
      <c r="H233" s="67"/>
      <c r="I233" s="67"/>
      <c r="J233" s="67"/>
    </row>
    <row r="234" customFormat="false" ht="12.75" hidden="false" customHeight="false" outlineLevel="0" collapsed="false">
      <c r="F234" s="67"/>
      <c r="G234" s="67"/>
      <c r="H234" s="67"/>
      <c r="I234" s="67"/>
      <c r="J234" s="67"/>
    </row>
    <row r="235" customFormat="false" ht="12.75" hidden="false" customHeight="false" outlineLevel="0" collapsed="false">
      <c r="F235" s="67"/>
      <c r="G235" s="67"/>
      <c r="H235" s="67"/>
      <c r="I235" s="67"/>
      <c r="J235" s="67"/>
    </row>
    <row r="236" customFormat="false" ht="12.75" hidden="false" customHeight="false" outlineLevel="0" collapsed="false">
      <c r="F236" s="67"/>
      <c r="G236" s="67"/>
      <c r="H236" s="67"/>
      <c r="I236" s="67"/>
      <c r="J236" s="67"/>
    </row>
    <row r="237" customFormat="false" ht="12.75" hidden="false" customHeight="false" outlineLevel="0" collapsed="false">
      <c r="F237" s="67"/>
      <c r="G237" s="67"/>
      <c r="H237" s="67"/>
      <c r="I237" s="67"/>
      <c r="J237" s="67"/>
    </row>
    <row r="238" customFormat="false" ht="12.75" hidden="false" customHeight="false" outlineLevel="0" collapsed="false">
      <c r="F238" s="67"/>
      <c r="G238" s="67"/>
      <c r="H238" s="67"/>
      <c r="I238" s="67"/>
      <c r="J238" s="67"/>
    </row>
    <row r="239" customFormat="false" ht="12.75" hidden="false" customHeight="false" outlineLevel="0" collapsed="false">
      <c r="F239" s="67"/>
      <c r="G239" s="67"/>
      <c r="H239" s="67"/>
      <c r="I239" s="67"/>
      <c r="J239" s="67"/>
    </row>
    <row r="240" customFormat="false" ht="12.75" hidden="false" customHeight="false" outlineLevel="0" collapsed="false">
      <c r="F240" s="67"/>
      <c r="G240" s="67"/>
      <c r="H240" s="67"/>
      <c r="I240" s="67"/>
      <c r="J240" s="67"/>
    </row>
    <row r="241" customFormat="false" ht="12.75" hidden="false" customHeight="false" outlineLevel="0" collapsed="false">
      <c r="F241" s="67"/>
      <c r="G241" s="67"/>
      <c r="H241" s="67"/>
      <c r="I241" s="67"/>
      <c r="J241" s="67"/>
    </row>
    <row r="242" customFormat="false" ht="12.75" hidden="false" customHeight="false" outlineLevel="0" collapsed="false">
      <c r="F242" s="67"/>
      <c r="G242" s="67"/>
      <c r="H242" s="67"/>
      <c r="I242" s="67"/>
      <c r="J242" s="67"/>
    </row>
    <row r="243" customFormat="false" ht="12.75" hidden="false" customHeight="false" outlineLevel="0" collapsed="false">
      <c r="F243" s="67"/>
      <c r="G243" s="67"/>
      <c r="H243" s="67"/>
      <c r="I243" s="67"/>
      <c r="J243" s="67"/>
    </row>
    <row r="244" customFormat="false" ht="12.75" hidden="false" customHeight="false" outlineLevel="0" collapsed="false">
      <c r="F244" s="67"/>
      <c r="G244" s="67"/>
      <c r="H244" s="67"/>
      <c r="I244" s="67"/>
      <c r="J244" s="67"/>
    </row>
    <row r="245" customFormat="false" ht="12.75" hidden="false" customHeight="false" outlineLevel="0" collapsed="false">
      <c r="F245" s="67"/>
      <c r="G245" s="67"/>
      <c r="H245" s="67"/>
      <c r="I245" s="67"/>
      <c r="J245" s="67"/>
    </row>
    <row r="246" customFormat="false" ht="12.75" hidden="false" customHeight="false" outlineLevel="0" collapsed="false">
      <c r="F246" s="67"/>
      <c r="G246" s="67"/>
      <c r="H246" s="67"/>
      <c r="I246" s="67"/>
      <c r="J246" s="67"/>
    </row>
    <row r="247" customFormat="false" ht="12.75" hidden="false" customHeight="false" outlineLevel="0" collapsed="false">
      <c r="F247" s="67"/>
      <c r="G247" s="67"/>
      <c r="H247" s="67"/>
      <c r="I247" s="67"/>
      <c r="J247" s="67"/>
    </row>
    <row r="248" customFormat="false" ht="12.75" hidden="false" customHeight="false" outlineLevel="0" collapsed="false">
      <c r="F248" s="67"/>
      <c r="G248" s="67"/>
      <c r="H248" s="67"/>
      <c r="I248" s="67"/>
      <c r="J248" s="67"/>
    </row>
    <row r="249" customFormat="false" ht="12.75" hidden="false" customHeight="false" outlineLevel="0" collapsed="false">
      <c r="F249" s="67"/>
      <c r="G249" s="67"/>
      <c r="H249" s="67"/>
      <c r="I249" s="67"/>
      <c r="J249" s="67"/>
    </row>
    <row r="250" customFormat="false" ht="12.75" hidden="false" customHeight="false" outlineLevel="0" collapsed="false">
      <c r="F250" s="67"/>
      <c r="G250" s="67"/>
      <c r="H250" s="67"/>
      <c r="I250" s="67"/>
      <c r="J250" s="67"/>
    </row>
    <row r="251" customFormat="false" ht="12.75" hidden="false" customHeight="false" outlineLevel="0" collapsed="false">
      <c r="F251" s="67"/>
      <c r="G251" s="67"/>
      <c r="H251" s="67"/>
      <c r="I251" s="67"/>
      <c r="J251" s="67"/>
    </row>
    <row r="252" customFormat="false" ht="12.75" hidden="false" customHeight="false" outlineLevel="0" collapsed="false">
      <c r="F252" s="67"/>
      <c r="G252" s="67"/>
      <c r="H252" s="67"/>
      <c r="I252" s="67"/>
      <c r="J252" s="67"/>
    </row>
    <row r="253" customFormat="false" ht="12.75" hidden="false" customHeight="false" outlineLevel="0" collapsed="false">
      <c r="F253" s="67"/>
      <c r="G253" s="67"/>
      <c r="H253" s="67"/>
      <c r="I253" s="67"/>
      <c r="J253" s="67"/>
    </row>
    <row r="254" customFormat="false" ht="12.75" hidden="false" customHeight="false" outlineLevel="0" collapsed="false">
      <c r="F254" s="67"/>
      <c r="G254" s="67"/>
      <c r="H254" s="67"/>
      <c r="I254" s="67"/>
      <c r="J254" s="67"/>
    </row>
    <row r="255" customFormat="false" ht="12.75" hidden="false" customHeight="false" outlineLevel="0" collapsed="false">
      <c r="F255" s="67"/>
      <c r="G255" s="67"/>
      <c r="H255" s="67"/>
      <c r="I255" s="67"/>
      <c r="J255" s="67"/>
    </row>
    <row r="256" customFormat="false" ht="12.75" hidden="false" customHeight="false" outlineLevel="0" collapsed="false">
      <c r="F256" s="67"/>
      <c r="G256" s="67"/>
      <c r="H256" s="67"/>
      <c r="I256" s="67"/>
      <c r="J256" s="67"/>
    </row>
    <row r="257" customFormat="false" ht="12.75" hidden="false" customHeight="false" outlineLevel="0" collapsed="false">
      <c r="F257" s="67"/>
      <c r="G257" s="67"/>
      <c r="H257" s="67"/>
      <c r="I257" s="67"/>
      <c r="J257" s="67"/>
    </row>
    <row r="258" customFormat="false" ht="12.75" hidden="false" customHeight="false" outlineLevel="0" collapsed="false">
      <c r="F258" s="67"/>
      <c r="G258" s="67"/>
      <c r="H258" s="67"/>
      <c r="I258" s="67"/>
      <c r="J258" s="67"/>
    </row>
    <row r="259" customFormat="false" ht="12.75" hidden="false" customHeight="false" outlineLevel="0" collapsed="false">
      <c r="F259" s="67"/>
      <c r="G259" s="67"/>
      <c r="H259" s="67"/>
      <c r="I259" s="67"/>
      <c r="J259" s="67"/>
    </row>
    <row r="260" customFormat="false" ht="12.75" hidden="false" customHeight="false" outlineLevel="0" collapsed="false">
      <c r="F260" s="67"/>
      <c r="G260" s="67"/>
      <c r="H260" s="67"/>
      <c r="I260" s="67"/>
      <c r="J260" s="67"/>
    </row>
    <row r="261" customFormat="false" ht="12.75" hidden="false" customHeight="false" outlineLevel="0" collapsed="false">
      <c r="F261" s="67"/>
      <c r="G261" s="67"/>
      <c r="H261" s="67"/>
      <c r="I261" s="67"/>
      <c r="J261" s="67"/>
    </row>
    <row r="262" customFormat="false" ht="12.75" hidden="false" customHeight="false" outlineLevel="0" collapsed="false">
      <c r="F262" s="67"/>
      <c r="G262" s="67"/>
      <c r="H262" s="67"/>
      <c r="I262" s="67"/>
      <c r="J262" s="67"/>
    </row>
    <row r="263" customFormat="false" ht="12.75" hidden="false" customHeight="false" outlineLevel="0" collapsed="false">
      <c r="F263" s="67"/>
      <c r="G263" s="67"/>
      <c r="H263" s="67"/>
      <c r="I263" s="67"/>
      <c r="J263" s="67"/>
    </row>
    <row r="264" customFormat="false" ht="12.75" hidden="false" customHeight="false" outlineLevel="0" collapsed="false">
      <c r="F264" s="67"/>
      <c r="G264" s="67"/>
      <c r="H264" s="67"/>
      <c r="I264" s="67"/>
      <c r="J264" s="67"/>
    </row>
    <row r="265" customFormat="false" ht="12.75" hidden="false" customHeight="false" outlineLevel="0" collapsed="false">
      <c r="F265" s="67"/>
      <c r="G265" s="67"/>
      <c r="H265" s="67"/>
      <c r="I265" s="67"/>
      <c r="J265" s="67"/>
    </row>
    <row r="266" customFormat="false" ht="12.75" hidden="false" customHeight="false" outlineLevel="0" collapsed="false">
      <c r="F266" s="67"/>
      <c r="G266" s="67"/>
      <c r="H266" s="67"/>
      <c r="I266" s="67"/>
      <c r="J266" s="67"/>
    </row>
    <row r="267" customFormat="false" ht="12.75" hidden="false" customHeight="false" outlineLevel="0" collapsed="false">
      <c r="F267" s="67"/>
      <c r="G267" s="67"/>
      <c r="H267" s="67"/>
      <c r="I267" s="67"/>
      <c r="J267" s="67"/>
    </row>
    <row r="268" customFormat="false" ht="12.75" hidden="false" customHeight="false" outlineLevel="0" collapsed="false">
      <c r="F268" s="67"/>
      <c r="G268" s="67"/>
      <c r="H268" s="67"/>
      <c r="I268" s="67"/>
      <c r="J268" s="67"/>
    </row>
    <row r="269" customFormat="false" ht="12.75" hidden="false" customHeight="false" outlineLevel="0" collapsed="false">
      <c r="F269" s="67"/>
      <c r="G269" s="67"/>
      <c r="H269" s="67"/>
      <c r="I269" s="67"/>
      <c r="J269" s="67"/>
    </row>
    <row r="270" customFormat="false" ht="12.75" hidden="false" customHeight="false" outlineLevel="0" collapsed="false">
      <c r="F270" s="67"/>
      <c r="G270" s="67"/>
      <c r="H270" s="67"/>
      <c r="I270" s="67"/>
      <c r="J270" s="67"/>
    </row>
    <row r="271" customFormat="false" ht="12.75" hidden="false" customHeight="false" outlineLevel="0" collapsed="false">
      <c r="F271" s="67"/>
      <c r="G271" s="67"/>
      <c r="H271" s="67"/>
      <c r="I271" s="67"/>
      <c r="J271" s="67"/>
    </row>
    <row r="272" customFormat="false" ht="12.75" hidden="false" customHeight="false" outlineLevel="0" collapsed="false">
      <c r="F272" s="67"/>
      <c r="G272" s="67"/>
      <c r="H272" s="67"/>
      <c r="I272" s="67"/>
      <c r="J272" s="67"/>
    </row>
    <row r="273" customFormat="false" ht="12.75" hidden="false" customHeight="false" outlineLevel="0" collapsed="false">
      <c r="F273" s="67"/>
      <c r="G273" s="67"/>
      <c r="H273" s="67"/>
      <c r="I273" s="67"/>
      <c r="J273" s="67"/>
    </row>
    <row r="274" customFormat="false" ht="12.75" hidden="false" customHeight="false" outlineLevel="0" collapsed="false">
      <c r="F274" s="67"/>
      <c r="G274" s="67"/>
      <c r="H274" s="67"/>
      <c r="I274" s="67"/>
      <c r="J274" s="67"/>
    </row>
    <row r="275" customFormat="false" ht="12.75" hidden="false" customHeight="false" outlineLevel="0" collapsed="false">
      <c r="F275" s="67"/>
      <c r="G275" s="67"/>
      <c r="H275" s="67"/>
      <c r="I275" s="67"/>
      <c r="J275" s="67"/>
    </row>
    <row r="276" customFormat="false" ht="12.75" hidden="false" customHeight="false" outlineLevel="0" collapsed="false">
      <c r="F276" s="67"/>
      <c r="G276" s="67"/>
      <c r="H276" s="67"/>
      <c r="I276" s="67"/>
      <c r="J276" s="67"/>
    </row>
    <row r="277" customFormat="false" ht="12.75" hidden="false" customHeight="false" outlineLevel="0" collapsed="false">
      <c r="F277" s="67"/>
      <c r="G277" s="67"/>
      <c r="H277" s="67"/>
      <c r="I277" s="67"/>
      <c r="J277" s="67"/>
    </row>
    <row r="278" customFormat="false" ht="12.75" hidden="false" customHeight="false" outlineLevel="0" collapsed="false">
      <c r="F278" s="67"/>
      <c r="G278" s="67"/>
      <c r="H278" s="67"/>
      <c r="I278" s="67"/>
      <c r="J278" s="67"/>
    </row>
    <row r="279" customFormat="false" ht="12.75" hidden="false" customHeight="false" outlineLevel="0" collapsed="false">
      <c r="F279" s="67"/>
      <c r="G279" s="67"/>
      <c r="H279" s="67"/>
      <c r="I279" s="67"/>
      <c r="J279" s="67"/>
    </row>
    <row r="280" customFormat="false" ht="12.75" hidden="false" customHeight="false" outlineLevel="0" collapsed="false">
      <c r="F280" s="67"/>
      <c r="G280" s="67"/>
      <c r="H280" s="67"/>
      <c r="I280" s="67"/>
      <c r="J280" s="67"/>
    </row>
    <row r="281" customFormat="false" ht="12.75" hidden="false" customHeight="false" outlineLevel="0" collapsed="false">
      <c r="F281" s="67"/>
      <c r="G281" s="67"/>
      <c r="H281" s="67"/>
      <c r="I281" s="67"/>
      <c r="J281" s="67"/>
    </row>
    <row r="282" customFormat="false" ht="12.75" hidden="false" customHeight="false" outlineLevel="0" collapsed="false">
      <c r="F282" s="67"/>
      <c r="G282" s="67"/>
      <c r="H282" s="67"/>
      <c r="I282" s="67"/>
      <c r="J282" s="67"/>
    </row>
    <row r="283" customFormat="false" ht="12.75" hidden="false" customHeight="false" outlineLevel="0" collapsed="false">
      <c r="F283" s="67"/>
      <c r="G283" s="67"/>
      <c r="H283" s="67"/>
      <c r="I283" s="67"/>
      <c r="J283" s="67"/>
    </row>
    <row r="284" customFormat="false" ht="12.75" hidden="false" customHeight="false" outlineLevel="0" collapsed="false">
      <c r="F284" s="67"/>
      <c r="G284" s="67"/>
      <c r="H284" s="67"/>
      <c r="I284" s="67"/>
      <c r="J284" s="67"/>
    </row>
    <row r="285" customFormat="false" ht="12.75" hidden="false" customHeight="false" outlineLevel="0" collapsed="false">
      <c r="F285" s="67"/>
      <c r="G285" s="67"/>
      <c r="H285" s="67"/>
      <c r="I285" s="67"/>
      <c r="J285" s="67"/>
    </row>
    <row r="286" customFormat="false" ht="12.75" hidden="false" customHeight="false" outlineLevel="0" collapsed="false">
      <c r="F286" s="67"/>
      <c r="G286" s="67"/>
      <c r="H286" s="67"/>
      <c r="I286" s="67"/>
      <c r="J286" s="67"/>
    </row>
    <row r="287" customFormat="false" ht="12.75" hidden="false" customHeight="false" outlineLevel="0" collapsed="false">
      <c r="F287" s="67"/>
      <c r="G287" s="67"/>
      <c r="H287" s="67"/>
      <c r="I287" s="67"/>
      <c r="J287" s="67"/>
    </row>
    <row r="288" customFormat="false" ht="12.75" hidden="false" customHeight="false" outlineLevel="0" collapsed="false">
      <c r="F288" s="67"/>
      <c r="G288" s="67"/>
      <c r="H288" s="67"/>
      <c r="I288" s="67"/>
      <c r="J288" s="67"/>
    </row>
    <row r="289" customFormat="false" ht="12.75" hidden="false" customHeight="false" outlineLevel="0" collapsed="false">
      <c r="F289" s="67"/>
      <c r="G289" s="67"/>
      <c r="H289" s="67"/>
      <c r="I289" s="67"/>
      <c r="J289" s="67"/>
    </row>
    <row r="290" customFormat="false" ht="12.75" hidden="false" customHeight="false" outlineLevel="0" collapsed="false">
      <c r="F290" s="67"/>
      <c r="G290" s="67"/>
      <c r="H290" s="67"/>
      <c r="I290" s="67"/>
      <c r="J290" s="67"/>
    </row>
    <row r="291" customFormat="false" ht="12.75" hidden="false" customHeight="false" outlineLevel="0" collapsed="false">
      <c r="F291" s="67"/>
      <c r="G291" s="67"/>
      <c r="H291" s="67"/>
      <c r="I291" s="67"/>
      <c r="J291" s="67"/>
    </row>
    <row r="292" customFormat="false" ht="12.75" hidden="false" customHeight="false" outlineLevel="0" collapsed="false">
      <c r="F292" s="67"/>
      <c r="G292" s="67"/>
      <c r="H292" s="67"/>
      <c r="I292" s="67"/>
      <c r="J292" s="67"/>
    </row>
    <row r="293" customFormat="false" ht="12.75" hidden="false" customHeight="false" outlineLevel="0" collapsed="false">
      <c r="F293" s="67"/>
      <c r="G293" s="67"/>
      <c r="H293" s="67"/>
      <c r="I293" s="67"/>
      <c r="J293" s="67"/>
    </row>
    <row r="294" customFormat="false" ht="12.75" hidden="false" customHeight="false" outlineLevel="0" collapsed="false">
      <c r="F294" s="67"/>
      <c r="G294" s="67"/>
      <c r="H294" s="67"/>
      <c r="I294" s="67"/>
      <c r="J294" s="67"/>
    </row>
    <row r="295" customFormat="false" ht="12.75" hidden="false" customHeight="false" outlineLevel="0" collapsed="false">
      <c r="F295" s="67"/>
      <c r="G295" s="67"/>
      <c r="H295" s="67"/>
      <c r="I295" s="67"/>
      <c r="J295" s="67"/>
    </row>
    <row r="296" customFormat="false" ht="12.75" hidden="false" customHeight="false" outlineLevel="0" collapsed="false">
      <c r="F296" s="67"/>
      <c r="G296" s="67"/>
      <c r="H296" s="67"/>
      <c r="I296" s="67"/>
      <c r="J296" s="67"/>
    </row>
    <row r="297" customFormat="false" ht="12.75" hidden="false" customHeight="false" outlineLevel="0" collapsed="false">
      <c r="F297" s="67"/>
      <c r="G297" s="67"/>
      <c r="H297" s="67"/>
      <c r="I297" s="67"/>
      <c r="J297" s="67"/>
    </row>
  </sheetData>
  <mergeCells count="6">
    <mergeCell ref="A4:K4"/>
    <mergeCell ref="A5:K5"/>
    <mergeCell ref="A6:K6"/>
    <mergeCell ref="A7:K7"/>
    <mergeCell ref="A8:K8"/>
    <mergeCell ref="H11:K11"/>
  </mergeCells>
  <printOptions headings="false" gridLines="false" gridLinesSet="true" horizontalCentered="true" verticalCentered="false"/>
  <pageMargins left="0.747916666666667" right="0.5" top="0.5" bottom="0.25" header="0.511811023622047" footer="0.25"/>
  <pageSetup paperSize="1" scale="7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35" activePane="bottomRight" state="frozen"/>
      <selection pane="topLeft" activeCell="A1" activeCellId="0" sqref="A1"/>
      <selection pane="topRight" activeCell="C1" activeCellId="0" sqref="C1"/>
      <selection pane="bottomLeft" activeCell="A35" activeCellId="0" sqref="A35"/>
      <selection pane="bottomRight" activeCell="F45" activeCellId="0" sqref="F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1.56"/>
    <col collapsed="false" customWidth="true" hidden="false" outlineLevel="0" max="2" min="2" style="68" width="37.28"/>
    <col collapsed="false" customWidth="true" hidden="false" outlineLevel="0" max="3" min="3" style="68" width="22.99"/>
    <col collapsed="false" customWidth="true" hidden="false" outlineLevel="0" max="7" min="4" style="68" width="11.7"/>
    <col collapsed="false" customWidth="true" hidden="false" outlineLevel="0" max="8" min="8" style="68" width="13.28"/>
    <col collapsed="false" customWidth="true" hidden="false" outlineLevel="0" max="9" min="9" style="68" width="4.99"/>
    <col collapsed="false" customWidth="true" hidden="false" outlineLevel="0" max="10" min="10" style="68" width="5.13"/>
    <col collapsed="false" customWidth="true" hidden="false" outlineLevel="0" max="11" min="11" style="68" width="12.28"/>
    <col collapsed="false" customWidth="true" hidden="false" outlineLevel="0" max="12" min="12" style="68" width="13.14"/>
    <col collapsed="false" customWidth="true" hidden="false" outlineLevel="0" max="13" min="13" style="68" width="11.99"/>
    <col collapsed="false" customWidth="true" hidden="false" outlineLevel="0" max="14" min="14" style="68" width="12.7"/>
    <col collapsed="false" customWidth="true" hidden="false" outlineLevel="0" max="15" min="15" style="68" width="11.28"/>
    <col collapsed="false" customWidth="true" hidden="false" outlineLevel="0" max="16" min="16" style="68" width="5.28"/>
    <col collapsed="false" customWidth="true" hidden="false" outlineLevel="0" max="17" min="17" style="68" width="3.42"/>
    <col collapsed="false" customWidth="true" hidden="false" outlineLevel="0" max="18" min="18" style="68" width="12.7"/>
    <col collapsed="false" customWidth="false" hidden="false" outlineLevel="0" max="257" min="19" style="68" width="9.14"/>
  </cols>
  <sheetData>
    <row r="1" customFormat="false" ht="18" hidden="false" customHeight="false" outlineLevel="0" collapsed="false">
      <c r="A1" s="2" t="s">
        <v>26</v>
      </c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8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8" hidden="false" customHeight="false" outlineLevel="0" collapsed="false">
      <c r="A5" s="2" t="s">
        <v>4</v>
      </c>
      <c r="B5" s="2"/>
      <c r="C5" s="2"/>
      <c r="D5" s="2"/>
      <c r="E5" s="2"/>
      <c r="F5" s="2"/>
      <c r="G5" s="2"/>
      <c r="H5" s="2"/>
      <c r="I5" s="2"/>
      <c r="J5" s="69"/>
      <c r="K5" s="70"/>
      <c r="L5" s="70"/>
      <c r="M5" s="70"/>
      <c r="N5" s="70"/>
      <c r="O5" s="70"/>
      <c r="P5" s="7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2.75" hidden="false" customHeight="false" outlineLevel="0" collapsed="false">
      <c r="A6" s="4"/>
      <c r="B6" s="72"/>
      <c r="C6" s="4"/>
      <c r="D6" s="4"/>
      <c r="E6" s="4"/>
      <c r="F6" s="4"/>
      <c r="G6" s="4"/>
      <c r="H6" s="4"/>
      <c r="I6" s="4"/>
      <c r="J6" s="73"/>
      <c r="K6" s="74" t="s">
        <v>5</v>
      </c>
      <c r="L6" s="74"/>
      <c r="M6" s="74"/>
      <c r="N6" s="74"/>
      <c r="O6" s="74"/>
      <c r="P6" s="75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"/>
      <c r="B7" s="1"/>
      <c r="C7" s="1"/>
      <c r="D7" s="76"/>
      <c r="E7" s="76"/>
      <c r="F7" s="76"/>
      <c r="G7" s="76"/>
      <c r="H7" s="77"/>
      <c r="I7" s="77"/>
      <c r="J7" s="73"/>
      <c r="K7" s="30"/>
      <c r="L7" s="30"/>
      <c r="M7" s="30"/>
      <c r="N7" s="30"/>
      <c r="O7" s="30"/>
      <c r="P7" s="7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.75" hidden="false" customHeight="false" outlineLevel="0" collapsed="false">
      <c r="A8" s="1"/>
      <c r="B8" s="1"/>
      <c r="C8" s="1"/>
      <c r="D8" s="78" t="s">
        <v>27</v>
      </c>
      <c r="E8" s="78" t="s">
        <v>6</v>
      </c>
      <c r="F8" s="78" t="s">
        <v>28</v>
      </c>
      <c r="G8" s="78" t="s">
        <v>7</v>
      </c>
      <c r="H8" s="79" t="s">
        <v>29</v>
      </c>
      <c r="I8" s="79"/>
      <c r="J8" s="73"/>
      <c r="K8" s="30"/>
      <c r="L8" s="80" t="s">
        <v>30</v>
      </c>
      <c r="M8" s="80" t="s">
        <v>31</v>
      </c>
      <c r="N8" s="80" t="s">
        <v>32</v>
      </c>
      <c r="O8" s="81" t="s">
        <v>8</v>
      </c>
      <c r="P8" s="7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"/>
      <c r="B9" s="82" t="s">
        <v>33</v>
      </c>
      <c r="C9" s="1"/>
      <c r="D9" s="83" t="n">
        <v>2000</v>
      </c>
      <c r="E9" s="83" t="n">
        <v>2001</v>
      </c>
      <c r="F9" s="83" t="n">
        <v>2001</v>
      </c>
      <c r="G9" s="83" t="n">
        <v>2001</v>
      </c>
      <c r="H9" s="84" t="n">
        <v>2002</v>
      </c>
      <c r="I9" s="84"/>
      <c r="J9" s="85"/>
      <c r="K9" s="86" t="s">
        <v>10</v>
      </c>
      <c r="L9" s="86" t="s">
        <v>10</v>
      </c>
      <c r="M9" s="86" t="s">
        <v>12</v>
      </c>
      <c r="N9" s="86" t="s">
        <v>12</v>
      </c>
      <c r="O9" s="87" t="n">
        <v>2002</v>
      </c>
      <c r="P9" s="75"/>
      <c r="Q9" s="1"/>
      <c r="R9" s="1" t="s">
        <v>34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"/>
      <c r="B10" s="82"/>
      <c r="C10" s="1"/>
      <c r="D10" s="83"/>
      <c r="E10" s="83"/>
      <c r="F10" s="83"/>
      <c r="G10" s="83"/>
      <c r="H10" s="84"/>
      <c r="I10" s="84"/>
      <c r="J10" s="85"/>
      <c r="K10" s="86"/>
      <c r="L10" s="86"/>
      <c r="M10" s="86"/>
      <c r="N10" s="86"/>
      <c r="O10" s="87"/>
      <c r="P10" s="7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B11" s="1" t="s">
        <v>35</v>
      </c>
      <c r="D11" s="88" t="n">
        <f aca="false">363.8-0.2-0.6-1.5-6.6+0.5</f>
        <v>355.4</v>
      </c>
      <c r="E11" s="88" t="n">
        <f aca="false">358-8.2+1</f>
        <v>350.8</v>
      </c>
      <c r="F11" s="88" t="n">
        <f aca="false">357.1-7.8+0.8</f>
        <v>350.1</v>
      </c>
      <c r="G11" s="88" t="n">
        <f aca="false">357.2-6.4+0.8</f>
        <v>351.6</v>
      </c>
      <c r="H11" s="88" t="n">
        <f aca="false">307.8+56.3-8.6+1</f>
        <v>356.5</v>
      </c>
      <c r="I11" s="88"/>
      <c r="J11" s="89"/>
      <c r="K11" s="90" t="n">
        <f aca="false">336.5-0.5</f>
        <v>336</v>
      </c>
      <c r="L11" s="90" t="n">
        <f aca="false">11.4-0.3</f>
        <v>11.1</v>
      </c>
      <c r="M11" s="90" t="n">
        <f aca="false">2.4</f>
        <v>2.4</v>
      </c>
      <c r="N11" s="90" t="n">
        <v>1.4</v>
      </c>
      <c r="O11" s="90" t="n">
        <f aca="false">SUM(K11:N11)</f>
        <v>350.9</v>
      </c>
      <c r="P11" s="91"/>
      <c r="R11" s="92" t="n">
        <f aca="false">+O11-N11</f>
        <v>349.5</v>
      </c>
    </row>
    <row r="12" customFormat="false" ht="12.75" hidden="false" customHeight="false" outlineLevel="0" collapsed="false">
      <c r="B12" s="1" t="s">
        <v>36</v>
      </c>
      <c r="D12" s="88"/>
      <c r="E12" s="88" t="n">
        <v>1</v>
      </c>
      <c r="F12" s="88" t="n">
        <v>1.3</v>
      </c>
      <c r="G12" s="88" t="n">
        <v>0.8</v>
      </c>
      <c r="H12" s="88" t="n">
        <v>0</v>
      </c>
      <c r="I12" s="88"/>
      <c r="J12" s="89"/>
      <c r="K12" s="90" t="n">
        <v>0.5</v>
      </c>
      <c r="L12" s="90" t="n">
        <v>0.3</v>
      </c>
      <c r="M12" s="90" t="n">
        <v>0.5</v>
      </c>
      <c r="N12" s="90" t="n">
        <v>0</v>
      </c>
      <c r="O12" s="90" t="n">
        <f aca="false">SUM(K12:N12)</f>
        <v>1.3</v>
      </c>
      <c r="P12" s="91"/>
      <c r="R12" s="92" t="n">
        <f aca="false">+O12-N12</f>
        <v>1.3</v>
      </c>
    </row>
    <row r="13" customFormat="false" ht="12.75" hidden="false" customHeight="false" outlineLevel="0" collapsed="false">
      <c r="B13" s="1" t="s">
        <v>37</v>
      </c>
      <c r="D13" s="93" t="n">
        <v>0</v>
      </c>
      <c r="E13" s="93" t="n">
        <v>0</v>
      </c>
      <c r="F13" s="93" t="n">
        <v>0</v>
      </c>
      <c r="G13" s="93" t="n">
        <v>0</v>
      </c>
      <c r="H13" s="93" t="n">
        <v>0</v>
      </c>
      <c r="I13" s="93"/>
      <c r="J13" s="94"/>
      <c r="K13" s="95"/>
      <c r="L13" s="95" t="n">
        <v>0</v>
      </c>
      <c r="M13" s="95" t="n">
        <v>2.9</v>
      </c>
      <c r="N13" s="95"/>
      <c r="O13" s="95" t="n">
        <f aca="false">SUM(K13:N13)</f>
        <v>2.9</v>
      </c>
      <c r="P13" s="91"/>
      <c r="R13" s="92" t="n">
        <f aca="false">+O13-N13</f>
        <v>2.9</v>
      </c>
    </row>
    <row r="14" customFormat="false" ht="12.75" hidden="false" customHeight="false" outlineLevel="0" collapsed="false">
      <c r="B14" s="1" t="s">
        <v>38</v>
      </c>
      <c r="D14" s="88" t="n">
        <f aca="false">SUM(D11:D13)</f>
        <v>355.4</v>
      </c>
      <c r="E14" s="88" t="n">
        <f aca="false">SUM(E11:E13)</f>
        <v>351.8</v>
      </c>
      <c r="F14" s="88" t="n">
        <f aca="false">SUM(F11:F13)</f>
        <v>351.4</v>
      </c>
      <c r="G14" s="88" t="n">
        <f aca="false">SUM(G11:G13)</f>
        <v>352.4</v>
      </c>
      <c r="H14" s="88" t="n">
        <f aca="false">SUM(H11:H13)</f>
        <v>356.5</v>
      </c>
      <c r="I14" s="88"/>
      <c r="J14" s="89"/>
      <c r="K14" s="90" t="n">
        <f aca="false">SUM(K11:K13)</f>
        <v>336.5</v>
      </c>
      <c r="L14" s="90" t="n">
        <f aca="false">SUM(L11:L13)</f>
        <v>11.4</v>
      </c>
      <c r="M14" s="90" t="n">
        <f aca="false">SUM(M11:M13)</f>
        <v>5.8</v>
      </c>
      <c r="N14" s="90" t="n">
        <f aca="false">SUM(N11:N13)</f>
        <v>1.4</v>
      </c>
      <c r="O14" s="90" t="n">
        <f aca="false">SUM(O11:O13)</f>
        <v>355.1</v>
      </c>
      <c r="P14" s="91"/>
      <c r="R14" s="92" t="n">
        <f aca="false">+O14-N14</f>
        <v>353.7</v>
      </c>
    </row>
    <row r="15" customFormat="false" ht="6.75" hidden="false" customHeight="true" outlineLevel="0" collapsed="false">
      <c r="B15" s="1"/>
      <c r="D15" s="88"/>
      <c r="E15" s="88"/>
      <c r="F15" s="88"/>
      <c r="G15" s="88"/>
      <c r="H15" s="88"/>
      <c r="I15" s="88"/>
      <c r="J15" s="89"/>
      <c r="K15" s="90"/>
      <c r="L15" s="90"/>
      <c r="M15" s="90"/>
      <c r="N15" s="90"/>
      <c r="O15" s="90"/>
      <c r="P15" s="91"/>
      <c r="R15" s="92" t="n">
        <f aca="false">+O15-N15</f>
        <v>0</v>
      </c>
    </row>
    <row r="16" customFormat="false" ht="12.75" hidden="false" customHeight="false" outlineLevel="0" collapsed="false">
      <c r="B16" s="1" t="s">
        <v>39</v>
      </c>
      <c r="D16" s="88" t="n">
        <f aca="false">25.8-1.6</f>
        <v>24.2</v>
      </c>
      <c r="E16" s="88" t="n">
        <f aca="false">24.5-1.6</f>
        <v>22.9</v>
      </c>
      <c r="F16" s="88" t="n">
        <f aca="false">32.9-1.6</f>
        <v>31.3</v>
      </c>
      <c r="G16" s="88" t="n">
        <f aca="false">34-1.6</f>
        <v>32.4</v>
      </c>
      <c r="H16" s="88" t="n">
        <f aca="false">75.8-56.3-1.6</f>
        <v>17.9</v>
      </c>
      <c r="I16" s="88"/>
      <c r="J16" s="89"/>
      <c r="K16" s="90" t="n">
        <v>12.9</v>
      </c>
      <c r="L16" s="90" t="n">
        <v>13.8</v>
      </c>
      <c r="M16" s="90" t="n">
        <v>3.4</v>
      </c>
      <c r="N16" s="90" t="n">
        <v>2.5</v>
      </c>
      <c r="O16" s="90" t="n">
        <f aca="false">SUM(K16:N16)</f>
        <v>32.6</v>
      </c>
      <c r="P16" s="91"/>
      <c r="R16" s="92" t="n">
        <f aca="false">+O16-N16</f>
        <v>30.1</v>
      </c>
    </row>
    <row r="17" customFormat="false" ht="6" hidden="false" customHeight="true" outlineLevel="0" collapsed="false">
      <c r="B17" s="1"/>
      <c r="D17" s="88"/>
      <c r="E17" s="88"/>
      <c r="F17" s="88"/>
      <c r="G17" s="88"/>
      <c r="H17" s="88"/>
      <c r="I17" s="88"/>
      <c r="J17" s="89"/>
      <c r="K17" s="90"/>
      <c r="L17" s="90"/>
      <c r="M17" s="90"/>
      <c r="N17" s="90"/>
      <c r="O17" s="90"/>
      <c r="P17" s="91"/>
      <c r="R17" s="92" t="n">
        <f aca="false">+O17-N17</f>
        <v>0</v>
      </c>
    </row>
    <row r="18" customFormat="false" ht="12.75" hidden="false" customHeight="false" outlineLevel="0" collapsed="false">
      <c r="B18" s="1" t="s">
        <v>40</v>
      </c>
      <c r="D18" s="96" t="n">
        <f aca="false">40.5</f>
        <v>40.5</v>
      </c>
      <c r="E18" s="88" t="n">
        <f aca="false">43.9</f>
        <v>43.9</v>
      </c>
      <c r="F18" s="88" t="n">
        <f aca="false">48.5</f>
        <v>48.5</v>
      </c>
      <c r="G18" s="88" t="n">
        <f aca="false">49.5</f>
        <v>49.5</v>
      </c>
      <c r="H18" s="88" t="n">
        <v>37</v>
      </c>
      <c r="I18" s="88"/>
      <c r="J18" s="89"/>
      <c r="K18" s="90" t="n">
        <v>22.1</v>
      </c>
      <c r="L18" s="90" t="n">
        <v>19.5</v>
      </c>
      <c r="M18" s="90" t="n">
        <v>2.6</v>
      </c>
      <c r="N18" s="90" t="n">
        <v>2.5</v>
      </c>
      <c r="O18" s="90" t="n">
        <f aca="false">SUM(K18:N18)</f>
        <v>46.7</v>
      </c>
      <c r="P18" s="91"/>
      <c r="R18" s="92" t="n">
        <f aca="false">+O18-N18</f>
        <v>44.2</v>
      </c>
    </row>
    <row r="19" customFormat="false" ht="6" hidden="false" customHeight="true" outlineLevel="0" collapsed="false">
      <c r="A19" s="97"/>
      <c r="B19" s="1"/>
      <c r="C19" s="97"/>
      <c r="D19" s="88"/>
      <c r="E19" s="88"/>
      <c r="F19" s="88"/>
      <c r="G19" s="88"/>
      <c r="H19" s="88"/>
      <c r="I19" s="88"/>
      <c r="J19" s="89"/>
      <c r="K19" s="90"/>
      <c r="L19" s="90"/>
      <c r="M19" s="90"/>
      <c r="N19" s="90"/>
      <c r="O19" s="90"/>
      <c r="P19" s="91"/>
      <c r="Q19" s="97"/>
      <c r="R19" s="92" t="n">
        <f aca="false">+O19-N19</f>
        <v>0</v>
      </c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  <c r="IL19" s="97"/>
      <c r="IM19" s="97"/>
      <c r="IN19" s="97"/>
      <c r="IO19" s="97"/>
      <c r="IP19" s="97"/>
      <c r="IQ19" s="97"/>
      <c r="IR19" s="97"/>
      <c r="IS19" s="97"/>
      <c r="IT19" s="97"/>
      <c r="IU19" s="97"/>
      <c r="IV19" s="97"/>
      <c r="IW19" s="97"/>
    </row>
    <row r="20" customFormat="false" ht="12.75" hidden="false" customHeight="false" outlineLevel="0" collapsed="false">
      <c r="B20" s="1" t="s">
        <v>41</v>
      </c>
      <c r="D20" s="88" t="n">
        <f aca="false">6.2</f>
        <v>6.2</v>
      </c>
      <c r="E20" s="88" t="n">
        <v>1.8</v>
      </c>
      <c r="F20" s="88" t="n">
        <v>3.7</v>
      </c>
      <c r="G20" s="88" t="n">
        <f aca="false">4</f>
        <v>4</v>
      </c>
      <c r="H20" s="88" t="n">
        <v>0.6</v>
      </c>
      <c r="I20" s="88"/>
      <c r="J20" s="89"/>
      <c r="K20" s="90" t="n">
        <v>0.7</v>
      </c>
      <c r="L20" s="98"/>
      <c r="M20" s="98"/>
      <c r="N20" s="98"/>
      <c r="O20" s="90" t="n">
        <f aca="false">SUM(K20:N20)</f>
        <v>0.7</v>
      </c>
      <c r="P20" s="91"/>
      <c r="R20" s="92" t="n">
        <f aca="false">+O20-N20</f>
        <v>0.7</v>
      </c>
    </row>
    <row r="21" customFormat="false" ht="5.25" hidden="false" customHeight="true" outlineLevel="0" collapsed="false">
      <c r="B21" s="1"/>
      <c r="D21" s="88"/>
      <c r="E21" s="88"/>
      <c r="F21" s="88"/>
      <c r="G21" s="88"/>
      <c r="H21" s="88"/>
      <c r="I21" s="88"/>
      <c r="J21" s="89"/>
      <c r="K21" s="90"/>
      <c r="L21" s="98"/>
      <c r="M21" s="98"/>
      <c r="N21" s="98"/>
      <c r="O21" s="90"/>
      <c r="P21" s="91"/>
      <c r="R21" s="92" t="n">
        <f aca="false">+O21-N21</f>
        <v>0</v>
      </c>
    </row>
    <row r="22" customFormat="false" ht="12.75" hidden="false" customHeight="false" outlineLevel="0" collapsed="false">
      <c r="B22" s="1" t="s">
        <v>42</v>
      </c>
      <c r="C22" s="99"/>
      <c r="D22" s="100" t="n">
        <f aca="false">-0.1+0.2-0.7+0.2+0.3+16.6</f>
        <v>16.5</v>
      </c>
      <c r="E22" s="100" t="n">
        <f aca="false">8.5+0.1+4.7</f>
        <v>13.3</v>
      </c>
      <c r="F22" s="100" t="n">
        <f aca="false">3.9+0.1</f>
        <v>4</v>
      </c>
      <c r="G22" s="100" t="n">
        <f aca="false">4.3-0.8</f>
        <v>3.5</v>
      </c>
      <c r="H22" s="100" t="n">
        <f aca="false">12.1+7.7+5.5+0.1</f>
        <v>25.4</v>
      </c>
      <c r="I22" s="100"/>
      <c r="J22" s="94"/>
      <c r="K22" s="101"/>
      <c r="L22" s="101"/>
      <c r="M22" s="101"/>
      <c r="N22" s="95" t="n">
        <f aca="false">1.5+0.9</f>
        <v>2.4</v>
      </c>
      <c r="O22" s="95" t="n">
        <f aca="false">SUM(K22:N22)</f>
        <v>2.4</v>
      </c>
      <c r="P22" s="91"/>
      <c r="R22" s="92" t="n">
        <f aca="false">+O22-N22</f>
        <v>0</v>
      </c>
    </row>
    <row r="23" customFormat="false" ht="13.5" hidden="false" customHeight="true" outlineLevel="0" collapsed="false">
      <c r="B23" s="102"/>
      <c r="D23" s="96"/>
      <c r="E23" s="96"/>
      <c r="F23" s="96"/>
      <c r="G23" s="96"/>
      <c r="H23" s="96"/>
      <c r="I23" s="96"/>
      <c r="J23" s="89"/>
      <c r="K23" s="98"/>
      <c r="L23" s="98"/>
      <c r="M23" s="98"/>
      <c r="N23" s="98"/>
      <c r="O23" s="90"/>
      <c r="P23" s="91"/>
      <c r="R23" s="92" t="n">
        <f aca="false">+O23-N23</f>
        <v>0</v>
      </c>
    </row>
    <row r="24" customFormat="false" ht="12.75" hidden="false" customHeight="false" outlineLevel="0" collapsed="false">
      <c r="B24" s="72" t="s">
        <v>43</v>
      </c>
      <c r="D24" s="103" t="n">
        <f aca="false">SUM(D14:D22)</f>
        <v>442.8</v>
      </c>
      <c r="E24" s="103" t="n">
        <f aca="false">SUM(E14:E22)</f>
        <v>433.7</v>
      </c>
      <c r="F24" s="103" t="n">
        <f aca="false">SUM(F14:F22)</f>
        <v>438.9</v>
      </c>
      <c r="G24" s="103" t="n">
        <f aca="false">SUM(G14:G22)</f>
        <v>441.8</v>
      </c>
      <c r="H24" s="103" t="n">
        <f aca="false">SUM(H14:H22)</f>
        <v>437.4</v>
      </c>
      <c r="I24" s="103"/>
      <c r="J24" s="104"/>
      <c r="K24" s="90" t="n">
        <f aca="false">SUM(K11:K23)-K14</f>
        <v>372.2</v>
      </c>
      <c r="L24" s="90" t="n">
        <f aca="false">SUM(L11:L23)-L14</f>
        <v>44.7</v>
      </c>
      <c r="M24" s="90" t="n">
        <f aca="false">SUM(M11:M23)-M14</f>
        <v>11.8</v>
      </c>
      <c r="N24" s="90" t="n">
        <f aca="false">SUM(N11:N23)-N14</f>
        <v>8.8</v>
      </c>
      <c r="O24" s="90" t="n">
        <f aca="false">SUM(O14:O23)</f>
        <v>437.5</v>
      </c>
      <c r="P24" s="91"/>
      <c r="R24" s="92" t="n">
        <f aca="false">+O24-N24</f>
        <v>428.7</v>
      </c>
    </row>
    <row r="25" customFormat="false" ht="5.25" hidden="false" customHeight="true" outlineLevel="0" collapsed="false">
      <c r="A25" s="105"/>
      <c r="B25" s="106"/>
      <c r="C25" s="107"/>
      <c r="D25" s="108"/>
      <c r="E25" s="108"/>
      <c r="F25" s="108"/>
      <c r="G25" s="108"/>
      <c r="H25" s="108"/>
      <c r="I25" s="108"/>
      <c r="J25" s="109"/>
      <c r="K25" s="110"/>
      <c r="L25" s="110"/>
      <c r="M25" s="110"/>
      <c r="N25" s="110"/>
      <c r="O25" s="110"/>
      <c r="P25" s="91"/>
    </row>
    <row r="26" customFormat="false" ht="12.75" hidden="false" customHeight="false" outlineLevel="0" collapsed="false">
      <c r="D26" s="111"/>
      <c r="E26" s="111"/>
      <c r="F26" s="111"/>
      <c r="G26" s="111"/>
      <c r="H26" s="111"/>
      <c r="I26" s="111"/>
      <c r="J26" s="104"/>
      <c r="K26" s="90"/>
      <c r="L26" s="90"/>
      <c r="M26" s="90"/>
      <c r="N26" s="90"/>
      <c r="O26" s="90"/>
      <c r="P26" s="91"/>
    </row>
    <row r="27" customFormat="false" ht="12.75" hidden="false" customHeight="false" outlineLevel="0" collapsed="false">
      <c r="B27" s="112" t="s">
        <v>44</v>
      </c>
      <c r="C27" s="113" t="n">
        <v>-13</v>
      </c>
      <c r="D27" s="114" t="n">
        <v>-8.2</v>
      </c>
      <c r="E27" s="114" t="n">
        <v>-9.8</v>
      </c>
      <c r="F27" s="114" t="n">
        <v>-9.4</v>
      </c>
      <c r="G27" s="114" t="n">
        <v>-9</v>
      </c>
      <c r="H27" s="114" t="n">
        <v>-10.2</v>
      </c>
      <c r="I27" s="114"/>
      <c r="J27" s="104"/>
      <c r="K27" s="114" t="n">
        <v>-6.3</v>
      </c>
      <c r="L27" s="90"/>
      <c r="M27" s="90"/>
      <c r="N27" s="90"/>
      <c r="O27" s="114" t="n">
        <f aca="false">SUM(K27:N27)</f>
        <v>-6.3</v>
      </c>
      <c r="P27" s="91"/>
    </row>
    <row r="28" customFormat="false" ht="12.75" hidden="false" customHeight="false" outlineLevel="0" collapsed="false">
      <c r="B28" s="115" t="s">
        <v>45</v>
      </c>
      <c r="C28" s="115" t="s">
        <v>46</v>
      </c>
      <c r="D28" s="90" t="n">
        <f aca="false">-3.1-5-5+0.9+4+8.2</f>
        <v>0</v>
      </c>
      <c r="E28" s="90" t="n">
        <f aca="false">-9.8+9.8</f>
        <v>0</v>
      </c>
      <c r="F28" s="90" t="n">
        <f aca="false">-9.4+9.4</f>
        <v>0</v>
      </c>
      <c r="G28" s="90" t="n">
        <v>0</v>
      </c>
      <c r="H28" s="90" t="n">
        <f aca="false">-10.2+10.2</f>
        <v>0</v>
      </c>
      <c r="I28" s="90"/>
      <c r="J28" s="104"/>
      <c r="K28" s="90" t="n">
        <f aca="false">-8+8</f>
        <v>0</v>
      </c>
      <c r="L28" s="90"/>
      <c r="M28" s="90"/>
      <c r="N28" s="90"/>
      <c r="O28" s="116" t="n">
        <f aca="false">SUM(K28:N28)</f>
        <v>0</v>
      </c>
      <c r="P28" s="91"/>
    </row>
    <row r="29" customFormat="false" ht="12.75" hidden="false" customHeight="false" outlineLevel="0" collapsed="false">
      <c r="B29" s="115" t="s">
        <v>47</v>
      </c>
      <c r="C29" s="115" t="s">
        <v>46</v>
      </c>
      <c r="D29" s="90" t="n">
        <v>-0.7</v>
      </c>
      <c r="E29" s="90" t="n">
        <v>-0.7</v>
      </c>
      <c r="F29" s="90" t="n">
        <v>-0.7</v>
      </c>
      <c r="G29" s="90" t="n">
        <v>-0.7</v>
      </c>
      <c r="H29" s="90" t="n">
        <v>-0.7</v>
      </c>
      <c r="I29" s="90"/>
      <c r="J29" s="104"/>
      <c r="K29" s="90" t="n">
        <v>-0.7</v>
      </c>
      <c r="L29" s="90"/>
      <c r="M29" s="90"/>
      <c r="N29" s="90"/>
      <c r="O29" s="90" t="n">
        <f aca="false">SUM(K29:N29)</f>
        <v>-0.7</v>
      </c>
      <c r="P29" s="91"/>
    </row>
    <row r="30" customFormat="false" ht="12.75" hidden="false" customHeight="false" outlineLevel="0" collapsed="false">
      <c r="B30" s="115" t="s">
        <v>48</v>
      </c>
      <c r="C30" s="115" t="s">
        <v>46</v>
      </c>
      <c r="D30" s="90" t="n">
        <v>-5.8</v>
      </c>
      <c r="E30" s="90" t="n">
        <v>-5.9</v>
      </c>
      <c r="F30" s="90" t="n">
        <v>-5.9</v>
      </c>
      <c r="G30" s="90" t="n">
        <v>-5.9</v>
      </c>
      <c r="H30" s="90" t="n">
        <v>-5.9</v>
      </c>
      <c r="I30" s="90"/>
      <c r="J30" s="104"/>
      <c r="K30" s="90" t="n">
        <v>-4.8</v>
      </c>
      <c r="L30" s="90"/>
      <c r="M30" s="90"/>
      <c r="N30" s="90"/>
      <c r="O30" s="90" t="n">
        <f aca="false">SUM(K30:N30)</f>
        <v>-4.8</v>
      </c>
      <c r="P30" s="91"/>
    </row>
    <row r="31" customFormat="false" ht="12.75" hidden="false" customHeight="false" outlineLevel="0" collapsed="false">
      <c r="B31" s="115" t="s">
        <v>49</v>
      </c>
      <c r="C31" s="115" t="s">
        <v>46</v>
      </c>
      <c r="D31" s="90" t="n">
        <v>0</v>
      </c>
      <c r="E31" s="90" t="n">
        <v>0</v>
      </c>
      <c r="F31" s="90" t="n">
        <v>-0.1</v>
      </c>
      <c r="G31" s="90" t="n">
        <v>-0.1</v>
      </c>
      <c r="H31" s="90" t="n">
        <v>0</v>
      </c>
      <c r="I31" s="90"/>
      <c r="J31" s="104"/>
      <c r="K31" s="90" t="n">
        <v>0</v>
      </c>
      <c r="L31" s="90"/>
      <c r="M31" s="90"/>
      <c r="N31" s="90"/>
      <c r="O31" s="90" t="n">
        <f aca="false">SUM(K31:N31)</f>
        <v>0</v>
      </c>
      <c r="P31" s="91"/>
    </row>
    <row r="32" customFormat="false" ht="12.75" hidden="false" customHeight="false" outlineLevel="0" collapsed="false">
      <c r="B32" s="115" t="s">
        <v>50</v>
      </c>
      <c r="C32" s="115" t="s">
        <v>46</v>
      </c>
      <c r="D32" s="90" t="n">
        <v>1.7</v>
      </c>
      <c r="E32" s="90" t="n">
        <v>0.7</v>
      </c>
      <c r="F32" s="90" t="n">
        <v>0.7</v>
      </c>
      <c r="G32" s="90" t="n">
        <v>0.7</v>
      </c>
      <c r="H32" s="117" t="n">
        <v>0</v>
      </c>
      <c r="I32" s="90"/>
      <c r="J32" s="104"/>
      <c r="K32" s="90" t="n">
        <v>0</v>
      </c>
      <c r="L32" s="90"/>
      <c r="M32" s="90"/>
      <c r="N32" s="90"/>
      <c r="O32" s="90" t="n">
        <f aca="false">SUM(K32:N32)</f>
        <v>0</v>
      </c>
      <c r="P32" s="91"/>
    </row>
    <row r="33" customFormat="false" ht="12.75" hidden="false" customHeight="false" outlineLevel="0" collapsed="false">
      <c r="B33" s="115" t="s">
        <v>51</v>
      </c>
      <c r="C33" s="115" t="s">
        <v>52</v>
      </c>
      <c r="D33" s="90" t="n">
        <f aca="false">-1.5-0.6-1.5</f>
        <v>-3.6</v>
      </c>
      <c r="E33" s="90" t="n">
        <f aca="false">-1.5-0.2</f>
        <v>-1.7</v>
      </c>
      <c r="F33" s="90" t="n">
        <v>-0.5</v>
      </c>
      <c r="G33" s="90" t="n">
        <v>-0.4</v>
      </c>
      <c r="H33" s="90" t="n">
        <v>-0.6</v>
      </c>
      <c r="I33" s="90"/>
      <c r="J33" s="104"/>
      <c r="K33" s="90" t="n">
        <v>-0.2</v>
      </c>
      <c r="L33" s="90"/>
      <c r="M33" s="90"/>
      <c r="N33" s="90"/>
      <c r="O33" s="90" t="n">
        <f aca="false">SUM(K33:N33)</f>
        <v>-0.2</v>
      </c>
      <c r="P33" s="91"/>
    </row>
    <row r="34" customFormat="false" ht="12.75" hidden="false" customHeight="false" outlineLevel="0" collapsed="false">
      <c r="B34" s="115" t="s">
        <v>53</v>
      </c>
      <c r="C34" s="115" t="s">
        <v>52</v>
      </c>
      <c r="D34" s="90" t="n">
        <f aca="false">-10.2</f>
        <v>-10.2</v>
      </c>
      <c r="E34" s="90" t="n">
        <f aca="false">-14.3</f>
        <v>-14.3</v>
      </c>
      <c r="F34" s="90" t="n">
        <v>-14.1</v>
      </c>
      <c r="G34" s="90" t="n">
        <v>-14.1</v>
      </c>
      <c r="H34" s="90" t="n">
        <v>-12.5</v>
      </c>
      <c r="I34" s="90"/>
      <c r="J34" s="104"/>
      <c r="K34" s="90" t="n">
        <v>-13.8</v>
      </c>
      <c r="L34" s="90"/>
      <c r="M34" s="90" t="n">
        <v>2</v>
      </c>
      <c r="N34" s="90"/>
      <c r="O34" s="90" t="n">
        <f aca="false">SUM(K34:N34)</f>
        <v>-11.8</v>
      </c>
      <c r="P34" s="91"/>
    </row>
    <row r="35" customFormat="false" ht="12.75" hidden="false" customHeight="false" outlineLevel="0" collapsed="false">
      <c r="B35" s="115" t="s">
        <v>54</v>
      </c>
      <c r="C35" s="115"/>
      <c r="D35" s="90" t="n">
        <v>0</v>
      </c>
      <c r="E35" s="90" t="n">
        <v>0</v>
      </c>
      <c r="F35" s="90" t="n">
        <v>0</v>
      </c>
      <c r="G35" s="90" t="n">
        <v>0</v>
      </c>
      <c r="H35" s="90" t="n">
        <v>0</v>
      </c>
      <c r="I35" s="90"/>
      <c r="J35" s="104"/>
      <c r="K35" s="90" t="n">
        <v>0</v>
      </c>
      <c r="L35" s="90"/>
      <c r="M35" s="90"/>
      <c r="N35" s="90"/>
      <c r="O35" s="90" t="n">
        <f aca="false">SUM(K35:N35)</f>
        <v>0</v>
      </c>
      <c r="P35" s="91"/>
    </row>
    <row r="36" customFormat="false" ht="12.75" hidden="false" customHeight="false" outlineLevel="0" collapsed="false">
      <c r="B36" s="115" t="s">
        <v>55</v>
      </c>
      <c r="C36" s="115" t="s">
        <v>56</v>
      </c>
      <c r="D36" s="90" t="n">
        <v>0</v>
      </c>
      <c r="E36" s="90" t="n">
        <v>-0.9</v>
      </c>
      <c r="F36" s="90" t="n">
        <v>-0.9</v>
      </c>
      <c r="G36" s="90" t="n">
        <v>-0.9</v>
      </c>
      <c r="H36" s="90" t="n">
        <v>-0.9</v>
      </c>
      <c r="I36" s="90"/>
      <c r="J36" s="104"/>
      <c r="K36" s="90" t="n">
        <v>-1.5</v>
      </c>
      <c r="L36" s="90"/>
      <c r="M36" s="90"/>
      <c r="N36" s="90"/>
      <c r="O36" s="90" t="n">
        <f aca="false">SUM(K36:N36)</f>
        <v>-1.5</v>
      </c>
      <c r="P36" s="91"/>
    </row>
    <row r="37" customFormat="false" ht="12.75" hidden="false" customHeight="false" outlineLevel="0" collapsed="false">
      <c r="B37" s="118" t="s">
        <v>20</v>
      </c>
      <c r="C37" s="115" t="s">
        <v>57</v>
      </c>
      <c r="D37" s="90" t="n">
        <v>-14.2</v>
      </c>
      <c r="E37" s="90" t="n">
        <v>-14.4</v>
      </c>
      <c r="F37" s="90" t="n">
        <v>-14.4</v>
      </c>
      <c r="G37" s="90" t="n">
        <f aca="false">-13.3-0.4</f>
        <v>-13.7</v>
      </c>
      <c r="H37" s="90" t="n">
        <v>-14.4</v>
      </c>
      <c r="I37" s="90"/>
      <c r="J37" s="104"/>
      <c r="K37" s="90" t="n">
        <v>-14.5</v>
      </c>
      <c r="L37" s="90"/>
      <c r="M37" s="90"/>
      <c r="N37" s="90"/>
      <c r="O37" s="90" t="n">
        <f aca="false">SUM(K37:N37)</f>
        <v>-14.5</v>
      </c>
      <c r="P37" s="91"/>
    </row>
    <row r="38" customFormat="false" ht="12.75" hidden="false" customHeight="false" outlineLevel="0" collapsed="false">
      <c r="B38" s="119" t="s">
        <v>58</v>
      </c>
      <c r="C38" s="115" t="s">
        <v>57</v>
      </c>
      <c r="D38" s="90" t="n">
        <v>0</v>
      </c>
      <c r="E38" s="117"/>
      <c r="F38" s="117" t="n">
        <v>-0.1</v>
      </c>
      <c r="G38" s="117" t="n">
        <v>0</v>
      </c>
      <c r="H38" s="117" t="n">
        <v>0</v>
      </c>
      <c r="I38" s="117"/>
      <c r="J38" s="104"/>
      <c r="K38" s="90" t="n">
        <v>0</v>
      </c>
      <c r="L38" s="90"/>
      <c r="M38" s="90" t="n">
        <v>2</v>
      </c>
      <c r="N38" s="90"/>
      <c r="O38" s="90" t="n">
        <f aca="false">SUM(K38:N38)</f>
        <v>2</v>
      </c>
      <c r="P38" s="91"/>
    </row>
    <row r="39" customFormat="false" ht="12.75" hidden="false" customHeight="false" outlineLevel="0" collapsed="false">
      <c r="B39" s="118" t="s">
        <v>59</v>
      </c>
      <c r="C39" s="115" t="s">
        <v>60</v>
      </c>
      <c r="D39" s="90" t="n">
        <v>-0.3</v>
      </c>
      <c r="E39" s="117" t="n">
        <v>-0.3</v>
      </c>
      <c r="F39" s="117" t="n">
        <v>-0.3</v>
      </c>
      <c r="G39" s="117" t="n">
        <v>-0.3</v>
      </c>
      <c r="H39" s="117" t="n">
        <v>-0.3</v>
      </c>
      <c r="I39" s="117"/>
      <c r="J39" s="104"/>
      <c r="K39" s="90" t="n">
        <v>-0.4</v>
      </c>
      <c r="L39" s="90"/>
      <c r="M39" s="90"/>
      <c r="N39" s="90"/>
      <c r="O39" s="90" t="n">
        <f aca="false">SUM(K39:N39)</f>
        <v>-0.4</v>
      </c>
      <c r="P39" s="91"/>
    </row>
    <row r="40" customFormat="false" ht="12.75" hidden="false" customHeight="false" outlineLevel="0" collapsed="false">
      <c r="B40" s="115" t="s">
        <v>61</v>
      </c>
      <c r="C40" s="115" t="s">
        <v>57</v>
      </c>
      <c r="D40" s="95" t="n">
        <v>-1.7</v>
      </c>
      <c r="E40" s="120" t="n">
        <v>-1.7</v>
      </c>
      <c r="F40" s="120" t="n">
        <v>-1.2</v>
      </c>
      <c r="G40" s="120" t="n">
        <v>-1.2</v>
      </c>
      <c r="H40" s="120" t="n">
        <v>-1.7</v>
      </c>
      <c r="I40" s="120"/>
      <c r="J40" s="121"/>
      <c r="K40" s="95" t="n">
        <v>-0.2</v>
      </c>
      <c r="L40" s="95"/>
      <c r="M40" s="95"/>
      <c r="N40" s="95"/>
      <c r="O40" s="95" t="n">
        <f aca="false">SUM(K40:N40)</f>
        <v>-0.2</v>
      </c>
      <c r="P40" s="91"/>
    </row>
    <row r="41" customFormat="false" ht="12.75" hidden="false" customHeight="false" outlineLevel="0" collapsed="false">
      <c r="B41" s="115" t="s">
        <v>22</v>
      </c>
      <c r="C41" s="115"/>
      <c r="D41" s="90" t="n">
        <f aca="false">SUM(D28:D40)</f>
        <v>-34.8</v>
      </c>
      <c r="E41" s="90" t="n">
        <f aca="false">SUM(E28:E40)</f>
        <v>-39.2</v>
      </c>
      <c r="F41" s="90" t="n">
        <f aca="false">SUM(F28:F40)</f>
        <v>-37.5</v>
      </c>
      <c r="G41" s="90" t="n">
        <f aca="false">SUM(G28:G40)</f>
        <v>-36.6</v>
      </c>
      <c r="H41" s="90" t="n">
        <f aca="false">SUM(H28:H40)</f>
        <v>-37</v>
      </c>
      <c r="I41" s="90"/>
      <c r="J41" s="104"/>
      <c r="K41" s="90" t="n">
        <f aca="false">SUM(K28:K40)</f>
        <v>-36.1</v>
      </c>
      <c r="L41" s="90" t="n">
        <f aca="false">SUM(L28:L40)</f>
        <v>0</v>
      </c>
      <c r="M41" s="90" t="n">
        <f aca="false">SUM(M28:M40)</f>
        <v>4</v>
      </c>
      <c r="N41" s="90" t="n">
        <f aca="false">SUM(N28:N40)</f>
        <v>0</v>
      </c>
      <c r="O41" s="90" t="n">
        <f aca="false">SUM(O28:O40)</f>
        <v>-32.1</v>
      </c>
      <c r="P41" s="91"/>
    </row>
    <row r="42" customFormat="false" ht="12.75" hidden="false" customHeight="false" outlineLevel="0" collapsed="false">
      <c r="B42" s="115"/>
      <c r="C42" s="115"/>
      <c r="D42" s="122"/>
      <c r="E42" s="90"/>
      <c r="F42" s="90"/>
      <c r="G42" s="90"/>
      <c r="H42" s="90"/>
      <c r="I42" s="90"/>
      <c r="J42" s="104"/>
      <c r="K42" s="90"/>
      <c r="L42" s="90"/>
      <c r="M42" s="90"/>
      <c r="N42" s="90"/>
      <c r="O42" s="90"/>
      <c r="P42" s="91"/>
    </row>
    <row r="43" customFormat="false" ht="5.25" hidden="false" customHeight="true" outlineLevel="0" collapsed="false">
      <c r="B43" s="123"/>
      <c r="C43" s="123"/>
      <c r="D43" s="124"/>
      <c r="E43" s="110"/>
      <c r="F43" s="110"/>
      <c r="G43" s="110"/>
      <c r="H43" s="110"/>
      <c r="I43" s="110"/>
      <c r="J43" s="109"/>
      <c r="K43" s="110"/>
      <c r="L43" s="110"/>
      <c r="M43" s="110"/>
      <c r="N43" s="110"/>
      <c r="O43" s="110"/>
      <c r="P43" s="91"/>
    </row>
    <row r="44" customFormat="false" ht="12" hidden="false" customHeight="true" outlineLevel="0" collapsed="false">
      <c r="B44" s="115"/>
      <c r="C44" s="115"/>
      <c r="D44" s="122"/>
      <c r="E44" s="90"/>
      <c r="F44" s="90"/>
      <c r="G44" s="90"/>
      <c r="H44" s="90"/>
      <c r="I44" s="90"/>
      <c r="J44" s="104"/>
      <c r="K44" s="90"/>
      <c r="L44" s="90"/>
      <c r="M44" s="90"/>
      <c r="N44" s="90"/>
      <c r="O44" s="90"/>
      <c r="P44" s="91"/>
    </row>
    <row r="45" customFormat="false" ht="12.75" hidden="false" customHeight="false" outlineLevel="0" collapsed="false">
      <c r="B45" s="1" t="s">
        <v>62</v>
      </c>
      <c r="D45" s="117" t="n">
        <f aca="false">42.2-0.1+1.3</f>
        <v>43.4</v>
      </c>
      <c r="E45" s="117" t="n">
        <v>9.9</v>
      </c>
      <c r="F45" s="117" t="n">
        <f aca="false">10.5-7.6+7.6</f>
        <v>10.5</v>
      </c>
      <c r="G45" s="117" t="n">
        <v>2.6</v>
      </c>
      <c r="H45" s="117"/>
      <c r="I45" s="117"/>
      <c r="J45" s="104"/>
      <c r="K45" s="90"/>
      <c r="L45" s="90" t="n">
        <v>7.6</v>
      </c>
      <c r="M45" s="90" t="n">
        <v>5</v>
      </c>
      <c r="N45" s="90" t="n">
        <v>0</v>
      </c>
      <c r="O45" s="90" t="n">
        <f aca="false">SUM(K45:N45)</f>
        <v>12.6</v>
      </c>
      <c r="P45" s="91"/>
    </row>
    <row r="46" customFormat="false" ht="12.75" hidden="false" customHeight="false" outlineLevel="0" collapsed="false">
      <c r="B46" s="1" t="s">
        <v>63</v>
      </c>
      <c r="D46" s="117" t="n">
        <v>0</v>
      </c>
      <c r="E46" s="117" t="n">
        <v>0</v>
      </c>
      <c r="F46" s="117" t="n">
        <v>0.1</v>
      </c>
      <c r="G46" s="117" t="n">
        <v>0.3</v>
      </c>
      <c r="H46" s="117"/>
      <c r="I46" s="117"/>
      <c r="J46" s="104"/>
      <c r="K46" s="90"/>
      <c r="L46" s="90"/>
      <c r="M46" s="90"/>
      <c r="N46" s="90"/>
      <c r="O46" s="90" t="n">
        <f aca="false">SUM(K46:N46)</f>
        <v>0</v>
      </c>
      <c r="P46" s="91"/>
    </row>
    <row r="47" customFormat="false" ht="12.75" hidden="false" customHeight="false" outlineLevel="0" collapsed="false">
      <c r="B47" s="1" t="s">
        <v>64</v>
      </c>
      <c r="D47" s="120" t="n">
        <v>0</v>
      </c>
      <c r="E47" s="120" t="n">
        <v>0</v>
      </c>
      <c r="F47" s="120" t="n">
        <v>0</v>
      </c>
      <c r="G47" s="120"/>
      <c r="H47" s="120"/>
      <c r="I47" s="120"/>
      <c r="J47" s="121"/>
      <c r="K47" s="95"/>
      <c r="L47" s="95"/>
      <c r="M47" s="95"/>
      <c r="N47" s="95" t="n">
        <v>2</v>
      </c>
      <c r="O47" s="95" t="n">
        <f aca="false">SUM(K47:N47)</f>
        <v>2</v>
      </c>
      <c r="P47" s="91"/>
    </row>
    <row r="48" customFormat="false" ht="12.75" hidden="false" customHeight="false" outlineLevel="0" collapsed="false">
      <c r="B48" s="1" t="s">
        <v>65</v>
      </c>
      <c r="D48" s="90" t="n">
        <f aca="false">SUM(D45:D47)</f>
        <v>43.4</v>
      </c>
      <c r="E48" s="90" t="n">
        <f aca="false">SUM(E45:E47)</f>
        <v>9.9</v>
      </c>
      <c r="F48" s="90" t="n">
        <f aca="false">SUM(F45:F47)</f>
        <v>10.6</v>
      </c>
      <c r="G48" s="90" t="n">
        <f aca="false">SUM(G45:G47)</f>
        <v>2.9</v>
      </c>
      <c r="H48" s="90" t="n">
        <f aca="false">SUM(H45:H47)</f>
        <v>0</v>
      </c>
      <c r="I48" s="90"/>
      <c r="J48" s="104"/>
      <c r="K48" s="90" t="n">
        <f aca="false">SUM(K45:K47)</f>
        <v>0</v>
      </c>
      <c r="L48" s="90" t="n">
        <f aca="false">SUM(L45:L47)</f>
        <v>7.6</v>
      </c>
      <c r="M48" s="90" t="n">
        <f aca="false">SUM(M45:M47)</f>
        <v>5</v>
      </c>
      <c r="N48" s="90" t="n">
        <f aca="false">SUM(N45:N47)</f>
        <v>2</v>
      </c>
      <c r="O48" s="90" t="n">
        <f aca="false">SUM(O45:O47)</f>
        <v>14.6</v>
      </c>
      <c r="P48" s="91"/>
    </row>
    <row r="49" customFormat="false" ht="12.75" hidden="false" customHeight="false" outlineLevel="0" collapsed="false">
      <c r="D49" s="125"/>
      <c r="E49" s="125"/>
      <c r="F49" s="125"/>
      <c r="G49" s="125"/>
      <c r="H49" s="125"/>
      <c r="I49" s="125"/>
      <c r="J49" s="104"/>
      <c r="K49" s="97"/>
      <c r="L49" s="97"/>
      <c r="M49" s="97"/>
      <c r="N49" s="97"/>
      <c r="O49" s="111"/>
      <c r="P49" s="91"/>
    </row>
    <row r="50" customFormat="false" ht="12.75" hidden="false" customHeight="false" outlineLevel="0" collapsed="false">
      <c r="J50" s="104"/>
      <c r="K50" s="97"/>
      <c r="L50" s="97"/>
      <c r="M50" s="97"/>
      <c r="N50" s="97"/>
      <c r="O50" s="97"/>
      <c r="P50" s="91"/>
    </row>
    <row r="51" customFormat="false" ht="12.75" hidden="false" customHeight="false" outlineLevel="0" collapsed="false">
      <c r="D51" s="125"/>
      <c r="E51" s="125"/>
      <c r="F51" s="125"/>
      <c r="G51" s="125"/>
      <c r="H51" s="125"/>
      <c r="I51" s="125"/>
      <c r="J51" s="104"/>
      <c r="K51" s="97"/>
      <c r="L51" s="97"/>
      <c r="M51" s="97"/>
      <c r="N51" s="97"/>
      <c r="O51" s="111"/>
      <c r="P51" s="91"/>
    </row>
    <row r="52" customFormat="false" ht="15.75" hidden="false" customHeight="false" outlineLevel="0" collapsed="false">
      <c r="A52" s="1"/>
      <c r="B52" s="60" t="s">
        <v>23</v>
      </c>
      <c r="C52" s="61"/>
      <c r="D52" s="126" t="n">
        <f aca="false">+D24+D41+D48</f>
        <v>451.4</v>
      </c>
      <c r="E52" s="126" t="n">
        <f aca="false">+E24+E41+E48</f>
        <v>404.4</v>
      </c>
      <c r="F52" s="126" t="n">
        <f aca="false">+F24+F41+F48</f>
        <v>412</v>
      </c>
      <c r="G52" s="126" t="n">
        <f aca="false">+G24+G41+G48</f>
        <v>408.1</v>
      </c>
      <c r="H52" s="126" t="n">
        <f aca="false">+H24+H41+H48</f>
        <v>400.4</v>
      </c>
      <c r="I52" s="126"/>
      <c r="J52" s="127"/>
      <c r="K52" s="126" t="n">
        <f aca="false">+K24+K41+K48</f>
        <v>336.1</v>
      </c>
      <c r="L52" s="126" t="n">
        <f aca="false">+L24+L41+L48</f>
        <v>52.3</v>
      </c>
      <c r="M52" s="126" t="n">
        <f aca="false">+M24+M41+M48</f>
        <v>20.8</v>
      </c>
      <c r="N52" s="126" t="n">
        <f aca="false">+N24+N41+N48</f>
        <v>10.8</v>
      </c>
      <c r="O52" s="128" t="n">
        <f aca="false">SUM(K52:N52)</f>
        <v>420</v>
      </c>
      <c r="P52" s="75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D53" s="125"/>
      <c r="E53" s="125"/>
      <c r="F53" s="125"/>
      <c r="G53" s="125"/>
      <c r="H53" s="125"/>
      <c r="I53" s="125"/>
      <c r="J53" s="104"/>
      <c r="K53" s="97"/>
      <c r="L53" s="97"/>
      <c r="M53" s="97"/>
      <c r="N53" s="97"/>
      <c r="O53" s="111"/>
      <c r="P53" s="91"/>
    </row>
    <row r="54" customFormat="false" ht="12.75" hidden="false" customHeight="false" outlineLevel="0" collapsed="false">
      <c r="D54" s="125"/>
      <c r="E54" s="125"/>
      <c r="F54" s="125"/>
      <c r="G54" s="125"/>
      <c r="H54" s="125"/>
      <c r="I54" s="125"/>
      <c r="J54" s="104"/>
      <c r="K54" s="97"/>
      <c r="L54" s="97"/>
      <c r="M54" s="97"/>
      <c r="N54" s="97"/>
      <c r="O54" s="111"/>
      <c r="P54" s="91"/>
    </row>
    <row r="55" customFormat="false" ht="12.75" hidden="false" customHeight="false" outlineLevel="0" collapsed="false">
      <c r="D55" s="125"/>
      <c r="E55" s="125"/>
      <c r="F55" s="125"/>
      <c r="G55" s="125"/>
      <c r="H55" s="125"/>
      <c r="I55" s="125"/>
      <c r="J55" s="104"/>
      <c r="K55" s="97"/>
      <c r="L55" s="97"/>
      <c r="M55" s="97"/>
      <c r="N55" s="97"/>
      <c r="O55" s="97"/>
      <c r="P55" s="91"/>
    </row>
    <row r="56" customFormat="false" ht="12.75" hidden="false" customHeight="false" outlineLevel="0" collapsed="false">
      <c r="D56" s="125"/>
      <c r="E56" s="125"/>
      <c r="F56" s="125"/>
      <c r="G56" s="125"/>
      <c r="H56" s="125"/>
      <c r="I56" s="125"/>
      <c r="J56" s="104"/>
      <c r="K56" s="97"/>
      <c r="L56" s="97"/>
      <c r="M56" s="97"/>
      <c r="N56" s="97"/>
      <c r="O56" s="97"/>
      <c r="P56" s="91"/>
    </row>
    <row r="57" customFormat="false" ht="13.5" hidden="false" customHeight="false" outlineLevel="0" collapsed="false">
      <c r="B57" s="129" t="s">
        <v>66</v>
      </c>
      <c r="D57" s="125"/>
      <c r="E57" s="125"/>
      <c r="F57" s="125"/>
      <c r="G57" s="125"/>
      <c r="H57" s="125"/>
      <c r="I57" s="125"/>
      <c r="J57" s="130"/>
      <c r="K57" s="131"/>
      <c r="L57" s="131"/>
      <c r="M57" s="131"/>
      <c r="N57" s="131"/>
      <c r="O57" s="131"/>
      <c r="P57" s="132"/>
      <c r="Q57" s="68" t="s">
        <v>67</v>
      </c>
    </row>
    <row r="58" customFormat="false" ht="12.75" hidden="false" customHeight="false" outlineLevel="0" collapsed="false">
      <c r="D58" s="125"/>
      <c r="E58" s="125"/>
      <c r="F58" s="125"/>
      <c r="G58" s="125"/>
      <c r="H58" s="125"/>
      <c r="I58" s="125"/>
    </row>
    <row r="59" customFormat="false" ht="12.75" hidden="false" customHeight="false" outlineLevel="0" collapsed="false">
      <c r="A59" s="133" t="str">
        <f aca="true">CELL("filename")</f>
        <v>'file:///mnt/12tb/@roms/datasets/enron/EDRM Enron Email Data Set v2 XML/filtered-attachments/xls/2002_Summary_for_Presentation_Rev.xls'#$IBIT</v>
      </c>
      <c r="D59" s="125"/>
      <c r="E59" s="125"/>
      <c r="F59" s="125"/>
      <c r="G59" s="125"/>
      <c r="H59" s="125"/>
      <c r="I59" s="125"/>
    </row>
    <row r="60" customFormat="false" ht="12.75" hidden="false" customHeight="false" outlineLevel="0" collapsed="false">
      <c r="D60" s="125"/>
      <c r="E60" s="125"/>
      <c r="F60" s="125"/>
      <c r="G60" s="125"/>
      <c r="H60" s="125"/>
      <c r="I60" s="125"/>
    </row>
    <row r="61" customFormat="false" ht="12.75" hidden="false" customHeight="false" outlineLevel="0" collapsed="false">
      <c r="D61" s="125"/>
      <c r="E61" s="125"/>
      <c r="F61" s="125"/>
      <c r="G61" s="125"/>
      <c r="H61" s="125"/>
      <c r="I61" s="125"/>
    </row>
    <row r="62" customFormat="false" ht="12.75" hidden="false" customHeight="false" outlineLevel="0" collapsed="false">
      <c r="D62" s="125"/>
      <c r="E62" s="125"/>
      <c r="F62" s="125"/>
      <c r="G62" s="125"/>
      <c r="H62" s="125"/>
      <c r="I62" s="125"/>
    </row>
    <row r="63" customFormat="false" ht="12.75" hidden="false" customHeight="false" outlineLevel="0" collapsed="false">
      <c r="D63" s="125"/>
      <c r="E63" s="125"/>
      <c r="F63" s="125"/>
      <c r="G63" s="125"/>
      <c r="H63" s="125"/>
      <c r="I63" s="125"/>
    </row>
    <row r="64" customFormat="false" ht="12.75" hidden="false" customHeight="false" outlineLevel="0" collapsed="false">
      <c r="D64" s="125"/>
      <c r="E64" s="125"/>
      <c r="F64" s="125"/>
      <c r="G64" s="125"/>
      <c r="H64" s="125"/>
      <c r="I64" s="125"/>
    </row>
    <row r="65" customFormat="false" ht="12.75" hidden="false" customHeight="false" outlineLevel="0" collapsed="false">
      <c r="D65" s="125"/>
      <c r="E65" s="125"/>
      <c r="F65" s="125"/>
      <c r="G65" s="125"/>
      <c r="H65" s="125"/>
      <c r="I65" s="125"/>
    </row>
    <row r="66" customFormat="false" ht="12.75" hidden="false" customHeight="false" outlineLevel="0" collapsed="false">
      <c r="D66" s="125"/>
      <c r="E66" s="125"/>
      <c r="F66" s="125"/>
      <c r="G66" s="125"/>
      <c r="H66" s="125"/>
      <c r="I66" s="125"/>
    </row>
    <row r="67" customFormat="false" ht="12.75" hidden="false" customHeight="false" outlineLevel="0" collapsed="false">
      <c r="D67" s="125"/>
      <c r="E67" s="125"/>
      <c r="F67" s="125"/>
      <c r="G67" s="125"/>
      <c r="H67" s="125"/>
      <c r="I67" s="125"/>
    </row>
    <row r="68" customFormat="false" ht="12.75" hidden="false" customHeight="false" outlineLevel="0" collapsed="false">
      <c r="D68" s="125"/>
      <c r="E68" s="125"/>
      <c r="F68" s="125"/>
      <c r="G68" s="125"/>
      <c r="H68" s="125"/>
      <c r="I68" s="125"/>
    </row>
    <row r="69" customFormat="false" ht="12.75" hidden="false" customHeight="false" outlineLevel="0" collapsed="false">
      <c r="D69" s="125"/>
      <c r="E69" s="125"/>
      <c r="F69" s="125"/>
      <c r="G69" s="125"/>
      <c r="H69" s="125"/>
      <c r="I69" s="125"/>
    </row>
    <row r="70" customFormat="false" ht="12.75" hidden="false" customHeight="false" outlineLevel="0" collapsed="false">
      <c r="D70" s="125"/>
      <c r="E70" s="125"/>
      <c r="F70" s="125"/>
      <c r="G70" s="125"/>
      <c r="H70" s="125"/>
      <c r="I70" s="125"/>
    </row>
    <row r="71" customFormat="false" ht="12.75" hidden="false" customHeight="false" outlineLevel="0" collapsed="false">
      <c r="D71" s="125"/>
      <c r="E71" s="125"/>
      <c r="F71" s="125"/>
      <c r="G71" s="125"/>
      <c r="H71" s="125"/>
      <c r="I71" s="125"/>
    </row>
    <row r="72" customFormat="false" ht="12.75" hidden="false" customHeight="false" outlineLevel="0" collapsed="false">
      <c r="D72" s="125"/>
      <c r="E72" s="125"/>
      <c r="F72" s="125"/>
      <c r="G72" s="125"/>
      <c r="H72" s="125"/>
      <c r="I72" s="125"/>
    </row>
    <row r="73" customFormat="false" ht="12.75" hidden="false" customHeight="false" outlineLevel="0" collapsed="false">
      <c r="D73" s="125"/>
      <c r="E73" s="125"/>
      <c r="F73" s="125"/>
      <c r="G73" s="125"/>
      <c r="H73" s="125"/>
      <c r="I73" s="125"/>
    </row>
    <row r="74" customFormat="false" ht="12.75" hidden="false" customHeight="false" outlineLevel="0" collapsed="false">
      <c r="D74" s="125"/>
      <c r="E74" s="125"/>
      <c r="F74" s="125"/>
      <c r="G74" s="125"/>
      <c r="H74" s="125"/>
      <c r="I74" s="125"/>
    </row>
    <row r="75" customFormat="false" ht="12.75" hidden="false" customHeight="false" outlineLevel="0" collapsed="false">
      <c r="D75" s="125"/>
      <c r="E75" s="125"/>
      <c r="F75" s="125"/>
      <c r="G75" s="125"/>
      <c r="H75" s="125"/>
      <c r="I75" s="125"/>
    </row>
    <row r="76" customFormat="false" ht="12.75" hidden="false" customHeight="false" outlineLevel="0" collapsed="false">
      <c r="D76" s="125"/>
      <c r="E76" s="125"/>
      <c r="F76" s="125"/>
      <c r="G76" s="125"/>
      <c r="H76" s="125"/>
      <c r="I76" s="125"/>
    </row>
    <row r="77" customFormat="false" ht="12.75" hidden="false" customHeight="false" outlineLevel="0" collapsed="false">
      <c r="D77" s="125"/>
      <c r="E77" s="125"/>
      <c r="F77" s="125"/>
      <c r="G77" s="125"/>
      <c r="H77" s="125"/>
      <c r="I77" s="125"/>
    </row>
    <row r="78" customFormat="false" ht="12.75" hidden="false" customHeight="false" outlineLevel="0" collapsed="false">
      <c r="D78" s="125"/>
      <c r="E78" s="125"/>
      <c r="F78" s="125"/>
      <c r="G78" s="125"/>
      <c r="H78" s="125"/>
      <c r="I78" s="125"/>
    </row>
    <row r="79" customFormat="false" ht="12.75" hidden="false" customHeight="false" outlineLevel="0" collapsed="false">
      <c r="D79" s="125"/>
      <c r="E79" s="125"/>
      <c r="F79" s="125"/>
      <c r="G79" s="125"/>
      <c r="H79" s="125"/>
      <c r="I79" s="125"/>
    </row>
    <row r="80" customFormat="false" ht="12.75" hidden="false" customHeight="false" outlineLevel="0" collapsed="false">
      <c r="D80" s="125"/>
      <c r="E80" s="125"/>
      <c r="F80" s="125"/>
      <c r="G80" s="125"/>
      <c r="H80" s="125"/>
      <c r="I80" s="125"/>
    </row>
    <row r="81" customFormat="false" ht="12.75" hidden="false" customHeight="false" outlineLevel="0" collapsed="false">
      <c r="D81" s="125"/>
      <c r="E81" s="125"/>
      <c r="F81" s="125"/>
      <c r="G81" s="125"/>
      <c r="H81" s="125"/>
      <c r="I81" s="125"/>
    </row>
    <row r="82" customFormat="false" ht="12.75" hidden="false" customHeight="false" outlineLevel="0" collapsed="false">
      <c r="D82" s="125"/>
      <c r="E82" s="125"/>
      <c r="F82" s="125"/>
      <c r="G82" s="125"/>
      <c r="H82" s="125"/>
      <c r="I82" s="125"/>
    </row>
    <row r="83" customFormat="false" ht="12.75" hidden="false" customHeight="false" outlineLevel="0" collapsed="false">
      <c r="D83" s="125"/>
      <c r="E83" s="125"/>
      <c r="F83" s="125"/>
      <c r="G83" s="125"/>
      <c r="H83" s="125"/>
      <c r="I83" s="125"/>
    </row>
    <row r="84" customFormat="false" ht="12.75" hidden="false" customHeight="false" outlineLevel="0" collapsed="false">
      <c r="D84" s="125"/>
      <c r="E84" s="125"/>
      <c r="F84" s="125"/>
      <c r="G84" s="125"/>
      <c r="H84" s="125"/>
      <c r="I84" s="125"/>
    </row>
    <row r="85" customFormat="false" ht="12.75" hidden="false" customHeight="false" outlineLevel="0" collapsed="false">
      <c r="D85" s="125"/>
      <c r="E85" s="125"/>
      <c r="F85" s="125"/>
      <c r="G85" s="125"/>
      <c r="H85" s="125"/>
      <c r="I85" s="125"/>
    </row>
    <row r="86" customFormat="false" ht="12.75" hidden="false" customHeight="false" outlineLevel="0" collapsed="false">
      <c r="D86" s="125"/>
      <c r="E86" s="125"/>
      <c r="F86" s="125"/>
      <c r="G86" s="125"/>
      <c r="H86" s="125"/>
      <c r="I86" s="125"/>
    </row>
    <row r="87" customFormat="false" ht="12.75" hidden="false" customHeight="false" outlineLevel="0" collapsed="false">
      <c r="D87" s="125"/>
      <c r="E87" s="125"/>
      <c r="F87" s="125"/>
      <c r="G87" s="125"/>
      <c r="H87" s="125"/>
      <c r="I87" s="125"/>
    </row>
    <row r="88" customFormat="false" ht="12.75" hidden="false" customHeight="false" outlineLevel="0" collapsed="false">
      <c r="D88" s="125"/>
      <c r="E88" s="125"/>
      <c r="F88" s="125"/>
      <c r="G88" s="125"/>
      <c r="H88" s="125"/>
      <c r="I88" s="125"/>
    </row>
    <row r="89" customFormat="false" ht="12.75" hidden="false" customHeight="false" outlineLevel="0" collapsed="false">
      <c r="D89" s="125"/>
      <c r="E89" s="125"/>
      <c r="F89" s="125"/>
      <c r="G89" s="125"/>
      <c r="H89" s="125"/>
      <c r="I89" s="125"/>
    </row>
    <row r="90" customFormat="false" ht="12.75" hidden="false" customHeight="false" outlineLevel="0" collapsed="false">
      <c r="D90" s="125"/>
      <c r="E90" s="125"/>
      <c r="F90" s="125"/>
      <c r="G90" s="125"/>
      <c r="H90" s="125"/>
      <c r="I90" s="125"/>
    </row>
    <row r="91" customFormat="false" ht="12.75" hidden="false" customHeight="false" outlineLevel="0" collapsed="false">
      <c r="D91" s="125"/>
      <c r="E91" s="125"/>
      <c r="F91" s="125"/>
      <c r="G91" s="125"/>
      <c r="H91" s="125"/>
      <c r="I91" s="125"/>
    </row>
    <row r="92" customFormat="false" ht="12.75" hidden="false" customHeight="false" outlineLevel="0" collapsed="false">
      <c r="D92" s="125"/>
      <c r="E92" s="125"/>
      <c r="F92" s="125"/>
      <c r="G92" s="125"/>
      <c r="H92" s="125"/>
      <c r="I92" s="125"/>
    </row>
    <row r="93" customFormat="false" ht="12.75" hidden="false" customHeight="false" outlineLevel="0" collapsed="false">
      <c r="D93" s="125"/>
      <c r="E93" s="125"/>
      <c r="F93" s="125"/>
      <c r="G93" s="125"/>
      <c r="H93" s="125"/>
      <c r="I93" s="125"/>
    </row>
    <row r="94" customFormat="false" ht="12.75" hidden="false" customHeight="false" outlineLevel="0" collapsed="false">
      <c r="D94" s="125"/>
      <c r="E94" s="125"/>
      <c r="F94" s="125"/>
      <c r="G94" s="125"/>
      <c r="H94" s="125"/>
      <c r="I94" s="125"/>
    </row>
    <row r="95" customFormat="false" ht="12.75" hidden="false" customHeight="false" outlineLevel="0" collapsed="false">
      <c r="D95" s="125"/>
      <c r="E95" s="125"/>
      <c r="F95" s="125"/>
      <c r="G95" s="125"/>
      <c r="H95" s="125"/>
      <c r="I95" s="125"/>
    </row>
    <row r="96" customFormat="false" ht="12.75" hidden="false" customHeight="false" outlineLevel="0" collapsed="false">
      <c r="D96" s="125"/>
      <c r="E96" s="125"/>
      <c r="F96" s="125"/>
      <c r="G96" s="125"/>
      <c r="H96" s="125"/>
      <c r="I96" s="125"/>
    </row>
    <row r="97" customFormat="false" ht="12.75" hidden="false" customHeight="false" outlineLevel="0" collapsed="false">
      <c r="D97" s="125"/>
      <c r="E97" s="125"/>
      <c r="F97" s="125"/>
      <c r="G97" s="125"/>
      <c r="H97" s="125"/>
      <c r="I97" s="125"/>
    </row>
    <row r="98" customFormat="false" ht="12.75" hidden="false" customHeight="false" outlineLevel="0" collapsed="false">
      <c r="D98" s="125"/>
      <c r="E98" s="125"/>
      <c r="F98" s="125"/>
      <c r="G98" s="125"/>
      <c r="H98" s="125"/>
      <c r="I98" s="125"/>
    </row>
    <row r="99" customFormat="false" ht="12.75" hidden="false" customHeight="false" outlineLevel="0" collapsed="false">
      <c r="D99" s="125"/>
      <c r="E99" s="125"/>
      <c r="F99" s="125"/>
      <c r="G99" s="125"/>
      <c r="H99" s="125"/>
      <c r="I99" s="125"/>
    </row>
    <row r="100" customFormat="false" ht="12.75" hidden="false" customHeight="false" outlineLevel="0" collapsed="false">
      <c r="D100" s="125"/>
      <c r="E100" s="125"/>
      <c r="F100" s="125"/>
      <c r="G100" s="125"/>
      <c r="H100" s="125"/>
      <c r="I100" s="125"/>
    </row>
    <row r="101" customFormat="false" ht="12.75" hidden="false" customHeight="false" outlineLevel="0" collapsed="false">
      <c r="D101" s="125"/>
      <c r="E101" s="125"/>
      <c r="F101" s="125"/>
      <c r="G101" s="125"/>
      <c r="H101" s="125"/>
      <c r="I101" s="125"/>
    </row>
    <row r="102" customFormat="false" ht="12.75" hidden="false" customHeight="false" outlineLevel="0" collapsed="false">
      <c r="D102" s="125"/>
      <c r="E102" s="125"/>
      <c r="F102" s="125"/>
      <c r="G102" s="125"/>
      <c r="H102" s="125"/>
      <c r="I102" s="125"/>
    </row>
    <row r="103" customFormat="false" ht="12.75" hidden="false" customHeight="false" outlineLevel="0" collapsed="false">
      <c r="D103" s="125"/>
      <c r="E103" s="125"/>
      <c r="F103" s="125"/>
      <c r="G103" s="125"/>
      <c r="H103" s="125"/>
      <c r="I103" s="125"/>
    </row>
    <row r="104" customFormat="false" ht="12.75" hidden="false" customHeight="false" outlineLevel="0" collapsed="false">
      <c r="D104" s="125"/>
      <c r="E104" s="125"/>
      <c r="F104" s="125"/>
      <c r="G104" s="125"/>
      <c r="H104" s="125"/>
      <c r="I104" s="125"/>
    </row>
    <row r="105" customFormat="false" ht="12.75" hidden="false" customHeight="false" outlineLevel="0" collapsed="false">
      <c r="D105" s="125"/>
      <c r="E105" s="125"/>
      <c r="F105" s="125"/>
      <c r="G105" s="125"/>
      <c r="H105" s="125"/>
      <c r="I105" s="125"/>
    </row>
    <row r="106" customFormat="false" ht="12.75" hidden="false" customHeight="false" outlineLevel="0" collapsed="false">
      <c r="D106" s="125"/>
      <c r="E106" s="125"/>
      <c r="F106" s="125"/>
      <c r="G106" s="125"/>
      <c r="H106" s="125"/>
      <c r="I106" s="125"/>
    </row>
    <row r="107" customFormat="false" ht="12.75" hidden="false" customHeight="false" outlineLevel="0" collapsed="false">
      <c r="D107" s="125"/>
      <c r="E107" s="125"/>
      <c r="F107" s="125"/>
      <c r="G107" s="125"/>
      <c r="H107" s="125"/>
      <c r="I107" s="125"/>
    </row>
    <row r="108" customFormat="false" ht="12.75" hidden="false" customHeight="false" outlineLevel="0" collapsed="false">
      <c r="D108" s="125"/>
      <c r="E108" s="125"/>
      <c r="F108" s="125"/>
      <c r="G108" s="125"/>
      <c r="H108" s="125"/>
      <c r="I108" s="125"/>
    </row>
    <row r="109" customFormat="false" ht="12.75" hidden="false" customHeight="false" outlineLevel="0" collapsed="false">
      <c r="D109" s="125"/>
      <c r="E109" s="125"/>
      <c r="F109" s="125"/>
      <c r="G109" s="125"/>
      <c r="H109" s="125"/>
      <c r="I109" s="125"/>
    </row>
    <row r="110" customFormat="false" ht="12.75" hidden="false" customHeight="false" outlineLevel="0" collapsed="false">
      <c r="D110" s="125"/>
      <c r="E110" s="125"/>
      <c r="F110" s="125"/>
      <c r="G110" s="125"/>
      <c r="H110" s="125"/>
      <c r="I110" s="125"/>
    </row>
    <row r="111" customFormat="false" ht="12.75" hidden="false" customHeight="false" outlineLevel="0" collapsed="false">
      <c r="D111" s="125"/>
      <c r="E111" s="125"/>
      <c r="F111" s="125"/>
      <c r="G111" s="125"/>
      <c r="H111" s="125"/>
      <c r="I111" s="125"/>
    </row>
    <row r="112" customFormat="false" ht="12.75" hidden="false" customHeight="false" outlineLevel="0" collapsed="false">
      <c r="D112" s="125"/>
      <c r="E112" s="125"/>
      <c r="F112" s="125"/>
      <c r="G112" s="125"/>
      <c r="H112" s="125"/>
      <c r="I112" s="125"/>
    </row>
    <row r="113" customFormat="false" ht="12.75" hidden="false" customHeight="false" outlineLevel="0" collapsed="false">
      <c r="D113" s="125"/>
      <c r="E113" s="125"/>
      <c r="F113" s="125"/>
      <c r="G113" s="125"/>
      <c r="H113" s="125"/>
      <c r="I113" s="125"/>
    </row>
    <row r="114" customFormat="false" ht="12.75" hidden="false" customHeight="false" outlineLevel="0" collapsed="false">
      <c r="D114" s="125"/>
      <c r="E114" s="125"/>
      <c r="F114" s="125"/>
      <c r="G114" s="125"/>
      <c r="H114" s="125"/>
      <c r="I114" s="125"/>
    </row>
    <row r="115" customFormat="false" ht="12.75" hidden="false" customHeight="false" outlineLevel="0" collapsed="false">
      <c r="D115" s="125"/>
      <c r="E115" s="125"/>
      <c r="F115" s="125"/>
      <c r="G115" s="125"/>
      <c r="H115" s="125"/>
      <c r="I115" s="125"/>
    </row>
    <row r="116" customFormat="false" ht="12.75" hidden="false" customHeight="false" outlineLevel="0" collapsed="false">
      <c r="D116" s="125"/>
      <c r="E116" s="125"/>
      <c r="F116" s="125"/>
      <c r="G116" s="125"/>
      <c r="H116" s="125"/>
      <c r="I116" s="125"/>
    </row>
    <row r="117" customFormat="false" ht="12.75" hidden="false" customHeight="false" outlineLevel="0" collapsed="false">
      <c r="D117" s="125"/>
      <c r="E117" s="125"/>
      <c r="F117" s="125"/>
      <c r="G117" s="125"/>
      <c r="H117" s="125"/>
      <c r="I117" s="125"/>
    </row>
    <row r="118" customFormat="false" ht="12.75" hidden="false" customHeight="false" outlineLevel="0" collapsed="false">
      <c r="D118" s="125"/>
      <c r="E118" s="125"/>
      <c r="F118" s="125"/>
      <c r="G118" s="125"/>
      <c r="H118" s="125"/>
      <c r="I118" s="125"/>
    </row>
    <row r="119" customFormat="false" ht="12.75" hidden="false" customHeight="false" outlineLevel="0" collapsed="false">
      <c r="D119" s="125"/>
      <c r="E119" s="125"/>
      <c r="F119" s="125"/>
      <c r="G119" s="125"/>
      <c r="H119" s="125"/>
      <c r="I119" s="125"/>
    </row>
    <row r="120" customFormat="false" ht="12.75" hidden="false" customHeight="false" outlineLevel="0" collapsed="false">
      <c r="D120" s="125"/>
      <c r="E120" s="125"/>
      <c r="F120" s="125"/>
      <c r="G120" s="125"/>
      <c r="H120" s="125"/>
      <c r="I120" s="125"/>
    </row>
    <row r="121" customFormat="false" ht="12.75" hidden="false" customHeight="false" outlineLevel="0" collapsed="false">
      <c r="D121" s="125"/>
      <c r="E121" s="125"/>
      <c r="F121" s="125"/>
      <c r="G121" s="125"/>
      <c r="H121" s="125"/>
      <c r="I121" s="125"/>
    </row>
    <row r="122" customFormat="false" ht="12.75" hidden="false" customHeight="false" outlineLevel="0" collapsed="false">
      <c r="D122" s="125"/>
      <c r="E122" s="125"/>
      <c r="F122" s="125"/>
      <c r="G122" s="125"/>
      <c r="H122" s="125"/>
      <c r="I122" s="125"/>
    </row>
    <row r="123" customFormat="false" ht="12.75" hidden="false" customHeight="false" outlineLevel="0" collapsed="false">
      <c r="D123" s="125"/>
      <c r="E123" s="125"/>
      <c r="F123" s="125"/>
      <c r="G123" s="125"/>
      <c r="H123" s="125"/>
      <c r="I123" s="125"/>
    </row>
    <row r="124" customFormat="false" ht="12.75" hidden="false" customHeight="false" outlineLevel="0" collapsed="false">
      <c r="D124" s="125"/>
      <c r="E124" s="125"/>
      <c r="F124" s="125"/>
      <c r="G124" s="125"/>
      <c r="H124" s="125"/>
      <c r="I124" s="125"/>
    </row>
    <row r="125" customFormat="false" ht="12.75" hidden="false" customHeight="false" outlineLevel="0" collapsed="false">
      <c r="D125" s="125"/>
      <c r="E125" s="125"/>
      <c r="F125" s="125"/>
      <c r="G125" s="125"/>
      <c r="H125" s="125"/>
      <c r="I125" s="125"/>
    </row>
    <row r="126" customFormat="false" ht="12.75" hidden="false" customHeight="false" outlineLevel="0" collapsed="false">
      <c r="D126" s="125"/>
      <c r="E126" s="125"/>
      <c r="F126" s="125"/>
      <c r="G126" s="125"/>
      <c r="H126" s="125"/>
      <c r="I126" s="125"/>
    </row>
    <row r="127" customFormat="false" ht="12.75" hidden="false" customHeight="false" outlineLevel="0" collapsed="false">
      <c r="D127" s="125"/>
      <c r="E127" s="125"/>
      <c r="F127" s="125"/>
      <c r="G127" s="125"/>
      <c r="H127" s="125"/>
      <c r="I127" s="125"/>
    </row>
    <row r="128" customFormat="false" ht="12.75" hidden="false" customHeight="false" outlineLevel="0" collapsed="false">
      <c r="D128" s="125"/>
      <c r="E128" s="125"/>
      <c r="F128" s="125"/>
      <c r="G128" s="125"/>
      <c r="H128" s="125"/>
      <c r="I128" s="125"/>
    </row>
    <row r="129" customFormat="false" ht="12.75" hidden="false" customHeight="false" outlineLevel="0" collapsed="false">
      <c r="D129" s="125"/>
      <c r="E129" s="125"/>
      <c r="F129" s="125"/>
      <c r="G129" s="125"/>
      <c r="H129" s="125"/>
      <c r="I129" s="125"/>
    </row>
    <row r="130" customFormat="false" ht="12.75" hidden="false" customHeight="false" outlineLevel="0" collapsed="false">
      <c r="D130" s="125"/>
      <c r="E130" s="125"/>
      <c r="F130" s="125"/>
      <c r="G130" s="125"/>
      <c r="H130" s="125"/>
      <c r="I130" s="125"/>
    </row>
    <row r="131" customFormat="false" ht="12.75" hidden="false" customHeight="false" outlineLevel="0" collapsed="false">
      <c r="D131" s="125"/>
      <c r="E131" s="125"/>
      <c r="F131" s="125"/>
      <c r="G131" s="125"/>
      <c r="H131" s="125"/>
      <c r="I131" s="125"/>
    </row>
    <row r="132" customFormat="false" ht="12.75" hidden="false" customHeight="false" outlineLevel="0" collapsed="false">
      <c r="D132" s="125"/>
      <c r="E132" s="125"/>
      <c r="F132" s="125"/>
      <c r="G132" s="125"/>
      <c r="H132" s="125"/>
      <c r="I132" s="125"/>
    </row>
    <row r="133" customFormat="false" ht="12.75" hidden="false" customHeight="false" outlineLevel="0" collapsed="false">
      <c r="D133" s="125"/>
      <c r="E133" s="125"/>
      <c r="F133" s="125"/>
      <c r="G133" s="125"/>
      <c r="H133" s="125"/>
      <c r="I133" s="125"/>
    </row>
    <row r="134" customFormat="false" ht="12.75" hidden="false" customHeight="false" outlineLevel="0" collapsed="false">
      <c r="D134" s="125"/>
      <c r="E134" s="125"/>
      <c r="F134" s="125"/>
      <c r="G134" s="125"/>
      <c r="H134" s="125"/>
      <c r="I134" s="125"/>
    </row>
    <row r="135" customFormat="false" ht="12.75" hidden="false" customHeight="false" outlineLevel="0" collapsed="false">
      <c r="D135" s="125"/>
      <c r="E135" s="125"/>
      <c r="F135" s="125"/>
      <c r="G135" s="125"/>
      <c r="H135" s="125"/>
      <c r="I135" s="125"/>
    </row>
    <row r="136" customFormat="false" ht="12.75" hidden="false" customHeight="false" outlineLevel="0" collapsed="false">
      <c r="D136" s="125"/>
      <c r="E136" s="125"/>
      <c r="F136" s="125"/>
      <c r="G136" s="125"/>
      <c r="H136" s="125"/>
      <c r="I136" s="125"/>
    </row>
    <row r="137" customFormat="false" ht="12.75" hidden="false" customHeight="false" outlineLevel="0" collapsed="false">
      <c r="D137" s="125"/>
      <c r="E137" s="125"/>
      <c r="F137" s="125"/>
      <c r="G137" s="125"/>
      <c r="H137" s="125"/>
      <c r="I137" s="125"/>
    </row>
    <row r="138" customFormat="false" ht="12.75" hidden="false" customHeight="false" outlineLevel="0" collapsed="false">
      <c r="D138" s="125"/>
      <c r="E138" s="125"/>
      <c r="F138" s="125"/>
      <c r="G138" s="125"/>
      <c r="H138" s="125"/>
      <c r="I138" s="125"/>
    </row>
    <row r="139" customFormat="false" ht="12.75" hidden="false" customHeight="false" outlineLevel="0" collapsed="false">
      <c r="D139" s="125"/>
      <c r="E139" s="125"/>
      <c r="F139" s="125"/>
      <c r="G139" s="125"/>
      <c r="H139" s="125"/>
      <c r="I139" s="125"/>
    </row>
    <row r="140" customFormat="false" ht="12.75" hidden="false" customHeight="false" outlineLevel="0" collapsed="false">
      <c r="D140" s="125"/>
      <c r="E140" s="125"/>
      <c r="F140" s="125"/>
      <c r="G140" s="125"/>
      <c r="H140" s="125"/>
      <c r="I140" s="125"/>
    </row>
    <row r="141" customFormat="false" ht="12.75" hidden="false" customHeight="false" outlineLevel="0" collapsed="false">
      <c r="D141" s="125"/>
      <c r="E141" s="125"/>
      <c r="F141" s="125"/>
      <c r="G141" s="125"/>
      <c r="H141" s="125"/>
      <c r="I141" s="125"/>
    </row>
    <row r="142" customFormat="false" ht="12.75" hidden="false" customHeight="false" outlineLevel="0" collapsed="false">
      <c r="D142" s="125"/>
      <c r="E142" s="125"/>
      <c r="F142" s="125"/>
      <c r="G142" s="125"/>
      <c r="H142" s="125"/>
      <c r="I142" s="125"/>
    </row>
    <row r="143" customFormat="false" ht="12.75" hidden="false" customHeight="false" outlineLevel="0" collapsed="false">
      <c r="D143" s="125"/>
      <c r="E143" s="125"/>
      <c r="F143" s="125"/>
      <c r="G143" s="125"/>
      <c r="H143" s="125"/>
      <c r="I143" s="125"/>
    </row>
    <row r="144" customFormat="false" ht="12.75" hidden="false" customHeight="false" outlineLevel="0" collapsed="false">
      <c r="D144" s="125"/>
      <c r="E144" s="125"/>
      <c r="F144" s="125"/>
      <c r="G144" s="125"/>
      <c r="H144" s="125"/>
      <c r="I144" s="125"/>
    </row>
    <row r="145" customFormat="false" ht="12.75" hidden="false" customHeight="false" outlineLevel="0" collapsed="false">
      <c r="D145" s="125"/>
      <c r="E145" s="125"/>
      <c r="F145" s="125"/>
      <c r="G145" s="125"/>
      <c r="H145" s="125"/>
      <c r="I145" s="125"/>
    </row>
    <row r="146" customFormat="false" ht="12.75" hidden="false" customHeight="false" outlineLevel="0" collapsed="false">
      <c r="D146" s="125"/>
      <c r="E146" s="125"/>
      <c r="F146" s="125"/>
      <c r="G146" s="125"/>
      <c r="H146" s="125"/>
      <c r="I146" s="125"/>
    </row>
    <row r="147" customFormat="false" ht="12.75" hidden="false" customHeight="false" outlineLevel="0" collapsed="false">
      <c r="D147" s="125"/>
      <c r="E147" s="125"/>
      <c r="F147" s="125"/>
      <c r="G147" s="125"/>
      <c r="H147" s="125"/>
      <c r="I147" s="125"/>
    </row>
    <row r="148" customFormat="false" ht="12.75" hidden="false" customHeight="false" outlineLevel="0" collapsed="false">
      <c r="D148" s="125"/>
      <c r="E148" s="125"/>
      <c r="F148" s="125"/>
      <c r="G148" s="125"/>
      <c r="H148" s="125"/>
      <c r="I148" s="125"/>
    </row>
    <row r="149" customFormat="false" ht="12.75" hidden="false" customHeight="false" outlineLevel="0" collapsed="false">
      <c r="D149" s="125"/>
      <c r="E149" s="125"/>
      <c r="F149" s="125"/>
      <c r="G149" s="125"/>
      <c r="H149" s="125"/>
      <c r="I149" s="125"/>
    </row>
    <row r="150" customFormat="false" ht="12.75" hidden="false" customHeight="false" outlineLevel="0" collapsed="false">
      <c r="D150" s="125"/>
      <c r="E150" s="125"/>
      <c r="F150" s="125"/>
      <c r="G150" s="125"/>
      <c r="H150" s="125"/>
      <c r="I150" s="125"/>
    </row>
    <row r="151" customFormat="false" ht="12.75" hidden="false" customHeight="false" outlineLevel="0" collapsed="false">
      <c r="D151" s="125"/>
      <c r="E151" s="125"/>
      <c r="F151" s="125"/>
      <c r="G151" s="125"/>
      <c r="H151" s="125"/>
      <c r="I151" s="125"/>
    </row>
    <row r="152" customFormat="false" ht="12.75" hidden="false" customHeight="false" outlineLevel="0" collapsed="false">
      <c r="D152" s="125"/>
      <c r="E152" s="125"/>
      <c r="F152" s="125"/>
      <c r="G152" s="125"/>
      <c r="H152" s="125"/>
      <c r="I152" s="125"/>
    </row>
    <row r="153" customFormat="false" ht="12.75" hidden="false" customHeight="false" outlineLevel="0" collapsed="false">
      <c r="D153" s="125"/>
      <c r="E153" s="125"/>
      <c r="F153" s="125"/>
      <c r="G153" s="125"/>
      <c r="H153" s="125"/>
      <c r="I153" s="125"/>
    </row>
    <row r="154" customFormat="false" ht="12.75" hidden="false" customHeight="false" outlineLevel="0" collapsed="false">
      <c r="D154" s="125"/>
      <c r="E154" s="125"/>
      <c r="F154" s="125"/>
      <c r="G154" s="125"/>
      <c r="H154" s="125"/>
      <c r="I154" s="125"/>
    </row>
    <row r="155" customFormat="false" ht="12.75" hidden="false" customHeight="false" outlineLevel="0" collapsed="false">
      <c r="D155" s="125"/>
      <c r="E155" s="125"/>
      <c r="F155" s="125"/>
      <c r="G155" s="125"/>
      <c r="H155" s="125"/>
      <c r="I155" s="125"/>
    </row>
    <row r="156" customFormat="false" ht="12.75" hidden="false" customHeight="false" outlineLevel="0" collapsed="false">
      <c r="D156" s="125"/>
      <c r="E156" s="125"/>
      <c r="F156" s="125"/>
      <c r="G156" s="125"/>
      <c r="H156" s="125"/>
      <c r="I156" s="125"/>
    </row>
    <row r="157" customFormat="false" ht="12.75" hidden="false" customHeight="false" outlineLevel="0" collapsed="false">
      <c r="D157" s="125"/>
      <c r="E157" s="125"/>
      <c r="F157" s="125"/>
      <c r="G157" s="125"/>
      <c r="H157" s="125"/>
      <c r="I157" s="125"/>
    </row>
    <row r="158" customFormat="false" ht="12.75" hidden="false" customHeight="false" outlineLevel="0" collapsed="false">
      <c r="D158" s="125"/>
      <c r="E158" s="125"/>
      <c r="F158" s="125"/>
      <c r="G158" s="125"/>
      <c r="H158" s="125"/>
      <c r="I158" s="125"/>
    </row>
    <row r="159" customFormat="false" ht="12.75" hidden="false" customHeight="false" outlineLevel="0" collapsed="false">
      <c r="D159" s="125"/>
      <c r="E159" s="125"/>
      <c r="F159" s="125"/>
      <c r="G159" s="125"/>
      <c r="H159" s="125"/>
      <c r="I159" s="125"/>
    </row>
    <row r="160" customFormat="false" ht="12.75" hidden="false" customHeight="false" outlineLevel="0" collapsed="false">
      <c r="D160" s="125"/>
      <c r="E160" s="125"/>
      <c r="F160" s="125"/>
      <c r="G160" s="125"/>
      <c r="H160" s="125"/>
      <c r="I160" s="125"/>
    </row>
    <row r="161" customFormat="false" ht="12.75" hidden="false" customHeight="false" outlineLevel="0" collapsed="false">
      <c r="D161" s="125"/>
      <c r="E161" s="125"/>
      <c r="F161" s="125"/>
      <c r="G161" s="125"/>
      <c r="H161" s="125"/>
      <c r="I161" s="125"/>
    </row>
    <row r="162" customFormat="false" ht="12.75" hidden="false" customHeight="false" outlineLevel="0" collapsed="false">
      <c r="D162" s="125"/>
      <c r="E162" s="125"/>
      <c r="F162" s="125"/>
      <c r="G162" s="125"/>
      <c r="H162" s="125"/>
      <c r="I162" s="125"/>
    </row>
    <row r="163" customFormat="false" ht="12.75" hidden="false" customHeight="false" outlineLevel="0" collapsed="false">
      <c r="D163" s="125"/>
      <c r="E163" s="125"/>
      <c r="F163" s="125"/>
      <c r="G163" s="125"/>
      <c r="H163" s="125"/>
      <c r="I163" s="125"/>
    </row>
    <row r="164" customFormat="false" ht="12.75" hidden="false" customHeight="false" outlineLevel="0" collapsed="false">
      <c r="D164" s="125"/>
      <c r="E164" s="125"/>
      <c r="F164" s="125"/>
      <c r="G164" s="125"/>
      <c r="H164" s="125"/>
      <c r="I164" s="125"/>
    </row>
    <row r="165" customFormat="false" ht="12.75" hidden="false" customHeight="false" outlineLevel="0" collapsed="false">
      <c r="D165" s="125"/>
      <c r="E165" s="125"/>
      <c r="F165" s="125"/>
      <c r="G165" s="125"/>
      <c r="H165" s="125"/>
      <c r="I165" s="125"/>
    </row>
    <row r="166" customFormat="false" ht="12.75" hidden="false" customHeight="false" outlineLevel="0" collapsed="false">
      <c r="D166" s="125"/>
      <c r="E166" s="125"/>
      <c r="F166" s="125"/>
      <c r="G166" s="125"/>
      <c r="H166" s="125"/>
      <c r="I166" s="125"/>
    </row>
    <row r="167" customFormat="false" ht="12.75" hidden="false" customHeight="false" outlineLevel="0" collapsed="false">
      <c r="D167" s="125"/>
      <c r="E167" s="125"/>
      <c r="F167" s="125"/>
      <c r="G167" s="125"/>
      <c r="H167" s="125"/>
      <c r="I167" s="125"/>
    </row>
    <row r="168" customFormat="false" ht="12.75" hidden="false" customHeight="false" outlineLevel="0" collapsed="false">
      <c r="D168" s="125"/>
      <c r="E168" s="125"/>
      <c r="F168" s="125"/>
      <c r="G168" s="125"/>
      <c r="H168" s="125"/>
      <c r="I168" s="125"/>
    </row>
    <row r="169" customFormat="false" ht="12.75" hidden="false" customHeight="false" outlineLevel="0" collapsed="false">
      <c r="D169" s="125"/>
      <c r="E169" s="125"/>
      <c r="F169" s="125"/>
      <c r="G169" s="125"/>
      <c r="H169" s="125"/>
      <c r="I169" s="125"/>
    </row>
    <row r="170" customFormat="false" ht="12.75" hidden="false" customHeight="false" outlineLevel="0" collapsed="false">
      <c r="D170" s="125"/>
      <c r="E170" s="125"/>
      <c r="F170" s="125"/>
      <c r="G170" s="125"/>
      <c r="H170" s="125"/>
      <c r="I170" s="125"/>
    </row>
    <row r="171" customFormat="false" ht="12.75" hidden="false" customHeight="false" outlineLevel="0" collapsed="false">
      <c r="D171" s="125"/>
      <c r="E171" s="125"/>
      <c r="F171" s="125"/>
      <c r="G171" s="125"/>
      <c r="H171" s="125"/>
      <c r="I171" s="125"/>
    </row>
    <row r="172" customFormat="false" ht="12.75" hidden="false" customHeight="false" outlineLevel="0" collapsed="false">
      <c r="D172" s="125"/>
      <c r="E172" s="125"/>
      <c r="F172" s="125"/>
      <c r="G172" s="125"/>
      <c r="H172" s="125"/>
      <c r="I172" s="125"/>
    </row>
    <row r="173" customFormat="false" ht="12.75" hidden="false" customHeight="false" outlineLevel="0" collapsed="false">
      <c r="D173" s="125"/>
      <c r="E173" s="125"/>
      <c r="F173" s="125"/>
      <c r="G173" s="125"/>
      <c r="H173" s="125"/>
      <c r="I173" s="125"/>
    </row>
    <row r="174" customFormat="false" ht="12.75" hidden="false" customHeight="false" outlineLevel="0" collapsed="false">
      <c r="D174" s="125"/>
      <c r="E174" s="125"/>
      <c r="F174" s="125"/>
      <c r="G174" s="125"/>
      <c r="H174" s="125"/>
      <c r="I174" s="125"/>
    </row>
    <row r="175" customFormat="false" ht="12.75" hidden="false" customHeight="false" outlineLevel="0" collapsed="false">
      <c r="D175" s="125"/>
      <c r="E175" s="125"/>
      <c r="F175" s="125"/>
      <c r="G175" s="125"/>
      <c r="H175" s="125"/>
      <c r="I175" s="125"/>
    </row>
    <row r="176" customFormat="false" ht="12.75" hidden="false" customHeight="false" outlineLevel="0" collapsed="false">
      <c r="D176" s="125"/>
      <c r="E176" s="125"/>
      <c r="F176" s="125"/>
      <c r="G176" s="125"/>
      <c r="H176" s="125"/>
      <c r="I176" s="125"/>
    </row>
    <row r="177" customFormat="false" ht="12.75" hidden="false" customHeight="false" outlineLevel="0" collapsed="false">
      <c r="D177" s="125"/>
      <c r="E177" s="125"/>
      <c r="F177" s="125"/>
      <c r="G177" s="125"/>
      <c r="H177" s="125"/>
      <c r="I177" s="125"/>
    </row>
    <row r="178" customFormat="false" ht="12.75" hidden="false" customHeight="false" outlineLevel="0" collapsed="false">
      <c r="D178" s="125"/>
      <c r="E178" s="125"/>
      <c r="F178" s="125"/>
      <c r="G178" s="125"/>
      <c r="H178" s="125"/>
      <c r="I178" s="125"/>
    </row>
    <row r="179" customFormat="false" ht="12.75" hidden="false" customHeight="false" outlineLevel="0" collapsed="false">
      <c r="D179" s="125"/>
      <c r="E179" s="125"/>
      <c r="F179" s="125"/>
      <c r="G179" s="125"/>
      <c r="H179" s="125"/>
      <c r="I179" s="125"/>
    </row>
    <row r="180" customFormat="false" ht="12.75" hidden="false" customHeight="false" outlineLevel="0" collapsed="false">
      <c r="D180" s="125"/>
      <c r="E180" s="125"/>
      <c r="F180" s="125"/>
      <c r="G180" s="125"/>
      <c r="H180" s="125"/>
      <c r="I180" s="125"/>
    </row>
    <row r="181" customFormat="false" ht="12.75" hidden="false" customHeight="false" outlineLevel="0" collapsed="false">
      <c r="D181" s="125"/>
      <c r="E181" s="125"/>
      <c r="F181" s="125"/>
      <c r="G181" s="125"/>
      <c r="H181" s="125"/>
      <c r="I181" s="125"/>
    </row>
    <row r="182" customFormat="false" ht="12.75" hidden="false" customHeight="false" outlineLevel="0" collapsed="false">
      <c r="D182" s="125"/>
      <c r="E182" s="125"/>
      <c r="F182" s="125"/>
      <c r="G182" s="125"/>
      <c r="H182" s="125"/>
      <c r="I182" s="125"/>
    </row>
    <row r="183" customFormat="false" ht="12.75" hidden="false" customHeight="false" outlineLevel="0" collapsed="false">
      <c r="D183" s="125"/>
      <c r="E183" s="125"/>
      <c r="F183" s="125"/>
      <c r="G183" s="125"/>
      <c r="H183" s="125"/>
      <c r="I183" s="125"/>
    </row>
    <row r="184" customFormat="false" ht="12.75" hidden="false" customHeight="false" outlineLevel="0" collapsed="false">
      <c r="D184" s="125"/>
      <c r="E184" s="125"/>
      <c r="F184" s="125"/>
      <c r="G184" s="125"/>
      <c r="H184" s="125"/>
      <c r="I184" s="125"/>
    </row>
    <row r="185" customFormat="false" ht="12.75" hidden="false" customHeight="false" outlineLevel="0" collapsed="false">
      <c r="D185" s="125"/>
      <c r="E185" s="125"/>
      <c r="F185" s="125"/>
      <c r="G185" s="125"/>
      <c r="H185" s="125"/>
      <c r="I185" s="125"/>
    </row>
    <row r="186" customFormat="false" ht="12.75" hidden="false" customHeight="false" outlineLevel="0" collapsed="false">
      <c r="D186" s="125"/>
      <c r="E186" s="125"/>
      <c r="F186" s="125"/>
      <c r="G186" s="125"/>
      <c r="H186" s="125"/>
      <c r="I186" s="125"/>
    </row>
    <row r="187" customFormat="false" ht="12.75" hidden="false" customHeight="false" outlineLevel="0" collapsed="false">
      <c r="D187" s="125"/>
      <c r="E187" s="125"/>
      <c r="F187" s="125"/>
      <c r="G187" s="125"/>
      <c r="H187" s="125"/>
      <c r="I187" s="125"/>
    </row>
    <row r="188" customFormat="false" ht="12.75" hidden="false" customHeight="false" outlineLevel="0" collapsed="false">
      <c r="D188" s="125"/>
      <c r="E188" s="125"/>
      <c r="F188" s="125"/>
      <c r="G188" s="125"/>
      <c r="H188" s="125"/>
      <c r="I188" s="125"/>
    </row>
    <row r="189" customFormat="false" ht="12.75" hidden="false" customHeight="false" outlineLevel="0" collapsed="false">
      <c r="D189" s="125"/>
      <c r="E189" s="125"/>
      <c r="F189" s="125"/>
      <c r="G189" s="125"/>
      <c r="H189" s="125"/>
      <c r="I189" s="125"/>
    </row>
    <row r="190" customFormat="false" ht="12.75" hidden="false" customHeight="false" outlineLevel="0" collapsed="false">
      <c r="D190" s="125"/>
      <c r="E190" s="125"/>
      <c r="F190" s="125"/>
      <c r="G190" s="125"/>
      <c r="H190" s="125"/>
      <c r="I190" s="125"/>
    </row>
    <row r="191" customFormat="false" ht="12.75" hidden="false" customHeight="false" outlineLevel="0" collapsed="false">
      <c r="D191" s="125"/>
      <c r="E191" s="125"/>
      <c r="F191" s="125"/>
      <c r="G191" s="125"/>
      <c r="H191" s="125"/>
      <c r="I191" s="125"/>
    </row>
    <row r="192" customFormat="false" ht="12.75" hidden="false" customHeight="false" outlineLevel="0" collapsed="false">
      <c r="D192" s="125"/>
      <c r="E192" s="125"/>
      <c r="F192" s="125"/>
      <c r="G192" s="125"/>
      <c r="H192" s="125"/>
      <c r="I192" s="125"/>
    </row>
    <row r="193" customFormat="false" ht="12.75" hidden="false" customHeight="false" outlineLevel="0" collapsed="false">
      <c r="D193" s="125"/>
      <c r="E193" s="125"/>
      <c r="F193" s="125"/>
      <c r="G193" s="125"/>
      <c r="H193" s="125"/>
      <c r="I193" s="125"/>
    </row>
    <row r="194" customFormat="false" ht="12.75" hidden="false" customHeight="false" outlineLevel="0" collapsed="false">
      <c r="D194" s="125"/>
      <c r="E194" s="125"/>
      <c r="F194" s="125"/>
      <c r="G194" s="125"/>
      <c r="H194" s="125"/>
      <c r="I194" s="125"/>
    </row>
    <row r="195" customFormat="false" ht="12.75" hidden="false" customHeight="false" outlineLevel="0" collapsed="false">
      <c r="D195" s="125"/>
      <c r="E195" s="125"/>
      <c r="F195" s="125"/>
      <c r="G195" s="125"/>
      <c r="H195" s="125"/>
      <c r="I195" s="125"/>
    </row>
    <row r="196" customFormat="false" ht="12.75" hidden="false" customHeight="false" outlineLevel="0" collapsed="false">
      <c r="D196" s="125"/>
      <c r="E196" s="125"/>
      <c r="F196" s="125"/>
      <c r="G196" s="125"/>
      <c r="H196" s="125"/>
      <c r="I196" s="125"/>
    </row>
    <row r="197" customFormat="false" ht="12.75" hidden="false" customHeight="false" outlineLevel="0" collapsed="false">
      <c r="D197" s="125"/>
      <c r="E197" s="125"/>
      <c r="F197" s="125"/>
      <c r="G197" s="125"/>
      <c r="H197" s="125"/>
      <c r="I197" s="125"/>
    </row>
    <row r="198" customFormat="false" ht="12.75" hidden="false" customHeight="false" outlineLevel="0" collapsed="false">
      <c r="D198" s="125"/>
      <c r="E198" s="125"/>
      <c r="F198" s="125"/>
      <c r="G198" s="125"/>
      <c r="H198" s="125"/>
      <c r="I198" s="125"/>
    </row>
    <row r="199" customFormat="false" ht="12.75" hidden="false" customHeight="false" outlineLevel="0" collapsed="false">
      <c r="D199" s="125"/>
      <c r="E199" s="125"/>
      <c r="F199" s="125"/>
      <c r="G199" s="125"/>
      <c r="H199" s="125"/>
      <c r="I199" s="125"/>
    </row>
    <row r="200" customFormat="false" ht="12.75" hidden="false" customHeight="false" outlineLevel="0" collapsed="false">
      <c r="D200" s="125"/>
      <c r="E200" s="125"/>
      <c r="F200" s="125"/>
      <c r="G200" s="125"/>
      <c r="H200" s="125"/>
      <c r="I200" s="125"/>
    </row>
    <row r="201" customFormat="false" ht="12.75" hidden="false" customHeight="false" outlineLevel="0" collapsed="false">
      <c r="D201" s="125"/>
      <c r="E201" s="125"/>
      <c r="F201" s="125"/>
      <c r="G201" s="125"/>
      <c r="H201" s="125"/>
      <c r="I201" s="125"/>
    </row>
    <row r="202" customFormat="false" ht="12.75" hidden="false" customHeight="false" outlineLevel="0" collapsed="false">
      <c r="D202" s="125"/>
      <c r="E202" s="125"/>
      <c r="F202" s="125"/>
      <c r="G202" s="125"/>
      <c r="H202" s="125"/>
      <c r="I202" s="125"/>
    </row>
    <row r="203" customFormat="false" ht="12.75" hidden="false" customHeight="false" outlineLevel="0" collapsed="false">
      <c r="D203" s="125"/>
      <c r="E203" s="125"/>
      <c r="F203" s="125"/>
      <c r="G203" s="125"/>
      <c r="H203" s="125"/>
      <c r="I203" s="125"/>
    </row>
    <row r="204" customFormat="false" ht="12.75" hidden="false" customHeight="false" outlineLevel="0" collapsed="false">
      <c r="D204" s="125"/>
      <c r="E204" s="125"/>
      <c r="F204" s="125"/>
      <c r="G204" s="125"/>
      <c r="H204" s="125"/>
      <c r="I204" s="125"/>
    </row>
    <row r="205" customFormat="false" ht="12.75" hidden="false" customHeight="false" outlineLevel="0" collapsed="false">
      <c r="D205" s="125"/>
      <c r="E205" s="125"/>
      <c r="F205" s="125"/>
      <c r="G205" s="125"/>
      <c r="H205" s="125"/>
      <c r="I205" s="125"/>
    </row>
    <row r="206" customFormat="false" ht="12.75" hidden="false" customHeight="false" outlineLevel="0" collapsed="false">
      <c r="D206" s="125"/>
      <c r="E206" s="125"/>
      <c r="F206" s="125"/>
      <c r="G206" s="125"/>
      <c r="H206" s="125"/>
      <c r="I206" s="125"/>
    </row>
    <row r="207" customFormat="false" ht="12.75" hidden="false" customHeight="false" outlineLevel="0" collapsed="false">
      <c r="D207" s="125"/>
      <c r="E207" s="125"/>
      <c r="F207" s="125"/>
      <c r="G207" s="125"/>
      <c r="H207" s="125"/>
      <c r="I207" s="125"/>
    </row>
    <row r="208" customFormat="false" ht="12.75" hidden="false" customHeight="false" outlineLevel="0" collapsed="false">
      <c r="D208" s="125"/>
      <c r="E208" s="125"/>
      <c r="F208" s="125"/>
      <c r="G208" s="125"/>
      <c r="H208" s="125"/>
      <c r="I208" s="125"/>
    </row>
    <row r="209" customFormat="false" ht="12.75" hidden="false" customHeight="false" outlineLevel="0" collapsed="false">
      <c r="D209" s="125"/>
      <c r="E209" s="125"/>
      <c r="F209" s="125"/>
      <c r="G209" s="125"/>
      <c r="H209" s="125"/>
      <c r="I209" s="125"/>
    </row>
    <row r="210" customFormat="false" ht="12.75" hidden="false" customHeight="false" outlineLevel="0" collapsed="false">
      <c r="D210" s="125"/>
      <c r="E210" s="125"/>
      <c r="F210" s="125"/>
      <c r="G210" s="125"/>
      <c r="H210" s="125"/>
      <c r="I210" s="125"/>
    </row>
    <row r="211" customFormat="false" ht="12.75" hidden="false" customHeight="false" outlineLevel="0" collapsed="false">
      <c r="D211" s="125"/>
      <c r="E211" s="125"/>
      <c r="F211" s="125"/>
      <c r="G211" s="125"/>
      <c r="H211" s="125"/>
      <c r="I211" s="125"/>
    </row>
    <row r="212" customFormat="false" ht="12.75" hidden="false" customHeight="false" outlineLevel="0" collapsed="false">
      <c r="D212" s="125"/>
      <c r="E212" s="125"/>
      <c r="F212" s="125"/>
      <c r="G212" s="125"/>
      <c r="H212" s="125"/>
      <c r="I212" s="125"/>
    </row>
    <row r="213" customFormat="false" ht="12.75" hidden="false" customHeight="false" outlineLevel="0" collapsed="false">
      <c r="D213" s="125"/>
      <c r="E213" s="125"/>
      <c r="F213" s="125"/>
      <c r="G213" s="125"/>
      <c r="H213" s="125"/>
      <c r="I213" s="125"/>
    </row>
    <row r="214" customFormat="false" ht="12.75" hidden="false" customHeight="false" outlineLevel="0" collapsed="false">
      <c r="D214" s="125"/>
      <c r="E214" s="125"/>
      <c r="F214" s="125"/>
      <c r="G214" s="125"/>
      <c r="H214" s="125"/>
      <c r="I214" s="125"/>
    </row>
    <row r="215" customFormat="false" ht="12.75" hidden="false" customHeight="false" outlineLevel="0" collapsed="false">
      <c r="D215" s="125"/>
      <c r="E215" s="125"/>
      <c r="F215" s="125"/>
      <c r="G215" s="125"/>
      <c r="H215" s="125"/>
      <c r="I215" s="125"/>
    </row>
    <row r="216" customFormat="false" ht="12.75" hidden="false" customHeight="false" outlineLevel="0" collapsed="false">
      <c r="D216" s="125"/>
      <c r="E216" s="125"/>
      <c r="F216" s="125"/>
      <c r="G216" s="125"/>
      <c r="H216" s="125"/>
      <c r="I216" s="125"/>
    </row>
    <row r="217" customFormat="false" ht="12.75" hidden="false" customHeight="false" outlineLevel="0" collapsed="false">
      <c r="D217" s="125"/>
      <c r="E217" s="125"/>
      <c r="F217" s="125"/>
      <c r="G217" s="125"/>
      <c r="H217" s="125"/>
      <c r="I217" s="125"/>
    </row>
    <row r="218" customFormat="false" ht="12.75" hidden="false" customHeight="false" outlineLevel="0" collapsed="false">
      <c r="D218" s="125"/>
      <c r="E218" s="125"/>
      <c r="F218" s="125"/>
      <c r="G218" s="125"/>
      <c r="H218" s="125"/>
      <c r="I218" s="125"/>
    </row>
    <row r="219" customFormat="false" ht="12.75" hidden="false" customHeight="false" outlineLevel="0" collapsed="false">
      <c r="D219" s="125"/>
      <c r="E219" s="125"/>
      <c r="F219" s="125"/>
      <c r="G219" s="125"/>
      <c r="H219" s="125"/>
      <c r="I219" s="125"/>
    </row>
    <row r="220" customFormat="false" ht="12.75" hidden="false" customHeight="false" outlineLevel="0" collapsed="false">
      <c r="D220" s="125"/>
      <c r="E220" s="125"/>
      <c r="F220" s="125"/>
      <c r="G220" s="125"/>
      <c r="H220" s="125"/>
      <c r="I220" s="125"/>
    </row>
    <row r="221" customFormat="false" ht="12.75" hidden="false" customHeight="false" outlineLevel="0" collapsed="false">
      <c r="D221" s="125"/>
      <c r="E221" s="125"/>
      <c r="F221" s="125"/>
      <c r="G221" s="125"/>
      <c r="H221" s="125"/>
      <c r="I221" s="125"/>
    </row>
    <row r="222" customFormat="false" ht="12.75" hidden="false" customHeight="false" outlineLevel="0" collapsed="false">
      <c r="D222" s="125"/>
      <c r="E222" s="125"/>
      <c r="F222" s="125"/>
      <c r="G222" s="125"/>
      <c r="H222" s="125"/>
      <c r="I222" s="125"/>
    </row>
    <row r="223" customFormat="false" ht="12.75" hidden="false" customHeight="false" outlineLevel="0" collapsed="false">
      <c r="D223" s="125"/>
      <c r="E223" s="125"/>
      <c r="F223" s="125"/>
      <c r="G223" s="125"/>
      <c r="H223" s="125"/>
      <c r="I223" s="125"/>
    </row>
    <row r="224" customFormat="false" ht="12.75" hidden="false" customHeight="false" outlineLevel="0" collapsed="false">
      <c r="D224" s="125"/>
      <c r="E224" s="125"/>
      <c r="F224" s="125"/>
      <c r="G224" s="125"/>
      <c r="H224" s="125"/>
      <c r="I224" s="125"/>
    </row>
    <row r="225" customFormat="false" ht="12.75" hidden="false" customHeight="false" outlineLevel="0" collapsed="false">
      <c r="D225" s="125"/>
      <c r="E225" s="125"/>
      <c r="F225" s="125"/>
      <c r="G225" s="125"/>
      <c r="H225" s="125"/>
      <c r="I225" s="125"/>
    </row>
    <row r="226" customFormat="false" ht="12.75" hidden="false" customHeight="false" outlineLevel="0" collapsed="false">
      <c r="D226" s="125"/>
      <c r="E226" s="125"/>
      <c r="F226" s="125"/>
      <c r="G226" s="125"/>
      <c r="H226" s="125"/>
      <c r="I226" s="125"/>
    </row>
    <row r="227" customFormat="false" ht="12.75" hidden="false" customHeight="false" outlineLevel="0" collapsed="false">
      <c r="D227" s="125"/>
      <c r="E227" s="125"/>
      <c r="F227" s="125"/>
      <c r="G227" s="125"/>
      <c r="H227" s="125"/>
      <c r="I227" s="125"/>
    </row>
    <row r="228" customFormat="false" ht="12.75" hidden="false" customHeight="false" outlineLevel="0" collapsed="false">
      <c r="D228" s="125"/>
      <c r="E228" s="125"/>
      <c r="F228" s="125"/>
      <c r="G228" s="125"/>
      <c r="H228" s="125"/>
      <c r="I228" s="125"/>
    </row>
    <row r="229" customFormat="false" ht="12.75" hidden="false" customHeight="false" outlineLevel="0" collapsed="false">
      <c r="D229" s="125"/>
      <c r="E229" s="125"/>
      <c r="F229" s="125"/>
      <c r="G229" s="125"/>
      <c r="H229" s="125"/>
      <c r="I229" s="125"/>
    </row>
    <row r="230" customFormat="false" ht="12.75" hidden="false" customHeight="false" outlineLevel="0" collapsed="false">
      <c r="D230" s="125"/>
      <c r="E230" s="125"/>
      <c r="F230" s="125"/>
      <c r="G230" s="125"/>
      <c r="H230" s="125"/>
      <c r="I230" s="125"/>
    </row>
    <row r="231" customFormat="false" ht="12.75" hidden="false" customHeight="false" outlineLevel="0" collapsed="false">
      <c r="D231" s="125"/>
      <c r="E231" s="125"/>
      <c r="F231" s="125"/>
      <c r="G231" s="125"/>
      <c r="H231" s="125"/>
      <c r="I231" s="125"/>
    </row>
    <row r="232" customFormat="false" ht="12.75" hidden="false" customHeight="false" outlineLevel="0" collapsed="false">
      <c r="D232" s="125"/>
      <c r="E232" s="125"/>
      <c r="F232" s="125"/>
      <c r="G232" s="125"/>
      <c r="H232" s="125"/>
      <c r="I232" s="125"/>
    </row>
    <row r="233" customFormat="false" ht="12.75" hidden="false" customHeight="false" outlineLevel="0" collapsed="false">
      <c r="D233" s="125"/>
      <c r="E233" s="125"/>
      <c r="F233" s="125"/>
      <c r="G233" s="125"/>
      <c r="H233" s="125"/>
      <c r="I233" s="125"/>
    </row>
    <row r="234" customFormat="false" ht="12.75" hidden="false" customHeight="false" outlineLevel="0" collapsed="false">
      <c r="D234" s="125"/>
      <c r="E234" s="125"/>
      <c r="F234" s="125"/>
      <c r="G234" s="125"/>
      <c r="H234" s="125"/>
      <c r="I234" s="125"/>
    </row>
    <row r="235" customFormat="false" ht="12.75" hidden="false" customHeight="false" outlineLevel="0" collapsed="false">
      <c r="D235" s="125"/>
      <c r="E235" s="125"/>
      <c r="F235" s="125"/>
      <c r="G235" s="125"/>
      <c r="H235" s="125"/>
      <c r="I235" s="125"/>
    </row>
    <row r="236" customFormat="false" ht="12.75" hidden="false" customHeight="false" outlineLevel="0" collapsed="false">
      <c r="D236" s="125"/>
      <c r="E236" s="125"/>
      <c r="F236" s="125"/>
      <c r="G236" s="125"/>
      <c r="H236" s="125"/>
      <c r="I236" s="125"/>
    </row>
    <row r="237" customFormat="false" ht="12.75" hidden="false" customHeight="false" outlineLevel="0" collapsed="false">
      <c r="D237" s="125"/>
      <c r="E237" s="125"/>
      <c r="F237" s="125"/>
      <c r="G237" s="125"/>
      <c r="H237" s="125"/>
      <c r="I237" s="125"/>
    </row>
    <row r="238" customFormat="false" ht="12.75" hidden="false" customHeight="false" outlineLevel="0" collapsed="false">
      <c r="D238" s="125"/>
      <c r="E238" s="125"/>
      <c r="F238" s="125"/>
      <c r="G238" s="125"/>
      <c r="H238" s="125"/>
      <c r="I238" s="125"/>
    </row>
    <row r="239" customFormat="false" ht="12.75" hidden="false" customHeight="false" outlineLevel="0" collapsed="false">
      <c r="D239" s="125"/>
      <c r="E239" s="125"/>
      <c r="F239" s="125"/>
      <c r="G239" s="125"/>
      <c r="H239" s="125"/>
      <c r="I239" s="125"/>
    </row>
    <row r="240" customFormat="false" ht="12.75" hidden="false" customHeight="false" outlineLevel="0" collapsed="false">
      <c r="D240" s="125"/>
      <c r="E240" s="125"/>
      <c r="F240" s="125"/>
      <c r="G240" s="125"/>
      <c r="H240" s="125"/>
      <c r="I240" s="125"/>
    </row>
    <row r="241" customFormat="false" ht="12.75" hidden="false" customHeight="false" outlineLevel="0" collapsed="false">
      <c r="D241" s="125"/>
      <c r="E241" s="125"/>
      <c r="F241" s="125"/>
      <c r="G241" s="125"/>
      <c r="H241" s="125"/>
      <c r="I241" s="125"/>
    </row>
    <row r="242" customFormat="false" ht="12.75" hidden="false" customHeight="false" outlineLevel="0" collapsed="false">
      <c r="D242" s="125"/>
      <c r="E242" s="125"/>
      <c r="F242" s="125"/>
      <c r="G242" s="125"/>
      <c r="H242" s="125"/>
      <c r="I242" s="125"/>
    </row>
    <row r="243" customFormat="false" ht="12.75" hidden="false" customHeight="false" outlineLevel="0" collapsed="false">
      <c r="D243" s="125"/>
      <c r="E243" s="125"/>
      <c r="F243" s="125"/>
      <c r="G243" s="125"/>
      <c r="H243" s="125"/>
      <c r="I243" s="125"/>
    </row>
    <row r="244" customFormat="false" ht="12.75" hidden="false" customHeight="false" outlineLevel="0" collapsed="false">
      <c r="D244" s="125"/>
      <c r="E244" s="125"/>
      <c r="F244" s="125"/>
      <c r="G244" s="125"/>
      <c r="H244" s="125"/>
      <c r="I244" s="125"/>
    </row>
    <row r="245" customFormat="false" ht="12.75" hidden="false" customHeight="false" outlineLevel="0" collapsed="false">
      <c r="D245" s="125"/>
      <c r="E245" s="125"/>
      <c r="F245" s="125"/>
      <c r="G245" s="125"/>
      <c r="H245" s="125"/>
      <c r="I245" s="125"/>
    </row>
    <row r="246" customFormat="false" ht="12.75" hidden="false" customHeight="false" outlineLevel="0" collapsed="false">
      <c r="D246" s="125"/>
      <c r="E246" s="125"/>
      <c r="F246" s="125"/>
      <c r="G246" s="125"/>
      <c r="H246" s="125"/>
      <c r="I246" s="125"/>
    </row>
    <row r="247" customFormat="false" ht="12.75" hidden="false" customHeight="false" outlineLevel="0" collapsed="false">
      <c r="D247" s="125"/>
      <c r="E247" s="125"/>
      <c r="F247" s="125"/>
      <c r="G247" s="125"/>
      <c r="H247" s="125"/>
      <c r="I247" s="125"/>
    </row>
    <row r="248" customFormat="false" ht="12.75" hidden="false" customHeight="false" outlineLevel="0" collapsed="false">
      <c r="D248" s="125"/>
      <c r="E248" s="125"/>
      <c r="F248" s="125"/>
      <c r="G248" s="125"/>
      <c r="H248" s="125"/>
      <c r="I248" s="125"/>
    </row>
    <row r="249" customFormat="false" ht="12.75" hidden="false" customHeight="false" outlineLevel="0" collapsed="false">
      <c r="D249" s="125"/>
      <c r="E249" s="125"/>
      <c r="F249" s="125"/>
      <c r="G249" s="125"/>
      <c r="H249" s="125"/>
      <c r="I249" s="125"/>
    </row>
    <row r="250" customFormat="false" ht="12.75" hidden="false" customHeight="false" outlineLevel="0" collapsed="false">
      <c r="D250" s="125"/>
      <c r="E250" s="125"/>
      <c r="F250" s="125"/>
      <c r="G250" s="125"/>
      <c r="H250" s="125"/>
      <c r="I250" s="125"/>
    </row>
    <row r="251" customFormat="false" ht="12.75" hidden="false" customHeight="false" outlineLevel="0" collapsed="false">
      <c r="D251" s="125"/>
      <c r="E251" s="125"/>
      <c r="F251" s="125"/>
      <c r="G251" s="125"/>
      <c r="H251" s="125"/>
      <c r="I251" s="125"/>
    </row>
    <row r="252" customFormat="false" ht="12.75" hidden="false" customHeight="false" outlineLevel="0" collapsed="false">
      <c r="D252" s="125"/>
      <c r="E252" s="125"/>
      <c r="F252" s="125"/>
      <c r="G252" s="125"/>
      <c r="H252" s="125"/>
      <c r="I252" s="125"/>
    </row>
    <row r="253" customFormat="false" ht="12.75" hidden="false" customHeight="false" outlineLevel="0" collapsed="false">
      <c r="D253" s="125"/>
      <c r="E253" s="125"/>
      <c r="F253" s="125"/>
      <c r="G253" s="125"/>
      <c r="H253" s="125"/>
      <c r="I253" s="125"/>
    </row>
    <row r="254" customFormat="false" ht="12.75" hidden="false" customHeight="false" outlineLevel="0" collapsed="false">
      <c r="D254" s="125"/>
      <c r="E254" s="125"/>
      <c r="F254" s="125"/>
      <c r="G254" s="125"/>
      <c r="H254" s="125"/>
      <c r="I254" s="125"/>
    </row>
    <row r="255" customFormat="false" ht="12.75" hidden="false" customHeight="false" outlineLevel="0" collapsed="false">
      <c r="D255" s="125"/>
      <c r="E255" s="125"/>
      <c r="F255" s="125"/>
      <c r="G255" s="125"/>
      <c r="H255" s="125"/>
      <c r="I255" s="125"/>
    </row>
    <row r="256" customFormat="false" ht="12.75" hidden="false" customHeight="false" outlineLevel="0" collapsed="false">
      <c r="D256" s="125"/>
      <c r="E256" s="125"/>
      <c r="F256" s="125"/>
      <c r="G256" s="125"/>
      <c r="H256" s="125"/>
      <c r="I256" s="125"/>
    </row>
    <row r="257" customFormat="false" ht="12.75" hidden="false" customHeight="false" outlineLevel="0" collapsed="false">
      <c r="D257" s="125"/>
      <c r="E257" s="125"/>
      <c r="F257" s="125"/>
      <c r="G257" s="125"/>
      <c r="H257" s="125"/>
      <c r="I257" s="125"/>
    </row>
    <row r="258" customFormat="false" ht="12.75" hidden="false" customHeight="false" outlineLevel="0" collapsed="false">
      <c r="D258" s="125"/>
      <c r="E258" s="125"/>
      <c r="F258" s="125"/>
      <c r="G258" s="125"/>
      <c r="H258" s="125"/>
      <c r="I258" s="125"/>
    </row>
    <row r="259" customFormat="false" ht="12.75" hidden="false" customHeight="false" outlineLevel="0" collapsed="false">
      <c r="D259" s="125"/>
      <c r="E259" s="125"/>
      <c r="F259" s="125"/>
      <c r="G259" s="125"/>
      <c r="H259" s="125"/>
      <c r="I259" s="125"/>
    </row>
    <row r="260" customFormat="false" ht="12.75" hidden="false" customHeight="false" outlineLevel="0" collapsed="false">
      <c r="D260" s="125"/>
      <c r="E260" s="125"/>
      <c r="F260" s="125"/>
      <c r="G260" s="125"/>
      <c r="H260" s="125"/>
      <c r="I260" s="125"/>
    </row>
    <row r="261" customFormat="false" ht="12.75" hidden="false" customHeight="false" outlineLevel="0" collapsed="false">
      <c r="D261" s="125"/>
      <c r="E261" s="125"/>
      <c r="F261" s="125"/>
      <c r="G261" s="125"/>
      <c r="H261" s="125"/>
      <c r="I261" s="125"/>
    </row>
    <row r="262" customFormat="false" ht="12.75" hidden="false" customHeight="false" outlineLevel="0" collapsed="false">
      <c r="D262" s="125"/>
      <c r="E262" s="125"/>
      <c r="F262" s="125"/>
      <c r="G262" s="125"/>
      <c r="H262" s="125"/>
      <c r="I262" s="125"/>
    </row>
    <row r="263" customFormat="false" ht="12.75" hidden="false" customHeight="false" outlineLevel="0" collapsed="false">
      <c r="D263" s="125"/>
      <c r="E263" s="125"/>
      <c r="F263" s="125"/>
      <c r="G263" s="125"/>
      <c r="H263" s="125"/>
      <c r="I263" s="125"/>
    </row>
    <row r="264" customFormat="false" ht="12.75" hidden="false" customHeight="false" outlineLevel="0" collapsed="false">
      <c r="D264" s="125"/>
      <c r="E264" s="125"/>
      <c r="F264" s="125"/>
      <c r="G264" s="125"/>
      <c r="H264" s="125"/>
      <c r="I264" s="125"/>
    </row>
    <row r="265" customFormat="false" ht="12.75" hidden="false" customHeight="false" outlineLevel="0" collapsed="false">
      <c r="D265" s="125"/>
      <c r="E265" s="125"/>
      <c r="F265" s="125"/>
      <c r="G265" s="125"/>
      <c r="H265" s="125"/>
      <c r="I265" s="125"/>
    </row>
    <row r="266" customFormat="false" ht="12.75" hidden="false" customHeight="false" outlineLevel="0" collapsed="false">
      <c r="D266" s="125"/>
      <c r="E266" s="125"/>
      <c r="F266" s="125"/>
      <c r="G266" s="125"/>
      <c r="H266" s="125"/>
      <c r="I266" s="125"/>
    </row>
    <row r="267" customFormat="false" ht="12.75" hidden="false" customHeight="false" outlineLevel="0" collapsed="false">
      <c r="D267" s="125"/>
      <c r="E267" s="125"/>
      <c r="F267" s="125"/>
      <c r="G267" s="125"/>
      <c r="H267" s="125"/>
      <c r="I267" s="125"/>
    </row>
    <row r="268" customFormat="false" ht="12.75" hidden="false" customHeight="false" outlineLevel="0" collapsed="false">
      <c r="D268" s="125"/>
      <c r="E268" s="125"/>
      <c r="F268" s="125"/>
      <c r="G268" s="125"/>
      <c r="H268" s="125"/>
      <c r="I268" s="125"/>
    </row>
    <row r="269" customFormat="false" ht="12.75" hidden="false" customHeight="false" outlineLevel="0" collapsed="false">
      <c r="D269" s="125"/>
      <c r="E269" s="125"/>
      <c r="F269" s="125"/>
      <c r="G269" s="125"/>
      <c r="H269" s="125"/>
      <c r="I269" s="125"/>
    </row>
    <row r="270" customFormat="false" ht="12.75" hidden="false" customHeight="false" outlineLevel="0" collapsed="false">
      <c r="D270" s="125"/>
      <c r="E270" s="125"/>
      <c r="F270" s="125"/>
      <c r="G270" s="125"/>
      <c r="H270" s="125"/>
      <c r="I270" s="125"/>
    </row>
    <row r="271" customFormat="false" ht="12.75" hidden="false" customHeight="false" outlineLevel="0" collapsed="false">
      <c r="D271" s="125"/>
      <c r="E271" s="125"/>
      <c r="F271" s="125"/>
      <c r="G271" s="125"/>
      <c r="H271" s="125"/>
      <c r="I271" s="125"/>
    </row>
    <row r="272" customFormat="false" ht="12.75" hidden="false" customHeight="false" outlineLevel="0" collapsed="false">
      <c r="D272" s="125"/>
      <c r="E272" s="125"/>
      <c r="F272" s="125"/>
      <c r="G272" s="125"/>
      <c r="H272" s="125"/>
      <c r="I272" s="125"/>
    </row>
    <row r="273" customFormat="false" ht="12.75" hidden="false" customHeight="false" outlineLevel="0" collapsed="false">
      <c r="D273" s="125"/>
      <c r="E273" s="125"/>
      <c r="F273" s="125"/>
      <c r="G273" s="125"/>
      <c r="H273" s="125"/>
      <c r="I273" s="125"/>
    </row>
    <row r="274" customFormat="false" ht="12.75" hidden="false" customHeight="false" outlineLevel="0" collapsed="false">
      <c r="D274" s="125"/>
      <c r="E274" s="125"/>
      <c r="F274" s="125"/>
      <c r="G274" s="125"/>
      <c r="H274" s="125"/>
      <c r="I274" s="125"/>
    </row>
    <row r="275" customFormat="false" ht="12.75" hidden="false" customHeight="false" outlineLevel="0" collapsed="false">
      <c r="D275" s="125"/>
      <c r="E275" s="125"/>
      <c r="F275" s="125"/>
      <c r="G275" s="125"/>
      <c r="H275" s="125"/>
      <c r="I275" s="125"/>
    </row>
    <row r="276" customFormat="false" ht="12.75" hidden="false" customHeight="false" outlineLevel="0" collapsed="false">
      <c r="D276" s="125"/>
      <c r="E276" s="125"/>
      <c r="F276" s="125"/>
      <c r="G276" s="125"/>
      <c r="H276" s="125"/>
      <c r="I276" s="125"/>
    </row>
    <row r="277" customFormat="false" ht="12.75" hidden="false" customHeight="false" outlineLevel="0" collapsed="false">
      <c r="D277" s="125"/>
      <c r="E277" s="125"/>
      <c r="F277" s="125"/>
      <c r="G277" s="125"/>
      <c r="H277" s="125"/>
      <c r="I277" s="125"/>
    </row>
    <row r="278" customFormat="false" ht="12.75" hidden="false" customHeight="false" outlineLevel="0" collapsed="false">
      <c r="D278" s="125"/>
      <c r="E278" s="125"/>
      <c r="F278" s="125"/>
      <c r="G278" s="125"/>
      <c r="H278" s="125"/>
      <c r="I278" s="125"/>
    </row>
    <row r="279" customFormat="false" ht="12.75" hidden="false" customHeight="false" outlineLevel="0" collapsed="false">
      <c r="D279" s="125"/>
      <c r="E279" s="125"/>
      <c r="F279" s="125"/>
      <c r="G279" s="125"/>
      <c r="H279" s="125"/>
      <c r="I279" s="125"/>
    </row>
    <row r="280" customFormat="false" ht="12.75" hidden="false" customHeight="false" outlineLevel="0" collapsed="false">
      <c r="D280" s="125"/>
      <c r="E280" s="125"/>
      <c r="F280" s="125"/>
      <c r="G280" s="125"/>
      <c r="H280" s="125"/>
      <c r="I280" s="125"/>
    </row>
    <row r="281" customFormat="false" ht="12.75" hidden="false" customHeight="false" outlineLevel="0" collapsed="false">
      <c r="D281" s="125"/>
      <c r="E281" s="125"/>
      <c r="F281" s="125"/>
      <c r="G281" s="125"/>
      <c r="H281" s="125"/>
      <c r="I281" s="125"/>
    </row>
    <row r="282" customFormat="false" ht="12.75" hidden="false" customHeight="false" outlineLevel="0" collapsed="false">
      <c r="D282" s="125"/>
      <c r="E282" s="125"/>
      <c r="F282" s="125"/>
      <c r="G282" s="125"/>
      <c r="H282" s="125"/>
      <c r="I282" s="125"/>
    </row>
    <row r="283" customFormat="false" ht="12.75" hidden="false" customHeight="false" outlineLevel="0" collapsed="false">
      <c r="D283" s="125"/>
      <c r="E283" s="125"/>
      <c r="F283" s="125"/>
      <c r="G283" s="125"/>
      <c r="H283" s="125"/>
      <c r="I283" s="125"/>
    </row>
    <row r="284" customFormat="false" ht="12.75" hidden="false" customHeight="false" outlineLevel="0" collapsed="false">
      <c r="D284" s="125"/>
      <c r="E284" s="125"/>
      <c r="F284" s="125"/>
      <c r="G284" s="125"/>
      <c r="H284" s="125"/>
      <c r="I284" s="125"/>
    </row>
    <row r="285" customFormat="false" ht="12.75" hidden="false" customHeight="false" outlineLevel="0" collapsed="false">
      <c r="D285" s="125"/>
      <c r="E285" s="125"/>
      <c r="F285" s="125"/>
      <c r="G285" s="125"/>
      <c r="H285" s="125"/>
      <c r="I285" s="125"/>
    </row>
    <row r="286" customFormat="false" ht="12.75" hidden="false" customHeight="false" outlineLevel="0" collapsed="false">
      <c r="D286" s="125"/>
      <c r="E286" s="125"/>
      <c r="F286" s="125"/>
      <c r="G286" s="125"/>
      <c r="H286" s="125"/>
      <c r="I286" s="125"/>
    </row>
    <row r="287" customFormat="false" ht="12.75" hidden="false" customHeight="false" outlineLevel="0" collapsed="false">
      <c r="D287" s="125"/>
      <c r="E287" s="125"/>
      <c r="F287" s="125"/>
      <c r="G287" s="125"/>
      <c r="H287" s="125"/>
      <c r="I287" s="125"/>
    </row>
    <row r="288" customFormat="false" ht="12.75" hidden="false" customHeight="false" outlineLevel="0" collapsed="false">
      <c r="D288" s="125"/>
      <c r="E288" s="125"/>
      <c r="F288" s="125"/>
      <c r="G288" s="125"/>
      <c r="H288" s="125"/>
      <c r="I288" s="125"/>
    </row>
    <row r="289" customFormat="false" ht="12.75" hidden="false" customHeight="false" outlineLevel="0" collapsed="false">
      <c r="D289" s="125"/>
      <c r="E289" s="125"/>
      <c r="F289" s="125"/>
      <c r="G289" s="125"/>
      <c r="H289" s="125"/>
      <c r="I289" s="125"/>
    </row>
    <row r="290" customFormat="false" ht="12.75" hidden="false" customHeight="false" outlineLevel="0" collapsed="false">
      <c r="D290" s="125"/>
      <c r="E290" s="125"/>
      <c r="F290" s="125"/>
      <c r="G290" s="125"/>
      <c r="H290" s="125"/>
      <c r="I290" s="125"/>
    </row>
    <row r="291" customFormat="false" ht="12.75" hidden="false" customHeight="false" outlineLevel="0" collapsed="false">
      <c r="D291" s="125"/>
      <c r="E291" s="125"/>
      <c r="F291" s="125"/>
      <c r="G291" s="125"/>
      <c r="H291" s="125"/>
      <c r="I291" s="125"/>
    </row>
    <row r="292" customFormat="false" ht="12.75" hidden="false" customHeight="false" outlineLevel="0" collapsed="false">
      <c r="D292" s="125"/>
      <c r="E292" s="125"/>
      <c r="F292" s="125"/>
      <c r="G292" s="125"/>
      <c r="H292" s="125"/>
      <c r="I292" s="125"/>
    </row>
    <row r="293" customFormat="false" ht="12.75" hidden="false" customHeight="false" outlineLevel="0" collapsed="false">
      <c r="D293" s="125"/>
      <c r="E293" s="125"/>
      <c r="F293" s="125"/>
      <c r="G293" s="125"/>
      <c r="H293" s="125"/>
      <c r="I293" s="125"/>
    </row>
    <row r="294" customFormat="false" ht="12.75" hidden="false" customHeight="false" outlineLevel="0" collapsed="false">
      <c r="D294" s="125"/>
      <c r="E294" s="125"/>
      <c r="F294" s="125"/>
      <c r="G294" s="125"/>
      <c r="H294" s="125"/>
      <c r="I294" s="125"/>
    </row>
    <row r="295" customFormat="false" ht="12.75" hidden="false" customHeight="false" outlineLevel="0" collapsed="false">
      <c r="D295" s="125"/>
      <c r="E295" s="125"/>
      <c r="F295" s="125"/>
      <c r="G295" s="125"/>
      <c r="H295" s="125"/>
      <c r="I295" s="125"/>
    </row>
    <row r="296" customFormat="false" ht="12.75" hidden="false" customHeight="false" outlineLevel="0" collapsed="false">
      <c r="D296" s="125"/>
      <c r="E296" s="125"/>
      <c r="F296" s="125"/>
      <c r="G296" s="125"/>
      <c r="H296" s="125"/>
      <c r="I296" s="125"/>
    </row>
    <row r="297" customFormat="false" ht="12.75" hidden="false" customHeight="false" outlineLevel="0" collapsed="false">
      <c r="D297" s="125"/>
      <c r="E297" s="125"/>
      <c r="F297" s="125"/>
      <c r="G297" s="125"/>
      <c r="H297" s="125"/>
      <c r="I297" s="125"/>
    </row>
    <row r="298" customFormat="false" ht="12.75" hidden="false" customHeight="false" outlineLevel="0" collapsed="false">
      <c r="D298" s="125"/>
      <c r="E298" s="125"/>
      <c r="F298" s="125"/>
      <c r="G298" s="125"/>
      <c r="H298" s="125"/>
      <c r="I298" s="125"/>
    </row>
    <row r="299" customFormat="false" ht="12.75" hidden="false" customHeight="false" outlineLevel="0" collapsed="false">
      <c r="D299" s="125"/>
      <c r="E299" s="125"/>
      <c r="F299" s="125"/>
      <c r="G299" s="125"/>
      <c r="H299" s="125"/>
      <c r="I299" s="125"/>
    </row>
    <row r="300" customFormat="false" ht="12.75" hidden="false" customHeight="false" outlineLevel="0" collapsed="false">
      <c r="D300" s="125"/>
      <c r="E300" s="125"/>
      <c r="F300" s="125"/>
      <c r="G300" s="125"/>
      <c r="H300" s="125"/>
      <c r="I300" s="125"/>
    </row>
    <row r="301" customFormat="false" ht="12.75" hidden="false" customHeight="false" outlineLevel="0" collapsed="false">
      <c r="D301" s="125"/>
      <c r="E301" s="125"/>
      <c r="F301" s="125"/>
      <c r="G301" s="125"/>
      <c r="H301" s="125"/>
      <c r="I301" s="125"/>
    </row>
    <row r="302" customFormat="false" ht="12.75" hidden="false" customHeight="false" outlineLevel="0" collapsed="false">
      <c r="D302" s="125"/>
      <c r="E302" s="125"/>
      <c r="F302" s="125"/>
      <c r="G302" s="125"/>
      <c r="H302" s="125"/>
      <c r="I302" s="125"/>
    </row>
    <row r="303" customFormat="false" ht="12.75" hidden="false" customHeight="false" outlineLevel="0" collapsed="false">
      <c r="D303" s="125"/>
      <c r="E303" s="125"/>
      <c r="F303" s="125"/>
      <c r="G303" s="125"/>
      <c r="H303" s="125"/>
      <c r="I303" s="125"/>
    </row>
    <row r="304" customFormat="false" ht="12.75" hidden="false" customHeight="false" outlineLevel="0" collapsed="false">
      <c r="D304" s="125"/>
      <c r="E304" s="125"/>
      <c r="F304" s="125"/>
      <c r="G304" s="125"/>
      <c r="H304" s="125"/>
      <c r="I304" s="125"/>
    </row>
    <row r="305" customFormat="false" ht="12.75" hidden="false" customHeight="false" outlineLevel="0" collapsed="false">
      <c r="D305" s="125"/>
      <c r="E305" s="125"/>
      <c r="F305" s="125"/>
      <c r="G305" s="125"/>
      <c r="H305" s="125"/>
      <c r="I305" s="125"/>
    </row>
    <row r="306" customFormat="false" ht="12.75" hidden="false" customHeight="false" outlineLevel="0" collapsed="false">
      <c r="D306" s="125"/>
      <c r="E306" s="125"/>
      <c r="F306" s="125"/>
      <c r="G306" s="125"/>
      <c r="H306" s="125"/>
      <c r="I306" s="125"/>
    </row>
    <row r="307" customFormat="false" ht="12.75" hidden="false" customHeight="false" outlineLevel="0" collapsed="false">
      <c r="D307" s="125"/>
      <c r="E307" s="125"/>
      <c r="F307" s="125"/>
      <c r="G307" s="125"/>
      <c r="H307" s="125"/>
      <c r="I307" s="125"/>
    </row>
    <row r="308" customFormat="false" ht="12.75" hidden="false" customHeight="false" outlineLevel="0" collapsed="false">
      <c r="D308" s="125"/>
      <c r="E308" s="125"/>
      <c r="F308" s="125"/>
      <c r="G308" s="125"/>
      <c r="H308" s="125"/>
      <c r="I308" s="125"/>
    </row>
    <row r="309" customFormat="false" ht="12.75" hidden="false" customHeight="false" outlineLevel="0" collapsed="false">
      <c r="D309" s="125"/>
      <c r="E309" s="125"/>
      <c r="F309" s="125"/>
      <c r="G309" s="125"/>
      <c r="H309" s="125"/>
      <c r="I309" s="125"/>
    </row>
    <row r="310" customFormat="false" ht="12.75" hidden="false" customHeight="false" outlineLevel="0" collapsed="false">
      <c r="D310" s="125"/>
      <c r="E310" s="125"/>
      <c r="F310" s="125"/>
      <c r="G310" s="125"/>
      <c r="H310" s="125"/>
      <c r="I310" s="125"/>
    </row>
    <row r="311" customFormat="false" ht="12.75" hidden="false" customHeight="false" outlineLevel="0" collapsed="false">
      <c r="D311" s="125"/>
      <c r="E311" s="125"/>
      <c r="F311" s="125"/>
      <c r="G311" s="125"/>
      <c r="H311" s="125"/>
      <c r="I311" s="125"/>
    </row>
    <row r="312" customFormat="false" ht="12.75" hidden="false" customHeight="false" outlineLevel="0" collapsed="false">
      <c r="D312" s="125"/>
      <c r="E312" s="125"/>
      <c r="F312" s="125"/>
      <c r="G312" s="125"/>
      <c r="H312" s="125"/>
      <c r="I312" s="125"/>
    </row>
    <row r="313" customFormat="false" ht="12.75" hidden="false" customHeight="false" outlineLevel="0" collapsed="false">
      <c r="D313" s="125"/>
      <c r="E313" s="125"/>
      <c r="F313" s="125"/>
      <c r="G313" s="125"/>
      <c r="H313" s="125"/>
      <c r="I313" s="125"/>
    </row>
    <row r="314" customFormat="false" ht="12.75" hidden="false" customHeight="false" outlineLevel="0" collapsed="false">
      <c r="D314" s="125"/>
      <c r="E314" s="125"/>
      <c r="F314" s="125"/>
      <c r="G314" s="125"/>
      <c r="H314" s="125"/>
      <c r="I314" s="125"/>
    </row>
    <row r="315" customFormat="false" ht="12.75" hidden="false" customHeight="false" outlineLevel="0" collapsed="false">
      <c r="D315" s="125"/>
      <c r="E315" s="125"/>
      <c r="F315" s="125"/>
      <c r="G315" s="125"/>
      <c r="H315" s="125"/>
      <c r="I315" s="125"/>
    </row>
    <row r="316" customFormat="false" ht="12.75" hidden="false" customHeight="false" outlineLevel="0" collapsed="false">
      <c r="D316" s="125"/>
      <c r="E316" s="125"/>
      <c r="F316" s="125"/>
      <c r="G316" s="125"/>
      <c r="H316" s="125"/>
      <c r="I316" s="125"/>
    </row>
    <row r="317" customFormat="false" ht="12.75" hidden="false" customHeight="false" outlineLevel="0" collapsed="false">
      <c r="D317" s="125"/>
      <c r="E317" s="125"/>
      <c r="F317" s="125"/>
      <c r="G317" s="125"/>
      <c r="H317" s="125"/>
      <c r="I317" s="125"/>
    </row>
    <row r="318" customFormat="false" ht="12.75" hidden="false" customHeight="false" outlineLevel="0" collapsed="false">
      <c r="D318" s="125"/>
      <c r="E318" s="125"/>
      <c r="F318" s="125"/>
      <c r="G318" s="125"/>
      <c r="H318" s="125"/>
      <c r="I318" s="125"/>
    </row>
    <row r="319" customFormat="false" ht="12.75" hidden="false" customHeight="false" outlineLevel="0" collapsed="false">
      <c r="D319" s="125"/>
      <c r="E319" s="125"/>
      <c r="F319" s="125"/>
      <c r="G319" s="125"/>
      <c r="H319" s="125"/>
      <c r="I319" s="125"/>
    </row>
    <row r="320" customFormat="false" ht="12.75" hidden="false" customHeight="false" outlineLevel="0" collapsed="false">
      <c r="D320" s="125"/>
      <c r="E320" s="125"/>
      <c r="F320" s="125"/>
      <c r="G320" s="125"/>
      <c r="H320" s="125"/>
      <c r="I320" s="125"/>
    </row>
    <row r="321" customFormat="false" ht="12.75" hidden="false" customHeight="false" outlineLevel="0" collapsed="false">
      <c r="D321" s="125"/>
      <c r="E321" s="125"/>
      <c r="F321" s="125"/>
      <c r="G321" s="125"/>
      <c r="H321" s="125"/>
      <c r="I321" s="125"/>
    </row>
    <row r="322" customFormat="false" ht="12.75" hidden="false" customHeight="false" outlineLevel="0" collapsed="false">
      <c r="D322" s="125"/>
      <c r="E322" s="125"/>
      <c r="F322" s="125"/>
      <c r="G322" s="125"/>
      <c r="H322" s="125"/>
      <c r="I322" s="125"/>
    </row>
    <row r="323" customFormat="false" ht="12.75" hidden="false" customHeight="false" outlineLevel="0" collapsed="false">
      <c r="D323" s="125"/>
      <c r="E323" s="125"/>
      <c r="F323" s="125"/>
      <c r="G323" s="125"/>
      <c r="H323" s="125"/>
      <c r="I323" s="125"/>
    </row>
    <row r="324" customFormat="false" ht="12.75" hidden="false" customHeight="false" outlineLevel="0" collapsed="false">
      <c r="D324" s="125"/>
      <c r="E324" s="125"/>
      <c r="F324" s="125"/>
      <c r="G324" s="125"/>
      <c r="H324" s="125"/>
      <c r="I324" s="125"/>
    </row>
    <row r="325" customFormat="false" ht="12.75" hidden="false" customHeight="false" outlineLevel="0" collapsed="false">
      <c r="D325" s="125"/>
      <c r="E325" s="125"/>
      <c r="F325" s="125"/>
      <c r="G325" s="125"/>
      <c r="H325" s="125"/>
      <c r="I325" s="125"/>
    </row>
    <row r="326" customFormat="false" ht="12.75" hidden="false" customHeight="false" outlineLevel="0" collapsed="false">
      <c r="D326" s="125"/>
      <c r="E326" s="125"/>
      <c r="F326" s="125"/>
      <c r="G326" s="125"/>
      <c r="H326" s="125"/>
      <c r="I326" s="125"/>
    </row>
    <row r="327" customFormat="false" ht="12.75" hidden="false" customHeight="false" outlineLevel="0" collapsed="false">
      <c r="D327" s="125"/>
      <c r="E327" s="125"/>
      <c r="F327" s="125"/>
      <c r="G327" s="125"/>
      <c r="H327" s="125"/>
      <c r="I327" s="125"/>
    </row>
    <row r="328" customFormat="false" ht="12.75" hidden="false" customHeight="false" outlineLevel="0" collapsed="false">
      <c r="D328" s="125"/>
      <c r="E328" s="125"/>
      <c r="F328" s="125"/>
      <c r="G328" s="125"/>
      <c r="H328" s="125"/>
      <c r="I328" s="125"/>
    </row>
    <row r="329" customFormat="false" ht="12.75" hidden="false" customHeight="false" outlineLevel="0" collapsed="false">
      <c r="D329" s="125"/>
      <c r="E329" s="125"/>
      <c r="F329" s="125"/>
      <c r="G329" s="125"/>
      <c r="H329" s="125"/>
      <c r="I329" s="125"/>
    </row>
    <row r="330" customFormat="false" ht="12.75" hidden="false" customHeight="false" outlineLevel="0" collapsed="false">
      <c r="D330" s="125"/>
      <c r="E330" s="125"/>
      <c r="F330" s="125"/>
      <c r="G330" s="125"/>
      <c r="H330" s="125"/>
      <c r="I330" s="125"/>
    </row>
    <row r="331" customFormat="false" ht="12.75" hidden="false" customHeight="false" outlineLevel="0" collapsed="false">
      <c r="D331" s="125"/>
      <c r="E331" s="125"/>
      <c r="F331" s="125"/>
      <c r="G331" s="125"/>
      <c r="H331" s="125"/>
      <c r="I331" s="125"/>
    </row>
    <row r="332" customFormat="false" ht="12.75" hidden="false" customHeight="false" outlineLevel="0" collapsed="false">
      <c r="D332" s="125"/>
      <c r="E332" s="125"/>
      <c r="F332" s="125"/>
      <c r="G332" s="125"/>
      <c r="H332" s="125"/>
      <c r="I332" s="125"/>
    </row>
    <row r="333" customFormat="false" ht="12.75" hidden="false" customHeight="false" outlineLevel="0" collapsed="false">
      <c r="D333" s="125"/>
      <c r="E333" s="125"/>
      <c r="F333" s="125"/>
      <c r="G333" s="125"/>
      <c r="H333" s="125"/>
      <c r="I333" s="125"/>
    </row>
    <row r="334" customFormat="false" ht="12.75" hidden="false" customHeight="false" outlineLevel="0" collapsed="false">
      <c r="D334" s="125"/>
      <c r="E334" s="125"/>
      <c r="F334" s="125"/>
      <c r="G334" s="125"/>
      <c r="H334" s="125"/>
      <c r="I334" s="125"/>
    </row>
    <row r="335" customFormat="false" ht="12.75" hidden="false" customHeight="false" outlineLevel="0" collapsed="false">
      <c r="D335" s="125"/>
      <c r="E335" s="125"/>
      <c r="F335" s="125"/>
      <c r="G335" s="125"/>
      <c r="H335" s="125"/>
      <c r="I335" s="125"/>
    </row>
    <row r="336" customFormat="false" ht="12.75" hidden="false" customHeight="false" outlineLevel="0" collapsed="false">
      <c r="D336" s="125"/>
      <c r="E336" s="125"/>
      <c r="F336" s="125"/>
      <c r="G336" s="125"/>
      <c r="H336" s="125"/>
      <c r="I336" s="125"/>
    </row>
    <row r="337" customFormat="false" ht="12.75" hidden="false" customHeight="false" outlineLevel="0" collapsed="false">
      <c r="D337" s="125"/>
      <c r="E337" s="125"/>
      <c r="F337" s="125"/>
      <c r="G337" s="125"/>
      <c r="H337" s="125"/>
      <c r="I337" s="125"/>
    </row>
    <row r="338" customFormat="false" ht="12.75" hidden="false" customHeight="false" outlineLevel="0" collapsed="false">
      <c r="D338" s="125"/>
      <c r="E338" s="125"/>
      <c r="F338" s="125"/>
      <c r="G338" s="125"/>
      <c r="H338" s="125"/>
      <c r="I338" s="125"/>
    </row>
    <row r="339" customFormat="false" ht="12.75" hidden="false" customHeight="false" outlineLevel="0" collapsed="false">
      <c r="D339" s="125"/>
      <c r="E339" s="125"/>
      <c r="F339" s="125"/>
      <c r="G339" s="125"/>
      <c r="H339" s="125"/>
      <c r="I339" s="125"/>
    </row>
    <row r="340" customFormat="false" ht="12.75" hidden="false" customHeight="false" outlineLevel="0" collapsed="false">
      <c r="D340" s="125"/>
      <c r="E340" s="125"/>
      <c r="F340" s="125"/>
      <c r="G340" s="125"/>
      <c r="H340" s="125"/>
      <c r="I340" s="125"/>
    </row>
    <row r="341" customFormat="false" ht="12.75" hidden="false" customHeight="false" outlineLevel="0" collapsed="false">
      <c r="D341" s="125"/>
      <c r="E341" s="125"/>
      <c r="F341" s="125"/>
      <c r="G341" s="125"/>
      <c r="H341" s="125"/>
      <c r="I341" s="125"/>
    </row>
    <row r="342" customFormat="false" ht="12.75" hidden="false" customHeight="false" outlineLevel="0" collapsed="false">
      <c r="D342" s="125"/>
      <c r="E342" s="125"/>
      <c r="F342" s="125"/>
      <c r="G342" s="125"/>
      <c r="H342" s="125"/>
      <c r="I342" s="125"/>
    </row>
    <row r="343" customFormat="false" ht="12.75" hidden="false" customHeight="false" outlineLevel="0" collapsed="false">
      <c r="D343" s="125"/>
      <c r="E343" s="125"/>
      <c r="F343" s="125"/>
      <c r="G343" s="125"/>
      <c r="H343" s="125"/>
      <c r="I343" s="125"/>
    </row>
    <row r="344" customFormat="false" ht="12.75" hidden="false" customHeight="false" outlineLevel="0" collapsed="false">
      <c r="D344" s="125"/>
      <c r="E344" s="125"/>
      <c r="F344" s="125"/>
      <c r="G344" s="125"/>
      <c r="H344" s="125"/>
      <c r="I344" s="125"/>
    </row>
    <row r="345" customFormat="false" ht="12.75" hidden="false" customHeight="false" outlineLevel="0" collapsed="false">
      <c r="D345" s="125"/>
      <c r="E345" s="125"/>
      <c r="F345" s="125"/>
      <c r="G345" s="125"/>
      <c r="H345" s="125"/>
      <c r="I345" s="125"/>
    </row>
    <row r="346" customFormat="false" ht="12.75" hidden="false" customHeight="false" outlineLevel="0" collapsed="false">
      <c r="D346" s="125"/>
      <c r="E346" s="125"/>
      <c r="F346" s="125"/>
      <c r="G346" s="125"/>
      <c r="H346" s="125"/>
      <c r="I346" s="125"/>
    </row>
    <row r="347" customFormat="false" ht="12.75" hidden="false" customHeight="false" outlineLevel="0" collapsed="false">
      <c r="D347" s="125"/>
      <c r="E347" s="125"/>
      <c r="F347" s="125"/>
      <c r="G347" s="125"/>
      <c r="H347" s="125"/>
      <c r="I347" s="125"/>
    </row>
    <row r="348" customFormat="false" ht="12.75" hidden="false" customHeight="false" outlineLevel="0" collapsed="false">
      <c r="D348" s="125"/>
      <c r="E348" s="125"/>
      <c r="F348" s="125"/>
      <c r="G348" s="125"/>
      <c r="H348" s="125"/>
      <c r="I348" s="125"/>
    </row>
    <row r="349" customFormat="false" ht="12.75" hidden="false" customHeight="false" outlineLevel="0" collapsed="false">
      <c r="D349" s="125"/>
      <c r="E349" s="125"/>
      <c r="F349" s="125"/>
      <c r="G349" s="125"/>
      <c r="H349" s="125"/>
      <c r="I349" s="125"/>
    </row>
    <row r="350" customFormat="false" ht="12.75" hidden="false" customHeight="false" outlineLevel="0" collapsed="false">
      <c r="D350" s="125"/>
      <c r="E350" s="125"/>
      <c r="F350" s="125"/>
      <c r="G350" s="125"/>
      <c r="H350" s="125"/>
      <c r="I350" s="125"/>
    </row>
    <row r="351" customFormat="false" ht="12.75" hidden="false" customHeight="false" outlineLevel="0" collapsed="false">
      <c r="D351" s="125"/>
      <c r="E351" s="125"/>
      <c r="F351" s="125"/>
      <c r="G351" s="125"/>
      <c r="H351" s="125"/>
      <c r="I351" s="125"/>
    </row>
    <row r="352" customFormat="false" ht="12.75" hidden="false" customHeight="false" outlineLevel="0" collapsed="false">
      <c r="D352" s="125"/>
      <c r="E352" s="125"/>
      <c r="F352" s="125"/>
      <c r="G352" s="125"/>
      <c r="H352" s="125"/>
      <c r="I352" s="125"/>
    </row>
    <row r="353" customFormat="false" ht="12.75" hidden="false" customHeight="false" outlineLevel="0" collapsed="false">
      <c r="D353" s="125"/>
      <c r="E353" s="125"/>
      <c r="F353" s="125"/>
      <c r="G353" s="125"/>
      <c r="H353" s="125"/>
      <c r="I353" s="125"/>
    </row>
  </sheetData>
  <mergeCells count="6">
    <mergeCell ref="A1:I1"/>
    <mergeCell ref="A2:I2"/>
    <mergeCell ref="A3:I3"/>
    <mergeCell ref="A4:I4"/>
    <mergeCell ref="A5:I5"/>
    <mergeCell ref="K6:O6"/>
  </mergeCells>
  <printOptions headings="true" gridLines="false" gridLinesSet="true" horizontalCentered="false" verticalCentered="false"/>
  <pageMargins left="0.25" right="0.25" top="0.25" bottom="0.25" header="0.511811023622047" footer="0.25"/>
  <pageSetup paperSize="1" scale="62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4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1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K39" activeCellId="0" sqref="K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2.56"/>
    <col collapsed="false" customWidth="true" hidden="false" outlineLevel="0" max="2" min="2" style="0" width="8.99"/>
    <col collapsed="false" customWidth="true" hidden="false" outlineLevel="0" max="3" min="3" style="0" width="12.85"/>
    <col collapsed="false" customWidth="true" hidden="false" outlineLevel="0" max="4" min="4" style="0" width="11.42"/>
    <col collapsed="false" customWidth="true" hidden="false" outlineLevel="0" max="5" min="5" style="0" width="2.13"/>
    <col collapsed="false" customWidth="true" hidden="false" outlineLevel="0" max="6" min="6" style="0" width="11.56"/>
    <col collapsed="false" customWidth="true" hidden="false" outlineLevel="0" max="7" min="7" style="0" width="12.42"/>
    <col collapsed="false" customWidth="true" hidden="false" outlineLevel="0" max="8" min="8" style="0" width="10.85"/>
    <col collapsed="false" customWidth="true" hidden="false" outlineLevel="0" max="9" min="9" style="0" width="2.13"/>
    <col collapsed="false" customWidth="true" hidden="false" outlineLevel="0" max="10" min="10" style="0" width="8.99"/>
    <col collapsed="false" customWidth="true" hidden="false" outlineLevel="0" max="11" min="11" style="0" width="12.42"/>
    <col collapsed="false" customWidth="true" hidden="false" outlineLevel="0" max="12" min="12" style="0" width="9.41"/>
    <col collapsed="false" customWidth="true" hidden="false" outlineLevel="0" max="13" min="13" style="0" width="1.85"/>
    <col collapsed="false" customWidth="true" hidden="false" outlineLevel="0" max="14" min="14" style="0" width="8.99"/>
    <col collapsed="false" customWidth="true" hidden="false" outlineLevel="0" max="15" min="15" style="0" width="11.42"/>
    <col collapsed="false" customWidth="true" hidden="false" outlineLevel="0" max="16" min="16" style="0" width="13.7"/>
    <col collapsed="false" customWidth="true" hidden="false" outlineLevel="0" max="17" min="17" style="0" width="15.85"/>
    <col collapsed="false" customWidth="true" hidden="false" outlineLevel="0" max="18" min="18" style="0" width="9.28"/>
  </cols>
  <sheetData>
    <row r="1" customFormat="false" ht="20.25" hidden="false" customHeight="false" outlineLevel="0" collapsed="false">
      <c r="A1" s="134" t="s">
        <v>68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customFormat="false" ht="20.25" hidden="false" customHeight="false" outlineLevel="0" collapsed="false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customFormat="false" ht="20.25" hidden="false" customHeight="false" outlineLevel="0" collapsed="false">
      <c r="A3" s="134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customFormat="false" ht="20.25" hidden="false" customHeight="false" outlineLevel="0" collapsed="false">
      <c r="A4" s="134" t="s">
        <v>69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customFormat="false" ht="20.25" hidden="false" customHeight="false" outlineLevel="0" collapsed="false">
      <c r="A5" s="134" t="s">
        <v>70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customFormat="false" ht="12.75" hidden="false" customHeight="false" outlineLevel="0" collapsed="false">
      <c r="I6" s="135"/>
      <c r="M6" s="135"/>
    </row>
    <row r="7" customFormat="false" ht="15" hidden="false" customHeight="false" outlineLevel="0" collapsed="false">
      <c r="A7" s="136"/>
      <c r="B7" s="136"/>
      <c r="C7" s="136"/>
      <c r="D7" s="136"/>
      <c r="E7" s="137"/>
      <c r="F7" s="136"/>
      <c r="G7" s="136"/>
      <c r="H7" s="136"/>
      <c r="I7" s="137"/>
      <c r="J7" s="136"/>
      <c r="K7" s="136"/>
      <c r="L7" s="136"/>
      <c r="M7" s="137"/>
    </row>
    <row r="8" customFormat="false" ht="15" hidden="false" customHeight="false" outlineLevel="0" collapsed="false">
      <c r="A8" s="136"/>
      <c r="B8" s="138" t="s">
        <v>10</v>
      </c>
      <c r="C8" s="138"/>
      <c r="D8" s="138"/>
      <c r="E8" s="138"/>
      <c r="F8" s="138" t="s">
        <v>71</v>
      </c>
      <c r="G8" s="138"/>
      <c r="H8" s="138"/>
      <c r="I8" s="138"/>
      <c r="J8" s="138" t="s">
        <v>12</v>
      </c>
      <c r="K8" s="138"/>
      <c r="L8" s="138"/>
      <c r="M8" s="138"/>
      <c r="N8" s="138" t="s">
        <v>72</v>
      </c>
      <c r="O8" s="138"/>
    </row>
    <row r="9" customFormat="false" ht="15" hidden="false" customHeight="false" outlineLevel="0" collapsed="false">
      <c r="A9" s="139" t="s">
        <v>73</v>
      </c>
      <c r="B9" s="140" t="s">
        <v>74</v>
      </c>
      <c r="C9" s="140" t="s">
        <v>75</v>
      </c>
      <c r="D9" s="140" t="s">
        <v>8</v>
      </c>
      <c r="E9" s="138"/>
      <c r="F9" s="140" t="s">
        <v>74</v>
      </c>
      <c r="G9" s="140" t="s">
        <v>75</v>
      </c>
      <c r="H9" s="140" t="s">
        <v>8</v>
      </c>
      <c r="I9" s="138"/>
      <c r="J9" s="140" t="s">
        <v>74</v>
      </c>
      <c r="K9" s="140" t="s">
        <v>75</v>
      </c>
      <c r="L9" s="140" t="s">
        <v>8</v>
      </c>
      <c r="M9" s="138"/>
      <c r="N9" s="140" t="s">
        <v>74</v>
      </c>
      <c r="O9" s="140" t="s">
        <v>75</v>
      </c>
      <c r="P9" s="140" t="s">
        <v>8</v>
      </c>
    </row>
    <row r="10" customFormat="false" ht="15" hidden="false" customHeight="false" outlineLevel="0" collapsed="false">
      <c r="A10" s="136"/>
      <c r="B10" s="136"/>
      <c r="C10" s="136"/>
      <c r="D10" s="136"/>
      <c r="E10" s="137"/>
      <c r="F10" s="136"/>
      <c r="G10" s="136"/>
      <c r="H10" s="136"/>
      <c r="I10" s="137"/>
      <c r="J10" s="136"/>
      <c r="K10" s="136"/>
      <c r="L10" s="136"/>
      <c r="M10" s="137"/>
      <c r="N10" s="136"/>
      <c r="O10" s="136"/>
    </row>
    <row r="11" customFormat="false" ht="15" hidden="false" customHeight="false" outlineLevel="0" collapsed="false">
      <c r="A11" s="136" t="s">
        <v>76</v>
      </c>
      <c r="B11" s="141" t="n">
        <v>155.9</v>
      </c>
      <c r="C11" s="141" t="n">
        <v>9.5</v>
      </c>
      <c r="D11" s="142" t="n">
        <f aca="false">+C11+B11</f>
        <v>165.4</v>
      </c>
      <c r="E11" s="142"/>
      <c r="F11" s="141" t="n">
        <v>2.4</v>
      </c>
      <c r="G11" s="141" t="n">
        <v>0.6</v>
      </c>
      <c r="H11" s="142" t="n">
        <f aca="false">+G11+F11</f>
        <v>3</v>
      </c>
      <c r="I11" s="142"/>
      <c r="J11" s="141" t="n">
        <v>0.3</v>
      </c>
      <c r="K11" s="141" t="n">
        <v>0.1</v>
      </c>
      <c r="L11" s="142" t="n">
        <f aca="false">+K11+J11</f>
        <v>0.4</v>
      </c>
      <c r="M11" s="142"/>
      <c r="N11" s="142" t="n">
        <f aca="false">+J11+F11+B11</f>
        <v>158.6</v>
      </c>
      <c r="O11" s="142" t="n">
        <f aca="false">+K11+G11+C11</f>
        <v>10.2</v>
      </c>
      <c r="P11" s="142" t="n">
        <f aca="false">+L11+H11+D11</f>
        <v>168.8</v>
      </c>
    </row>
    <row r="12" customFormat="false" ht="15" hidden="false" customHeight="false" outlineLevel="0" collapsed="false">
      <c r="A12" s="136" t="s">
        <v>77</v>
      </c>
      <c r="B12" s="141" t="n">
        <v>162.2</v>
      </c>
      <c r="C12" s="141" t="n">
        <v>14.4</v>
      </c>
      <c r="D12" s="142" t="n">
        <f aca="false">+C12+B12</f>
        <v>176.6</v>
      </c>
      <c r="E12" s="142"/>
      <c r="F12" s="141" t="n">
        <v>6.8</v>
      </c>
      <c r="G12" s="141" t="n">
        <v>1.3</v>
      </c>
      <c r="H12" s="142" t="n">
        <f aca="false">+G12+F12</f>
        <v>8.1</v>
      </c>
      <c r="I12" s="142"/>
      <c r="J12" s="141" t="n">
        <v>1.2</v>
      </c>
      <c r="K12" s="141" t="n">
        <v>0</v>
      </c>
      <c r="L12" s="142" t="n">
        <f aca="false">+K12+J12</f>
        <v>1.2</v>
      </c>
      <c r="M12" s="142"/>
      <c r="N12" s="142" t="n">
        <f aca="false">+J12+F12+B12</f>
        <v>170.2</v>
      </c>
      <c r="O12" s="142" t="n">
        <f aca="false">+K12+G12+C12</f>
        <v>15.7</v>
      </c>
      <c r="P12" s="142" t="n">
        <f aca="false">+L12+H12+D12</f>
        <v>185.9</v>
      </c>
    </row>
    <row r="13" customFormat="false" ht="15" hidden="false" customHeight="false" outlineLevel="0" collapsed="false">
      <c r="A13" s="136" t="s">
        <v>78</v>
      </c>
      <c r="B13" s="141" t="n">
        <v>0.3</v>
      </c>
      <c r="C13" s="141" t="n">
        <v>0.2</v>
      </c>
      <c r="D13" s="142" t="n">
        <f aca="false">+C13+B13</f>
        <v>0.5</v>
      </c>
      <c r="E13" s="142"/>
      <c r="F13" s="141" t="n">
        <v>0.3</v>
      </c>
      <c r="G13" s="141"/>
      <c r="H13" s="142" t="n">
        <f aca="false">+G13+F13</f>
        <v>0.3</v>
      </c>
      <c r="I13" s="142"/>
      <c r="J13" s="141" t="n">
        <v>0.5</v>
      </c>
      <c r="K13" s="141"/>
      <c r="L13" s="142" t="n">
        <f aca="false">+K13+J13</f>
        <v>0.5</v>
      </c>
      <c r="M13" s="142"/>
      <c r="N13" s="142" t="n">
        <f aca="false">+J13+F13+B13</f>
        <v>1.1</v>
      </c>
      <c r="O13" s="142" t="n">
        <f aca="false">+K13+G13+C13</f>
        <v>0.2</v>
      </c>
      <c r="P13" s="142" t="n">
        <f aca="false">+L13+H13+D13</f>
        <v>1.3</v>
      </c>
    </row>
    <row r="14" customFormat="false" ht="15" hidden="false" customHeight="false" outlineLevel="0" collapsed="false">
      <c r="A14" s="136" t="s">
        <v>79</v>
      </c>
      <c r="B14" s="141"/>
      <c r="C14" s="141"/>
      <c r="D14" s="142" t="n">
        <f aca="false">+C14+B14</f>
        <v>0</v>
      </c>
      <c r="E14" s="142"/>
      <c r="F14" s="141"/>
      <c r="G14" s="141"/>
      <c r="H14" s="142" t="n">
        <f aca="false">+G14+F14</f>
        <v>0</v>
      </c>
      <c r="I14" s="142"/>
      <c r="J14" s="141" t="n">
        <v>1.4</v>
      </c>
      <c r="K14" s="141"/>
      <c r="L14" s="142" t="n">
        <f aca="false">+K14+J14</f>
        <v>1.4</v>
      </c>
      <c r="M14" s="142"/>
      <c r="N14" s="142" t="n">
        <f aca="false">+J14+F14+B14</f>
        <v>1.4</v>
      </c>
      <c r="O14" s="142" t="n">
        <f aca="false">+K14+G14+C14</f>
        <v>0</v>
      </c>
      <c r="P14" s="142" t="n">
        <f aca="false">+L14+H14+D14</f>
        <v>1.4</v>
      </c>
    </row>
    <row r="15" customFormat="false" ht="15" hidden="false" customHeight="false" outlineLevel="0" collapsed="false">
      <c r="A15" s="136" t="s">
        <v>80</v>
      </c>
      <c r="B15" s="141"/>
      <c r="C15" s="141"/>
      <c r="D15" s="142" t="n">
        <f aca="false">+C15+B15</f>
        <v>0</v>
      </c>
      <c r="E15" s="142"/>
      <c r="F15" s="141"/>
      <c r="G15" s="141"/>
      <c r="H15" s="142" t="n">
        <f aca="false">+G15+F15</f>
        <v>0</v>
      </c>
      <c r="I15" s="142"/>
      <c r="J15" s="141" t="n">
        <v>2.9</v>
      </c>
      <c r="K15" s="141"/>
      <c r="L15" s="142" t="n">
        <f aca="false">+K15+J15</f>
        <v>2.9</v>
      </c>
      <c r="M15" s="142"/>
      <c r="N15" s="142" t="n">
        <f aca="false">+J15+F15+B15</f>
        <v>2.9</v>
      </c>
      <c r="O15" s="142" t="n">
        <f aca="false">+K15+G15+C15</f>
        <v>0</v>
      </c>
      <c r="P15" s="142" t="n">
        <f aca="false">+L15+H15+D15</f>
        <v>2.9</v>
      </c>
    </row>
    <row r="16" customFormat="false" ht="15" hidden="false" customHeight="false" outlineLevel="0" collapsed="false">
      <c r="A16" s="136" t="s">
        <v>81</v>
      </c>
      <c r="B16" s="141" t="n">
        <v>-0.7</v>
      </c>
      <c r="C16" s="141" t="n">
        <f aca="false">-2.9-1.6</f>
        <v>-4.5</v>
      </c>
      <c r="D16" s="142" t="n">
        <f aca="false">+C16+B16</f>
        <v>-5.2</v>
      </c>
      <c r="E16" s="142"/>
      <c r="F16" s="141"/>
      <c r="G16" s="141"/>
      <c r="H16" s="142" t="n">
        <f aca="false">+G16+F16</f>
        <v>0</v>
      </c>
      <c r="I16" s="142"/>
      <c r="J16" s="141"/>
      <c r="K16" s="141"/>
      <c r="L16" s="142" t="n">
        <f aca="false">+K16+J16</f>
        <v>0</v>
      </c>
      <c r="M16" s="142"/>
      <c r="N16" s="142" t="n">
        <f aca="false">+J16+F16+B16</f>
        <v>-0.7</v>
      </c>
      <c r="O16" s="142" t="n">
        <f aca="false">+K16+G16+C16</f>
        <v>-4.5</v>
      </c>
      <c r="P16" s="142" t="n">
        <f aca="false">+L16+H16+D16</f>
        <v>-5.2</v>
      </c>
    </row>
    <row r="17" customFormat="false" ht="15" hidden="false" customHeight="false" outlineLevel="0" collapsed="false">
      <c r="A17" s="136" t="s">
        <v>82</v>
      </c>
      <c r="B17" s="141"/>
      <c r="C17" s="141" t="n">
        <v>-0.8</v>
      </c>
      <c r="D17" s="142" t="n">
        <f aca="false">+C17+B17</f>
        <v>-0.8</v>
      </c>
      <c r="E17" s="142"/>
      <c r="F17" s="141"/>
      <c r="G17" s="141"/>
      <c r="H17" s="142" t="n">
        <f aca="false">+G17+F17</f>
        <v>0</v>
      </c>
      <c r="I17" s="142"/>
      <c r="J17" s="141"/>
      <c r="K17" s="141"/>
      <c r="L17" s="142" t="n">
        <f aca="false">+K17+J17</f>
        <v>0</v>
      </c>
      <c r="M17" s="142"/>
      <c r="N17" s="142" t="n">
        <f aca="false">+J17+F17+B17</f>
        <v>0</v>
      </c>
      <c r="O17" s="142" t="n">
        <f aca="false">+K17+G17+C17</f>
        <v>-0.8</v>
      </c>
      <c r="P17" s="142" t="n">
        <f aca="false">+L17+H17+D17</f>
        <v>-0.8</v>
      </c>
    </row>
    <row r="18" customFormat="false" ht="15" hidden="false" customHeight="false" outlineLevel="0" collapsed="false">
      <c r="A18" s="136" t="s">
        <v>83</v>
      </c>
      <c r="B18" s="143"/>
      <c r="C18" s="143"/>
      <c r="D18" s="144" t="n">
        <f aca="false">+C18+B18</f>
        <v>0</v>
      </c>
      <c r="E18" s="142"/>
      <c r="F18" s="143"/>
      <c r="G18" s="143"/>
      <c r="H18" s="144" t="n">
        <f aca="false">+G18+F18</f>
        <v>0</v>
      </c>
      <c r="I18" s="142"/>
      <c r="J18" s="143"/>
      <c r="K18" s="143" t="n">
        <v>0.8</v>
      </c>
      <c r="L18" s="144" t="n">
        <f aca="false">+K18+J18</f>
        <v>0.8</v>
      </c>
      <c r="M18" s="142"/>
      <c r="N18" s="144" t="n">
        <f aca="false">+J18+F18+B18</f>
        <v>0</v>
      </c>
      <c r="O18" s="144" t="n">
        <f aca="false">+K18+G18+C18</f>
        <v>0.8</v>
      </c>
      <c r="P18" s="144" t="n">
        <f aca="false">+L18+H18+D18</f>
        <v>0.8</v>
      </c>
    </row>
    <row r="19" customFormat="false" ht="15" hidden="false" customHeight="false" outlineLevel="0" collapsed="false">
      <c r="A19" s="145" t="s">
        <v>84</v>
      </c>
      <c r="B19" s="142" t="n">
        <f aca="false">SUM(B11:B18)</f>
        <v>317.7</v>
      </c>
      <c r="C19" s="142" t="n">
        <f aca="false">SUM(C11:C18)</f>
        <v>18.8</v>
      </c>
      <c r="D19" s="142" t="n">
        <f aca="false">SUM(D11:D18)</f>
        <v>336.5</v>
      </c>
      <c r="E19" s="146"/>
      <c r="F19" s="142" t="n">
        <f aca="false">SUM(F11:F18)</f>
        <v>9.5</v>
      </c>
      <c r="G19" s="142" t="n">
        <f aca="false">SUM(G11:G18)</f>
        <v>1.9</v>
      </c>
      <c r="H19" s="142" t="n">
        <f aca="false">SUM(H11:H18)</f>
        <v>11.4</v>
      </c>
      <c r="I19" s="146"/>
      <c r="J19" s="142" t="n">
        <f aca="false">SUM(J11:J18)</f>
        <v>6.3</v>
      </c>
      <c r="K19" s="142" t="n">
        <f aca="false">SUM(K11:K18)</f>
        <v>0.9</v>
      </c>
      <c r="L19" s="142" t="n">
        <f aca="false">SUM(L11:L18)</f>
        <v>7.2</v>
      </c>
      <c r="M19" s="142"/>
      <c r="N19" s="142" t="n">
        <f aca="false">+J19+F19+B19</f>
        <v>333.5</v>
      </c>
      <c r="O19" s="142" t="n">
        <f aca="false">+K19+G19+C19</f>
        <v>21.6</v>
      </c>
      <c r="P19" s="142" t="n">
        <f aca="false">+L19+H19+D19</f>
        <v>355.1</v>
      </c>
    </row>
    <row r="20" customFormat="false" ht="15" hidden="false" customHeight="false" outlineLevel="0" collapsed="false">
      <c r="A20" s="136"/>
      <c r="B20" s="136"/>
      <c r="C20" s="136"/>
      <c r="D20" s="136"/>
      <c r="E20" s="137"/>
      <c r="F20" s="136"/>
      <c r="G20" s="136"/>
      <c r="H20" s="136"/>
      <c r="I20" s="137"/>
      <c r="J20" s="136"/>
      <c r="K20" s="136"/>
      <c r="L20" s="136"/>
      <c r="M20" s="137"/>
    </row>
    <row r="21" customFormat="false" ht="15" hidden="false" customHeight="false" outlineLevel="0" collapsed="false">
      <c r="A21" s="145" t="s">
        <v>78</v>
      </c>
      <c r="B21" s="141" t="n">
        <v>0</v>
      </c>
      <c r="C21" s="141" t="n">
        <v>0</v>
      </c>
      <c r="D21" s="142" t="n">
        <f aca="false">+C21+B21</f>
        <v>0</v>
      </c>
      <c r="E21" s="137"/>
      <c r="F21" s="141" t="n">
        <v>0</v>
      </c>
      <c r="G21" s="141" t="n">
        <v>0</v>
      </c>
      <c r="H21" s="142" t="n">
        <f aca="false">+G21+F21</f>
        <v>0</v>
      </c>
      <c r="I21" s="137"/>
      <c r="J21" s="141" t="n">
        <v>0</v>
      </c>
      <c r="K21" s="141" t="n">
        <v>0</v>
      </c>
      <c r="L21" s="142" t="n">
        <f aca="false">+K21+J21</f>
        <v>0</v>
      </c>
      <c r="M21" s="137"/>
      <c r="N21" s="142" t="n">
        <f aca="false">+J21+F21+B21</f>
        <v>0</v>
      </c>
      <c r="O21" s="142" t="n">
        <f aca="false">+K21+G21+C21</f>
        <v>0</v>
      </c>
      <c r="P21" s="142" t="n">
        <f aca="false">+L21+H21+D21</f>
        <v>0</v>
      </c>
      <c r="Q21" s="133" t="s">
        <v>85</v>
      </c>
    </row>
    <row r="22" customFormat="false" ht="15" hidden="false" customHeight="false" outlineLevel="0" collapsed="false">
      <c r="A22" s="145" t="s">
        <v>86</v>
      </c>
      <c r="B22" s="141" t="n">
        <v>0</v>
      </c>
      <c r="C22" s="141" t="n">
        <v>0</v>
      </c>
      <c r="D22" s="142" t="n">
        <f aca="false">+C22+B22</f>
        <v>0</v>
      </c>
      <c r="E22" s="137"/>
      <c r="F22" s="141" t="n">
        <v>0</v>
      </c>
      <c r="G22" s="141" t="n">
        <v>0</v>
      </c>
      <c r="H22" s="142" t="n">
        <f aca="false">+G22+F22</f>
        <v>0</v>
      </c>
      <c r="I22" s="137"/>
      <c r="J22" s="141" t="n">
        <v>0</v>
      </c>
      <c r="K22" s="141" t="n">
        <v>0</v>
      </c>
      <c r="L22" s="142" t="n">
        <f aca="false">+K22+J22</f>
        <v>0</v>
      </c>
      <c r="M22" s="137"/>
      <c r="N22" s="142" t="n">
        <f aca="false">+J22+F22+B22</f>
        <v>0</v>
      </c>
      <c r="O22" s="142" t="n">
        <f aca="false">+K22+G22+C22</f>
        <v>0</v>
      </c>
      <c r="P22" s="142" t="n">
        <f aca="false">+L22+H22+D22</f>
        <v>0</v>
      </c>
      <c r="Q22" s="133" t="s">
        <v>87</v>
      </c>
    </row>
    <row r="23" customFormat="false" ht="15" hidden="false" customHeight="false" outlineLevel="0" collapsed="false">
      <c r="A23" s="145" t="s">
        <v>41</v>
      </c>
      <c r="B23" s="141" t="n">
        <v>0</v>
      </c>
      <c r="C23" s="141" t="n">
        <v>0.7</v>
      </c>
      <c r="D23" s="142" t="n">
        <f aca="false">+C23+B23</f>
        <v>0.7</v>
      </c>
      <c r="E23" s="137"/>
      <c r="F23" s="141" t="n">
        <v>0</v>
      </c>
      <c r="G23" s="141" t="n">
        <v>0</v>
      </c>
      <c r="H23" s="142" t="n">
        <f aca="false">+G23+F23</f>
        <v>0</v>
      </c>
      <c r="I23" s="137"/>
      <c r="J23" s="141" t="n">
        <v>0</v>
      </c>
      <c r="K23" s="141" t="n">
        <v>0</v>
      </c>
      <c r="L23" s="142" t="n">
        <f aca="false">+K23+J23</f>
        <v>0</v>
      </c>
      <c r="M23" s="137"/>
      <c r="N23" s="142" t="n">
        <f aca="false">+J23+F23+B23</f>
        <v>0</v>
      </c>
      <c r="O23" s="142" t="n">
        <f aca="false">+K23+G23+C23</f>
        <v>0.7</v>
      </c>
      <c r="P23" s="142" t="n">
        <f aca="false">+L23+H23+D23</f>
        <v>0.7</v>
      </c>
    </row>
    <row r="24" customFormat="false" ht="15" hidden="false" customHeight="false" outlineLevel="0" collapsed="false">
      <c r="A24" s="136" t="s">
        <v>81</v>
      </c>
      <c r="B24" s="143"/>
      <c r="C24" s="143"/>
      <c r="D24" s="144" t="n">
        <f aca="false">+C24+B24</f>
        <v>0</v>
      </c>
      <c r="E24" s="137"/>
      <c r="F24" s="143"/>
      <c r="G24" s="143"/>
      <c r="H24" s="144" t="n">
        <f aca="false">+G24+F24</f>
        <v>0</v>
      </c>
      <c r="I24" s="137"/>
      <c r="J24" s="143"/>
      <c r="K24" s="143"/>
      <c r="L24" s="144" t="n">
        <f aca="false">+K24+J24</f>
        <v>0</v>
      </c>
      <c r="M24" s="137"/>
      <c r="N24" s="144" t="n">
        <f aca="false">+J24+F24+B24</f>
        <v>0</v>
      </c>
      <c r="O24" s="144" t="n">
        <f aca="false">+K24+G24+C24</f>
        <v>0</v>
      </c>
      <c r="P24" s="144" t="n">
        <f aca="false">+L24+H24+D24</f>
        <v>0</v>
      </c>
    </row>
    <row r="25" customFormat="false" ht="15" hidden="false" customHeight="false" outlineLevel="0" collapsed="false">
      <c r="A25" s="145" t="s">
        <v>88</v>
      </c>
      <c r="B25" s="142" t="n">
        <f aca="false">SUM(B21:B24)</f>
        <v>0</v>
      </c>
      <c r="C25" s="142" t="n">
        <f aca="false">SUM(C21:C24)</f>
        <v>0.7</v>
      </c>
      <c r="D25" s="142" t="n">
        <f aca="false">+C25+B25</f>
        <v>0.7</v>
      </c>
      <c r="E25" s="137"/>
      <c r="F25" s="142" t="n">
        <f aca="false">SUM(F21:F24)</f>
        <v>0</v>
      </c>
      <c r="G25" s="142" t="n">
        <f aca="false">SUM(G21:G24)</f>
        <v>0</v>
      </c>
      <c r="H25" s="142" t="n">
        <f aca="false">+G25+F25</f>
        <v>0</v>
      </c>
      <c r="I25" s="137"/>
      <c r="J25" s="142" t="n">
        <f aca="false">SUM(J21:J24)</f>
        <v>0</v>
      </c>
      <c r="K25" s="142" t="n">
        <f aca="false">SUM(K21:K24)</f>
        <v>0</v>
      </c>
      <c r="L25" s="142" t="n">
        <f aca="false">+K25+J25</f>
        <v>0</v>
      </c>
      <c r="M25" s="137"/>
      <c r="N25" s="142" t="n">
        <f aca="false">+J25+F25+B25</f>
        <v>0</v>
      </c>
      <c r="O25" s="142" t="n">
        <f aca="false">+K25+G25+C25</f>
        <v>0.7</v>
      </c>
      <c r="P25" s="142" t="n">
        <f aca="false">+L25+H25+D25</f>
        <v>0.7</v>
      </c>
    </row>
    <row r="26" customFormat="false" ht="15" hidden="false" customHeight="false" outlineLevel="0" collapsed="false">
      <c r="A26" s="145"/>
      <c r="B26" s="136"/>
      <c r="C26" s="136"/>
      <c r="D26" s="136"/>
      <c r="E26" s="137"/>
      <c r="F26" s="136"/>
      <c r="G26" s="136"/>
      <c r="H26" s="136"/>
      <c r="I26" s="137"/>
      <c r="J26" s="136"/>
      <c r="K26" s="136"/>
      <c r="L26" s="136"/>
      <c r="M26" s="137"/>
    </row>
    <row r="27" customFormat="false" ht="15" hidden="false" customHeight="false" outlineLevel="0" collapsed="false">
      <c r="A27" s="147" t="s">
        <v>89</v>
      </c>
      <c r="B27" s="141" t="n">
        <v>11.1</v>
      </c>
      <c r="C27" s="141" t="n">
        <v>3</v>
      </c>
      <c r="D27" s="142" t="n">
        <f aca="false">+C27+B27</f>
        <v>14.1</v>
      </c>
      <c r="E27" s="142" t="n">
        <f aca="false">6.5+4.8</f>
        <v>11.3</v>
      </c>
      <c r="F27" s="141" t="n">
        <v>4.6</v>
      </c>
      <c r="G27" s="141" t="n">
        <v>9.2</v>
      </c>
      <c r="H27" s="142" t="n">
        <f aca="false">+G27+F27</f>
        <v>13.8</v>
      </c>
      <c r="I27" s="142" t="n">
        <f aca="false">+F27-C27</f>
        <v>1.6</v>
      </c>
      <c r="J27" s="141" t="n">
        <v>1.4</v>
      </c>
      <c r="K27" s="141" t="n">
        <v>2</v>
      </c>
      <c r="L27" s="142" t="n">
        <f aca="false">+K27+J27</f>
        <v>3.4</v>
      </c>
      <c r="M27" s="148"/>
      <c r="N27" s="142" t="n">
        <f aca="false">+J27+F27+B27</f>
        <v>17.1</v>
      </c>
      <c r="O27" s="142" t="n">
        <f aca="false">+C27+G27+K27</f>
        <v>14.2</v>
      </c>
      <c r="P27" s="142" t="n">
        <f aca="false">+L27+H27+D27</f>
        <v>31.3</v>
      </c>
      <c r="Q27" s="51"/>
    </row>
    <row r="28" customFormat="false" ht="15" hidden="false" customHeight="false" outlineLevel="0" collapsed="false">
      <c r="A28" s="136" t="s">
        <v>79</v>
      </c>
      <c r="B28" s="141"/>
      <c r="C28" s="141"/>
      <c r="D28" s="142" t="n">
        <f aca="false">+C28+B28</f>
        <v>0</v>
      </c>
      <c r="E28" s="142"/>
      <c r="F28" s="141"/>
      <c r="G28" s="141"/>
      <c r="H28" s="142" t="n">
        <f aca="false">+G28+F28</f>
        <v>0</v>
      </c>
      <c r="I28" s="142"/>
      <c r="J28" s="141" t="n">
        <v>2.5</v>
      </c>
      <c r="K28" s="141"/>
      <c r="L28" s="142" t="n">
        <f aca="false">+K28+J28</f>
        <v>2.5</v>
      </c>
      <c r="M28" s="148"/>
      <c r="N28" s="142" t="n">
        <f aca="false">+J28+F28+B28</f>
        <v>2.5</v>
      </c>
      <c r="O28" s="142" t="n">
        <f aca="false">+C28+G28+K28</f>
        <v>0</v>
      </c>
      <c r="P28" s="142" t="n">
        <f aca="false">+L28+H28+D28</f>
        <v>2.5</v>
      </c>
      <c r="Q28" s="51"/>
    </row>
    <row r="29" customFormat="false" ht="15" hidden="false" customHeight="false" outlineLevel="0" collapsed="false">
      <c r="A29" s="136" t="s">
        <v>90</v>
      </c>
      <c r="B29" s="141"/>
      <c r="C29" s="141"/>
      <c r="D29" s="142" t="n">
        <f aca="false">+C29+B29</f>
        <v>0</v>
      </c>
      <c r="E29" s="142"/>
      <c r="F29" s="141"/>
      <c r="G29" s="141"/>
      <c r="H29" s="142" t="n">
        <f aca="false">+G29+F29</f>
        <v>0</v>
      </c>
      <c r="I29" s="142"/>
      <c r="J29" s="141"/>
      <c r="K29" s="141"/>
      <c r="L29" s="142" t="n">
        <f aca="false">+K29+J29</f>
        <v>0</v>
      </c>
      <c r="M29" s="148"/>
      <c r="N29" s="142" t="n">
        <f aca="false">+J29+F29+B29</f>
        <v>0</v>
      </c>
      <c r="O29" s="142" t="n">
        <f aca="false">+K29+G29+C29</f>
        <v>0</v>
      </c>
      <c r="P29" s="142" t="n">
        <f aca="false">+L29+H29+D29</f>
        <v>0</v>
      </c>
      <c r="Q29" s="51"/>
    </row>
    <row r="30" customFormat="false" ht="15" hidden="false" customHeight="false" outlineLevel="0" collapsed="false">
      <c r="A30" s="136" t="s">
        <v>81</v>
      </c>
      <c r="B30" s="141"/>
      <c r="C30" s="141" t="n">
        <f aca="false">-0.3-0.8</f>
        <v>-1.1</v>
      </c>
      <c r="D30" s="142" t="n">
        <f aca="false">+C30+B30</f>
        <v>-1.1</v>
      </c>
      <c r="E30" s="142"/>
      <c r="F30" s="141"/>
      <c r="G30" s="141"/>
      <c r="H30" s="142" t="n">
        <f aca="false">+G30+F30</f>
        <v>0</v>
      </c>
      <c r="I30" s="142"/>
      <c r="J30" s="141"/>
      <c r="K30" s="141"/>
      <c r="L30" s="142" t="n">
        <f aca="false">+K30+J30</f>
        <v>0</v>
      </c>
      <c r="M30" s="148"/>
      <c r="N30" s="142" t="n">
        <f aca="false">+J30+F30+B30</f>
        <v>0</v>
      </c>
      <c r="O30" s="142" t="n">
        <f aca="false">+K30+G30+C30</f>
        <v>-1.1</v>
      </c>
      <c r="P30" s="142" t="n">
        <f aca="false">+L30+H30+D30</f>
        <v>-1.1</v>
      </c>
      <c r="Q30" s="51"/>
    </row>
    <row r="31" customFormat="false" ht="15" hidden="false" customHeight="false" outlineLevel="0" collapsed="false">
      <c r="A31" s="136" t="s">
        <v>82</v>
      </c>
      <c r="B31" s="143"/>
      <c r="C31" s="143" t="n">
        <v>-0.1</v>
      </c>
      <c r="D31" s="144" t="n">
        <f aca="false">+C31+B31</f>
        <v>-0.1</v>
      </c>
      <c r="E31" s="142"/>
      <c r="F31" s="143"/>
      <c r="G31" s="143"/>
      <c r="H31" s="144" t="n">
        <f aca="false">+G31+F31</f>
        <v>0</v>
      </c>
      <c r="I31" s="142"/>
      <c r="J31" s="143"/>
      <c r="K31" s="143"/>
      <c r="L31" s="144" t="n">
        <f aca="false">+K31+J31</f>
        <v>0</v>
      </c>
      <c r="M31" s="148"/>
      <c r="N31" s="144" t="n">
        <f aca="false">+J31+F31+B31</f>
        <v>0</v>
      </c>
      <c r="O31" s="144" t="n">
        <f aca="false">+K31+G31+C31</f>
        <v>-0.1</v>
      </c>
      <c r="P31" s="144" t="n">
        <f aca="false">+L31+H31+D31</f>
        <v>-0.1</v>
      </c>
      <c r="Q31" s="51"/>
    </row>
    <row r="32" customFormat="false" ht="15" hidden="false" customHeight="false" outlineLevel="0" collapsed="false">
      <c r="A32" s="102" t="s">
        <v>91</v>
      </c>
      <c r="B32" s="141" t="n">
        <f aca="false">SUM(B27:B31)</f>
        <v>11.1</v>
      </c>
      <c r="C32" s="141" t="n">
        <f aca="false">SUM(C27:C31)</f>
        <v>1.8</v>
      </c>
      <c r="D32" s="142" t="n">
        <f aca="false">+C32+B32</f>
        <v>12.9</v>
      </c>
      <c r="E32" s="142"/>
      <c r="F32" s="141" t="n">
        <f aca="false">SUM(F27:F31)</f>
        <v>4.6</v>
      </c>
      <c r="G32" s="141" t="n">
        <f aca="false">SUM(G27:G31)</f>
        <v>9.2</v>
      </c>
      <c r="H32" s="142" t="n">
        <f aca="false">+G32+F32</f>
        <v>13.8</v>
      </c>
      <c r="I32" s="142"/>
      <c r="J32" s="141" t="n">
        <f aca="false">SUM(J27:J31)</f>
        <v>3.9</v>
      </c>
      <c r="K32" s="141" t="n">
        <f aca="false">SUM(K27:K31)</f>
        <v>2</v>
      </c>
      <c r="L32" s="142" t="n">
        <f aca="false">+K32+J32</f>
        <v>5.9</v>
      </c>
      <c r="M32" s="148"/>
      <c r="N32" s="142" t="n">
        <f aca="false">+J32+F32+B32</f>
        <v>19.6</v>
      </c>
      <c r="O32" s="142" t="n">
        <f aca="false">+K32+G32+C32</f>
        <v>13</v>
      </c>
      <c r="P32" s="142" t="n">
        <f aca="false">+L32+H32+D32</f>
        <v>32.6</v>
      </c>
      <c r="Q32" s="51"/>
    </row>
    <row r="33" customFormat="false" ht="15" hidden="false" customHeight="false" outlineLevel="0" collapsed="false">
      <c r="A33" s="136"/>
      <c r="B33" s="141"/>
      <c r="C33" s="141"/>
      <c r="D33" s="142"/>
      <c r="E33" s="142"/>
      <c r="F33" s="141"/>
      <c r="G33" s="141"/>
      <c r="H33" s="142"/>
      <c r="I33" s="142"/>
      <c r="J33" s="141"/>
      <c r="K33" s="141"/>
      <c r="L33" s="142"/>
      <c r="M33" s="137"/>
      <c r="N33" s="142"/>
      <c r="O33" s="142"/>
      <c r="P33" s="142"/>
    </row>
    <row r="34" customFormat="false" ht="15" hidden="false" customHeight="false" outlineLevel="0" collapsed="false">
      <c r="A34" s="136" t="s">
        <v>40</v>
      </c>
      <c r="B34" s="141" t="n">
        <v>22.1</v>
      </c>
      <c r="C34" s="141" t="n">
        <v>0</v>
      </c>
      <c r="D34" s="142" t="n">
        <f aca="false">+C34+B34</f>
        <v>22.1</v>
      </c>
      <c r="E34" s="142" t="n">
        <f aca="false">13.9+13.9</f>
        <v>27.8</v>
      </c>
      <c r="F34" s="141" t="n">
        <f aca="false">2.8+2.9</f>
        <v>5.7</v>
      </c>
      <c r="G34" s="141" t="n">
        <f aca="false">1.6+12.2</f>
        <v>13.8</v>
      </c>
      <c r="H34" s="142" t="n">
        <f aca="false">+G34+F34</f>
        <v>19.5</v>
      </c>
      <c r="I34" s="142" t="n">
        <f aca="false">+F34-C34</f>
        <v>5.7</v>
      </c>
      <c r="J34" s="141" t="n">
        <v>0</v>
      </c>
      <c r="K34" s="141" t="n">
        <v>2.6</v>
      </c>
      <c r="L34" s="142" t="n">
        <f aca="false">+K34+J34</f>
        <v>2.6</v>
      </c>
      <c r="M34" s="142"/>
      <c r="N34" s="142" t="n">
        <f aca="false">+J34+F34+B34</f>
        <v>27.8</v>
      </c>
      <c r="O34" s="142" t="n">
        <f aca="false">+K34+G34+C34</f>
        <v>16.4</v>
      </c>
      <c r="P34" s="142" t="n">
        <f aca="false">+O34+N34</f>
        <v>44.2</v>
      </c>
    </row>
    <row r="35" customFormat="false" ht="15" hidden="false" customHeight="false" outlineLevel="0" collapsed="false">
      <c r="A35" s="136" t="s">
        <v>79</v>
      </c>
      <c r="B35" s="143" t="n">
        <v>0</v>
      </c>
      <c r="C35" s="143" t="n">
        <v>0</v>
      </c>
      <c r="D35" s="144" t="n">
        <f aca="false">+C35+B35</f>
        <v>0</v>
      </c>
      <c r="E35" s="142"/>
      <c r="F35" s="143" t="n">
        <v>0</v>
      </c>
      <c r="G35" s="143" t="n">
        <v>0</v>
      </c>
      <c r="H35" s="144" t="n">
        <f aca="false">+G35+F35</f>
        <v>0</v>
      </c>
      <c r="I35" s="142"/>
      <c r="J35" s="143"/>
      <c r="K35" s="143" t="n">
        <v>2.5</v>
      </c>
      <c r="L35" s="144" t="n">
        <f aca="false">+K35+J35</f>
        <v>2.5</v>
      </c>
      <c r="M35" s="142"/>
      <c r="N35" s="144" t="n">
        <f aca="false">+J35+F35+B35</f>
        <v>0</v>
      </c>
      <c r="O35" s="144" t="n">
        <f aca="false">+K35+G35+C35</f>
        <v>2.5</v>
      </c>
      <c r="P35" s="144" t="n">
        <f aca="false">+O35+N35</f>
        <v>2.5</v>
      </c>
    </row>
    <row r="36" customFormat="false" ht="15" hidden="false" customHeight="false" outlineLevel="0" collapsed="false">
      <c r="A36" s="102" t="s">
        <v>92</v>
      </c>
      <c r="B36" s="142" t="n">
        <f aca="false">SUM(B34:B35)</f>
        <v>22.1</v>
      </c>
      <c r="C36" s="142" t="n">
        <f aca="false">SUM(C34:C35)</f>
        <v>0</v>
      </c>
      <c r="D36" s="142" t="n">
        <f aca="false">C36+B36</f>
        <v>22.1</v>
      </c>
      <c r="E36" s="142"/>
      <c r="F36" s="142" t="n">
        <f aca="false">SUM(F34:F35)</f>
        <v>5.7</v>
      </c>
      <c r="G36" s="142" t="n">
        <f aca="false">SUM(G34:G35)</f>
        <v>13.8</v>
      </c>
      <c r="H36" s="142" t="n">
        <f aca="false">G36+F36</f>
        <v>19.5</v>
      </c>
      <c r="I36" s="142"/>
      <c r="J36" s="142" t="n">
        <f aca="false">SUM(J34:J35)</f>
        <v>0</v>
      </c>
      <c r="K36" s="142" t="n">
        <f aca="false">SUM(K34:K35)</f>
        <v>5.1</v>
      </c>
      <c r="L36" s="142" t="n">
        <f aca="false">K36+J36</f>
        <v>5.1</v>
      </c>
      <c r="M36" s="142"/>
      <c r="N36" s="142" t="n">
        <f aca="false">J36+F36+B36</f>
        <v>27.8</v>
      </c>
      <c r="O36" s="142" t="n">
        <f aca="false">K36+G36+C36</f>
        <v>18.9</v>
      </c>
      <c r="P36" s="142" t="n">
        <f aca="false">L36+H36+D36</f>
        <v>46.7</v>
      </c>
    </row>
    <row r="37" customFormat="false" ht="15" hidden="false" customHeight="false" outlineLevel="0" collapsed="false">
      <c r="A37" s="136"/>
      <c r="B37" s="141"/>
      <c r="C37" s="141"/>
      <c r="D37" s="142"/>
      <c r="E37" s="142"/>
      <c r="F37" s="141"/>
      <c r="G37" s="141"/>
      <c r="H37" s="142"/>
      <c r="I37" s="142"/>
      <c r="J37" s="141"/>
      <c r="K37" s="141"/>
      <c r="L37" s="142"/>
      <c r="M37" s="142"/>
      <c r="N37" s="142"/>
      <c r="O37" s="142"/>
      <c r="P37" s="142"/>
    </row>
    <row r="38" customFormat="false" ht="15" hidden="false" customHeight="false" outlineLevel="0" collapsed="false">
      <c r="A38" s="136" t="s">
        <v>93</v>
      </c>
      <c r="B38" s="141"/>
      <c r="C38" s="141"/>
      <c r="D38" s="142"/>
      <c r="E38" s="142"/>
      <c r="F38" s="141"/>
      <c r="G38" s="141"/>
      <c r="H38" s="142"/>
      <c r="I38" s="142"/>
      <c r="J38" s="141"/>
      <c r="K38" s="141"/>
      <c r="L38" s="142"/>
      <c r="M38" s="142"/>
      <c r="N38" s="142"/>
      <c r="O38" s="142"/>
      <c r="P38" s="142"/>
    </row>
    <row r="39" customFormat="false" ht="15" hidden="false" customHeight="false" outlineLevel="0" collapsed="false">
      <c r="A39" s="136" t="s">
        <v>94</v>
      </c>
      <c r="B39" s="141"/>
      <c r="C39" s="141"/>
      <c r="D39" s="142" t="n">
        <f aca="false">+C39+B39</f>
        <v>0</v>
      </c>
      <c r="E39" s="142"/>
      <c r="F39" s="141"/>
      <c r="G39" s="141"/>
      <c r="H39" s="142" t="n">
        <f aca="false">+G39+F39</f>
        <v>0</v>
      </c>
      <c r="I39" s="142"/>
      <c r="J39" s="141" t="n">
        <f aca="false">0.8+1.5</f>
        <v>2.3</v>
      </c>
      <c r="K39" s="141" t="n">
        <v>0.1</v>
      </c>
      <c r="L39" s="142" t="n">
        <f aca="false">+K39+J39</f>
        <v>2.4</v>
      </c>
      <c r="M39" s="142"/>
      <c r="N39" s="142" t="n">
        <f aca="false">+J39+F39+B39</f>
        <v>2.3</v>
      </c>
      <c r="O39" s="142" t="n">
        <f aca="false">+K39+G39+C39</f>
        <v>0.1</v>
      </c>
      <c r="P39" s="142" t="n">
        <f aca="false">+O39+N39</f>
        <v>2.4</v>
      </c>
    </row>
    <row r="40" customFormat="false" ht="15" hidden="false" customHeight="false" outlineLevel="0" collapsed="false">
      <c r="A40" s="149" t="s">
        <v>95</v>
      </c>
      <c r="B40" s="141"/>
      <c r="C40" s="141"/>
      <c r="D40" s="142" t="n">
        <f aca="false">+C40+B40</f>
        <v>0</v>
      </c>
      <c r="E40" s="142"/>
      <c r="F40" s="141"/>
      <c r="G40" s="141"/>
      <c r="H40" s="142" t="n">
        <f aca="false">+G40+F40</f>
        <v>0</v>
      </c>
      <c r="I40" s="142"/>
      <c r="J40" s="141"/>
      <c r="K40" s="141"/>
      <c r="L40" s="142" t="n">
        <f aca="false">+K40+J40</f>
        <v>0</v>
      </c>
      <c r="M40" s="142"/>
      <c r="N40" s="142" t="n">
        <f aca="false">+J40+F40+B40</f>
        <v>0</v>
      </c>
      <c r="O40" s="142" t="n">
        <f aca="false">+K40+G40+C40</f>
        <v>0</v>
      </c>
      <c r="P40" s="142" t="n">
        <f aca="false">+O40+N40</f>
        <v>0</v>
      </c>
    </row>
    <row r="41" customFormat="false" ht="15" hidden="false" customHeight="false" outlineLevel="0" collapsed="false">
      <c r="A41" s="149" t="s">
        <v>96</v>
      </c>
      <c r="B41" s="141"/>
      <c r="C41" s="141"/>
      <c r="D41" s="142" t="n">
        <f aca="false">+C41+B41</f>
        <v>0</v>
      </c>
      <c r="E41" s="142"/>
      <c r="F41" s="141"/>
      <c r="G41" s="141"/>
      <c r="H41" s="142" t="n">
        <f aca="false">+G41+F41</f>
        <v>0</v>
      </c>
      <c r="I41" s="142"/>
      <c r="J41" s="141"/>
      <c r="K41" s="141"/>
      <c r="L41" s="142" t="n">
        <f aca="false">+K41+J41</f>
        <v>0</v>
      </c>
      <c r="M41" s="142"/>
      <c r="N41" s="142" t="n">
        <f aca="false">+J41+F41+B41</f>
        <v>0</v>
      </c>
      <c r="O41" s="142" t="n">
        <f aca="false">+K41+G41+C41</f>
        <v>0</v>
      </c>
      <c r="P41" s="142" t="n">
        <f aca="false">+O41+N41</f>
        <v>0</v>
      </c>
    </row>
    <row r="42" customFormat="false" ht="15" hidden="false" customHeight="false" outlineLevel="0" collapsed="false">
      <c r="A42" s="149" t="s">
        <v>97</v>
      </c>
      <c r="B42" s="141"/>
      <c r="C42" s="141"/>
      <c r="D42" s="142" t="n">
        <f aca="false">+C42+B42</f>
        <v>0</v>
      </c>
      <c r="E42" s="142"/>
      <c r="F42" s="141"/>
      <c r="G42" s="141"/>
      <c r="H42" s="142" t="n">
        <f aca="false">+G42+F42</f>
        <v>0</v>
      </c>
      <c r="I42" s="142"/>
      <c r="J42" s="141"/>
      <c r="K42" s="141"/>
      <c r="L42" s="142" t="n">
        <f aca="false">+K42+J42</f>
        <v>0</v>
      </c>
      <c r="M42" s="142"/>
      <c r="N42" s="142" t="n">
        <f aca="false">+J42+F42+B42</f>
        <v>0</v>
      </c>
      <c r="O42" s="142" t="n">
        <f aca="false">+K42+G42+C42</f>
        <v>0</v>
      </c>
      <c r="P42" s="142" t="n">
        <f aca="false">+O42+N42</f>
        <v>0</v>
      </c>
    </row>
    <row r="43" customFormat="false" ht="15" hidden="false" customHeight="false" outlineLevel="0" collapsed="false">
      <c r="A43" s="149" t="s">
        <v>98</v>
      </c>
      <c r="B43" s="141"/>
      <c r="C43" s="141"/>
      <c r="D43" s="142" t="n">
        <f aca="false">+C43+B43</f>
        <v>0</v>
      </c>
      <c r="E43" s="142"/>
      <c r="F43" s="141"/>
      <c r="G43" s="141"/>
      <c r="H43" s="142" t="n">
        <f aca="false">+G43+F43</f>
        <v>0</v>
      </c>
      <c r="I43" s="142"/>
      <c r="J43" s="141"/>
      <c r="K43" s="141"/>
      <c r="L43" s="142" t="n">
        <f aca="false">+K43+J43</f>
        <v>0</v>
      </c>
      <c r="M43" s="142"/>
      <c r="N43" s="142" t="n">
        <f aca="false">+J43+F43+B43</f>
        <v>0</v>
      </c>
      <c r="O43" s="142" t="n">
        <f aca="false">+K43+G43+C43</f>
        <v>0</v>
      </c>
      <c r="P43" s="142" t="n">
        <f aca="false">+O43+N43</f>
        <v>0</v>
      </c>
    </row>
    <row r="44" customFormat="false" ht="15" hidden="false" customHeight="false" outlineLevel="0" collapsed="false">
      <c r="A44" s="149" t="s">
        <v>99</v>
      </c>
      <c r="B44" s="141"/>
      <c r="C44" s="141"/>
      <c r="D44" s="142" t="n">
        <f aca="false">+C44+B44</f>
        <v>0</v>
      </c>
      <c r="E44" s="142"/>
      <c r="F44" s="141"/>
      <c r="G44" s="141"/>
      <c r="H44" s="142" t="n">
        <f aca="false">+G44+F44</f>
        <v>0</v>
      </c>
      <c r="I44" s="142"/>
      <c r="J44" s="141"/>
      <c r="K44" s="141"/>
      <c r="L44" s="142" t="n">
        <f aca="false">+K44+J44</f>
        <v>0</v>
      </c>
      <c r="M44" s="142"/>
      <c r="N44" s="142" t="n">
        <f aca="false">+J44+F44+B44</f>
        <v>0</v>
      </c>
      <c r="O44" s="142" t="n">
        <f aca="false">+K44+G44+C44</f>
        <v>0</v>
      </c>
      <c r="P44" s="142" t="n">
        <f aca="false">+O44+N44</f>
        <v>0</v>
      </c>
    </row>
    <row r="45" customFormat="false" ht="15" hidden="false" customHeight="false" outlineLevel="0" collapsed="false">
      <c r="A45" s="136" t="s">
        <v>100</v>
      </c>
      <c r="B45" s="141"/>
      <c r="C45" s="141"/>
      <c r="D45" s="142" t="n">
        <f aca="false">+C45+B45</f>
        <v>0</v>
      </c>
      <c r="E45" s="142"/>
      <c r="F45" s="141"/>
      <c r="G45" s="141"/>
      <c r="H45" s="142" t="n">
        <f aca="false">+G45+F45</f>
        <v>0</v>
      </c>
      <c r="I45" s="142"/>
      <c r="J45" s="141"/>
      <c r="K45" s="141"/>
      <c r="L45" s="142" t="n">
        <f aca="false">+K45+J45</f>
        <v>0</v>
      </c>
      <c r="M45" s="142"/>
      <c r="N45" s="142" t="n">
        <f aca="false">+J45+F45+B45</f>
        <v>0</v>
      </c>
      <c r="O45" s="142" t="n">
        <f aca="false">+K45+G45+C45</f>
        <v>0</v>
      </c>
      <c r="P45" s="142" t="n">
        <f aca="false">+O45+N45</f>
        <v>0</v>
      </c>
    </row>
    <row r="46" customFormat="false" ht="15" hidden="false" customHeight="false" outlineLevel="0" collapsed="false">
      <c r="A46" s="136" t="s">
        <v>101</v>
      </c>
      <c r="B46" s="143"/>
      <c r="C46" s="143"/>
      <c r="D46" s="144" t="n">
        <f aca="false">+C46+B46</f>
        <v>0</v>
      </c>
      <c r="E46" s="142"/>
      <c r="F46" s="143"/>
      <c r="G46" s="143"/>
      <c r="H46" s="144" t="n">
        <f aca="false">+G46+F46</f>
        <v>0</v>
      </c>
      <c r="I46" s="142"/>
      <c r="J46" s="143"/>
      <c r="K46" s="143"/>
      <c r="L46" s="144" t="n">
        <f aca="false">+K46+J46</f>
        <v>0</v>
      </c>
      <c r="M46" s="142"/>
      <c r="N46" s="144" t="n">
        <f aca="false">+J46+F46+B46</f>
        <v>0</v>
      </c>
      <c r="O46" s="144" t="n">
        <f aca="false">+K46+G46+C46</f>
        <v>0</v>
      </c>
      <c r="P46" s="144" t="n">
        <f aca="false">+O46+N46</f>
        <v>0</v>
      </c>
    </row>
    <row r="47" customFormat="false" ht="15" hidden="false" customHeight="false" outlineLevel="0" collapsed="false">
      <c r="A47" s="145" t="s">
        <v>102</v>
      </c>
      <c r="B47" s="142" t="n">
        <f aca="false">SUM(B39:B46)</f>
        <v>0</v>
      </c>
      <c r="C47" s="142" t="n">
        <f aca="false">SUM(C39:C46)</f>
        <v>0</v>
      </c>
      <c r="D47" s="142" t="n">
        <f aca="false">+C47+B47</f>
        <v>0</v>
      </c>
      <c r="E47" s="142"/>
      <c r="F47" s="142" t="n">
        <f aca="false">SUM(F39:F46)</f>
        <v>0</v>
      </c>
      <c r="G47" s="142" t="n">
        <f aca="false">SUM(G39:G46)</f>
        <v>0</v>
      </c>
      <c r="H47" s="142" t="n">
        <f aca="false">+G47+F47</f>
        <v>0</v>
      </c>
      <c r="I47" s="142"/>
      <c r="J47" s="142" t="n">
        <f aca="false">SUM(J39:J46)</f>
        <v>2.3</v>
      </c>
      <c r="K47" s="142" t="n">
        <f aca="false">SUM(K39:K46)</f>
        <v>0.1</v>
      </c>
      <c r="L47" s="142" t="n">
        <f aca="false">+K47+J47</f>
        <v>2.4</v>
      </c>
      <c r="M47" s="142"/>
      <c r="N47" s="142" t="n">
        <f aca="false">+J47+F47+B47</f>
        <v>2.3</v>
      </c>
      <c r="O47" s="142" t="n">
        <f aca="false">+K47+G47+C47</f>
        <v>0.1</v>
      </c>
      <c r="P47" s="142" t="n">
        <f aca="false">+L47+H47+D47</f>
        <v>2.4</v>
      </c>
    </row>
    <row r="48" customFormat="false" ht="15" hidden="false" customHeight="false" outlineLevel="0" collapsed="false">
      <c r="A48" s="136"/>
      <c r="B48" s="141"/>
      <c r="C48" s="141"/>
      <c r="D48" s="142"/>
      <c r="E48" s="142"/>
      <c r="F48" s="141"/>
      <c r="G48" s="141"/>
      <c r="H48" s="142"/>
      <c r="I48" s="142"/>
      <c r="J48" s="141"/>
      <c r="K48" s="141"/>
      <c r="L48" s="142"/>
      <c r="M48" s="142"/>
      <c r="N48" s="142"/>
      <c r="O48" s="142"/>
      <c r="P48" s="142"/>
    </row>
    <row r="49" customFormat="false" ht="16.5" hidden="false" customHeight="false" outlineLevel="0" collapsed="false">
      <c r="A49" s="58" t="s">
        <v>103</v>
      </c>
      <c r="B49" s="150" t="n">
        <f aca="false">B47+B36+B32+B25+B19</f>
        <v>350.9</v>
      </c>
      <c r="C49" s="150" t="n">
        <f aca="false">C47+C36+C32+C25+C19</f>
        <v>21.3</v>
      </c>
      <c r="D49" s="150" t="n">
        <f aca="false">D47+D36+D32+D25+D19</f>
        <v>372.2</v>
      </c>
      <c r="E49" s="142"/>
      <c r="F49" s="150" t="n">
        <f aca="false">F47+F36+F32+F25+F19</f>
        <v>19.8</v>
      </c>
      <c r="G49" s="150" t="n">
        <f aca="false">G47+G36+G32+G25+G19</f>
        <v>24.9</v>
      </c>
      <c r="H49" s="150" t="n">
        <f aca="false">H47+H36+H32+H25+H19</f>
        <v>44.7</v>
      </c>
      <c r="I49" s="142"/>
      <c r="J49" s="150" t="n">
        <f aca="false">J47+J36+J32+J25+J19</f>
        <v>12.5</v>
      </c>
      <c r="K49" s="150" t="n">
        <f aca="false">K47+K36+K32+K25+K19</f>
        <v>8.1</v>
      </c>
      <c r="L49" s="150" t="n">
        <f aca="false">L47+L36+L32+L25+L19</f>
        <v>20.6</v>
      </c>
      <c r="M49" s="142"/>
      <c r="N49" s="150" t="n">
        <f aca="false">N47+N36+N32+N25+N19</f>
        <v>383.2</v>
      </c>
      <c r="O49" s="150" t="n">
        <f aca="false">O47+O36+O32+O25+O19</f>
        <v>54.3</v>
      </c>
      <c r="P49" s="150" t="n">
        <f aca="false">P47+P36+P32+P25+P19</f>
        <v>437.5</v>
      </c>
      <c r="Q49" s="68"/>
      <c r="R49" s="68"/>
    </row>
    <row r="50" customFormat="false" ht="15.75" hidden="false" customHeight="false" outlineLevel="0" collapsed="false">
      <c r="A50" s="136"/>
      <c r="B50" s="141"/>
      <c r="C50" s="141"/>
      <c r="D50" s="142"/>
      <c r="E50" s="142"/>
      <c r="F50" s="141"/>
      <c r="G50" s="141"/>
      <c r="H50" s="142"/>
      <c r="I50" s="142"/>
      <c r="J50" s="141"/>
      <c r="K50" s="141"/>
      <c r="L50" s="142"/>
      <c r="M50" s="142"/>
      <c r="N50" s="142"/>
      <c r="O50" s="142"/>
      <c r="P50" s="142"/>
    </row>
    <row r="51" customFormat="false" ht="15.75" hidden="false" customHeight="false" outlineLevel="0" collapsed="false">
      <c r="A51" s="58" t="s">
        <v>104</v>
      </c>
      <c r="B51" s="141"/>
      <c r="C51" s="141"/>
      <c r="D51" s="142"/>
      <c r="E51" s="142"/>
      <c r="F51" s="141"/>
      <c r="G51" s="141"/>
      <c r="H51" s="142"/>
      <c r="I51" s="142"/>
      <c r="K51" s="141"/>
      <c r="L51" s="141" t="n">
        <f aca="false">7.6+5</f>
        <v>12.6</v>
      </c>
      <c r="M51" s="142"/>
      <c r="N51" s="142"/>
      <c r="O51" s="142"/>
      <c r="P51" s="142" t="n">
        <f aca="false">L51</f>
        <v>12.6</v>
      </c>
    </row>
    <row r="52" customFormat="false" ht="16.5" hidden="false" customHeight="true" outlineLevel="0" collapsed="false">
      <c r="A52" s="1" t="s">
        <v>105</v>
      </c>
      <c r="B52" s="151"/>
      <c r="C52" s="151"/>
      <c r="D52" s="151"/>
      <c r="E52" s="1"/>
      <c r="F52" s="151"/>
      <c r="G52" s="151"/>
      <c r="H52" s="151"/>
      <c r="I52" s="30"/>
      <c r="J52" s="151"/>
      <c r="K52" s="151"/>
      <c r="L52" s="152" t="n">
        <f aca="false">2</f>
        <v>2</v>
      </c>
      <c r="M52" s="1"/>
      <c r="N52" s="151"/>
      <c r="O52" s="151"/>
      <c r="P52" s="142" t="n">
        <f aca="false">L52</f>
        <v>2</v>
      </c>
      <c r="R52" s="153"/>
    </row>
    <row r="53" customFormat="false" ht="16.5" hidden="false" customHeight="true" outlineLevel="0" collapsed="false">
      <c r="A53" s="0" t="str">
        <f aca="true">CELL("filename")</f>
        <v>'file:///mnt/12tb/@roms/datasets/enron/EDRM Enron Email Data Set v2 XML/filtered-attachments/xls/2002_Summary_for_Presentation_Rev.xls'#$By Risk Category</v>
      </c>
      <c r="B53" s="151"/>
      <c r="C53" s="151"/>
      <c r="D53" s="151"/>
      <c r="E53" s="1"/>
      <c r="F53" s="151"/>
      <c r="G53" s="151"/>
      <c r="H53" s="151"/>
      <c r="I53" s="30"/>
      <c r="J53" s="151"/>
      <c r="K53" s="151"/>
      <c r="L53" s="151"/>
      <c r="M53" s="1"/>
      <c r="N53" s="151"/>
      <c r="O53" s="151"/>
      <c r="P53" s="151"/>
      <c r="R53" s="153"/>
    </row>
    <row r="54" customFormat="false" ht="16.5" hidden="false" customHeight="true" outlineLevel="0" collapsed="false">
      <c r="A54" s="1"/>
      <c r="B54" s="151"/>
      <c r="C54" s="151"/>
      <c r="D54" s="151"/>
      <c r="E54" s="1"/>
      <c r="F54" s="151"/>
      <c r="G54" s="151"/>
      <c r="H54" s="151"/>
      <c r="I54" s="30"/>
      <c r="J54" s="151"/>
      <c r="K54" s="151"/>
      <c r="L54" s="151"/>
      <c r="M54" s="1"/>
      <c r="N54" s="151"/>
      <c r="O54" s="151"/>
      <c r="P54" s="151"/>
      <c r="R54" s="153"/>
    </row>
    <row r="55" customFormat="false" ht="12.75" hidden="false" customHeight="false" outlineLevel="0" collapsed="false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R55" s="154"/>
    </row>
    <row r="56" customFormat="false" ht="12.75" hidden="false" customHeight="false" outlineLevel="0" collapsed="false">
      <c r="R56" s="154"/>
    </row>
    <row r="57" customFormat="false" ht="12.75" hidden="false" customHeight="false" outlineLevel="0" collapsed="false">
      <c r="R57" s="135"/>
    </row>
    <row r="58" customFormat="false" ht="12.75" hidden="false" customHeight="false" outlineLevel="0" collapsed="false">
      <c r="R58" s="155"/>
    </row>
    <row r="60" customFormat="false" ht="12.75" hidden="false" customHeight="false" outlineLevel="0" collapsed="false">
      <c r="G60" s="0" t="s">
        <v>106</v>
      </c>
      <c r="H60" s="153" t="e">
        <f aca="false">+#REF!</f>
        <v>#REF!</v>
      </c>
      <c r="P60" s="0" t="s">
        <v>106</v>
      </c>
      <c r="Q60" s="153" t="e">
        <f aca="false">+#REF!</f>
        <v>#REF!</v>
      </c>
    </row>
    <row r="61" customFormat="false" ht="12.75" hidden="false" customHeight="false" outlineLevel="0" collapsed="false">
      <c r="G61" s="0" t="s">
        <v>107</v>
      </c>
      <c r="H61" s="153" t="e">
        <f aca="false">+#REF!</f>
        <v>#REF!</v>
      </c>
      <c r="P61" s="0" t="s">
        <v>107</v>
      </c>
      <c r="Q61" s="153" t="e">
        <f aca="false">+#REF!</f>
        <v>#REF!</v>
      </c>
    </row>
    <row r="62" customFormat="false" ht="12.75" hidden="false" customHeight="false" outlineLevel="0" collapsed="false">
      <c r="G62" s="0" t="s">
        <v>108</v>
      </c>
      <c r="H62" s="153" t="e">
        <f aca="false">+#REF!-SUM(#REF!)</f>
        <v>#REF!</v>
      </c>
      <c r="P62" s="0" t="s">
        <v>108</v>
      </c>
      <c r="Q62" s="153" t="e">
        <f aca="false">+#REF!-SUM(#REF!)</f>
        <v>#REF!</v>
      </c>
    </row>
    <row r="63" customFormat="false" ht="12.75" hidden="false" customHeight="false" outlineLevel="0" collapsed="false">
      <c r="G63" s="0" t="s">
        <v>109</v>
      </c>
      <c r="H63" s="156" t="e">
        <f aca="false">SUM(#REF!)</f>
        <v>#REF!</v>
      </c>
      <c r="P63" s="0" t="s">
        <v>109</v>
      </c>
      <c r="Q63" s="156" t="e">
        <f aca="false">SUM(#REF!)</f>
        <v>#REF!</v>
      </c>
    </row>
    <row r="64" customFormat="false" ht="12.75" hidden="false" customHeight="false" outlineLevel="0" collapsed="false">
      <c r="H64" s="157" t="e">
        <f aca="false">SUM(H60:H63)</f>
        <v>#REF!</v>
      </c>
      <c r="Q64" s="157" t="e">
        <f aca="false">SUM(Q60:Q63)</f>
        <v>#REF!</v>
      </c>
    </row>
  </sheetData>
  <mergeCells count="9">
    <mergeCell ref="A1:M1"/>
    <mergeCell ref="A2:M2"/>
    <mergeCell ref="A3:M3"/>
    <mergeCell ref="A4:M4"/>
    <mergeCell ref="A5:M5"/>
    <mergeCell ref="B8:D8"/>
    <mergeCell ref="F8:H8"/>
    <mergeCell ref="J8:L8"/>
    <mergeCell ref="N8:O8"/>
  </mergeCells>
  <printOptions headings="false" gridLines="false" gridLinesSet="true" horizontalCentered="false" verticalCentered="false"/>
  <pageMargins left="0.540277777777778" right="0.329861111111111" top="0.340277777777778" bottom="0.359722222222222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12" topLeftCell="C13" activePane="bottomRight" state="frozen"/>
      <selection pane="topLeft" activeCell="A1" activeCellId="0" sqref="A1"/>
      <selection pane="topRight" activeCell="C1" activeCellId="0" sqref="C1"/>
      <selection pane="bottomLeft" activeCell="A13" activeCellId="0" sqref="A13"/>
      <selection pane="bottomRight" activeCell="E14" activeCellId="0" sqref="E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7.28"/>
    <col collapsed="false" customWidth="true" hidden="false" outlineLevel="0" max="3" min="3" style="1" width="22.99"/>
    <col collapsed="false" customWidth="true" hidden="false" outlineLevel="0" max="5" min="4" style="1" width="11.7"/>
    <col collapsed="false" customWidth="true" hidden="true" outlineLevel="0" max="6" min="6" style="1" width="11.7"/>
    <col collapsed="false" customWidth="true" hidden="false" outlineLevel="0" max="7" min="7" style="1" width="11.7"/>
    <col collapsed="false" customWidth="true" hidden="false" outlineLevel="0" max="8" min="8" style="1" width="12.14"/>
    <col collapsed="false" customWidth="true" hidden="false" outlineLevel="0" max="9" min="9" style="1" width="4.99"/>
    <col collapsed="false" customWidth="true" hidden="false" outlineLevel="0" max="10" min="10" style="1" width="3.56"/>
    <col collapsed="false" customWidth="true" hidden="false" outlineLevel="0" max="11" min="11" style="1" width="12.28"/>
    <col collapsed="false" customWidth="true" hidden="false" outlineLevel="0" max="12" min="12" style="1" width="13.14"/>
    <col collapsed="false" customWidth="true" hidden="false" outlineLevel="0" max="13" min="13" style="1" width="11.99"/>
    <col collapsed="false" customWidth="true" hidden="false" outlineLevel="0" max="14" min="14" style="1" width="12.7"/>
    <col collapsed="false" customWidth="true" hidden="false" outlineLevel="0" max="15" min="15" style="1" width="11.28"/>
    <col collapsed="false" customWidth="true" hidden="false" outlineLevel="0" max="16" min="16" style="1" width="5.28"/>
    <col collapsed="false" customWidth="true" hidden="false" outlineLevel="0" max="17" min="17" style="1" width="7.85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26</v>
      </c>
      <c r="B1" s="2"/>
      <c r="C1" s="2"/>
      <c r="D1" s="2"/>
      <c r="E1" s="2"/>
      <c r="F1" s="2"/>
      <c r="G1" s="2"/>
      <c r="H1" s="2"/>
      <c r="I1" s="2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5" customFormat="false" ht="18" hidden="false" customHeight="false" outlineLevel="0" collapsed="false">
      <c r="A5" s="2" t="s">
        <v>4</v>
      </c>
      <c r="B5" s="2"/>
      <c r="C5" s="2"/>
      <c r="D5" s="2"/>
      <c r="E5" s="2"/>
      <c r="F5" s="2"/>
      <c r="G5" s="2"/>
      <c r="H5" s="2"/>
      <c r="I5" s="2"/>
    </row>
    <row r="6" customFormat="false" ht="18" hidden="false" customHeight="false" outlineLevel="0" collapsed="false">
      <c r="A6" s="3"/>
      <c r="B6" s="4"/>
      <c r="C6" s="4"/>
      <c r="D6" s="4"/>
      <c r="E6" s="4"/>
      <c r="F6" s="4"/>
      <c r="G6" s="4"/>
      <c r="H6" s="4"/>
      <c r="I6" s="4"/>
    </row>
    <row r="7" customFormat="false" ht="13.5" hidden="false" customHeight="false" outlineLevel="0" collapsed="false">
      <c r="B7" s="4"/>
      <c r="C7" s="4"/>
      <c r="D7" s="4"/>
      <c r="E7" s="4"/>
      <c r="F7" s="4"/>
      <c r="G7" s="4"/>
      <c r="H7" s="4"/>
      <c r="I7" s="4"/>
    </row>
    <row r="8" customFormat="false" ht="12.75" hidden="false" customHeight="false" outlineLevel="0" collapsed="false">
      <c r="B8" s="4"/>
      <c r="C8" s="4"/>
      <c r="D8" s="4"/>
      <c r="E8" s="4"/>
      <c r="F8" s="4"/>
      <c r="G8" s="4"/>
      <c r="H8" s="4"/>
      <c r="I8" s="4"/>
      <c r="J8" s="158"/>
      <c r="K8" s="159"/>
      <c r="L8" s="159"/>
      <c r="M8" s="159"/>
      <c r="N8" s="159"/>
      <c r="O8" s="159"/>
      <c r="P8" s="71"/>
    </row>
    <row r="9" customFormat="false" ht="18" hidden="false" customHeight="false" outlineLevel="0" collapsed="false">
      <c r="A9" s="4"/>
      <c r="B9" s="72"/>
      <c r="C9" s="4"/>
      <c r="D9" s="4"/>
      <c r="E9" s="4"/>
      <c r="F9" s="4"/>
      <c r="G9" s="4"/>
      <c r="H9" s="4"/>
      <c r="I9" s="4"/>
      <c r="J9" s="160"/>
      <c r="K9" s="161" t="s">
        <v>5</v>
      </c>
      <c r="L9" s="161"/>
      <c r="M9" s="161"/>
      <c r="N9" s="161"/>
      <c r="O9" s="161"/>
      <c r="P9" s="75"/>
    </row>
    <row r="10" customFormat="false" ht="15.75" hidden="false" customHeight="false" outlineLevel="0" collapsed="false">
      <c r="D10" s="162"/>
      <c r="E10" s="162"/>
      <c r="F10" s="162"/>
      <c r="G10" s="162"/>
      <c r="H10" s="162"/>
      <c r="I10" s="77"/>
      <c r="J10" s="160"/>
      <c r="K10" s="163"/>
      <c r="L10" s="163"/>
      <c r="M10" s="163"/>
      <c r="N10" s="163"/>
      <c r="O10" s="163"/>
      <c r="P10" s="75"/>
    </row>
    <row r="11" customFormat="false" ht="18" hidden="false" customHeight="false" outlineLevel="0" collapsed="false">
      <c r="B11" s="6"/>
      <c r="C11" s="6"/>
      <c r="D11" s="7" t="s">
        <v>27</v>
      </c>
      <c r="E11" s="7" t="s">
        <v>6</v>
      </c>
      <c r="F11" s="7" t="s">
        <v>28</v>
      </c>
      <c r="G11" s="7" t="s">
        <v>7</v>
      </c>
      <c r="H11" s="164" t="s">
        <v>29</v>
      </c>
      <c r="I11" s="165"/>
      <c r="J11" s="166"/>
      <c r="K11" s="167"/>
      <c r="L11" s="168" t="s">
        <v>30</v>
      </c>
      <c r="M11" s="168" t="s">
        <v>31</v>
      </c>
      <c r="N11" s="168" t="s">
        <v>32</v>
      </c>
      <c r="O11" s="169" t="s">
        <v>8</v>
      </c>
      <c r="P11" s="75"/>
    </row>
    <row r="12" customFormat="false" ht="18" hidden="false" customHeight="false" outlineLevel="0" collapsed="false">
      <c r="B12" s="13" t="s">
        <v>33</v>
      </c>
      <c r="C12" s="6"/>
      <c r="D12" s="14" t="n">
        <v>2000</v>
      </c>
      <c r="E12" s="14" t="n">
        <v>2001</v>
      </c>
      <c r="F12" s="14" t="n">
        <v>2001</v>
      </c>
      <c r="G12" s="14" t="n">
        <v>2001</v>
      </c>
      <c r="H12" s="14" t="n">
        <v>2002</v>
      </c>
      <c r="I12" s="170"/>
      <c r="J12" s="171"/>
      <c r="K12" s="172" t="s">
        <v>10</v>
      </c>
      <c r="L12" s="172" t="s">
        <v>10</v>
      </c>
      <c r="M12" s="172" t="s">
        <v>12</v>
      </c>
      <c r="N12" s="172" t="s">
        <v>12</v>
      </c>
      <c r="O12" s="173" t="n">
        <v>2002</v>
      </c>
      <c r="P12" s="75"/>
      <c r="R12" s="12"/>
    </row>
    <row r="13" customFormat="false" ht="13.5" hidden="false" customHeight="true" outlineLevel="0" collapsed="false">
      <c r="B13" s="21"/>
      <c r="C13" s="6"/>
      <c r="D13" s="22"/>
      <c r="E13" s="22"/>
      <c r="F13" s="22"/>
      <c r="G13" s="22"/>
      <c r="H13" s="22"/>
      <c r="I13" s="22"/>
      <c r="J13" s="171"/>
      <c r="K13" s="174"/>
      <c r="L13" s="174"/>
      <c r="M13" s="174"/>
      <c r="N13" s="174"/>
      <c r="O13" s="175"/>
      <c r="P13" s="75"/>
      <c r="R13" s="20"/>
    </row>
    <row r="14" customFormat="false" ht="18" hidden="false" customHeight="false" outlineLevel="0" collapsed="false">
      <c r="B14" s="21" t="s">
        <v>110</v>
      </c>
      <c r="C14" s="6"/>
      <c r="D14" s="176" t="e">
        <f aca="false">+#REF!</f>
        <v>#REF!</v>
      </c>
      <c r="E14" s="176" t="e">
        <f aca="false">+#REF!+#REF!</f>
        <v>#REF!</v>
      </c>
      <c r="F14" s="176" t="e">
        <f aca="false">+#REF!+#REF!</f>
        <v>#REF!</v>
      </c>
      <c r="G14" s="176" t="e">
        <f aca="false">#REF!</f>
        <v>#REF!</v>
      </c>
      <c r="H14" s="176" t="e">
        <f aca="false">+#REF!</f>
        <v>#REF!</v>
      </c>
      <c r="I14" s="176"/>
      <c r="J14" s="166"/>
      <c r="K14" s="175" t="e">
        <f aca="false">+#REF!</f>
        <v>#REF!</v>
      </c>
      <c r="L14" s="175" t="e">
        <f aca="false">+#REF!</f>
        <v>#REF!</v>
      </c>
      <c r="M14" s="175" t="e">
        <f aca="false">+#REF!</f>
        <v>#REF!</v>
      </c>
      <c r="N14" s="175" t="e">
        <f aca="false">+#REF!</f>
        <v>#REF!</v>
      </c>
      <c r="O14" s="175" t="e">
        <f aca="false">+#REF!</f>
        <v>#REF!</v>
      </c>
      <c r="P14" s="75"/>
      <c r="R14" s="20"/>
    </row>
    <row r="15" customFormat="false" ht="12.75" hidden="false" customHeight="false" outlineLevel="0" collapsed="false">
      <c r="D15" s="48"/>
      <c r="E15" s="48"/>
      <c r="F15" s="48"/>
      <c r="G15" s="48"/>
      <c r="H15" s="48"/>
      <c r="I15" s="48"/>
      <c r="J15" s="73"/>
      <c r="K15" s="122"/>
      <c r="L15" s="122"/>
      <c r="M15" s="122"/>
      <c r="N15" s="122"/>
      <c r="O15" s="122"/>
      <c r="P15" s="75"/>
    </row>
    <row r="16" customFormat="false" ht="24.75" hidden="false" customHeight="true" outlineLevel="0" collapsed="false">
      <c r="B16" s="21" t="s">
        <v>22</v>
      </c>
      <c r="C16" s="115"/>
      <c r="D16" s="52" t="e">
        <f aca="false">+#REF!</f>
        <v>#REF!</v>
      </c>
      <c r="E16" s="52" t="e">
        <f aca="false">+#REF!</f>
        <v>#REF!</v>
      </c>
      <c r="F16" s="52" t="e">
        <f aca="false">+#REF!</f>
        <v>#REF!</v>
      </c>
      <c r="G16" s="52" t="n">
        <v>-36.7</v>
      </c>
      <c r="H16" s="52" t="e">
        <f aca="false">+#REF!</f>
        <v>#REF!</v>
      </c>
      <c r="I16" s="122"/>
      <c r="J16" s="73"/>
      <c r="K16" s="175" t="e">
        <f aca="false">+#REF!</f>
        <v>#REF!</v>
      </c>
      <c r="L16" s="175" t="e">
        <f aca="false">+#REF!</f>
        <v>#REF!</v>
      </c>
      <c r="M16" s="175" t="e">
        <f aca="false">+#REF!</f>
        <v>#REF!</v>
      </c>
      <c r="N16" s="175" t="e">
        <f aca="false">+#REF!</f>
        <v>#REF!</v>
      </c>
      <c r="O16" s="175" t="e">
        <f aca="false">+#REF!</f>
        <v>#REF!</v>
      </c>
      <c r="P16" s="177"/>
    </row>
    <row r="17" customFormat="false" ht="12" hidden="false" customHeight="true" outlineLevel="0" collapsed="false">
      <c r="B17" s="115"/>
      <c r="C17" s="115"/>
      <c r="D17" s="52"/>
      <c r="E17" s="52"/>
      <c r="F17" s="52"/>
      <c r="G17" s="52"/>
      <c r="H17" s="52"/>
      <c r="I17" s="122"/>
      <c r="J17" s="73"/>
      <c r="K17" s="175"/>
      <c r="L17" s="175"/>
      <c r="M17" s="175"/>
      <c r="N17" s="175"/>
      <c r="O17" s="175"/>
      <c r="P17" s="177"/>
    </row>
    <row r="18" customFormat="false" ht="24.75" hidden="false" customHeight="true" outlineLevel="0" collapsed="false">
      <c r="B18" s="21" t="s">
        <v>111</v>
      </c>
      <c r="D18" s="52" t="e">
        <f aca="false">+#REF!+#REF!+#REF!</f>
        <v>#REF!</v>
      </c>
      <c r="E18" s="52" t="e">
        <f aca="false">+#REF!+#REF!</f>
        <v>#REF!</v>
      </c>
      <c r="F18" s="52" t="e">
        <f aca="false">+#REF!+#REF!</f>
        <v>#REF!</v>
      </c>
      <c r="G18" s="52" t="n">
        <v>2.9</v>
      </c>
      <c r="H18" s="52" t="e">
        <f aca="false">+#REF!+#REF!+#REF!</f>
        <v>#REF!</v>
      </c>
      <c r="I18" s="122"/>
      <c r="J18" s="73"/>
      <c r="K18" s="175" t="e">
        <f aca="false">+#REF!</f>
        <v>#REF!</v>
      </c>
      <c r="L18" s="175" t="e">
        <f aca="false">+#REF!</f>
        <v>#REF!</v>
      </c>
      <c r="M18" s="175" t="e">
        <f aca="false">+#REF!</f>
        <v>#REF!</v>
      </c>
      <c r="N18" s="175" t="e">
        <f aca="false">+#REF!</f>
        <v>#REF!</v>
      </c>
      <c r="O18" s="175" t="e">
        <f aca="false">+#REF!</f>
        <v>#REF!</v>
      </c>
      <c r="P18" s="177"/>
    </row>
    <row r="19" customFormat="false" ht="18" hidden="false" customHeight="false" outlineLevel="0" collapsed="false">
      <c r="D19" s="178"/>
      <c r="E19" s="178"/>
      <c r="F19" s="178"/>
      <c r="G19" s="178"/>
      <c r="H19" s="178"/>
      <c r="I19" s="67"/>
      <c r="J19" s="73"/>
      <c r="K19" s="64"/>
      <c r="L19" s="64"/>
      <c r="M19" s="64"/>
      <c r="N19" s="64"/>
      <c r="O19" s="179"/>
      <c r="P19" s="177"/>
    </row>
    <row r="20" customFormat="false" ht="18" hidden="false" customHeight="false" outlineLevel="0" collapsed="false">
      <c r="B20" s="60" t="s">
        <v>112</v>
      </c>
      <c r="C20" s="61"/>
      <c r="D20" s="180" t="e">
        <f aca="false">+D14+D16+D18</f>
        <v>#REF!</v>
      </c>
      <c r="E20" s="180" t="e">
        <f aca="false">+E14+E16+E18</f>
        <v>#REF!</v>
      </c>
      <c r="F20" s="180" t="e">
        <f aca="false">+F14+F16+F18</f>
        <v>#REF!</v>
      </c>
      <c r="G20" s="180" t="e">
        <f aca="false">+G14+G16+G18</f>
        <v>#REF!</v>
      </c>
      <c r="H20" s="180" t="e">
        <f aca="false">+H14+H16+H18</f>
        <v>#REF!</v>
      </c>
      <c r="I20" s="126"/>
      <c r="J20" s="127"/>
      <c r="K20" s="181" t="e">
        <f aca="false">+K14+K16+K18</f>
        <v>#REF!</v>
      </c>
      <c r="L20" s="181" t="e">
        <f aca="false">+L14+L16+L18</f>
        <v>#REF!</v>
      </c>
      <c r="M20" s="181" t="e">
        <f aca="false">+M14+M16+M18</f>
        <v>#REF!</v>
      </c>
      <c r="N20" s="181" t="e">
        <f aca="false">+N14+N16+N18</f>
        <v>#REF!</v>
      </c>
      <c r="O20" s="182" t="e">
        <f aca="false">SUM(K20:N20)</f>
        <v>#REF!</v>
      </c>
      <c r="P20" s="177"/>
    </row>
    <row r="21" customFormat="false" ht="18" hidden="false" customHeight="false" outlineLevel="0" collapsed="false">
      <c r="B21" s="183"/>
      <c r="C21" s="183"/>
      <c r="D21" s="176"/>
      <c r="E21" s="176"/>
      <c r="F21" s="176"/>
      <c r="G21" s="176"/>
      <c r="H21" s="176"/>
      <c r="I21" s="184"/>
      <c r="J21" s="73"/>
      <c r="K21" s="185"/>
      <c r="L21" s="185"/>
      <c r="M21" s="185"/>
      <c r="N21" s="185"/>
      <c r="O21" s="185"/>
      <c r="P21" s="177"/>
    </row>
    <row r="22" customFormat="false" ht="18" hidden="false" customHeight="false" outlineLevel="0" collapsed="false">
      <c r="B22" s="183"/>
      <c r="C22" s="183"/>
      <c r="D22" s="184"/>
      <c r="E22" s="184"/>
      <c r="F22" s="184"/>
      <c r="G22" s="184"/>
      <c r="H22" s="184"/>
      <c r="I22" s="184"/>
      <c r="J22" s="186"/>
      <c r="K22" s="187"/>
      <c r="L22" s="187"/>
      <c r="M22" s="187"/>
      <c r="N22" s="187"/>
      <c r="O22" s="187"/>
      <c r="P22" s="177"/>
    </row>
    <row r="23" customFormat="false" ht="18" hidden="false" customHeight="false" outlineLevel="0" collapsed="false">
      <c r="C23" s="183"/>
      <c r="D23" s="184"/>
      <c r="E23" s="184"/>
      <c r="F23" s="184"/>
      <c r="G23" s="184"/>
      <c r="H23" s="184"/>
      <c r="I23" s="184"/>
      <c r="J23" s="186"/>
      <c r="K23" s="187"/>
      <c r="L23" s="187"/>
      <c r="M23" s="187"/>
      <c r="N23" s="187"/>
      <c r="O23" s="187"/>
      <c r="P23" s="177"/>
    </row>
    <row r="24" customFormat="false" ht="18" hidden="false" customHeight="false" outlineLevel="0" collapsed="false">
      <c r="B24" s="188" t="s">
        <v>113</v>
      </c>
      <c r="E24" s="184"/>
      <c r="F24" s="184"/>
      <c r="G24" s="184"/>
      <c r="H24" s="184"/>
      <c r="I24" s="184"/>
      <c r="J24" s="186"/>
      <c r="K24" s="187"/>
      <c r="L24" s="187"/>
      <c r="M24" s="187"/>
      <c r="N24" s="187"/>
      <c r="O24" s="187"/>
      <c r="P24" s="177"/>
    </row>
    <row r="25" customFormat="false" ht="18" hidden="false" customHeight="false" outlineLevel="0" collapsed="false">
      <c r="A25" s="12" t="s">
        <v>114</v>
      </c>
      <c r="B25" s="183" t="s">
        <v>115</v>
      </c>
      <c r="C25" s="183"/>
      <c r="D25" s="184" t="n">
        <v>-14.7</v>
      </c>
      <c r="E25" s="184"/>
      <c r="F25" s="184"/>
      <c r="G25" s="184"/>
      <c r="H25" s="184"/>
      <c r="I25" s="184"/>
      <c r="J25" s="186"/>
      <c r="K25" s="187"/>
      <c r="L25" s="187"/>
      <c r="M25" s="187"/>
      <c r="N25" s="187"/>
      <c r="O25" s="187"/>
      <c r="P25" s="177"/>
    </row>
    <row r="26" customFormat="false" ht="18" hidden="false" customHeight="false" outlineLevel="0" collapsed="false">
      <c r="A26" s="12" t="s">
        <v>114</v>
      </c>
      <c r="B26" s="183" t="s">
        <v>116</v>
      </c>
      <c r="C26" s="183"/>
      <c r="D26" s="184" t="n">
        <v>-1.5</v>
      </c>
      <c r="E26" s="184"/>
      <c r="F26" s="184"/>
      <c r="G26" s="184"/>
      <c r="H26" s="184"/>
      <c r="I26" s="184"/>
      <c r="J26" s="186"/>
      <c r="K26" s="187"/>
      <c r="L26" s="187"/>
      <c r="M26" s="187"/>
      <c r="N26" s="187"/>
      <c r="O26" s="187"/>
      <c r="P26" s="177"/>
    </row>
    <row r="27" customFormat="false" ht="18" hidden="false" customHeight="false" outlineLevel="0" collapsed="false">
      <c r="A27" s="12" t="s">
        <v>114</v>
      </c>
      <c r="B27" s="183" t="s">
        <v>117</v>
      </c>
      <c r="C27" s="183"/>
      <c r="D27" s="184"/>
      <c r="E27" s="184" t="n">
        <v>-3.9</v>
      </c>
      <c r="F27" s="184" t="n">
        <v>-3.9</v>
      </c>
      <c r="G27" s="184" t="n">
        <v>-3.9</v>
      </c>
      <c r="H27" s="184"/>
      <c r="I27" s="184"/>
      <c r="J27" s="186"/>
      <c r="K27" s="187"/>
      <c r="L27" s="187"/>
      <c r="M27" s="187"/>
      <c r="N27" s="187"/>
      <c r="O27" s="187"/>
      <c r="P27" s="177"/>
    </row>
    <row r="28" customFormat="false" ht="18" hidden="false" customHeight="false" outlineLevel="0" collapsed="false">
      <c r="A28" s="12" t="s">
        <v>114</v>
      </c>
      <c r="B28" s="183" t="s">
        <v>118</v>
      </c>
      <c r="C28" s="183"/>
      <c r="D28" s="184"/>
      <c r="E28" s="184"/>
      <c r="F28" s="184"/>
      <c r="G28" s="184"/>
      <c r="H28" s="184"/>
      <c r="I28" s="184"/>
      <c r="J28" s="186"/>
      <c r="K28" s="187"/>
      <c r="L28" s="187"/>
      <c r="M28" s="187"/>
      <c r="N28" s="187" t="n">
        <v>-8.9</v>
      </c>
      <c r="O28" s="187" t="n">
        <f aca="false">SUM(K28:N28)</f>
        <v>-8.9</v>
      </c>
      <c r="P28" s="177"/>
    </row>
    <row r="29" customFormat="false" ht="18" hidden="false" customHeight="false" outlineLevel="0" collapsed="false">
      <c r="A29" s="12" t="s">
        <v>119</v>
      </c>
      <c r="B29" s="183" t="s">
        <v>120</v>
      </c>
      <c r="C29" s="183"/>
      <c r="D29" s="184" t="n">
        <v>-43.4</v>
      </c>
      <c r="E29" s="184"/>
      <c r="F29" s="184"/>
      <c r="G29" s="184"/>
      <c r="H29" s="184"/>
      <c r="I29" s="184"/>
      <c r="J29" s="186"/>
      <c r="K29" s="187"/>
      <c r="L29" s="187"/>
      <c r="M29" s="187"/>
      <c r="N29" s="187"/>
      <c r="O29" s="187"/>
      <c r="P29" s="177"/>
    </row>
    <row r="30" customFormat="false" ht="18" hidden="false" customHeight="false" outlineLevel="0" collapsed="false">
      <c r="A30" s="12" t="s">
        <v>119</v>
      </c>
      <c r="B30" s="183" t="s">
        <v>121</v>
      </c>
      <c r="C30" s="183"/>
      <c r="D30" s="184"/>
      <c r="E30" s="184" t="n">
        <v>-9.9</v>
      </c>
      <c r="F30" s="184" t="n">
        <v>-7.6</v>
      </c>
      <c r="G30" s="184" t="n">
        <v>-7.6</v>
      </c>
      <c r="H30" s="184"/>
      <c r="I30" s="184"/>
      <c r="J30" s="186"/>
      <c r="K30" s="187"/>
      <c r="L30" s="187" t="n">
        <v>-7.6</v>
      </c>
      <c r="O30" s="187" t="n">
        <f aca="false">SUM(K30:N30)</f>
        <v>-7.6</v>
      </c>
      <c r="P30" s="177"/>
    </row>
    <row r="31" customFormat="false" ht="18" hidden="false" customHeight="false" outlineLevel="0" collapsed="false">
      <c r="A31" s="12" t="s">
        <v>119</v>
      </c>
      <c r="B31" s="183" t="s">
        <v>122</v>
      </c>
      <c r="C31" s="183"/>
      <c r="D31" s="184"/>
      <c r="E31" s="184"/>
      <c r="F31" s="184"/>
      <c r="G31" s="184"/>
      <c r="H31" s="184"/>
      <c r="I31" s="184"/>
      <c r="J31" s="186"/>
      <c r="K31" s="189"/>
      <c r="L31" s="189"/>
      <c r="M31" s="187" t="n">
        <v>-5</v>
      </c>
      <c r="N31" s="187" t="n">
        <v>-2</v>
      </c>
      <c r="O31" s="187" t="n">
        <f aca="false">SUM(K31:N31)</f>
        <v>-7</v>
      </c>
      <c r="P31" s="190"/>
    </row>
    <row r="32" customFormat="false" ht="18" hidden="false" customHeight="false" outlineLevel="0" collapsed="false">
      <c r="B32" s="183"/>
      <c r="C32" s="183"/>
      <c r="D32" s="191"/>
      <c r="E32" s="191"/>
      <c r="F32" s="191"/>
      <c r="G32" s="191"/>
      <c r="H32" s="191"/>
      <c r="I32" s="184"/>
      <c r="J32" s="186"/>
      <c r="K32" s="192"/>
      <c r="L32" s="192"/>
      <c r="M32" s="192"/>
      <c r="N32" s="192"/>
      <c r="O32" s="192"/>
      <c r="P32" s="190"/>
    </row>
    <row r="33" customFormat="false" ht="18" hidden="false" customHeight="false" outlineLevel="0" collapsed="false">
      <c r="B33" s="183" t="s">
        <v>123</v>
      </c>
      <c r="C33" s="183"/>
      <c r="D33" s="184" t="e">
        <f aca="false">SUM(D20:D32)</f>
        <v>#REF!</v>
      </c>
      <c r="E33" s="184" t="e">
        <f aca="false">SUM(E20:E32)</f>
        <v>#REF!</v>
      </c>
      <c r="F33" s="184" t="e">
        <f aca="false">SUM(F20:F32)</f>
        <v>#REF!</v>
      </c>
      <c r="G33" s="184" t="e">
        <f aca="false">SUM(G20:G32)</f>
        <v>#REF!</v>
      </c>
      <c r="H33" s="184" t="e">
        <f aca="false">SUM(H20:H32)</f>
        <v>#REF!</v>
      </c>
      <c r="I33" s="184"/>
      <c r="J33" s="186"/>
      <c r="K33" s="189" t="e">
        <f aca="false">SUM(K20:K32)</f>
        <v>#REF!</v>
      </c>
      <c r="L33" s="189" t="e">
        <f aca="false">SUM(L20:L32)</f>
        <v>#REF!</v>
      </c>
      <c r="M33" s="189" t="e">
        <f aca="false">SUM(M20:M32)</f>
        <v>#REF!</v>
      </c>
      <c r="N33" s="189" t="e">
        <f aca="false">SUM(N20:N32)</f>
        <v>#REF!</v>
      </c>
      <c r="O33" s="189" t="e">
        <f aca="false">SUM(O20:O32)</f>
        <v>#REF!</v>
      </c>
      <c r="P33" s="190"/>
    </row>
    <row r="34" customFormat="false" ht="18" hidden="false" customHeight="false" outlineLevel="0" collapsed="false">
      <c r="B34" s="183"/>
      <c r="C34" s="183"/>
      <c r="D34" s="184"/>
      <c r="E34" s="184"/>
      <c r="F34" s="184"/>
      <c r="G34" s="184"/>
      <c r="H34" s="184"/>
      <c r="I34" s="184"/>
      <c r="J34" s="186"/>
      <c r="K34" s="184"/>
      <c r="L34" s="184"/>
      <c r="M34" s="184"/>
      <c r="N34" s="184"/>
      <c r="O34" s="184"/>
      <c r="P34" s="193"/>
    </row>
    <row r="35" customFormat="false" ht="18" hidden="false" customHeight="false" outlineLevel="0" collapsed="false">
      <c r="D35" s="178"/>
      <c r="E35" s="178"/>
      <c r="F35" s="194"/>
      <c r="G35" s="194"/>
      <c r="H35" s="195"/>
      <c r="I35" s="67"/>
      <c r="J35" s="73"/>
      <c r="K35" s="30"/>
      <c r="L35" s="30"/>
      <c r="M35" s="30"/>
      <c r="N35" s="30"/>
      <c r="O35" s="30"/>
      <c r="P35" s="75"/>
    </row>
    <row r="36" customFormat="false" ht="13.5" hidden="false" customHeight="false" outlineLevel="0" collapsed="false">
      <c r="B36" s="196" t="s">
        <v>66</v>
      </c>
      <c r="D36" s="67"/>
      <c r="E36" s="67"/>
      <c r="F36" s="67"/>
      <c r="G36" s="67"/>
      <c r="H36" s="67"/>
      <c r="I36" s="67"/>
      <c r="J36" s="197"/>
      <c r="K36" s="198"/>
      <c r="L36" s="198"/>
      <c r="M36" s="198"/>
      <c r="N36" s="198"/>
      <c r="O36" s="198"/>
      <c r="P36" s="199"/>
      <c r="Q36" s="1" t="s">
        <v>67</v>
      </c>
    </row>
    <row r="37" customFormat="false" ht="12.75" hidden="false" customHeight="false" outlineLevel="0" collapsed="false">
      <c r="D37" s="67"/>
      <c r="E37" s="67"/>
      <c r="F37" s="67"/>
      <c r="G37" s="67"/>
      <c r="H37" s="67"/>
      <c r="I37" s="67"/>
    </row>
    <row r="38" customFormat="false" ht="12.75" hidden="false" customHeight="false" outlineLevel="0" collapsed="false">
      <c r="A38" s="12" t="str">
        <f aca="true">CELL("filename")</f>
        <v>'file:///mnt/12tb/@roms/datasets/enron/EDRM Enron Email Data Set v2 XML/filtered-attachments/xls/2002_Summary_for_Presentation_Rev.xls'#$IBIT condensed Normalized)</v>
      </c>
      <c r="D38" s="67"/>
      <c r="E38" s="67"/>
      <c r="F38" s="67"/>
      <c r="G38" s="67"/>
      <c r="H38" s="67"/>
      <c r="I38" s="67"/>
    </row>
    <row r="39" customFormat="false" ht="12.75" hidden="false" customHeight="false" outlineLevel="0" collapsed="false">
      <c r="D39" s="67"/>
      <c r="E39" s="67"/>
      <c r="F39" s="67"/>
      <c r="G39" s="67"/>
      <c r="H39" s="67"/>
      <c r="I39" s="67"/>
    </row>
    <row r="40" customFormat="false" ht="12.75" hidden="false" customHeight="false" outlineLevel="0" collapsed="false">
      <c r="D40" s="67"/>
      <c r="E40" s="67"/>
      <c r="F40" s="67"/>
      <c r="G40" s="67"/>
      <c r="H40" s="67"/>
      <c r="I40" s="67"/>
    </row>
    <row r="41" customFormat="false" ht="12.75" hidden="false" customHeight="false" outlineLevel="0" collapsed="false">
      <c r="D41" s="67"/>
      <c r="E41" s="67"/>
      <c r="F41" s="67"/>
      <c r="G41" s="67"/>
      <c r="H41" s="67"/>
      <c r="I41" s="67"/>
    </row>
    <row r="42" customFormat="false" ht="12.75" hidden="false" customHeight="false" outlineLevel="0" collapsed="false">
      <c r="D42" s="67"/>
      <c r="E42" s="67"/>
      <c r="F42" s="67"/>
      <c r="G42" s="67"/>
      <c r="H42" s="67"/>
      <c r="I42" s="67"/>
    </row>
    <row r="43" customFormat="false" ht="12.75" hidden="false" customHeight="false" outlineLevel="0" collapsed="false">
      <c r="D43" s="67"/>
      <c r="E43" s="67"/>
      <c r="F43" s="67"/>
      <c r="G43" s="67"/>
      <c r="H43" s="67"/>
      <c r="I43" s="67"/>
    </row>
    <row r="44" customFormat="false" ht="12.75" hidden="false" customHeight="false" outlineLevel="0" collapsed="false">
      <c r="D44" s="67"/>
      <c r="E44" s="67"/>
      <c r="F44" s="67"/>
      <c r="G44" s="67"/>
      <c r="H44" s="67"/>
      <c r="I44" s="67"/>
    </row>
    <row r="45" customFormat="false" ht="12.75" hidden="false" customHeight="false" outlineLevel="0" collapsed="false">
      <c r="D45" s="67"/>
      <c r="E45" s="67"/>
      <c r="F45" s="67"/>
      <c r="G45" s="67"/>
      <c r="H45" s="67"/>
      <c r="I45" s="67"/>
    </row>
    <row r="46" customFormat="false" ht="12.75" hidden="false" customHeight="false" outlineLevel="0" collapsed="false">
      <c r="D46" s="67"/>
      <c r="E46" s="67"/>
      <c r="F46" s="67"/>
      <c r="G46" s="67"/>
      <c r="H46" s="67"/>
      <c r="I46" s="67"/>
    </row>
    <row r="47" customFormat="false" ht="12.75" hidden="false" customHeight="false" outlineLevel="0" collapsed="false">
      <c r="D47" s="67"/>
      <c r="E47" s="67"/>
      <c r="F47" s="67"/>
      <c r="G47" s="67"/>
      <c r="H47" s="67"/>
      <c r="I47" s="67"/>
    </row>
    <row r="48" customFormat="false" ht="12.75" hidden="false" customHeight="false" outlineLevel="0" collapsed="false">
      <c r="D48" s="67"/>
      <c r="E48" s="67"/>
      <c r="F48" s="67"/>
      <c r="G48" s="67"/>
      <c r="H48" s="67"/>
      <c r="I48" s="67"/>
    </row>
    <row r="49" customFormat="false" ht="12.75" hidden="false" customHeight="false" outlineLevel="0" collapsed="false">
      <c r="D49" s="67"/>
      <c r="E49" s="67"/>
      <c r="F49" s="67"/>
      <c r="G49" s="67"/>
      <c r="H49" s="67"/>
      <c r="I49" s="67"/>
    </row>
    <row r="50" customFormat="false" ht="12.75" hidden="false" customHeight="false" outlineLevel="0" collapsed="false">
      <c r="D50" s="67"/>
      <c r="E50" s="67"/>
      <c r="F50" s="67"/>
      <c r="G50" s="67"/>
      <c r="H50" s="67"/>
      <c r="I50" s="67"/>
    </row>
    <row r="51" customFormat="false" ht="12.75" hidden="false" customHeight="false" outlineLevel="0" collapsed="false">
      <c r="D51" s="67"/>
      <c r="E51" s="67"/>
      <c r="F51" s="67"/>
      <c r="G51" s="67"/>
      <c r="H51" s="67"/>
      <c r="I51" s="67"/>
    </row>
    <row r="52" customFormat="false" ht="12.75" hidden="false" customHeight="false" outlineLevel="0" collapsed="false">
      <c r="D52" s="67"/>
      <c r="E52" s="67"/>
      <c r="F52" s="67"/>
      <c r="G52" s="67"/>
      <c r="H52" s="67"/>
      <c r="I52" s="67"/>
    </row>
    <row r="53" customFormat="false" ht="12.75" hidden="false" customHeight="false" outlineLevel="0" collapsed="false">
      <c r="D53" s="67"/>
      <c r="E53" s="67"/>
      <c r="F53" s="67"/>
      <c r="G53" s="67"/>
      <c r="H53" s="67"/>
      <c r="I53" s="67"/>
    </row>
    <row r="54" customFormat="false" ht="12.75" hidden="false" customHeight="false" outlineLevel="0" collapsed="false">
      <c r="D54" s="67"/>
      <c r="E54" s="67"/>
      <c r="F54" s="67"/>
      <c r="G54" s="67"/>
      <c r="H54" s="67"/>
      <c r="I54" s="67"/>
    </row>
    <row r="55" customFormat="false" ht="12.75" hidden="false" customHeight="false" outlineLevel="0" collapsed="false">
      <c r="D55" s="67"/>
      <c r="E55" s="67"/>
      <c r="F55" s="67"/>
      <c r="G55" s="67"/>
      <c r="H55" s="67"/>
      <c r="I55" s="67"/>
    </row>
    <row r="56" customFormat="false" ht="12.75" hidden="false" customHeight="false" outlineLevel="0" collapsed="false">
      <c r="D56" s="67"/>
      <c r="E56" s="67"/>
      <c r="F56" s="67"/>
      <c r="G56" s="67"/>
      <c r="H56" s="67"/>
      <c r="I56" s="67"/>
    </row>
    <row r="57" customFormat="false" ht="12.75" hidden="false" customHeight="false" outlineLevel="0" collapsed="false">
      <c r="D57" s="67"/>
      <c r="E57" s="67"/>
      <c r="F57" s="67"/>
      <c r="G57" s="67"/>
      <c r="H57" s="67"/>
      <c r="I57" s="67"/>
    </row>
    <row r="58" customFormat="false" ht="12.75" hidden="false" customHeight="false" outlineLevel="0" collapsed="false">
      <c r="D58" s="67"/>
      <c r="E58" s="67"/>
      <c r="F58" s="67"/>
      <c r="G58" s="67"/>
      <c r="H58" s="67"/>
      <c r="I58" s="67"/>
    </row>
    <row r="59" customFormat="false" ht="12.75" hidden="false" customHeight="false" outlineLevel="0" collapsed="false">
      <c r="D59" s="67"/>
      <c r="E59" s="67"/>
      <c r="F59" s="67"/>
      <c r="G59" s="67"/>
      <c r="H59" s="67"/>
      <c r="I59" s="67"/>
    </row>
    <row r="60" customFormat="false" ht="12.75" hidden="false" customHeight="false" outlineLevel="0" collapsed="false">
      <c r="D60" s="67"/>
      <c r="E60" s="67"/>
      <c r="F60" s="67"/>
      <c r="G60" s="67"/>
      <c r="H60" s="67"/>
      <c r="I60" s="67"/>
    </row>
    <row r="61" customFormat="false" ht="12.75" hidden="false" customHeight="false" outlineLevel="0" collapsed="false">
      <c r="D61" s="67"/>
      <c r="E61" s="67"/>
      <c r="F61" s="67"/>
      <c r="G61" s="67"/>
      <c r="H61" s="67"/>
      <c r="I61" s="67"/>
    </row>
    <row r="62" customFormat="false" ht="12.75" hidden="false" customHeight="false" outlineLevel="0" collapsed="false">
      <c r="D62" s="67"/>
      <c r="E62" s="67"/>
      <c r="F62" s="67"/>
      <c r="G62" s="67"/>
      <c r="H62" s="67"/>
      <c r="I62" s="67"/>
    </row>
    <row r="63" customFormat="false" ht="12.75" hidden="false" customHeight="false" outlineLevel="0" collapsed="false">
      <c r="D63" s="67"/>
      <c r="E63" s="67"/>
      <c r="F63" s="67"/>
      <c r="G63" s="67"/>
      <c r="H63" s="67"/>
      <c r="I63" s="67"/>
    </row>
    <row r="64" customFormat="false" ht="12.75" hidden="false" customHeight="false" outlineLevel="0" collapsed="false">
      <c r="D64" s="67"/>
      <c r="E64" s="67"/>
      <c r="F64" s="67"/>
      <c r="G64" s="67"/>
      <c r="H64" s="67"/>
      <c r="I64" s="67"/>
    </row>
    <row r="65" customFormat="false" ht="12.75" hidden="false" customHeight="false" outlineLevel="0" collapsed="false">
      <c r="D65" s="67"/>
      <c r="E65" s="67"/>
      <c r="F65" s="67"/>
      <c r="G65" s="67"/>
      <c r="H65" s="67"/>
      <c r="I65" s="67"/>
    </row>
    <row r="66" customFormat="false" ht="12.75" hidden="false" customHeight="false" outlineLevel="0" collapsed="false">
      <c r="D66" s="67"/>
      <c r="E66" s="67"/>
      <c r="F66" s="67"/>
      <c r="G66" s="67"/>
      <c r="H66" s="67"/>
      <c r="I66" s="67"/>
    </row>
    <row r="67" customFormat="false" ht="12.75" hidden="false" customHeight="false" outlineLevel="0" collapsed="false">
      <c r="D67" s="67"/>
      <c r="E67" s="67"/>
      <c r="F67" s="67"/>
      <c r="G67" s="67"/>
      <c r="H67" s="67"/>
      <c r="I67" s="67"/>
    </row>
    <row r="68" customFormat="false" ht="12.75" hidden="false" customHeight="false" outlineLevel="0" collapsed="false">
      <c r="D68" s="67"/>
      <c r="E68" s="67"/>
      <c r="F68" s="67"/>
      <c r="G68" s="67"/>
      <c r="H68" s="67"/>
      <c r="I68" s="67"/>
    </row>
    <row r="69" customFormat="false" ht="12.75" hidden="false" customHeight="false" outlineLevel="0" collapsed="false">
      <c r="D69" s="67"/>
      <c r="E69" s="67"/>
      <c r="F69" s="67"/>
      <c r="G69" s="67"/>
      <c r="H69" s="67"/>
      <c r="I69" s="67"/>
    </row>
    <row r="70" customFormat="false" ht="12.75" hidden="false" customHeight="false" outlineLevel="0" collapsed="false">
      <c r="D70" s="67"/>
      <c r="E70" s="67"/>
      <c r="F70" s="67"/>
      <c r="G70" s="67"/>
      <c r="H70" s="67"/>
      <c r="I70" s="67"/>
    </row>
    <row r="71" customFormat="false" ht="12.75" hidden="false" customHeight="false" outlineLevel="0" collapsed="false">
      <c r="D71" s="67"/>
      <c r="E71" s="67"/>
      <c r="F71" s="67"/>
      <c r="G71" s="67"/>
      <c r="H71" s="67"/>
      <c r="I71" s="67"/>
    </row>
    <row r="72" customFormat="false" ht="12.75" hidden="false" customHeight="false" outlineLevel="0" collapsed="false">
      <c r="D72" s="67"/>
      <c r="E72" s="67"/>
      <c r="F72" s="67"/>
      <c r="G72" s="67"/>
      <c r="H72" s="67"/>
      <c r="I72" s="67"/>
    </row>
    <row r="73" customFormat="false" ht="12.75" hidden="false" customHeight="false" outlineLevel="0" collapsed="false">
      <c r="D73" s="67"/>
      <c r="E73" s="67"/>
      <c r="F73" s="67"/>
      <c r="G73" s="67"/>
      <c r="H73" s="67"/>
      <c r="I73" s="67"/>
    </row>
    <row r="74" customFormat="false" ht="12.75" hidden="false" customHeight="false" outlineLevel="0" collapsed="false">
      <c r="D74" s="67"/>
      <c r="E74" s="67"/>
      <c r="F74" s="67"/>
      <c r="G74" s="67"/>
      <c r="H74" s="67"/>
      <c r="I74" s="67"/>
    </row>
    <row r="75" customFormat="false" ht="12.75" hidden="false" customHeight="false" outlineLevel="0" collapsed="false">
      <c r="D75" s="67"/>
      <c r="E75" s="67"/>
      <c r="F75" s="67"/>
      <c r="G75" s="67"/>
      <c r="H75" s="67"/>
      <c r="I75" s="67"/>
    </row>
    <row r="76" customFormat="false" ht="12.75" hidden="false" customHeight="false" outlineLevel="0" collapsed="false">
      <c r="D76" s="67"/>
      <c r="E76" s="67"/>
      <c r="F76" s="67"/>
      <c r="G76" s="67"/>
      <c r="H76" s="67"/>
      <c r="I76" s="67"/>
    </row>
    <row r="77" customFormat="false" ht="12.75" hidden="false" customHeight="false" outlineLevel="0" collapsed="false">
      <c r="D77" s="67"/>
      <c r="E77" s="67"/>
      <c r="F77" s="67"/>
      <c r="G77" s="67"/>
      <c r="H77" s="67"/>
      <c r="I77" s="67"/>
    </row>
    <row r="78" customFormat="false" ht="12.75" hidden="false" customHeight="false" outlineLevel="0" collapsed="false">
      <c r="D78" s="67"/>
      <c r="E78" s="67"/>
      <c r="F78" s="67"/>
      <c r="G78" s="67"/>
      <c r="H78" s="67"/>
      <c r="I78" s="67"/>
    </row>
    <row r="79" customFormat="false" ht="12.75" hidden="false" customHeight="false" outlineLevel="0" collapsed="false">
      <c r="D79" s="67"/>
      <c r="E79" s="67"/>
      <c r="F79" s="67"/>
      <c r="G79" s="67"/>
      <c r="H79" s="67"/>
      <c r="I79" s="67"/>
    </row>
    <row r="80" customFormat="false" ht="12.75" hidden="false" customHeight="false" outlineLevel="0" collapsed="false">
      <c r="D80" s="67"/>
      <c r="E80" s="67"/>
      <c r="F80" s="67"/>
      <c r="G80" s="67"/>
      <c r="H80" s="67"/>
      <c r="I80" s="67"/>
    </row>
    <row r="81" customFormat="false" ht="12.75" hidden="false" customHeight="false" outlineLevel="0" collapsed="false">
      <c r="D81" s="67"/>
      <c r="E81" s="67"/>
      <c r="F81" s="67"/>
      <c r="G81" s="67"/>
      <c r="H81" s="67"/>
      <c r="I81" s="67"/>
    </row>
    <row r="82" customFormat="false" ht="12.75" hidden="false" customHeight="false" outlineLevel="0" collapsed="false">
      <c r="D82" s="67"/>
      <c r="E82" s="67"/>
      <c r="F82" s="67"/>
      <c r="G82" s="67"/>
      <c r="H82" s="67"/>
      <c r="I82" s="67"/>
    </row>
    <row r="83" customFormat="false" ht="12.75" hidden="false" customHeight="false" outlineLevel="0" collapsed="false">
      <c r="D83" s="67"/>
      <c r="E83" s="67"/>
      <c r="F83" s="67"/>
      <c r="G83" s="67"/>
      <c r="H83" s="67"/>
      <c r="I83" s="67"/>
    </row>
    <row r="84" customFormat="false" ht="12.75" hidden="false" customHeight="false" outlineLevel="0" collapsed="false">
      <c r="D84" s="67"/>
      <c r="E84" s="67"/>
      <c r="F84" s="67"/>
      <c r="G84" s="67"/>
      <c r="H84" s="67"/>
      <c r="I84" s="67"/>
    </row>
    <row r="85" customFormat="false" ht="12.75" hidden="false" customHeight="false" outlineLevel="0" collapsed="false">
      <c r="D85" s="67"/>
      <c r="E85" s="67"/>
      <c r="F85" s="67"/>
      <c r="G85" s="67"/>
      <c r="H85" s="67"/>
      <c r="I85" s="67"/>
    </row>
    <row r="86" customFormat="false" ht="12.75" hidden="false" customHeight="false" outlineLevel="0" collapsed="false">
      <c r="D86" s="67"/>
      <c r="E86" s="67"/>
      <c r="F86" s="67"/>
      <c r="G86" s="67"/>
      <c r="H86" s="67"/>
      <c r="I86" s="67"/>
    </row>
    <row r="87" customFormat="false" ht="12.75" hidden="false" customHeight="false" outlineLevel="0" collapsed="false">
      <c r="D87" s="67"/>
      <c r="E87" s="67"/>
      <c r="F87" s="67"/>
      <c r="G87" s="67"/>
      <c r="H87" s="67"/>
      <c r="I87" s="67"/>
    </row>
    <row r="88" customFormat="false" ht="12.75" hidden="false" customHeight="false" outlineLevel="0" collapsed="false">
      <c r="D88" s="67"/>
      <c r="E88" s="67"/>
      <c r="F88" s="67"/>
      <c r="G88" s="67"/>
      <c r="H88" s="67"/>
      <c r="I88" s="67"/>
    </row>
    <row r="89" customFormat="false" ht="12.75" hidden="false" customHeight="false" outlineLevel="0" collapsed="false">
      <c r="D89" s="67"/>
      <c r="E89" s="67"/>
      <c r="F89" s="67"/>
      <c r="G89" s="67"/>
      <c r="H89" s="67"/>
      <c r="I89" s="67"/>
    </row>
    <row r="90" customFormat="false" ht="12.75" hidden="false" customHeight="false" outlineLevel="0" collapsed="false">
      <c r="D90" s="67"/>
      <c r="E90" s="67"/>
      <c r="F90" s="67"/>
      <c r="G90" s="67"/>
      <c r="H90" s="67"/>
      <c r="I90" s="67"/>
    </row>
    <row r="91" customFormat="false" ht="12.75" hidden="false" customHeight="false" outlineLevel="0" collapsed="false">
      <c r="D91" s="67"/>
      <c r="E91" s="67"/>
      <c r="F91" s="67"/>
      <c r="G91" s="67"/>
      <c r="H91" s="67"/>
      <c r="I91" s="67"/>
    </row>
    <row r="92" customFormat="false" ht="12.75" hidden="false" customHeight="false" outlineLevel="0" collapsed="false">
      <c r="D92" s="67"/>
      <c r="E92" s="67"/>
      <c r="F92" s="67"/>
      <c r="G92" s="67"/>
      <c r="H92" s="67"/>
      <c r="I92" s="67"/>
    </row>
    <row r="93" customFormat="false" ht="12.75" hidden="false" customHeight="false" outlineLevel="0" collapsed="false">
      <c r="D93" s="67"/>
      <c r="E93" s="67"/>
      <c r="F93" s="67"/>
      <c r="G93" s="67"/>
      <c r="H93" s="67"/>
      <c r="I93" s="67"/>
    </row>
    <row r="94" customFormat="false" ht="12.75" hidden="false" customHeight="false" outlineLevel="0" collapsed="false">
      <c r="D94" s="67"/>
      <c r="E94" s="67"/>
      <c r="F94" s="67"/>
      <c r="G94" s="67"/>
      <c r="H94" s="67"/>
      <c r="I94" s="67"/>
    </row>
    <row r="95" customFormat="false" ht="12.75" hidden="false" customHeight="false" outlineLevel="0" collapsed="false">
      <c r="D95" s="67"/>
      <c r="E95" s="67"/>
      <c r="F95" s="67"/>
      <c r="G95" s="67"/>
      <c r="H95" s="67"/>
      <c r="I95" s="67"/>
    </row>
    <row r="96" customFormat="false" ht="12.75" hidden="false" customHeight="false" outlineLevel="0" collapsed="false">
      <c r="D96" s="67"/>
      <c r="E96" s="67"/>
      <c r="F96" s="67"/>
      <c r="G96" s="67"/>
      <c r="H96" s="67"/>
      <c r="I96" s="67"/>
    </row>
    <row r="97" customFormat="false" ht="12.75" hidden="false" customHeight="false" outlineLevel="0" collapsed="false">
      <c r="D97" s="67"/>
      <c r="E97" s="67"/>
      <c r="F97" s="67"/>
      <c r="G97" s="67"/>
      <c r="H97" s="67"/>
      <c r="I97" s="67"/>
    </row>
    <row r="98" customFormat="false" ht="12.75" hidden="false" customHeight="false" outlineLevel="0" collapsed="false">
      <c r="D98" s="67"/>
      <c r="E98" s="67"/>
      <c r="F98" s="67"/>
      <c r="G98" s="67"/>
      <c r="H98" s="67"/>
      <c r="I98" s="67"/>
    </row>
    <row r="99" customFormat="false" ht="12.75" hidden="false" customHeight="false" outlineLevel="0" collapsed="false">
      <c r="D99" s="67"/>
      <c r="E99" s="67"/>
      <c r="F99" s="67"/>
      <c r="G99" s="67"/>
      <c r="H99" s="67"/>
      <c r="I99" s="67"/>
    </row>
    <row r="100" customFormat="false" ht="12.75" hidden="false" customHeight="false" outlineLevel="0" collapsed="false">
      <c r="D100" s="67"/>
      <c r="E100" s="67"/>
      <c r="F100" s="67"/>
      <c r="G100" s="67"/>
      <c r="H100" s="67"/>
      <c r="I100" s="67"/>
    </row>
    <row r="101" customFormat="false" ht="12.75" hidden="false" customHeight="false" outlineLevel="0" collapsed="false">
      <c r="D101" s="67"/>
      <c r="E101" s="67"/>
      <c r="F101" s="67"/>
      <c r="G101" s="67"/>
      <c r="H101" s="67"/>
      <c r="I101" s="67"/>
    </row>
    <row r="102" customFormat="false" ht="12.75" hidden="false" customHeight="false" outlineLevel="0" collapsed="false">
      <c r="D102" s="67"/>
      <c r="E102" s="67"/>
      <c r="F102" s="67"/>
      <c r="G102" s="67"/>
      <c r="H102" s="67"/>
      <c r="I102" s="67"/>
    </row>
    <row r="103" customFormat="false" ht="12.75" hidden="false" customHeight="false" outlineLevel="0" collapsed="false">
      <c r="D103" s="67"/>
      <c r="E103" s="67"/>
      <c r="F103" s="67"/>
      <c r="G103" s="67"/>
      <c r="H103" s="67"/>
      <c r="I103" s="67"/>
    </row>
    <row r="104" customFormat="false" ht="12.75" hidden="false" customHeight="false" outlineLevel="0" collapsed="false">
      <c r="D104" s="67"/>
      <c r="E104" s="67"/>
      <c r="F104" s="67"/>
      <c r="G104" s="67"/>
      <c r="H104" s="67"/>
      <c r="I104" s="67"/>
    </row>
    <row r="105" customFormat="false" ht="12.75" hidden="false" customHeight="false" outlineLevel="0" collapsed="false">
      <c r="D105" s="67"/>
      <c r="E105" s="67"/>
      <c r="F105" s="67"/>
      <c r="G105" s="67"/>
      <c r="H105" s="67"/>
      <c r="I105" s="67"/>
    </row>
    <row r="106" customFormat="false" ht="12.75" hidden="false" customHeight="false" outlineLevel="0" collapsed="false">
      <c r="D106" s="67"/>
      <c r="E106" s="67"/>
      <c r="F106" s="67"/>
      <c r="G106" s="67"/>
      <c r="H106" s="67"/>
      <c r="I106" s="67"/>
    </row>
    <row r="107" customFormat="false" ht="12.75" hidden="false" customHeight="false" outlineLevel="0" collapsed="false">
      <c r="D107" s="67"/>
      <c r="E107" s="67"/>
      <c r="F107" s="67"/>
      <c r="G107" s="67"/>
      <c r="H107" s="67"/>
      <c r="I107" s="67"/>
    </row>
    <row r="108" customFormat="false" ht="12.75" hidden="false" customHeight="false" outlineLevel="0" collapsed="false">
      <c r="D108" s="67"/>
      <c r="E108" s="67"/>
      <c r="F108" s="67"/>
      <c r="G108" s="67"/>
      <c r="H108" s="67"/>
      <c r="I108" s="67"/>
    </row>
    <row r="109" customFormat="false" ht="12.75" hidden="false" customHeight="false" outlineLevel="0" collapsed="false">
      <c r="D109" s="67"/>
      <c r="E109" s="67"/>
      <c r="F109" s="67"/>
      <c r="G109" s="67"/>
      <c r="H109" s="67"/>
      <c r="I109" s="67"/>
    </row>
    <row r="110" customFormat="false" ht="12.75" hidden="false" customHeight="false" outlineLevel="0" collapsed="false">
      <c r="D110" s="67"/>
      <c r="E110" s="67"/>
      <c r="F110" s="67"/>
      <c r="G110" s="67"/>
      <c r="H110" s="67"/>
      <c r="I110" s="67"/>
    </row>
    <row r="111" customFormat="false" ht="12.75" hidden="false" customHeight="false" outlineLevel="0" collapsed="false">
      <c r="D111" s="67"/>
      <c r="E111" s="67"/>
      <c r="F111" s="67"/>
      <c r="G111" s="67"/>
      <c r="H111" s="67"/>
      <c r="I111" s="67"/>
    </row>
    <row r="112" customFormat="false" ht="12.75" hidden="false" customHeight="false" outlineLevel="0" collapsed="false">
      <c r="D112" s="67"/>
      <c r="E112" s="67"/>
      <c r="F112" s="67"/>
      <c r="G112" s="67"/>
      <c r="H112" s="67"/>
      <c r="I112" s="67"/>
    </row>
    <row r="113" customFormat="false" ht="12.75" hidden="false" customHeight="false" outlineLevel="0" collapsed="false">
      <c r="D113" s="67"/>
      <c r="E113" s="67"/>
      <c r="F113" s="67"/>
      <c r="G113" s="67"/>
      <c r="H113" s="67"/>
      <c r="I113" s="67"/>
    </row>
    <row r="114" customFormat="false" ht="12.75" hidden="false" customHeight="false" outlineLevel="0" collapsed="false">
      <c r="D114" s="67"/>
      <c r="E114" s="67"/>
      <c r="F114" s="67"/>
      <c r="G114" s="67"/>
      <c r="H114" s="67"/>
      <c r="I114" s="67"/>
    </row>
    <row r="115" customFormat="false" ht="12.75" hidden="false" customHeight="false" outlineLevel="0" collapsed="false">
      <c r="D115" s="67"/>
      <c r="E115" s="67"/>
      <c r="F115" s="67"/>
      <c r="G115" s="67"/>
      <c r="H115" s="67"/>
      <c r="I115" s="67"/>
    </row>
    <row r="116" customFormat="false" ht="12.75" hidden="false" customHeight="false" outlineLevel="0" collapsed="false">
      <c r="D116" s="67"/>
      <c r="E116" s="67"/>
      <c r="F116" s="67"/>
      <c r="G116" s="67"/>
      <c r="H116" s="67"/>
      <c r="I116" s="67"/>
    </row>
    <row r="117" customFormat="false" ht="12.75" hidden="false" customHeight="false" outlineLevel="0" collapsed="false">
      <c r="D117" s="67"/>
      <c r="E117" s="67"/>
      <c r="F117" s="67"/>
      <c r="G117" s="67"/>
      <c r="H117" s="67"/>
      <c r="I117" s="67"/>
    </row>
    <row r="118" customFormat="false" ht="12.75" hidden="false" customHeight="false" outlineLevel="0" collapsed="false">
      <c r="D118" s="67"/>
      <c r="E118" s="67"/>
      <c r="F118" s="67"/>
      <c r="G118" s="67"/>
      <c r="H118" s="67"/>
      <c r="I118" s="67"/>
    </row>
    <row r="119" customFormat="false" ht="12.75" hidden="false" customHeight="false" outlineLevel="0" collapsed="false">
      <c r="D119" s="67"/>
      <c r="E119" s="67"/>
      <c r="F119" s="67"/>
      <c r="G119" s="67"/>
      <c r="H119" s="67"/>
      <c r="I119" s="67"/>
    </row>
    <row r="120" customFormat="false" ht="12.75" hidden="false" customHeight="false" outlineLevel="0" collapsed="false">
      <c r="D120" s="67"/>
      <c r="E120" s="67"/>
      <c r="F120" s="67"/>
      <c r="G120" s="67"/>
      <c r="H120" s="67"/>
      <c r="I120" s="67"/>
    </row>
    <row r="121" customFormat="false" ht="12.75" hidden="false" customHeight="false" outlineLevel="0" collapsed="false">
      <c r="D121" s="67"/>
      <c r="E121" s="67"/>
      <c r="F121" s="67"/>
      <c r="G121" s="67"/>
      <c r="H121" s="67"/>
      <c r="I121" s="67"/>
    </row>
    <row r="122" customFormat="false" ht="12.75" hidden="false" customHeight="false" outlineLevel="0" collapsed="false">
      <c r="D122" s="67"/>
      <c r="E122" s="67"/>
      <c r="F122" s="67"/>
      <c r="G122" s="67"/>
      <c r="H122" s="67"/>
      <c r="I122" s="67"/>
    </row>
    <row r="123" customFormat="false" ht="12.75" hidden="false" customHeight="false" outlineLevel="0" collapsed="false">
      <c r="D123" s="67"/>
      <c r="E123" s="67"/>
      <c r="F123" s="67"/>
      <c r="G123" s="67"/>
      <c r="H123" s="67"/>
      <c r="I123" s="67"/>
    </row>
    <row r="124" customFormat="false" ht="12.75" hidden="false" customHeight="false" outlineLevel="0" collapsed="false">
      <c r="D124" s="67"/>
      <c r="E124" s="67"/>
      <c r="F124" s="67"/>
      <c r="G124" s="67"/>
      <c r="H124" s="67"/>
      <c r="I124" s="67"/>
    </row>
    <row r="125" customFormat="false" ht="12.75" hidden="false" customHeight="false" outlineLevel="0" collapsed="false">
      <c r="D125" s="67"/>
      <c r="E125" s="67"/>
      <c r="F125" s="67"/>
      <c r="G125" s="67"/>
      <c r="H125" s="67"/>
      <c r="I125" s="67"/>
    </row>
    <row r="126" customFormat="false" ht="12.75" hidden="false" customHeight="false" outlineLevel="0" collapsed="false">
      <c r="D126" s="67"/>
      <c r="E126" s="67"/>
      <c r="F126" s="67"/>
      <c r="G126" s="67"/>
      <c r="H126" s="67"/>
      <c r="I126" s="67"/>
    </row>
    <row r="127" customFormat="false" ht="12.75" hidden="false" customHeight="false" outlineLevel="0" collapsed="false">
      <c r="D127" s="67"/>
      <c r="E127" s="67"/>
      <c r="F127" s="67"/>
      <c r="G127" s="67"/>
      <c r="H127" s="67"/>
      <c r="I127" s="67"/>
    </row>
    <row r="128" customFormat="false" ht="12.75" hidden="false" customHeight="false" outlineLevel="0" collapsed="false">
      <c r="D128" s="67"/>
      <c r="E128" s="67"/>
      <c r="F128" s="67"/>
      <c r="G128" s="67"/>
      <c r="H128" s="67"/>
      <c r="I128" s="67"/>
    </row>
    <row r="129" customFormat="false" ht="12.75" hidden="false" customHeight="false" outlineLevel="0" collapsed="false">
      <c r="D129" s="67"/>
      <c r="E129" s="67"/>
      <c r="F129" s="67"/>
      <c r="G129" s="67"/>
      <c r="H129" s="67"/>
      <c r="I129" s="67"/>
    </row>
    <row r="130" customFormat="false" ht="12.75" hidden="false" customHeight="false" outlineLevel="0" collapsed="false">
      <c r="D130" s="67"/>
      <c r="E130" s="67"/>
      <c r="F130" s="67"/>
      <c r="G130" s="67"/>
      <c r="H130" s="67"/>
      <c r="I130" s="67"/>
    </row>
    <row r="131" customFormat="false" ht="12.75" hidden="false" customHeight="false" outlineLevel="0" collapsed="false">
      <c r="D131" s="67"/>
      <c r="E131" s="67"/>
      <c r="F131" s="67"/>
      <c r="G131" s="67"/>
      <c r="H131" s="67"/>
      <c r="I131" s="67"/>
    </row>
    <row r="132" customFormat="false" ht="12.75" hidden="false" customHeight="false" outlineLevel="0" collapsed="false">
      <c r="D132" s="67"/>
      <c r="E132" s="67"/>
      <c r="F132" s="67"/>
      <c r="G132" s="67"/>
      <c r="H132" s="67"/>
      <c r="I132" s="67"/>
    </row>
    <row r="133" customFormat="false" ht="12.75" hidden="false" customHeight="false" outlineLevel="0" collapsed="false">
      <c r="D133" s="67"/>
      <c r="E133" s="67"/>
      <c r="F133" s="67"/>
      <c r="G133" s="67"/>
      <c r="H133" s="67"/>
      <c r="I133" s="67"/>
    </row>
    <row r="134" customFormat="false" ht="12.75" hidden="false" customHeight="false" outlineLevel="0" collapsed="false">
      <c r="D134" s="67"/>
      <c r="E134" s="67"/>
      <c r="F134" s="67"/>
      <c r="G134" s="67"/>
      <c r="H134" s="67"/>
      <c r="I134" s="67"/>
    </row>
    <row r="135" customFormat="false" ht="12.75" hidden="false" customHeight="false" outlineLevel="0" collapsed="false">
      <c r="D135" s="67"/>
      <c r="E135" s="67"/>
      <c r="F135" s="67"/>
      <c r="G135" s="67"/>
      <c r="H135" s="67"/>
      <c r="I135" s="67"/>
    </row>
    <row r="136" customFormat="false" ht="12.75" hidden="false" customHeight="false" outlineLevel="0" collapsed="false">
      <c r="D136" s="67"/>
      <c r="E136" s="67"/>
      <c r="F136" s="67"/>
      <c r="G136" s="67"/>
      <c r="H136" s="67"/>
      <c r="I136" s="67"/>
    </row>
    <row r="137" customFormat="false" ht="12.75" hidden="false" customHeight="false" outlineLevel="0" collapsed="false">
      <c r="D137" s="67"/>
      <c r="E137" s="67"/>
      <c r="F137" s="67"/>
      <c r="G137" s="67"/>
      <c r="H137" s="67"/>
      <c r="I137" s="67"/>
    </row>
    <row r="138" customFormat="false" ht="12.75" hidden="false" customHeight="false" outlineLevel="0" collapsed="false">
      <c r="D138" s="67"/>
      <c r="E138" s="67"/>
      <c r="F138" s="67"/>
      <c r="G138" s="67"/>
      <c r="H138" s="67"/>
      <c r="I138" s="67"/>
    </row>
    <row r="139" customFormat="false" ht="12.75" hidden="false" customHeight="false" outlineLevel="0" collapsed="false">
      <c r="D139" s="67"/>
      <c r="E139" s="67"/>
      <c r="F139" s="67"/>
      <c r="G139" s="67"/>
      <c r="H139" s="67"/>
      <c r="I139" s="67"/>
    </row>
    <row r="140" customFormat="false" ht="12.75" hidden="false" customHeight="false" outlineLevel="0" collapsed="false">
      <c r="D140" s="67"/>
      <c r="E140" s="67"/>
      <c r="F140" s="67"/>
      <c r="G140" s="67"/>
      <c r="H140" s="67"/>
      <c r="I140" s="67"/>
    </row>
    <row r="141" customFormat="false" ht="12.75" hidden="false" customHeight="false" outlineLevel="0" collapsed="false">
      <c r="D141" s="67"/>
      <c r="E141" s="67"/>
      <c r="F141" s="67"/>
      <c r="G141" s="67"/>
      <c r="H141" s="67"/>
      <c r="I141" s="67"/>
    </row>
    <row r="142" customFormat="false" ht="12.75" hidden="false" customHeight="false" outlineLevel="0" collapsed="false">
      <c r="D142" s="67"/>
      <c r="E142" s="67"/>
      <c r="F142" s="67"/>
      <c r="G142" s="67"/>
      <c r="H142" s="67"/>
      <c r="I142" s="67"/>
    </row>
    <row r="143" customFormat="false" ht="12.75" hidden="false" customHeight="false" outlineLevel="0" collapsed="false">
      <c r="D143" s="67"/>
      <c r="E143" s="67"/>
      <c r="F143" s="67"/>
      <c r="G143" s="67"/>
      <c r="H143" s="67"/>
      <c r="I143" s="67"/>
    </row>
    <row r="144" customFormat="false" ht="12.75" hidden="false" customHeight="false" outlineLevel="0" collapsed="false">
      <c r="D144" s="67"/>
      <c r="E144" s="67"/>
      <c r="F144" s="67"/>
      <c r="G144" s="67"/>
      <c r="H144" s="67"/>
      <c r="I144" s="67"/>
    </row>
    <row r="145" customFormat="false" ht="12.75" hidden="false" customHeight="false" outlineLevel="0" collapsed="false">
      <c r="D145" s="67"/>
      <c r="E145" s="67"/>
      <c r="F145" s="67"/>
      <c r="G145" s="67"/>
      <c r="H145" s="67"/>
      <c r="I145" s="67"/>
    </row>
    <row r="146" customFormat="false" ht="12.75" hidden="false" customHeight="false" outlineLevel="0" collapsed="false">
      <c r="D146" s="67"/>
      <c r="E146" s="67"/>
      <c r="F146" s="67"/>
      <c r="G146" s="67"/>
      <c r="H146" s="67"/>
      <c r="I146" s="67"/>
    </row>
    <row r="147" customFormat="false" ht="12.75" hidden="false" customHeight="false" outlineLevel="0" collapsed="false">
      <c r="D147" s="67"/>
      <c r="E147" s="67"/>
      <c r="F147" s="67"/>
      <c r="G147" s="67"/>
      <c r="H147" s="67"/>
      <c r="I147" s="67"/>
    </row>
    <row r="148" customFormat="false" ht="12.75" hidden="false" customHeight="false" outlineLevel="0" collapsed="false">
      <c r="D148" s="67"/>
      <c r="E148" s="67"/>
      <c r="F148" s="67"/>
      <c r="G148" s="67"/>
      <c r="H148" s="67"/>
      <c r="I148" s="67"/>
    </row>
    <row r="149" customFormat="false" ht="12.75" hidden="false" customHeight="false" outlineLevel="0" collapsed="false">
      <c r="D149" s="67"/>
      <c r="E149" s="67"/>
      <c r="F149" s="67"/>
      <c r="G149" s="67"/>
      <c r="H149" s="67"/>
      <c r="I149" s="67"/>
    </row>
    <row r="150" customFormat="false" ht="12.75" hidden="false" customHeight="false" outlineLevel="0" collapsed="false">
      <c r="D150" s="67"/>
      <c r="E150" s="67"/>
      <c r="F150" s="67"/>
      <c r="G150" s="67"/>
      <c r="H150" s="67"/>
      <c r="I150" s="67"/>
    </row>
    <row r="151" customFormat="false" ht="12.75" hidden="false" customHeight="false" outlineLevel="0" collapsed="false">
      <c r="D151" s="67"/>
      <c r="E151" s="67"/>
      <c r="F151" s="67"/>
      <c r="G151" s="67"/>
      <c r="H151" s="67"/>
      <c r="I151" s="67"/>
    </row>
    <row r="152" customFormat="false" ht="12.75" hidden="false" customHeight="false" outlineLevel="0" collapsed="false">
      <c r="D152" s="67"/>
      <c r="E152" s="67"/>
      <c r="F152" s="67"/>
      <c r="G152" s="67"/>
      <c r="H152" s="67"/>
      <c r="I152" s="67"/>
    </row>
    <row r="153" customFormat="false" ht="12.75" hidden="false" customHeight="false" outlineLevel="0" collapsed="false">
      <c r="D153" s="67"/>
      <c r="E153" s="67"/>
      <c r="F153" s="67"/>
      <c r="G153" s="67"/>
      <c r="H153" s="67"/>
      <c r="I153" s="67"/>
    </row>
    <row r="154" customFormat="false" ht="12.75" hidden="false" customHeight="false" outlineLevel="0" collapsed="false">
      <c r="D154" s="67"/>
      <c r="E154" s="67"/>
      <c r="F154" s="67"/>
      <c r="G154" s="67"/>
      <c r="H154" s="67"/>
      <c r="I154" s="67"/>
    </row>
    <row r="155" customFormat="false" ht="12.75" hidden="false" customHeight="false" outlineLevel="0" collapsed="false">
      <c r="D155" s="67"/>
      <c r="E155" s="67"/>
      <c r="F155" s="67"/>
      <c r="G155" s="67"/>
      <c r="H155" s="67"/>
      <c r="I155" s="67"/>
    </row>
    <row r="156" customFormat="false" ht="12.75" hidden="false" customHeight="false" outlineLevel="0" collapsed="false">
      <c r="D156" s="67"/>
      <c r="E156" s="67"/>
      <c r="F156" s="67"/>
      <c r="G156" s="67"/>
      <c r="H156" s="67"/>
      <c r="I156" s="67"/>
    </row>
    <row r="157" customFormat="false" ht="12.75" hidden="false" customHeight="false" outlineLevel="0" collapsed="false">
      <c r="D157" s="67"/>
      <c r="E157" s="67"/>
      <c r="F157" s="67"/>
      <c r="G157" s="67"/>
      <c r="H157" s="67"/>
      <c r="I157" s="67"/>
    </row>
    <row r="158" customFormat="false" ht="12.75" hidden="false" customHeight="false" outlineLevel="0" collapsed="false">
      <c r="D158" s="67"/>
      <c r="E158" s="67"/>
      <c r="F158" s="67"/>
      <c r="G158" s="67"/>
      <c r="H158" s="67"/>
      <c r="I158" s="67"/>
    </row>
    <row r="159" customFormat="false" ht="12.75" hidden="false" customHeight="false" outlineLevel="0" collapsed="false">
      <c r="D159" s="67"/>
      <c r="E159" s="67"/>
      <c r="F159" s="67"/>
      <c r="G159" s="67"/>
      <c r="H159" s="67"/>
      <c r="I159" s="67"/>
    </row>
    <row r="160" customFormat="false" ht="12.75" hidden="false" customHeight="false" outlineLevel="0" collapsed="false">
      <c r="D160" s="67"/>
      <c r="E160" s="67"/>
      <c r="F160" s="67"/>
      <c r="G160" s="67"/>
      <c r="H160" s="67"/>
      <c r="I160" s="67"/>
    </row>
    <row r="161" customFormat="false" ht="12.75" hidden="false" customHeight="false" outlineLevel="0" collapsed="false">
      <c r="D161" s="67"/>
      <c r="E161" s="67"/>
      <c r="F161" s="67"/>
      <c r="G161" s="67"/>
      <c r="H161" s="67"/>
      <c r="I161" s="67"/>
    </row>
    <row r="162" customFormat="false" ht="12.75" hidden="false" customHeight="false" outlineLevel="0" collapsed="false">
      <c r="D162" s="67"/>
      <c r="E162" s="67"/>
      <c r="F162" s="67"/>
      <c r="G162" s="67"/>
      <c r="H162" s="67"/>
      <c r="I162" s="67"/>
    </row>
    <row r="163" customFormat="false" ht="12.75" hidden="false" customHeight="false" outlineLevel="0" collapsed="false">
      <c r="D163" s="67"/>
      <c r="E163" s="67"/>
      <c r="F163" s="67"/>
      <c r="G163" s="67"/>
      <c r="H163" s="67"/>
      <c r="I163" s="67"/>
    </row>
    <row r="164" customFormat="false" ht="12.75" hidden="false" customHeight="false" outlineLevel="0" collapsed="false">
      <c r="D164" s="67"/>
      <c r="E164" s="67"/>
      <c r="F164" s="67"/>
      <c r="G164" s="67"/>
      <c r="H164" s="67"/>
      <c r="I164" s="67"/>
    </row>
    <row r="165" customFormat="false" ht="12.75" hidden="false" customHeight="false" outlineLevel="0" collapsed="false">
      <c r="D165" s="67"/>
      <c r="E165" s="67"/>
      <c r="F165" s="67"/>
      <c r="G165" s="67"/>
      <c r="H165" s="67"/>
      <c r="I165" s="67"/>
    </row>
    <row r="166" customFormat="false" ht="12.75" hidden="false" customHeight="false" outlineLevel="0" collapsed="false">
      <c r="D166" s="67"/>
      <c r="E166" s="67"/>
      <c r="F166" s="67"/>
      <c r="G166" s="67"/>
      <c r="H166" s="67"/>
      <c r="I166" s="67"/>
    </row>
    <row r="167" customFormat="false" ht="12.75" hidden="false" customHeight="false" outlineLevel="0" collapsed="false">
      <c r="D167" s="67"/>
      <c r="E167" s="67"/>
      <c r="F167" s="67"/>
      <c r="G167" s="67"/>
      <c r="H167" s="67"/>
      <c r="I167" s="67"/>
    </row>
    <row r="168" customFormat="false" ht="12.75" hidden="false" customHeight="false" outlineLevel="0" collapsed="false">
      <c r="D168" s="67"/>
      <c r="E168" s="67"/>
      <c r="F168" s="67"/>
      <c r="G168" s="67"/>
      <c r="H168" s="67"/>
      <c r="I168" s="67"/>
    </row>
    <row r="169" customFormat="false" ht="12.75" hidden="false" customHeight="false" outlineLevel="0" collapsed="false">
      <c r="D169" s="67"/>
      <c r="E169" s="67"/>
      <c r="F169" s="67"/>
      <c r="G169" s="67"/>
      <c r="H169" s="67"/>
      <c r="I169" s="67"/>
    </row>
    <row r="170" customFormat="false" ht="12.75" hidden="false" customHeight="false" outlineLevel="0" collapsed="false">
      <c r="D170" s="67"/>
      <c r="E170" s="67"/>
      <c r="F170" s="67"/>
      <c r="G170" s="67"/>
      <c r="H170" s="67"/>
      <c r="I170" s="67"/>
    </row>
    <row r="171" customFormat="false" ht="12.75" hidden="false" customHeight="false" outlineLevel="0" collapsed="false">
      <c r="D171" s="67"/>
      <c r="E171" s="67"/>
      <c r="F171" s="67"/>
      <c r="G171" s="67"/>
      <c r="H171" s="67"/>
      <c r="I171" s="67"/>
    </row>
    <row r="172" customFormat="false" ht="12.75" hidden="false" customHeight="false" outlineLevel="0" collapsed="false">
      <c r="D172" s="67"/>
      <c r="E172" s="67"/>
      <c r="F172" s="67"/>
      <c r="G172" s="67"/>
      <c r="H172" s="67"/>
      <c r="I172" s="67"/>
    </row>
    <row r="173" customFormat="false" ht="12.75" hidden="false" customHeight="false" outlineLevel="0" collapsed="false">
      <c r="D173" s="67"/>
      <c r="E173" s="67"/>
      <c r="F173" s="67"/>
      <c r="G173" s="67"/>
      <c r="H173" s="67"/>
      <c r="I173" s="67"/>
    </row>
    <row r="174" customFormat="false" ht="12.75" hidden="false" customHeight="false" outlineLevel="0" collapsed="false">
      <c r="D174" s="67"/>
      <c r="E174" s="67"/>
      <c r="F174" s="67"/>
      <c r="G174" s="67"/>
      <c r="H174" s="67"/>
      <c r="I174" s="67"/>
    </row>
    <row r="175" customFormat="false" ht="12.75" hidden="false" customHeight="false" outlineLevel="0" collapsed="false">
      <c r="D175" s="67"/>
      <c r="E175" s="67"/>
      <c r="F175" s="67"/>
      <c r="G175" s="67"/>
      <c r="H175" s="67"/>
      <c r="I175" s="67"/>
    </row>
    <row r="176" customFormat="false" ht="12.75" hidden="false" customHeight="false" outlineLevel="0" collapsed="false">
      <c r="D176" s="67"/>
      <c r="E176" s="67"/>
      <c r="F176" s="67"/>
      <c r="G176" s="67"/>
      <c r="H176" s="67"/>
      <c r="I176" s="67"/>
    </row>
    <row r="177" customFormat="false" ht="12.75" hidden="false" customHeight="false" outlineLevel="0" collapsed="false">
      <c r="D177" s="67"/>
      <c r="E177" s="67"/>
      <c r="F177" s="67"/>
      <c r="G177" s="67"/>
      <c r="H177" s="67"/>
      <c r="I177" s="67"/>
    </row>
    <row r="178" customFormat="false" ht="12.75" hidden="false" customHeight="false" outlineLevel="0" collapsed="false">
      <c r="D178" s="67"/>
      <c r="E178" s="67"/>
      <c r="F178" s="67"/>
      <c r="G178" s="67"/>
      <c r="H178" s="67"/>
      <c r="I178" s="67"/>
    </row>
    <row r="179" customFormat="false" ht="12.75" hidden="false" customHeight="false" outlineLevel="0" collapsed="false">
      <c r="D179" s="67"/>
      <c r="E179" s="67"/>
      <c r="F179" s="67"/>
      <c r="G179" s="67"/>
      <c r="H179" s="67"/>
      <c r="I179" s="67"/>
    </row>
    <row r="180" customFormat="false" ht="12.75" hidden="false" customHeight="false" outlineLevel="0" collapsed="false">
      <c r="D180" s="67"/>
      <c r="E180" s="67"/>
      <c r="F180" s="67"/>
      <c r="G180" s="67"/>
      <c r="H180" s="67"/>
      <c r="I180" s="67"/>
    </row>
    <row r="181" customFormat="false" ht="12.75" hidden="false" customHeight="false" outlineLevel="0" collapsed="false">
      <c r="D181" s="67"/>
      <c r="E181" s="67"/>
      <c r="F181" s="67"/>
      <c r="G181" s="67"/>
      <c r="H181" s="67"/>
      <c r="I181" s="67"/>
    </row>
    <row r="182" customFormat="false" ht="12.75" hidden="false" customHeight="false" outlineLevel="0" collapsed="false">
      <c r="D182" s="67"/>
      <c r="E182" s="67"/>
      <c r="F182" s="67"/>
      <c r="G182" s="67"/>
      <c r="H182" s="67"/>
      <c r="I182" s="67"/>
    </row>
    <row r="183" customFormat="false" ht="12.75" hidden="false" customHeight="false" outlineLevel="0" collapsed="false">
      <c r="D183" s="67"/>
      <c r="E183" s="67"/>
      <c r="F183" s="67"/>
      <c r="G183" s="67"/>
      <c r="H183" s="67"/>
      <c r="I183" s="67"/>
    </row>
    <row r="184" customFormat="false" ht="12.75" hidden="false" customHeight="false" outlineLevel="0" collapsed="false">
      <c r="D184" s="67"/>
      <c r="E184" s="67"/>
      <c r="F184" s="67"/>
      <c r="G184" s="67"/>
      <c r="H184" s="67"/>
      <c r="I184" s="67"/>
    </row>
    <row r="185" customFormat="false" ht="12.75" hidden="false" customHeight="false" outlineLevel="0" collapsed="false">
      <c r="D185" s="67"/>
      <c r="E185" s="67"/>
      <c r="F185" s="67"/>
      <c r="G185" s="67"/>
      <c r="H185" s="67"/>
      <c r="I185" s="67"/>
    </row>
    <row r="186" customFormat="false" ht="12.75" hidden="false" customHeight="false" outlineLevel="0" collapsed="false">
      <c r="D186" s="67"/>
      <c r="E186" s="67"/>
      <c r="F186" s="67"/>
      <c r="G186" s="67"/>
      <c r="H186" s="67"/>
      <c r="I186" s="67"/>
    </row>
    <row r="187" customFormat="false" ht="12.75" hidden="false" customHeight="false" outlineLevel="0" collapsed="false">
      <c r="D187" s="67"/>
      <c r="E187" s="67"/>
      <c r="F187" s="67"/>
      <c r="G187" s="67"/>
      <c r="H187" s="67"/>
      <c r="I187" s="67"/>
    </row>
    <row r="188" customFormat="false" ht="12.75" hidden="false" customHeight="false" outlineLevel="0" collapsed="false">
      <c r="D188" s="67"/>
      <c r="E188" s="67"/>
      <c r="F188" s="67"/>
      <c r="G188" s="67"/>
      <c r="H188" s="67"/>
      <c r="I188" s="67"/>
    </row>
    <row r="189" customFormat="false" ht="12.75" hidden="false" customHeight="false" outlineLevel="0" collapsed="false">
      <c r="D189" s="67"/>
      <c r="E189" s="67"/>
      <c r="F189" s="67"/>
      <c r="G189" s="67"/>
      <c r="H189" s="67"/>
      <c r="I189" s="67"/>
    </row>
    <row r="190" customFormat="false" ht="12.75" hidden="false" customHeight="false" outlineLevel="0" collapsed="false">
      <c r="D190" s="67"/>
      <c r="E190" s="67"/>
      <c r="F190" s="67"/>
      <c r="G190" s="67"/>
      <c r="H190" s="67"/>
      <c r="I190" s="67"/>
    </row>
    <row r="191" customFormat="false" ht="12.75" hidden="false" customHeight="false" outlineLevel="0" collapsed="false">
      <c r="D191" s="67"/>
      <c r="E191" s="67"/>
      <c r="F191" s="67"/>
      <c r="G191" s="67"/>
      <c r="H191" s="67"/>
      <c r="I191" s="67"/>
    </row>
    <row r="192" customFormat="false" ht="12.75" hidden="false" customHeight="false" outlineLevel="0" collapsed="false">
      <c r="D192" s="67"/>
      <c r="E192" s="67"/>
      <c r="F192" s="67"/>
      <c r="G192" s="67"/>
      <c r="H192" s="67"/>
      <c r="I192" s="67"/>
    </row>
    <row r="193" customFormat="false" ht="12.75" hidden="false" customHeight="false" outlineLevel="0" collapsed="false">
      <c r="D193" s="67"/>
      <c r="E193" s="67"/>
      <c r="F193" s="67"/>
      <c r="G193" s="67"/>
      <c r="H193" s="67"/>
      <c r="I193" s="67"/>
    </row>
    <row r="194" customFormat="false" ht="12.75" hidden="false" customHeight="false" outlineLevel="0" collapsed="false">
      <c r="D194" s="67"/>
      <c r="E194" s="67"/>
      <c r="F194" s="67"/>
      <c r="G194" s="67"/>
      <c r="H194" s="67"/>
      <c r="I194" s="67"/>
    </row>
    <row r="195" customFormat="false" ht="12.75" hidden="false" customHeight="false" outlineLevel="0" collapsed="false">
      <c r="D195" s="67"/>
      <c r="E195" s="67"/>
      <c r="F195" s="67"/>
      <c r="G195" s="67"/>
      <c r="H195" s="67"/>
      <c r="I195" s="67"/>
    </row>
    <row r="196" customFormat="false" ht="12.75" hidden="false" customHeight="false" outlineLevel="0" collapsed="false">
      <c r="D196" s="67"/>
      <c r="E196" s="67"/>
      <c r="F196" s="67"/>
      <c r="G196" s="67"/>
      <c r="H196" s="67"/>
      <c r="I196" s="67"/>
    </row>
    <row r="197" customFormat="false" ht="12.75" hidden="false" customHeight="false" outlineLevel="0" collapsed="false">
      <c r="D197" s="67"/>
      <c r="E197" s="67"/>
      <c r="F197" s="67"/>
      <c r="G197" s="67"/>
      <c r="H197" s="67"/>
      <c r="I197" s="67"/>
    </row>
    <row r="198" customFormat="false" ht="12.75" hidden="false" customHeight="false" outlineLevel="0" collapsed="false">
      <c r="D198" s="67"/>
      <c r="E198" s="67"/>
      <c r="F198" s="67"/>
      <c r="G198" s="67"/>
      <c r="H198" s="67"/>
      <c r="I198" s="67"/>
    </row>
    <row r="199" customFormat="false" ht="12.75" hidden="false" customHeight="false" outlineLevel="0" collapsed="false">
      <c r="D199" s="67"/>
      <c r="E199" s="67"/>
      <c r="F199" s="67"/>
      <c r="G199" s="67"/>
      <c r="H199" s="67"/>
      <c r="I199" s="67"/>
    </row>
    <row r="200" customFormat="false" ht="12.75" hidden="false" customHeight="false" outlineLevel="0" collapsed="false">
      <c r="D200" s="67"/>
      <c r="E200" s="67"/>
      <c r="F200" s="67"/>
      <c r="G200" s="67"/>
      <c r="H200" s="67"/>
      <c r="I200" s="67"/>
    </row>
    <row r="201" customFormat="false" ht="12.75" hidden="false" customHeight="false" outlineLevel="0" collapsed="false">
      <c r="D201" s="67"/>
      <c r="E201" s="67"/>
      <c r="F201" s="67"/>
      <c r="G201" s="67"/>
      <c r="H201" s="67"/>
      <c r="I201" s="67"/>
    </row>
    <row r="202" customFormat="false" ht="12.75" hidden="false" customHeight="false" outlineLevel="0" collapsed="false">
      <c r="D202" s="67"/>
      <c r="E202" s="67"/>
      <c r="F202" s="67"/>
      <c r="G202" s="67"/>
      <c r="H202" s="67"/>
      <c r="I202" s="67"/>
    </row>
    <row r="203" customFormat="false" ht="12.75" hidden="false" customHeight="false" outlineLevel="0" collapsed="false">
      <c r="D203" s="67"/>
      <c r="E203" s="67"/>
      <c r="F203" s="67"/>
      <c r="G203" s="67"/>
      <c r="H203" s="67"/>
      <c r="I203" s="67"/>
    </row>
    <row r="204" customFormat="false" ht="12.75" hidden="false" customHeight="false" outlineLevel="0" collapsed="false">
      <c r="D204" s="67"/>
      <c r="E204" s="67"/>
      <c r="F204" s="67"/>
      <c r="G204" s="67"/>
      <c r="H204" s="67"/>
      <c r="I204" s="67"/>
    </row>
    <row r="205" customFormat="false" ht="12.75" hidden="false" customHeight="false" outlineLevel="0" collapsed="false">
      <c r="D205" s="67"/>
      <c r="E205" s="67"/>
      <c r="F205" s="67"/>
      <c r="G205" s="67"/>
      <c r="H205" s="67"/>
      <c r="I205" s="67"/>
    </row>
    <row r="206" customFormat="false" ht="12.75" hidden="false" customHeight="false" outlineLevel="0" collapsed="false">
      <c r="D206" s="67"/>
      <c r="E206" s="67"/>
      <c r="F206" s="67"/>
      <c r="G206" s="67"/>
      <c r="H206" s="67"/>
      <c r="I206" s="67"/>
    </row>
    <row r="207" customFormat="false" ht="12.75" hidden="false" customHeight="false" outlineLevel="0" collapsed="false">
      <c r="D207" s="67"/>
      <c r="E207" s="67"/>
      <c r="F207" s="67"/>
      <c r="G207" s="67"/>
      <c r="H207" s="67"/>
      <c r="I207" s="67"/>
    </row>
    <row r="208" customFormat="false" ht="12.75" hidden="false" customHeight="false" outlineLevel="0" collapsed="false">
      <c r="D208" s="67"/>
      <c r="E208" s="67"/>
      <c r="F208" s="67"/>
      <c r="G208" s="67"/>
      <c r="H208" s="67"/>
      <c r="I208" s="67"/>
    </row>
    <row r="209" customFormat="false" ht="12.75" hidden="false" customHeight="false" outlineLevel="0" collapsed="false">
      <c r="D209" s="67"/>
      <c r="E209" s="67"/>
      <c r="F209" s="67"/>
      <c r="G209" s="67"/>
      <c r="H209" s="67"/>
      <c r="I209" s="67"/>
    </row>
    <row r="210" customFormat="false" ht="12.75" hidden="false" customHeight="false" outlineLevel="0" collapsed="false">
      <c r="D210" s="67"/>
      <c r="E210" s="67"/>
      <c r="F210" s="67"/>
      <c r="G210" s="67"/>
      <c r="H210" s="67"/>
      <c r="I210" s="67"/>
    </row>
    <row r="211" customFormat="false" ht="12.75" hidden="false" customHeight="false" outlineLevel="0" collapsed="false">
      <c r="D211" s="67"/>
      <c r="E211" s="67"/>
      <c r="F211" s="67"/>
      <c r="G211" s="67"/>
      <c r="H211" s="67"/>
      <c r="I211" s="67"/>
    </row>
    <row r="212" customFormat="false" ht="12.75" hidden="false" customHeight="false" outlineLevel="0" collapsed="false">
      <c r="D212" s="67"/>
      <c r="E212" s="67"/>
      <c r="F212" s="67"/>
      <c r="G212" s="67"/>
      <c r="H212" s="67"/>
      <c r="I212" s="67"/>
    </row>
    <row r="213" customFormat="false" ht="12.75" hidden="false" customHeight="false" outlineLevel="0" collapsed="false">
      <c r="D213" s="67"/>
      <c r="E213" s="67"/>
      <c r="F213" s="67"/>
      <c r="G213" s="67"/>
      <c r="H213" s="67"/>
      <c r="I213" s="67"/>
    </row>
    <row r="214" customFormat="false" ht="12.75" hidden="false" customHeight="false" outlineLevel="0" collapsed="false">
      <c r="D214" s="67"/>
      <c r="E214" s="67"/>
      <c r="F214" s="67"/>
      <c r="G214" s="67"/>
      <c r="H214" s="67"/>
      <c r="I214" s="67"/>
    </row>
    <row r="215" customFormat="false" ht="12.75" hidden="false" customHeight="false" outlineLevel="0" collapsed="false">
      <c r="D215" s="67"/>
      <c r="E215" s="67"/>
      <c r="F215" s="67"/>
      <c r="G215" s="67"/>
      <c r="H215" s="67"/>
      <c r="I215" s="67"/>
    </row>
    <row r="216" customFormat="false" ht="12.75" hidden="false" customHeight="false" outlineLevel="0" collapsed="false">
      <c r="D216" s="67"/>
      <c r="E216" s="67"/>
      <c r="F216" s="67"/>
      <c r="G216" s="67"/>
      <c r="H216" s="67"/>
      <c r="I216" s="67"/>
    </row>
    <row r="217" customFormat="false" ht="12.75" hidden="false" customHeight="false" outlineLevel="0" collapsed="false">
      <c r="D217" s="67"/>
      <c r="E217" s="67"/>
      <c r="F217" s="67"/>
      <c r="G217" s="67"/>
      <c r="H217" s="67"/>
      <c r="I217" s="67"/>
    </row>
    <row r="218" customFormat="false" ht="12.75" hidden="false" customHeight="false" outlineLevel="0" collapsed="false">
      <c r="D218" s="67"/>
      <c r="E218" s="67"/>
      <c r="F218" s="67"/>
      <c r="G218" s="67"/>
      <c r="H218" s="67"/>
      <c r="I218" s="67"/>
    </row>
    <row r="219" customFormat="false" ht="12.75" hidden="false" customHeight="false" outlineLevel="0" collapsed="false">
      <c r="D219" s="67"/>
      <c r="E219" s="67"/>
      <c r="F219" s="67"/>
      <c r="G219" s="67"/>
      <c r="H219" s="67"/>
      <c r="I219" s="67"/>
    </row>
    <row r="220" customFormat="false" ht="12.75" hidden="false" customHeight="false" outlineLevel="0" collapsed="false">
      <c r="D220" s="67"/>
      <c r="E220" s="67"/>
      <c r="F220" s="67"/>
      <c r="G220" s="67"/>
      <c r="H220" s="67"/>
      <c r="I220" s="67"/>
    </row>
    <row r="221" customFormat="false" ht="12.75" hidden="false" customHeight="false" outlineLevel="0" collapsed="false">
      <c r="D221" s="67"/>
      <c r="E221" s="67"/>
      <c r="F221" s="67"/>
      <c r="G221" s="67"/>
      <c r="H221" s="67"/>
      <c r="I221" s="67"/>
    </row>
    <row r="222" customFormat="false" ht="12.75" hidden="false" customHeight="false" outlineLevel="0" collapsed="false">
      <c r="D222" s="67"/>
      <c r="E222" s="67"/>
      <c r="F222" s="67"/>
      <c r="G222" s="67"/>
      <c r="H222" s="67"/>
      <c r="I222" s="67"/>
    </row>
    <row r="223" customFormat="false" ht="12.75" hidden="false" customHeight="false" outlineLevel="0" collapsed="false">
      <c r="D223" s="67"/>
      <c r="E223" s="67"/>
      <c r="F223" s="67"/>
      <c r="G223" s="67"/>
      <c r="H223" s="67"/>
      <c r="I223" s="67"/>
    </row>
    <row r="224" customFormat="false" ht="12.75" hidden="false" customHeight="false" outlineLevel="0" collapsed="false">
      <c r="D224" s="67"/>
      <c r="E224" s="67"/>
      <c r="F224" s="67"/>
      <c r="G224" s="67"/>
      <c r="H224" s="67"/>
      <c r="I224" s="67"/>
    </row>
    <row r="225" customFormat="false" ht="12.75" hidden="false" customHeight="false" outlineLevel="0" collapsed="false">
      <c r="D225" s="67"/>
      <c r="E225" s="67"/>
      <c r="F225" s="67"/>
      <c r="G225" s="67"/>
      <c r="H225" s="67"/>
      <c r="I225" s="67"/>
    </row>
    <row r="226" customFormat="false" ht="12.75" hidden="false" customHeight="false" outlineLevel="0" collapsed="false">
      <c r="D226" s="67"/>
      <c r="E226" s="67"/>
      <c r="F226" s="67"/>
      <c r="G226" s="67"/>
      <c r="H226" s="67"/>
      <c r="I226" s="67"/>
    </row>
    <row r="227" customFormat="false" ht="12.75" hidden="false" customHeight="false" outlineLevel="0" collapsed="false">
      <c r="D227" s="67"/>
      <c r="E227" s="67"/>
      <c r="F227" s="67"/>
      <c r="G227" s="67"/>
      <c r="H227" s="67"/>
      <c r="I227" s="67"/>
    </row>
    <row r="228" customFormat="false" ht="12.75" hidden="false" customHeight="false" outlineLevel="0" collapsed="false">
      <c r="D228" s="67"/>
      <c r="E228" s="67"/>
      <c r="F228" s="67"/>
      <c r="G228" s="67"/>
      <c r="H228" s="67"/>
      <c r="I228" s="67"/>
    </row>
    <row r="229" customFormat="false" ht="12.75" hidden="false" customHeight="false" outlineLevel="0" collapsed="false">
      <c r="D229" s="67"/>
      <c r="E229" s="67"/>
      <c r="F229" s="67"/>
      <c r="G229" s="67"/>
      <c r="H229" s="67"/>
      <c r="I229" s="67"/>
    </row>
    <row r="230" customFormat="false" ht="12.75" hidden="false" customHeight="false" outlineLevel="0" collapsed="false">
      <c r="D230" s="67"/>
      <c r="E230" s="67"/>
      <c r="F230" s="67"/>
      <c r="G230" s="67"/>
      <c r="H230" s="67"/>
      <c r="I230" s="67"/>
    </row>
    <row r="231" customFormat="false" ht="12.75" hidden="false" customHeight="false" outlineLevel="0" collapsed="false">
      <c r="D231" s="67"/>
      <c r="E231" s="67"/>
      <c r="F231" s="67"/>
      <c r="G231" s="67"/>
      <c r="H231" s="67"/>
      <c r="I231" s="67"/>
    </row>
    <row r="232" customFormat="false" ht="12.75" hidden="false" customHeight="false" outlineLevel="0" collapsed="false">
      <c r="D232" s="67"/>
      <c r="E232" s="67"/>
      <c r="F232" s="67"/>
      <c r="G232" s="67"/>
      <c r="H232" s="67"/>
      <c r="I232" s="67"/>
    </row>
    <row r="233" customFormat="false" ht="12.75" hidden="false" customHeight="false" outlineLevel="0" collapsed="false">
      <c r="D233" s="67"/>
      <c r="E233" s="67"/>
      <c r="F233" s="67"/>
      <c r="G233" s="67"/>
      <c r="H233" s="67"/>
      <c r="I233" s="67"/>
    </row>
    <row r="234" customFormat="false" ht="12.75" hidden="false" customHeight="false" outlineLevel="0" collapsed="false">
      <c r="D234" s="67"/>
      <c r="E234" s="67"/>
      <c r="F234" s="67"/>
      <c r="G234" s="67"/>
      <c r="H234" s="67"/>
      <c r="I234" s="67"/>
    </row>
    <row r="235" customFormat="false" ht="12.75" hidden="false" customHeight="false" outlineLevel="0" collapsed="false">
      <c r="D235" s="67"/>
      <c r="E235" s="67"/>
      <c r="F235" s="67"/>
      <c r="G235" s="67"/>
      <c r="H235" s="67"/>
      <c r="I235" s="67"/>
    </row>
    <row r="236" customFormat="false" ht="12.75" hidden="false" customHeight="false" outlineLevel="0" collapsed="false">
      <c r="D236" s="67"/>
      <c r="E236" s="67"/>
      <c r="F236" s="67"/>
      <c r="G236" s="67"/>
      <c r="H236" s="67"/>
      <c r="I236" s="67"/>
    </row>
    <row r="237" customFormat="false" ht="12.75" hidden="false" customHeight="false" outlineLevel="0" collapsed="false">
      <c r="D237" s="67"/>
      <c r="E237" s="67"/>
      <c r="F237" s="67"/>
      <c r="G237" s="67"/>
      <c r="H237" s="67"/>
      <c r="I237" s="67"/>
    </row>
    <row r="238" customFormat="false" ht="12.75" hidden="false" customHeight="false" outlineLevel="0" collapsed="false">
      <c r="D238" s="67"/>
      <c r="E238" s="67"/>
      <c r="F238" s="67"/>
      <c r="G238" s="67"/>
      <c r="H238" s="67"/>
      <c r="I238" s="67"/>
    </row>
    <row r="239" customFormat="false" ht="12.75" hidden="false" customHeight="false" outlineLevel="0" collapsed="false">
      <c r="D239" s="67"/>
      <c r="E239" s="67"/>
      <c r="F239" s="67"/>
      <c r="G239" s="67"/>
      <c r="H239" s="67"/>
      <c r="I239" s="67"/>
    </row>
    <row r="240" customFormat="false" ht="12.75" hidden="false" customHeight="false" outlineLevel="0" collapsed="false">
      <c r="D240" s="67"/>
      <c r="E240" s="67"/>
      <c r="F240" s="67"/>
      <c r="G240" s="67"/>
      <c r="H240" s="67"/>
      <c r="I240" s="67"/>
    </row>
    <row r="241" customFormat="false" ht="12.75" hidden="false" customHeight="false" outlineLevel="0" collapsed="false">
      <c r="D241" s="67"/>
      <c r="E241" s="67"/>
      <c r="F241" s="67"/>
      <c r="G241" s="67"/>
      <c r="H241" s="67"/>
      <c r="I241" s="67"/>
    </row>
    <row r="242" customFormat="false" ht="12.75" hidden="false" customHeight="false" outlineLevel="0" collapsed="false">
      <c r="D242" s="67"/>
      <c r="E242" s="67"/>
      <c r="F242" s="67"/>
      <c r="G242" s="67"/>
      <c r="H242" s="67"/>
      <c r="I242" s="67"/>
    </row>
    <row r="243" customFormat="false" ht="12.75" hidden="false" customHeight="false" outlineLevel="0" collapsed="false">
      <c r="D243" s="67"/>
      <c r="E243" s="67"/>
      <c r="F243" s="67"/>
      <c r="G243" s="67"/>
      <c r="H243" s="67"/>
      <c r="I243" s="67"/>
    </row>
    <row r="244" customFormat="false" ht="12.75" hidden="false" customHeight="false" outlineLevel="0" collapsed="false">
      <c r="D244" s="67"/>
      <c r="E244" s="67"/>
      <c r="F244" s="67"/>
      <c r="G244" s="67"/>
      <c r="H244" s="67"/>
      <c r="I244" s="67"/>
    </row>
    <row r="245" customFormat="false" ht="12.75" hidden="false" customHeight="false" outlineLevel="0" collapsed="false">
      <c r="D245" s="67"/>
      <c r="E245" s="67"/>
      <c r="F245" s="67"/>
      <c r="G245" s="67"/>
      <c r="H245" s="67"/>
      <c r="I245" s="67"/>
    </row>
    <row r="246" customFormat="false" ht="12.75" hidden="false" customHeight="false" outlineLevel="0" collapsed="false">
      <c r="D246" s="67"/>
      <c r="E246" s="67"/>
      <c r="F246" s="67"/>
      <c r="G246" s="67"/>
      <c r="H246" s="67"/>
      <c r="I246" s="67"/>
    </row>
    <row r="247" customFormat="false" ht="12.75" hidden="false" customHeight="false" outlineLevel="0" collapsed="false">
      <c r="D247" s="67"/>
      <c r="E247" s="67"/>
      <c r="F247" s="67"/>
      <c r="G247" s="67"/>
      <c r="H247" s="67"/>
      <c r="I247" s="67"/>
    </row>
    <row r="248" customFormat="false" ht="12.75" hidden="false" customHeight="false" outlineLevel="0" collapsed="false">
      <c r="D248" s="67"/>
      <c r="E248" s="67"/>
      <c r="F248" s="67"/>
      <c r="G248" s="67"/>
      <c r="H248" s="67"/>
      <c r="I248" s="67"/>
    </row>
    <row r="249" customFormat="false" ht="12.75" hidden="false" customHeight="false" outlineLevel="0" collapsed="false">
      <c r="D249" s="67"/>
      <c r="E249" s="67"/>
      <c r="F249" s="67"/>
      <c r="G249" s="67"/>
      <c r="H249" s="67"/>
      <c r="I249" s="67"/>
    </row>
    <row r="250" customFormat="false" ht="12.75" hidden="false" customHeight="false" outlineLevel="0" collapsed="false">
      <c r="D250" s="67"/>
      <c r="E250" s="67"/>
      <c r="F250" s="67"/>
      <c r="G250" s="67"/>
      <c r="H250" s="67"/>
      <c r="I250" s="67"/>
    </row>
    <row r="251" customFormat="false" ht="12.75" hidden="false" customHeight="false" outlineLevel="0" collapsed="false">
      <c r="D251" s="67"/>
      <c r="E251" s="67"/>
      <c r="F251" s="67"/>
      <c r="G251" s="67"/>
      <c r="H251" s="67"/>
      <c r="I251" s="67"/>
    </row>
    <row r="252" customFormat="false" ht="12.75" hidden="false" customHeight="false" outlineLevel="0" collapsed="false">
      <c r="D252" s="67"/>
      <c r="E252" s="67"/>
      <c r="F252" s="67"/>
      <c r="G252" s="67"/>
      <c r="H252" s="67"/>
      <c r="I252" s="67"/>
    </row>
    <row r="253" customFormat="false" ht="12.75" hidden="false" customHeight="false" outlineLevel="0" collapsed="false">
      <c r="D253" s="67"/>
      <c r="E253" s="67"/>
      <c r="F253" s="67"/>
      <c r="G253" s="67"/>
      <c r="H253" s="67"/>
      <c r="I253" s="67"/>
    </row>
    <row r="254" customFormat="false" ht="12.75" hidden="false" customHeight="false" outlineLevel="0" collapsed="false">
      <c r="D254" s="67"/>
      <c r="E254" s="67"/>
      <c r="F254" s="67"/>
      <c r="G254" s="67"/>
      <c r="H254" s="67"/>
      <c r="I254" s="67"/>
    </row>
    <row r="255" customFormat="false" ht="12.75" hidden="false" customHeight="false" outlineLevel="0" collapsed="false">
      <c r="D255" s="67"/>
      <c r="E255" s="67"/>
      <c r="F255" s="67"/>
      <c r="G255" s="67"/>
      <c r="H255" s="67"/>
      <c r="I255" s="67"/>
    </row>
    <row r="256" customFormat="false" ht="12.75" hidden="false" customHeight="false" outlineLevel="0" collapsed="false">
      <c r="D256" s="67"/>
      <c r="E256" s="67"/>
      <c r="F256" s="67"/>
      <c r="G256" s="67"/>
      <c r="H256" s="67"/>
      <c r="I256" s="67"/>
    </row>
    <row r="257" customFormat="false" ht="12.75" hidden="false" customHeight="false" outlineLevel="0" collapsed="false">
      <c r="D257" s="67"/>
      <c r="E257" s="67"/>
      <c r="F257" s="67"/>
      <c r="G257" s="67"/>
      <c r="H257" s="67"/>
      <c r="I257" s="67"/>
    </row>
    <row r="258" customFormat="false" ht="12.75" hidden="false" customHeight="false" outlineLevel="0" collapsed="false">
      <c r="D258" s="67"/>
      <c r="E258" s="67"/>
      <c r="F258" s="67"/>
      <c r="G258" s="67"/>
      <c r="H258" s="67"/>
      <c r="I258" s="67"/>
    </row>
    <row r="259" customFormat="false" ht="12.75" hidden="false" customHeight="false" outlineLevel="0" collapsed="false">
      <c r="D259" s="67"/>
      <c r="E259" s="67"/>
      <c r="F259" s="67"/>
      <c r="G259" s="67"/>
      <c r="H259" s="67"/>
      <c r="I259" s="67"/>
    </row>
    <row r="260" customFormat="false" ht="12.75" hidden="false" customHeight="false" outlineLevel="0" collapsed="false">
      <c r="D260" s="67"/>
      <c r="E260" s="67"/>
      <c r="F260" s="67"/>
      <c r="G260" s="67"/>
      <c r="H260" s="67"/>
      <c r="I260" s="67"/>
    </row>
    <row r="261" customFormat="false" ht="12.75" hidden="false" customHeight="false" outlineLevel="0" collapsed="false">
      <c r="D261" s="67"/>
      <c r="E261" s="67"/>
      <c r="F261" s="67"/>
      <c r="G261" s="67"/>
      <c r="H261" s="67"/>
      <c r="I261" s="67"/>
    </row>
    <row r="262" customFormat="false" ht="12.75" hidden="false" customHeight="false" outlineLevel="0" collapsed="false">
      <c r="D262" s="67"/>
      <c r="E262" s="67"/>
      <c r="F262" s="67"/>
      <c r="G262" s="67"/>
      <c r="H262" s="67"/>
      <c r="I262" s="67"/>
    </row>
    <row r="263" customFormat="false" ht="12.75" hidden="false" customHeight="false" outlineLevel="0" collapsed="false">
      <c r="D263" s="67"/>
      <c r="E263" s="67"/>
      <c r="F263" s="67"/>
      <c r="G263" s="67"/>
      <c r="H263" s="67"/>
      <c r="I263" s="67"/>
    </row>
    <row r="264" customFormat="false" ht="12.75" hidden="false" customHeight="false" outlineLevel="0" collapsed="false">
      <c r="D264" s="67"/>
      <c r="E264" s="67"/>
      <c r="F264" s="67"/>
      <c r="G264" s="67"/>
      <c r="H264" s="67"/>
      <c r="I264" s="67"/>
    </row>
    <row r="265" customFormat="false" ht="12.75" hidden="false" customHeight="false" outlineLevel="0" collapsed="false">
      <c r="D265" s="67"/>
      <c r="E265" s="67"/>
      <c r="F265" s="67"/>
      <c r="G265" s="67"/>
      <c r="H265" s="67"/>
      <c r="I265" s="67"/>
    </row>
    <row r="266" customFormat="false" ht="12.75" hidden="false" customHeight="false" outlineLevel="0" collapsed="false">
      <c r="D266" s="67"/>
      <c r="E266" s="67"/>
      <c r="F266" s="67"/>
      <c r="G266" s="67"/>
      <c r="H266" s="67"/>
      <c r="I266" s="67"/>
    </row>
    <row r="267" customFormat="false" ht="12.75" hidden="false" customHeight="false" outlineLevel="0" collapsed="false">
      <c r="D267" s="67"/>
      <c r="E267" s="67"/>
      <c r="F267" s="67"/>
      <c r="G267" s="67"/>
      <c r="H267" s="67"/>
      <c r="I267" s="67"/>
    </row>
    <row r="268" customFormat="false" ht="12.75" hidden="false" customHeight="false" outlineLevel="0" collapsed="false">
      <c r="D268" s="67"/>
      <c r="E268" s="67"/>
      <c r="F268" s="67"/>
      <c r="G268" s="67"/>
      <c r="H268" s="67"/>
      <c r="I268" s="67"/>
    </row>
    <row r="269" customFormat="false" ht="12.75" hidden="false" customHeight="false" outlineLevel="0" collapsed="false">
      <c r="D269" s="67"/>
      <c r="E269" s="67"/>
      <c r="F269" s="67"/>
      <c r="G269" s="67"/>
      <c r="H269" s="67"/>
      <c r="I269" s="67"/>
    </row>
    <row r="270" customFormat="false" ht="12.75" hidden="false" customHeight="false" outlineLevel="0" collapsed="false">
      <c r="D270" s="67"/>
      <c r="E270" s="67"/>
      <c r="F270" s="67"/>
      <c r="G270" s="67"/>
      <c r="H270" s="67"/>
      <c r="I270" s="67"/>
    </row>
    <row r="271" customFormat="false" ht="12.75" hidden="false" customHeight="false" outlineLevel="0" collapsed="false">
      <c r="D271" s="67"/>
      <c r="E271" s="67"/>
      <c r="F271" s="67"/>
      <c r="G271" s="67"/>
      <c r="H271" s="67"/>
      <c r="I271" s="67"/>
    </row>
    <row r="272" customFormat="false" ht="12.75" hidden="false" customHeight="false" outlineLevel="0" collapsed="false">
      <c r="D272" s="67"/>
      <c r="E272" s="67"/>
      <c r="F272" s="67"/>
      <c r="G272" s="67"/>
      <c r="H272" s="67"/>
      <c r="I272" s="67"/>
    </row>
    <row r="273" customFormat="false" ht="12.75" hidden="false" customHeight="false" outlineLevel="0" collapsed="false">
      <c r="D273" s="67"/>
      <c r="E273" s="67"/>
      <c r="F273" s="67"/>
      <c r="G273" s="67"/>
      <c r="H273" s="67"/>
      <c r="I273" s="67"/>
    </row>
    <row r="274" customFormat="false" ht="12.75" hidden="false" customHeight="false" outlineLevel="0" collapsed="false">
      <c r="D274" s="67"/>
      <c r="E274" s="67"/>
      <c r="F274" s="67"/>
      <c r="G274" s="67"/>
      <c r="H274" s="67"/>
      <c r="I274" s="67"/>
    </row>
    <row r="275" customFormat="false" ht="12.75" hidden="false" customHeight="false" outlineLevel="0" collapsed="false">
      <c r="D275" s="67"/>
      <c r="E275" s="67"/>
      <c r="F275" s="67"/>
      <c r="G275" s="67"/>
      <c r="H275" s="67"/>
      <c r="I275" s="67"/>
    </row>
    <row r="276" customFormat="false" ht="12.75" hidden="false" customHeight="false" outlineLevel="0" collapsed="false">
      <c r="D276" s="67"/>
      <c r="E276" s="67"/>
      <c r="F276" s="67"/>
      <c r="G276" s="67"/>
      <c r="H276" s="67"/>
      <c r="I276" s="67"/>
    </row>
    <row r="277" customFormat="false" ht="12.75" hidden="false" customHeight="false" outlineLevel="0" collapsed="false">
      <c r="D277" s="67"/>
      <c r="E277" s="67"/>
      <c r="F277" s="67"/>
      <c r="G277" s="67"/>
      <c r="H277" s="67"/>
      <c r="I277" s="67"/>
    </row>
    <row r="278" customFormat="false" ht="12.75" hidden="false" customHeight="false" outlineLevel="0" collapsed="false">
      <c r="D278" s="67"/>
      <c r="E278" s="67"/>
      <c r="F278" s="67"/>
      <c r="G278" s="67"/>
      <c r="H278" s="67"/>
      <c r="I278" s="67"/>
    </row>
    <row r="279" customFormat="false" ht="12.75" hidden="false" customHeight="false" outlineLevel="0" collapsed="false">
      <c r="D279" s="67"/>
      <c r="E279" s="67"/>
      <c r="F279" s="67"/>
      <c r="G279" s="67"/>
      <c r="H279" s="67"/>
      <c r="I279" s="67"/>
    </row>
    <row r="280" customFormat="false" ht="12.75" hidden="false" customHeight="false" outlineLevel="0" collapsed="false">
      <c r="D280" s="67"/>
      <c r="E280" s="67"/>
      <c r="F280" s="67"/>
      <c r="G280" s="67"/>
      <c r="H280" s="67"/>
      <c r="I280" s="67"/>
    </row>
    <row r="281" customFormat="false" ht="12.75" hidden="false" customHeight="false" outlineLevel="0" collapsed="false">
      <c r="D281" s="67"/>
      <c r="E281" s="67"/>
      <c r="F281" s="67"/>
      <c r="G281" s="67"/>
      <c r="H281" s="67"/>
      <c r="I281" s="67"/>
    </row>
    <row r="282" customFormat="false" ht="12.75" hidden="false" customHeight="false" outlineLevel="0" collapsed="false">
      <c r="D282" s="67"/>
      <c r="E282" s="67"/>
      <c r="F282" s="67"/>
      <c r="G282" s="67"/>
      <c r="H282" s="67"/>
      <c r="I282" s="67"/>
    </row>
    <row r="283" customFormat="false" ht="12.75" hidden="false" customHeight="false" outlineLevel="0" collapsed="false">
      <c r="D283" s="67"/>
      <c r="E283" s="67"/>
      <c r="F283" s="67"/>
      <c r="G283" s="67"/>
      <c r="H283" s="67"/>
      <c r="I283" s="67"/>
    </row>
    <row r="284" customFormat="false" ht="12.75" hidden="false" customHeight="false" outlineLevel="0" collapsed="false">
      <c r="D284" s="67"/>
      <c r="E284" s="67"/>
      <c r="F284" s="67"/>
      <c r="G284" s="67"/>
      <c r="H284" s="67"/>
      <c r="I284" s="67"/>
    </row>
    <row r="285" customFormat="false" ht="12.75" hidden="false" customHeight="false" outlineLevel="0" collapsed="false">
      <c r="D285" s="67"/>
      <c r="E285" s="67"/>
      <c r="F285" s="67"/>
      <c r="G285" s="67"/>
      <c r="H285" s="67"/>
      <c r="I285" s="67"/>
    </row>
    <row r="286" customFormat="false" ht="12.75" hidden="false" customHeight="false" outlineLevel="0" collapsed="false">
      <c r="D286" s="67"/>
      <c r="E286" s="67"/>
      <c r="F286" s="67"/>
      <c r="G286" s="67"/>
      <c r="H286" s="67"/>
      <c r="I286" s="67"/>
    </row>
    <row r="287" customFormat="false" ht="12.75" hidden="false" customHeight="false" outlineLevel="0" collapsed="false">
      <c r="D287" s="67"/>
      <c r="E287" s="67"/>
      <c r="F287" s="67"/>
      <c r="G287" s="67"/>
      <c r="H287" s="67"/>
      <c r="I287" s="67"/>
    </row>
    <row r="288" customFormat="false" ht="12.75" hidden="false" customHeight="false" outlineLevel="0" collapsed="false">
      <c r="D288" s="67"/>
      <c r="E288" s="67"/>
      <c r="F288" s="67"/>
      <c r="G288" s="67"/>
      <c r="H288" s="67"/>
      <c r="I288" s="67"/>
    </row>
    <row r="289" customFormat="false" ht="12.75" hidden="false" customHeight="false" outlineLevel="0" collapsed="false">
      <c r="D289" s="67"/>
      <c r="E289" s="67"/>
      <c r="F289" s="67"/>
      <c r="G289" s="67"/>
      <c r="H289" s="67"/>
      <c r="I289" s="67"/>
    </row>
    <row r="290" customFormat="false" ht="12.75" hidden="false" customHeight="false" outlineLevel="0" collapsed="false">
      <c r="D290" s="67"/>
      <c r="E290" s="67"/>
      <c r="F290" s="67"/>
      <c r="G290" s="67"/>
      <c r="H290" s="67"/>
      <c r="I290" s="67"/>
    </row>
    <row r="291" customFormat="false" ht="12.75" hidden="false" customHeight="false" outlineLevel="0" collapsed="false">
      <c r="D291" s="67"/>
      <c r="E291" s="67"/>
      <c r="F291" s="67"/>
      <c r="G291" s="67"/>
      <c r="H291" s="67"/>
      <c r="I291" s="67"/>
    </row>
    <row r="292" customFormat="false" ht="12.75" hidden="false" customHeight="false" outlineLevel="0" collapsed="false">
      <c r="D292" s="67"/>
      <c r="E292" s="67"/>
      <c r="F292" s="67"/>
      <c r="G292" s="67"/>
      <c r="H292" s="67"/>
      <c r="I292" s="67"/>
    </row>
    <row r="293" customFormat="false" ht="12.75" hidden="false" customHeight="false" outlineLevel="0" collapsed="false">
      <c r="D293" s="67"/>
      <c r="E293" s="67"/>
      <c r="F293" s="67"/>
      <c r="G293" s="67"/>
      <c r="H293" s="67"/>
      <c r="I293" s="67"/>
    </row>
    <row r="294" customFormat="false" ht="12.75" hidden="false" customHeight="false" outlineLevel="0" collapsed="false">
      <c r="D294" s="67"/>
      <c r="E294" s="67"/>
      <c r="F294" s="67"/>
      <c r="G294" s="67"/>
      <c r="H294" s="67"/>
      <c r="I294" s="67"/>
    </row>
    <row r="295" customFormat="false" ht="12.75" hidden="false" customHeight="false" outlineLevel="0" collapsed="false">
      <c r="D295" s="67"/>
      <c r="E295" s="67"/>
      <c r="F295" s="67"/>
      <c r="G295" s="67"/>
      <c r="H295" s="67"/>
      <c r="I295" s="67"/>
    </row>
    <row r="296" customFormat="false" ht="12.75" hidden="false" customHeight="false" outlineLevel="0" collapsed="false">
      <c r="D296" s="67"/>
      <c r="E296" s="67"/>
      <c r="F296" s="67"/>
      <c r="G296" s="67"/>
      <c r="H296" s="67"/>
      <c r="I296" s="67"/>
    </row>
    <row r="297" customFormat="false" ht="12.75" hidden="false" customHeight="false" outlineLevel="0" collapsed="false">
      <c r="D297" s="67"/>
      <c r="E297" s="67"/>
      <c r="F297" s="67"/>
      <c r="G297" s="67"/>
      <c r="H297" s="67"/>
      <c r="I297" s="67"/>
    </row>
    <row r="298" customFormat="false" ht="12.75" hidden="false" customHeight="false" outlineLevel="0" collapsed="false">
      <c r="D298" s="67"/>
      <c r="E298" s="67"/>
      <c r="F298" s="67"/>
      <c r="G298" s="67"/>
      <c r="H298" s="67"/>
      <c r="I298" s="67"/>
    </row>
    <row r="299" customFormat="false" ht="12.75" hidden="false" customHeight="false" outlineLevel="0" collapsed="false">
      <c r="D299" s="67"/>
      <c r="E299" s="67"/>
      <c r="F299" s="67"/>
      <c r="G299" s="67"/>
      <c r="H299" s="67"/>
      <c r="I299" s="67"/>
    </row>
    <row r="300" customFormat="false" ht="12.75" hidden="false" customHeight="false" outlineLevel="0" collapsed="false">
      <c r="D300" s="67"/>
      <c r="E300" s="67"/>
      <c r="F300" s="67"/>
      <c r="G300" s="67"/>
      <c r="H300" s="67"/>
      <c r="I300" s="67"/>
    </row>
    <row r="301" customFormat="false" ht="12.75" hidden="false" customHeight="false" outlineLevel="0" collapsed="false">
      <c r="D301" s="67"/>
      <c r="E301" s="67"/>
      <c r="F301" s="67"/>
      <c r="G301" s="67"/>
      <c r="H301" s="67"/>
      <c r="I301" s="67"/>
    </row>
    <row r="302" customFormat="false" ht="12.75" hidden="false" customHeight="false" outlineLevel="0" collapsed="false">
      <c r="D302" s="67"/>
      <c r="E302" s="67"/>
      <c r="F302" s="67"/>
      <c r="G302" s="67"/>
      <c r="H302" s="67"/>
      <c r="I302" s="67"/>
    </row>
    <row r="303" customFormat="false" ht="12.75" hidden="false" customHeight="false" outlineLevel="0" collapsed="false">
      <c r="D303" s="67"/>
      <c r="E303" s="67"/>
      <c r="F303" s="67"/>
      <c r="G303" s="67"/>
      <c r="H303" s="67"/>
      <c r="I303" s="67"/>
    </row>
    <row r="304" customFormat="false" ht="12.75" hidden="false" customHeight="false" outlineLevel="0" collapsed="false">
      <c r="D304" s="67"/>
      <c r="E304" s="67"/>
      <c r="F304" s="67"/>
      <c r="G304" s="67"/>
      <c r="H304" s="67"/>
      <c r="I304" s="67"/>
    </row>
    <row r="305" customFormat="false" ht="12.75" hidden="false" customHeight="false" outlineLevel="0" collapsed="false">
      <c r="D305" s="67"/>
      <c r="E305" s="67"/>
      <c r="F305" s="67"/>
      <c r="G305" s="67"/>
      <c r="H305" s="67"/>
      <c r="I305" s="67"/>
    </row>
    <row r="306" customFormat="false" ht="12.75" hidden="false" customHeight="false" outlineLevel="0" collapsed="false">
      <c r="D306" s="67"/>
      <c r="E306" s="67"/>
      <c r="F306" s="67"/>
      <c r="G306" s="67"/>
      <c r="H306" s="67"/>
      <c r="I306" s="67"/>
    </row>
    <row r="307" customFormat="false" ht="12.75" hidden="false" customHeight="false" outlineLevel="0" collapsed="false">
      <c r="D307" s="67"/>
      <c r="E307" s="67"/>
      <c r="F307" s="67"/>
      <c r="G307" s="67"/>
      <c r="H307" s="67"/>
      <c r="I307" s="67"/>
    </row>
    <row r="308" customFormat="false" ht="12.75" hidden="false" customHeight="false" outlineLevel="0" collapsed="false">
      <c r="D308" s="67"/>
      <c r="E308" s="67"/>
      <c r="F308" s="67"/>
      <c r="G308" s="67"/>
      <c r="H308" s="67"/>
      <c r="I308" s="67"/>
    </row>
    <row r="309" customFormat="false" ht="12.75" hidden="false" customHeight="false" outlineLevel="0" collapsed="false">
      <c r="D309" s="67"/>
      <c r="E309" s="67"/>
      <c r="F309" s="67"/>
      <c r="G309" s="67"/>
      <c r="H309" s="67"/>
      <c r="I309" s="67"/>
    </row>
    <row r="310" customFormat="false" ht="12.75" hidden="false" customHeight="false" outlineLevel="0" collapsed="false">
      <c r="D310" s="67"/>
      <c r="E310" s="67"/>
      <c r="F310" s="67"/>
      <c r="G310" s="67"/>
      <c r="H310" s="67"/>
      <c r="I310" s="67"/>
    </row>
    <row r="311" customFormat="false" ht="12.75" hidden="false" customHeight="false" outlineLevel="0" collapsed="false">
      <c r="D311" s="67"/>
      <c r="E311" s="67"/>
      <c r="F311" s="67"/>
      <c r="G311" s="67"/>
      <c r="H311" s="67"/>
      <c r="I311" s="67"/>
    </row>
    <row r="312" customFormat="false" ht="12.75" hidden="false" customHeight="false" outlineLevel="0" collapsed="false">
      <c r="D312" s="67"/>
      <c r="E312" s="67"/>
      <c r="F312" s="67"/>
      <c r="G312" s="67"/>
      <c r="H312" s="67"/>
      <c r="I312" s="67"/>
    </row>
    <row r="313" customFormat="false" ht="12.75" hidden="false" customHeight="false" outlineLevel="0" collapsed="false">
      <c r="D313" s="67"/>
      <c r="E313" s="67"/>
      <c r="F313" s="67"/>
      <c r="G313" s="67"/>
      <c r="H313" s="67"/>
      <c r="I313" s="67"/>
    </row>
    <row r="314" customFormat="false" ht="12.75" hidden="false" customHeight="false" outlineLevel="0" collapsed="false">
      <c r="D314" s="67"/>
      <c r="E314" s="67"/>
      <c r="F314" s="67"/>
      <c r="G314" s="67"/>
      <c r="H314" s="67"/>
      <c r="I314" s="67"/>
    </row>
    <row r="315" customFormat="false" ht="12.75" hidden="false" customHeight="false" outlineLevel="0" collapsed="false">
      <c r="D315" s="67"/>
      <c r="E315" s="67"/>
      <c r="F315" s="67"/>
      <c r="G315" s="67"/>
      <c r="H315" s="67"/>
      <c r="I315" s="67"/>
    </row>
    <row r="316" customFormat="false" ht="12.75" hidden="false" customHeight="false" outlineLevel="0" collapsed="false">
      <c r="D316" s="67"/>
      <c r="E316" s="67"/>
      <c r="F316" s="67"/>
      <c r="G316" s="67"/>
      <c r="H316" s="67"/>
      <c r="I316" s="67"/>
    </row>
    <row r="317" customFormat="false" ht="12.75" hidden="false" customHeight="false" outlineLevel="0" collapsed="false">
      <c r="D317" s="67"/>
      <c r="E317" s="67"/>
      <c r="F317" s="67"/>
      <c r="G317" s="67"/>
      <c r="H317" s="67"/>
      <c r="I317" s="67"/>
    </row>
    <row r="318" customFormat="false" ht="12.75" hidden="false" customHeight="false" outlineLevel="0" collapsed="false">
      <c r="D318" s="67"/>
      <c r="E318" s="67"/>
      <c r="F318" s="67"/>
      <c r="G318" s="67"/>
      <c r="H318" s="67"/>
      <c r="I318" s="67"/>
    </row>
    <row r="319" customFormat="false" ht="12.75" hidden="false" customHeight="false" outlineLevel="0" collapsed="false">
      <c r="D319" s="67"/>
      <c r="E319" s="67"/>
      <c r="F319" s="67"/>
      <c r="G319" s="67"/>
      <c r="H319" s="67"/>
      <c r="I319" s="67"/>
    </row>
    <row r="320" customFormat="false" ht="12.75" hidden="false" customHeight="false" outlineLevel="0" collapsed="false">
      <c r="D320" s="67"/>
      <c r="E320" s="67"/>
      <c r="F320" s="67"/>
      <c r="G320" s="67"/>
      <c r="H320" s="67"/>
      <c r="I320" s="67"/>
    </row>
    <row r="321" customFormat="false" ht="12.75" hidden="false" customHeight="false" outlineLevel="0" collapsed="false">
      <c r="D321" s="67"/>
      <c r="E321" s="67"/>
      <c r="F321" s="67"/>
      <c r="G321" s="67"/>
      <c r="H321" s="67"/>
      <c r="I321" s="67"/>
    </row>
    <row r="322" customFormat="false" ht="12.75" hidden="false" customHeight="false" outlineLevel="0" collapsed="false">
      <c r="D322" s="67"/>
      <c r="E322" s="67"/>
      <c r="F322" s="67"/>
      <c r="G322" s="67"/>
      <c r="H322" s="67"/>
      <c r="I322" s="67"/>
    </row>
    <row r="323" customFormat="false" ht="12.75" hidden="false" customHeight="false" outlineLevel="0" collapsed="false">
      <c r="D323" s="67"/>
      <c r="E323" s="67"/>
      <c r="F323" s="67"/>
      <c r="G323" s="67"/>
      <c r="H323" s="67"/>
      <c r="I323" s="67"/>
    </row>
    <row r="324" customFormat="false" ht="12.75" hidden="false" customHeight="false" outlineLevel="0" collapsed="false">
      <c r="D324" s="67"/>
      <c r="E324" s="67"/>
      <c r="F324" s="67"/>
      <c r="G324" s="67"/>
      <c r="H324" s="67"/>
      <c r="I324" s="67"/>
    </row>
    <row r="325" customFormat="false" ht="12.75" hidden="false" customHeight="false" outlineLevel="0" collapsed="false">
      <c r="D325" s="67"/>
      <c r="E325" s="67"/>
      <c r="F325" s="67"/>
      <c r="G325" s="67"/>
      <c r="H325" s="67"/>
      <c r="I325" s="67"/>
    </row>
    <row r="326" customFormat="false" ht="12.75" hidden="false" customHeight="false" outlineLevel="0" collapsed="false">
      <c r="D326" s="67"/>
      <c r="E326" s="67"/>
      <c r="F326" s="67"/>
      <c r="G326" s="67"/>
      <c r="H326" s="67"/>
      <c r="I326" s="67"/>
    </row>
    <row r="327" customFormat="false" ht="12.75" hidden="false" customHeight="false" outlineLevel="0" collapsed="false">
      <c r="D327" s="67"/>
      <c r="E327" s="67"/>
      <c r="F327" s="67"/>
      <c r="G327" s="67"/>
      <c r="H327" s="67"/>
      <c r="I327" s="67"/>
    </row>
    <row r="328" customFormat="false" ht="12.75" hidden="false" customHeight="false" outlineLevel="0" collapsed="false">
      <c r="D328" s="67"/>
      <c r="E328" s="67"/>
      <c r="F328" s="67"/>
      <c r="G328" s="67"/>
      <c r="H328" s="67"/>
      <c r="I328" s="67"/>
    </row>
    <row r="329" customFormat="false" ht="12.75" hidden="false" customHeight="false" outlineLevel="0" collapsed="false">
      <c r="D329" s="67"/>
      <c r="E329" s="67"/>
      <c r="F329" s="67"/>
      <c r="G329" s="67"/>
      <c r="H329" s="67"/>
      <c r="I329" s="67"/>
    </row>
    <row r="330" customFormat="false" ht="12.75" hidden="false" customHeight="false" outlineLevel="0" collapsed="false">
      <c r="D330" s="67"/>
      <c r="E330" s="67"/>
      <c r="F330" s="67"/>
      <c r="G330" s="67"/>
      <c r="H330" s="67"/>
      <c r="I330" s="67"/>
    </row>
    <row r="331" customFormat="false" ht="12.75" hidden="false" customHeight="false" outlineLevel="0" collapsed="false">
      <c r="D331" s="67"/>
      <c r="E331" s="67"/>
      <c r="F331" s="67"/>
      <c r="G331" s="67"/>
      <c r="H331" s="67"/>
      <c r="I331" s="67"/>
    </row>
    <row r="332" customFormat="false" ht="12.75" hidden="false" customHeight="false" outlineLevel="0" collapsed="false">
      <c r="D332" s="67"/>
      <c r="E332" s="67"/>
      <c r="F332" s="67"/>
      <c r="G332" s="67"/>
      <c r="H332" s="67"/>
      <c r="I332" s="67"/>
    </row>
  </sheetData>
  <mergeCells count="6">
    <mergeCell ref="A1:I1"/>
    <mergeCell ref="A2:I2"/>
    <mergeCell ref="A3:I3"/>
    <mergeCell ref="A4:I4"/>
    <mergeCell ref="A5:I5"/>
    <mergeCell ref="K9:O9"/>
  </mergeCells>
  <printOptions headings="false" gridLines="false" gridLinesSet="true" horizontalCentered="false" verticalCentered="false"/>
  <pageMargins left="0.25" right="0.25" top="0.5" bottom="0.25" header="0.511811023622047" footer="0.2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2001-07-20T10:51:58Z</dcterms:created>
  <dc:creator>sgilbe2</dc:creator>
  <dc:description/>
  <dc:language>en-US</dc:language>
  <cp:lastModifiedBy>jmoore3</cp:lastModifiedBy>
  <cp:lastPrinted>2001-10-09T12:19:39Z</cp:lastPrinted>
  <dcterms:modified xsi:type="dcterms:W3CDTF">2001-10-09T12:19:42Z</dcterms:modified>
  <cp:revision>0</cp:revision>
  <dc:subject/>
  <dc:title/>
</cp:coreProperties>
</file>