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 vs 02" sheetId="1" state="visible" r:id="rId3"/>
    <sheet name="2002 Plan" sheetId="2" state="visible" r:id="rId4"/>
    <sheet name="2001 Allocations" sheetId="3" state="visible" r:id="rId5"/>
    <sheet name="ETS Allocations" sheetId="4" state="visible" r:id="rId6"/>
    <sheet name="Upload" sheetId="5" state="visible" r:id="rId7"/>
    <sheet name="2001 HC" sheetId="6" state="visible" r:id="rId8"/>
    <sheet name="2002 HC" sheetId="7" state="visible" r:id="rId9"/>
    <sheet name="Assumptions" sheetId="8" state="visible" r:id="rId10"/>
  </sheets>
  <definedNames>
    <definedName function="false" hidden="false" localSheetId="1" name="_xlnm.Print_Area" vbProcedure="false">'2002 Plan'!$A$1:$P$91</definedName>
    <definedName function="false" hidden="false" localSheetId="1" name="_xlnm.Print_Titles" vbProcedure="false">'2002 Plan'!$1:$8</definedName>
    <definedName function="false" hidden="false" name="coa" vbProcedure="false">#REF!</definedName>
    <definedName function="false" hidden="false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<sst xmlns="http://schemas.openxmlformats.org/spreadsheetml/2006/main" count="558" uniqueCount="285">
  <si>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O R T H  A M E R I C A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</si>
  <si>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 vs </t>
    </r>
    <r>
      <rPr>
        <b val="true"/>
        <sz val="20"/>
        <color rgb="FF000000"/>
        <rFont val="Arial"/>
        <family val="2"/>
      </rPr>
      <t xml:space="preserve">2 0 0 1 </t>
    </r>
    <r>
      <rPr>
        <b val="true"/>
        <sz val="22"/>
        <color rgb="FF000000"/>
        <rFont val="Arial"/>
        <family val="2"/>
      </rPr>
      <t xml:space="preserve">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</si>
  <si>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</si>
  <si>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PROFIT CENTER OWNER:</t>
  </si>
  <si>
    <t xml:space="preserve">DEPARTMENT:</t>
  </si>
  <si>
    <t xml:space="preserve">Research</t>
  </si>
  <si>
    <t xml:space="preserve">HEADCOUNT SUMMARY</t>
  </si>
  <si>
    <t xml:space="preserve">July hdct</t>
  </si>
  <si>
    <t xml:space="preserve">02 Budget</t>
  </si>
  <si>
    <t xml:space="preserve">Variance</t>
  </si>
  <si>
    <t xml:space="preserve">President/CEO</t>
  </si>
  <si>
    <t xml:space="preserve">Managing Director</t>
  </si>
  <si>
    <t xml:space="preserve">Vice President</t>
  </si>
  <si>
    <t xml:space="preserve">Director</t>
  </si>
  <si>
    <t xml:space="preserve">Manager</t>
  </si>
  <si>
    <t xml:space="preserve">Sr. Specialist</t>
  </si>
  <si>
    <t xml:space="preserve">Specialist</t>
  </si>
  <si>
    <t xml:space="preserve">Real Time Traders</t>
  </si>
  <si>
    <t xml:space="preserve">Administrative Assistants</t>
  </si>
  <si>
    <t xml:space="preserve">Technical</t>
  </si>
  <si>
    <t xml:space="preserve">Other</t>
  </si>
  <si>
    <t xml:space="preserve">Subtotal Headcount</t>
  </si>
  <si>
    <t xml:space="preserve">Associates</t>
  </si>
  <si>
    <t xml:space="preserve">Analysts</t>
  </si>
  <si>
    <t xml:space="preserve">TOTAL HEADCOUNT</t>
  </si>
  <si>
    <t xml:space="preserve">SAP COST</t>
  </si>
  <si>
    <t xml:space="preserve">ELEMENT</t>
  </si>
  <si>
    <t xml:space="preserve">DIRECT EXPENSES</t>
  </si>
  <si>
    <t xml:space="preserve">01 Budget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</si>
  <si>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</si>
  <si>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</si>
  <si>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</si>
  <si>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</si>
  <si>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</si>
  <si>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</si>
  <si>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</si>
  <si>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</si>
  <si>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</si>
  <si>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</si>
  <si>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</si>
  <si>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  Club Dues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</si>
  <si>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</si>
  <si>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</si>
  <si>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</si>
  <si>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</si>
  <si>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Communications Expense</t>
  </si>
  <si>
    <t xml:space="preserve">52004500</t>
  </si>
  <si>
    <t xml:space="preserve">  Tuition Reimbursement</t>
  </si>
  <si>
    <t xml:space="preserve">52002000</t>
  </si>
  <si>
    <t xml:space="preserve">  Employee Entertainment</t>
  </si>
  <si>
    <t xml:space="preserve">52002500</t>
  </si>
  <si>
    <t xml:space="preserve">  Other Employee Expenses</t>
  </si>
  <si>
    <t xml:space="preserve">Subtotal Employee Expenses</t>
  </si>
  <si>
    <t xml:space="preserve">  Travel - Air</t>
  </si>
  <si>
    <t xml:space="preserve">  Travel - Lodging</t>
  </si>
  <si>
    <t xml:space="preserve">  Travel - Meals</t>
  </si>
  <si>
    <t xml:space="preserve">  Travel - Other</t>
  </si>
  <si>
    <t xml:space="preserve">  Client Entertainment </t>
  </si>
  <si>
    <t xml:space="preserve">  Customer Meetings</t>
  </si>
  <si>
    <t xml:space="preserve">Subtotal Travel &amp; Entertainment</t>
  </si>
  <si>
    <t xml:space="preserve">54005000</t>
  </si>
  <si>
    <t xml:space="preserve">  Recruiting</t>
  </si>
  <si>
    <t xml:space="preserve">  Relocation Expenses</t>
  </si>
  <si>
    <t xml:space="preserve">Subtotal Recruiting &amp; Relocations</t>
  </si>
  <si>
    <t xml:space="preserve">52508000</t>
  </si>
  <si>
    <t xml:space="preserve">  Outside Services - Legal</t>
  </si>
  <si>
    <t xml:space="preserve">52507500</t>
  </si>
  <si>
    <t xml:space="preserve">  Outside Services - Audit</t>
  </si>
  <si>
    <t xml:space="preserve">  Outside Services - Tax</t>
  </si>
  <si>
    <t xml:space="preserve">  Outside Services - IT</t>
  </si>
  <si>
    <t xml:space="preserve">  Outside Services - Professional</t>
  </si>
  <si>
    <t xml:space="preserve">  Outside Services - Engineering</t>
  </si>
  <si>
    <t xml:space="preserve">  Outside Services - Accounting</t>
  </si>
  <si>
    <t xml:space="preserve">  Outside Services - Other</t>
  </si>
  <si>
    <t xml:space="preserve">Subtotal Outside Services</t>
  </si>
  <si>
    <t xml:space="preserve">52508500</t>
  </si>
  <si>
    <t xml:space="preserve">  Subscriptions &amp; Periodicals</t>
  </si>
  <si>
    <t xml:space="preserve">52508100</t>
  </si>
  <si>
    <t xml:space="preserve">  Postage &amp; Freight Expense</t>
  </si>
  <si>
    <t xml:space="preserve">53600000</t>
  </si>
  <si>
    <t xml:space="preserve">  Office Supplies</t>
  </si>
  <si>
    <t xml:space="preserve">Subtotal Office Supplies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</si>
  <si>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</si>
  <si>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</si>
  <si>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</si>
  <si>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</si>
  <si>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</si>
  <si>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52500500</t>
  </si>
  <si>
    <t xml:space="preserve">Advertising &amp; Promotions</t>
  </si>
  <si>
    <t xml:space="preserve">52003500</t>
  </si>
  <si>
    <t xml:space="preserve">Charitable Contributions</t>
  </si>
  <si>
    <t xml:space="preserve">54000000</t>
  </si>
  <si>
    <t xml:space="preserve">Transportation</t>
  </si>
  <si>
    <t xml:space="preserve">52502500</t>
  </si>
  <si>
    <t xml:space="preserve">Corporate Rent</t>
  </si>
  <si>
    <t xml:space="preserve">Analysts and Associates</t>
  </si>
  <si>
    <t xml:space="preserve">Outside Legal</t>
  </si>
  <si>
    <t xml:space="preserve">Outside Tax</t>
  </si>
  <si>
    <t xml:space="preserve">Insurance</t>
  </si>
  <si>
    <t xml:space="preserve">52504500</t>
  </si>
  <si>
    <t xml:space="preserve">Technology</t>
  </si>
  <si>
    <t xml:space="preserve">System Development</t>
  </si>
  <si>
    <t xml:space="preserve">52502000</t>
  </si>
  <si>
    <t xml:space="preserve">  Corporate IT</t>
  </si>
  <si>
    <t xml:space="preserve">  Controllable Infrastructure</t>
  </si>
  <si>
    <t xml:space="preserve">Subtotal Controllable Infrastructure</t>
  </si>
  <si>
    <t xml:space="preserve">  Other Expenses</t>
  </si>
  <si>
    <t xml:space="preserve">  Company Membership &amp; Dues</t>
  </si>
  <si>
    <t xml:space="preserve">Subtotal Other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</si>
  <si>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</si>
  <si>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</si>
  <si>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</si>
  <si>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</si>
  <si>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</si>
  <si>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</si>
  <si>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</si>
  <si>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</si>
  <si>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</si>
  <si>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</si>
  <si>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12775</t>
  </si>
  <si>
    <t xml:space="preserve">Vince Kaminski</t>
  </si>
  <si>
    <t xml:space="preserve">SAP COST CENTER:</t>
  </si>
  <si>
    <t xml:space="preserve">107043</t>
  </si>
  <si>
    <t xml:space="preserve">DUE DATE:</t>
  </si>
  <si>
    <t xml:space="preserve">E-mail to Cassie Mayeux (5-4439)</t>
  </si>
  <si>
    <t xml:space="preserve">Annual</t>
  </si>
  <si>
    <t xml:space="preserve">STAFFING SUMMARY</t>
  </si>
  <si>
    <t xml:space="preserve">Headcount</t>
  </si>
  <si>
    <t xml:space="preserve">Other </t>
  </si>
  <si>
    <t xml:space="preserve">Subtotal</t>
  </si>
  <si>
    <t xml:space="preserve">Expense</t>
  </si>
  <si>
    <t xml:space="preserve">52003100</t>
  </si>
  <si>
    <t xml:space="preserve">52001500</t>
  </si>
  <si>
    <t xml:space="preserve">52003200</t>
  </si>
  <si>
    <t xml:space="preserve">52004600</t>
  </si>
  <si>
    <t xml:space="preserve">52004700</t>
  </si>
  <si>
    <t xml:space="preserve">52004800</t>
  </si>
  <si>
    <t xml:space="preserve">52003600</t>
  </si>
  <si>
    <t xml:space="preserve">52004100</t>
  </si>
  <si>
    <t xml:space="preserve">52004400</t>
  </si>
  <si>
    <t xml:space="preserve">52507000</t>
  </si>
  <si>
    <t xml:space="preserve">52507100</t>
  </si>
  <si>
    <t xml:space="preserve">52507300</t>
  </si>
  <si>
    <t xml:space="preserve">52507400</t>
  </si>
  <si>
    <t xml:space="preserve">52507600</t>
  </si>
  <si>
    <t xml:space="preserve">52507700</t>
  </si>
  <si>
    <t xml:space="preserve">52504100</t>
  </si>
  <si>
    <t xml:space="preserve">52502600</t>
  </si>
  <si>
    <t xml:space="preserve">80020366</t>
  </si>
  <si>
    <t xml:space="preserve">80020402</t>
  </si>
  <si>
    <t xml:space="preserve">80020367</t>
  </si>
  <si>
    <t xml:space="preserve">80020361</t>
  </si>
  <si>
    <t xml:space="preserve">80020360</t>
  </si>
  <si>
    <t xml:space="preserve">52504000</t>
  </si>
  <si>
    <t xml:space="preserve">2001 Research Allocations</t>
  </si>
  <si>
    <t xml:space="preserve">Co. #</t>
  </si>
  <si>
    <t xml:space="preserve">Cost Center</t>
  </si>
  <si>
    <t xml:space="preserve">Cost Center Name</t>
  </si>
  <si>
    <t xml:space="preserve">Allocation %</t>
  </si>
  <si>
    <t xml:space="preserve">0912</t>
  </si>
  <si>
    <t xml:space="preserve">EEL - ECT NA G&amp;A Allocations</t>
  </si>
  <si>
    <t xml:space="preserve">061P</t>
  </si>
  <si>
    <t xml:space="preserve">Corporate Overhead (India)</t>
  </si>
  <si>
    <t xml:space="preserve">061N</t>
  </si>
  <si>
    <t xml:space="preserve">Corporate Allocations (South America)</t>
  </si>
  <si>
    <t xml:space="preserve">017H</t>
  </si>
  <si>
    <t xml:space="preserve">EBS - Corporate Allocations</t>
  </si>
  <si>
    <t xml:space="preserve">0985</t>
  </si>
  <si>
    <t xml:space="preserve">EES - Commodity Risk Management</t>
  </si>
  <si>
    <t xml:space="preserve">0969</t>
  </si>
  <si>
    <t xml:space="preserve">ECM - General &amp; Admin</t>
  </si>
  <si>
    <t xml:space="preserve">1105</t>
  </si>
  <si>
    <t xml:space="preserve">EGM - Research</t>
  </si>
  <si>
    <t xml:space="preserve">061M</t>
  </si>
  <si>
    <t xml:space="preserve">Accounting (Asia/Pacific)</t>
  </si>
  <si>
    <t xml:space="preserve">0011</t>
  </si>
  <si>
    <t xml:space="preserve">Corporate from ENA</t>
  </si>
  <si>
    <t xml:space="preserve">Total</t>
  </si>
  <si>
    <t xml:space="preserve">Enron Transportation Services</t>
  </si>
  <si>
    <t xml:space="preserve">2001 Allocation from Research and Development</t>
  </si>
  <si>
    <t xml:space="preserve">Group</t>
  </si>
  <si>
    <t xml:space="preserve">Usage from Enron R&amp;D </t>
  </si>
  <si>
    <t xml:space="preserve">Time Frame</t>
  </si>
  <si>
    <t xml:space="preserve">Total Dollar Amount</t>
  </si>
  <si>
    <t xml:space="preserve">Charge Code</t>
  </si>
  <si>
    <t xml:space="preserve">Jan-March</t>
  </si>
  <si>
    <t xml:space="preserve">Jan-April</t>
  </si>
  <si>
    <t xml:space="preserve">April</t>
  </si>
  <si>
    <t xml:space="preserve">May</t>
  </si>
  <si>
    <t xml:space="preserve">June</t>
  </si>
  <si>
    <t xml:space="preserve">July 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</si>
  <si>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</si>
  <si>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</si>
  <si>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</si>
  <si>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</si>
  <si>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</si>
  <si>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Revenue Management</t>
  </si>
  <si>
    <t xml:space="preserve">Capital Project Work</t>
  </si>
  <si>
    <t xml:space="preserve">Jan-June</t>
  </si>
  <si>
    <t xml:space="preserve">up to $200,000</t>
  </si>
  <si>
    <t xml:space="preserve">Co. 179,Work Order c.000979 (Cost Center 111479)</t>
  </si>
  <si>
    <t xml:space="preserve">Jul-Dec</t>
  </si>
  <si>
    <t xml:space="preserve">up to $150,000</t>
  </si>
  <si>
    <t xml:space="preserve">To Be Determined in June 01</t>
  </si>
  <si>
    <t xml:space="preserve">TBD</t>
  </si>
  <si>
    <t xml:space="preserve">Dave Neubauer Marketing</t>
  </si>
  <si>
    <t xml:space="preserve">2 months </t>
  </si>
  <si>
    <t xml:space="preserve">Jan-Dec</t>
  </si>
  <si>
    <t xml:space="preserve">Co.#179, Split btw/ Cost Centers 111362 &amp; 111489</t>
  </si>
  <si>
    <t xml:space="preserve">Steve Harris Marketing</t>
  </si>
  <si>
    <t xml:space="preserve">1 month</t>
  </si>
  <si>
    <t xml:space="preserve">Co#060, Cost Center 111039</t>
  </si>
  <si>
    <t xml:space="preserve">Dan McCarty</t>
  </si>
  <si>
    <t xml:space="preserve">TBD </t>
  </si>
  <si>
    <t xml:space="preserve">John Goodpasture</t>
  </si>
  <si>
    <t xml:space="preserve">3 months</t>
  </si>
  <si>
    <t xml:space="preserve">To Be Determined in April 01</t>
  </si>
  <si>
    <t xml:space="preserve">up to $485,000</t>
  </si>
  <si>
    <t xml:space="preserve">Plus TBD</t>
  </si>
  <si>
    <t xml:space="preserve">SAP COST CATEGORY:</t>
  </si>
  <si>
    <t xml:space="preserve">CENTER</t>
  </si>
  <si>
    <t xml:space="preserve">Check Totals</t>
  </si>
  <si>
    <t xml:space="preserve">Enron North America</t>
  </si>
  <si>
    <t xml:space="preserve">Monthly  Headcount</t>
  </si>
  <si>
    <t xml:space="preserve">As of July 31, 2000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</si>
  <si>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</si>
  <si>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</si>
  <si>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</si>
  <si>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</si>
  <si>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</si>
  <si>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</si>
  <si>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</si>
  <si>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</si>
  <si>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</si>
  <si>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</si>
  <si>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</si>
  <si>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</si>
  <si>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</si>
  <si>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</si>
  <si>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</si>
  <si>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</si>
  <si>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</si>
  <si>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</si>
  <si>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</si>
  <si>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</si>
  <si>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</si>
  <si>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</si>
  <si>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</si>
  <si>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</si>
  <si>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</si>
  <si>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</si>
  <si>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</si>
  <si>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</si>
  <si>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</si>
  <si>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</si>
  <si>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</si>
  <si>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</si>
  <si>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</si>
  <si>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</si>
  <si>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</si>
  <si>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</si>
  <si>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</si>
  <si>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Plan 2002</t>
  </si>
  <si>
    <t xml:space="preserve">2002 YTD</t>
  </si>
  <si>
    <t xml:space="preserve">Team:  Research</t>
  </si>
  <si>
    <t xml:space="preserve">Cost Center: 107043 Research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</si>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</sst>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@"/>
    <numFmt numFmtId="175" formatCode="[$-409]mmm\-yy"/>
    <numFmt numFmtId="176" formatCode="_(* #,##0.00_);_(* \(#,##0.00\);_(* \-??_);_(@_)"/>
    <numFmt numFmtId="177" formatCode="_(* #,##0_);_(* \(#,##0\);_(* \-??_);_(@_)"/>
    <numFmt numFmtId="178" formatCode="#,##0.0_);\(#,##0.0\)"/>
    <numFmt numFmtId="179" formatCode="[$-409]m/d/yyyy"/>
    <numFmt numFmtId="180" formatCode="0%"/>
    <numFmt numFmtId="181" formatCode="0"/>
    <numFmt numFmtId="182" formatCode="m/d/yy\ h:mm\ AM/PM"/>
    <numFmt numFmtId="183" formatCode="_(* #,##0_);_(* \(#,##0\);_(* \-_);_(@_)"/>
    <numFmt numFmtId="184" formatCode="_(* #,##0.0_);_(* \(#,##0.0\);_(* \-??_);_(@_)"/>
  </numFmts>
  <fonts count="3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20"/>
      <color rgb="FF000000"/>
      <name val="Arial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  <font>
      <i val="true"/>
      <sz val="10"/>
      <name val="Arial Narrow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  <font>
      <b val="true"/>
      <sz val="12"/>
      <color rgb="FFFFFFFF"/>
      <name val="Arial Narrow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8080FF"/>
        <bgColor rgb="FF969696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2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3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6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0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0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4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0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2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10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3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3" borderId="3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3" borderId="1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13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3" borderId="3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3" borderId="3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3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3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1" fillId="0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1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1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1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1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1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2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Hyp-SAP COA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212040</xdr:colOff>
      <xdr:row>0</xdr:row>
      <xdr:rowOff>56880</xdr:rowOff>
    </xdr:to>
    <xdr:sp>
      <xdr:nvSpPr>
        <xdr:cNvPr id="0" name="Line 40"/>
        <xdr:cNvSpPr/>
      </xdr:nvSpPr>
      <xdr:spPr>
        <a:xfrm flipH="1" flipV="1">
          <a:off x="0" y="47160"/>
          <a:ext cx="8449200" cy="972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698400</xdr:colOff>
      <xdr:row>3</xdr:row>
      <xdr:rowOff>28800</xdr:rowOff>
    </xdr:to>
    <xdr:sp>
      <xdr:nvSpPr>
        <xdr:cNvPr id="1" name="Line 42"/>
        <xdr:cNvSpPr/>
      </xdr:nvSpPr>
      <xdr:spPr>
        <a:xfrm flipH="1">
          <a:off x="6069960" y="838440"/>
          <a:ext cx="7369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4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8.65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2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7" hidden="false" customHeight="true" outlineLevel="0" collapsed="false">
      <c r="A2" s="5"/>
      <c r="B2" s="6" t="s">
        <v>0</v>
      </c>
      <c r="C2" s="6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7" hidden="false" customHeight="true" outlineLevel="0" collapsed="false">
      <c r="A3" s="5"/>
      <c r="B3" s="6" t="s">
        <v>1</v>
      </c>
      <c r="C3" s="6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5" hidden="false" customHeight="true" outlineLevel="0" collapsed="false">
      <c r="A4" s="8"/>
      <c r="B4" s="8"/>
      <c r="C4" s="9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3.5" hidden="true" customHeight="true" outlineLevel="0" collapsed="false">
      <c r="A5" s="8"/>
      <c r="B5" s="9" t="s">
        <v>2</v>
      </c>
      <c r="C5" s="8"/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4.25" hidden="true" customHeight="true" outlineLevel="0" collapsed="false">
      <c r="A6" s="8"/>
      <c r="B6" s="9" t="s">
        <v>3</v>
      </c>
      <c r="C6" s="8"/>
      <c r="D6" s="1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4.25" hidden="true" customHeight="true" outlineLevel="0" collapsed="false">
      <c r="A7" s="8"/>
      <c r="B7" s="9" t="s">
        <v>4</v>
      </c>
      <c r="C7" s="8"/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3.5" hidden="false" customHeight="false" outlineLevel="0" collapsed="false">
      <c r="A8" s="8"/>
      <c r="B8" s="8"/>
      <c r="C8" s="9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5.75" hidden="false" customHeight="false" outlineLevel="0" collapsed="false">
      <c r="A9" s="12"/>
      <c r="B9" s="13"/>
      <c r="C9" s="14"/>
      <c r="D9" s="15" t="s">
        <v>5</v>
      </c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5.75" hidden="false" customHeight="false" outlineLevel="0" collapsed="false">
      <c r="A10" s="17"/>
      <c r="B10" s="18" t="s">
        <v>6</v>
      </c>
      <c r="C10" s="19" t="n">
        <v>36892</v>
      </c>
      <c r="D10" s="20" t="s">
        <v>7</v>
      </c>
      <c r="E10" s="21" t="s">
        <v>8</v>
      </c>
      <c r="F10" s="22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5.75" hidden="false" customHeight="false" outlineLevel="0" collapsed="false">
      <c r="A11" s="23"/>
      <c r="B11" s="24" t="s">
        <v>10</v>
      </c>
      <c r="C11" s="25"/>
      <c r="D11" s="26" t="n">
        <v>0</v>
      </c>
      <c r="E11" s="27" t="n">
        <v>0</v>
      </c>
      <c r="F11" s="28" t="n">
        <f aca="false">+D11-E11</f>
        <v>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5.75" hidden="false" customHeight="false" outlineLevel="0" collapsed="false">
      <c r="A12" s="29"/>
      <c r="B12" s="24" t="s">
        <v>11</v>
      </c>
      <c r="C12" s="25" t="n">
        <v>1</v>
      </c>
      <c r="D12" s="26" t="n">
        <v>1</v>
      </c>
      <c r="E12" s="27" t="n">
        <v>1</v>
      </c>
      <c r="F12" s="28" t="n">
        <f aca="false">+D12-E12</f>
        <v>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5.75" hidden="false" customHeight="false" outlineLevel="0" collapsed="false">
      <c r="A13" s="31"/>
      <c r="B13" s="24" t="s">
        <v>12</v>
      </c>
      <c r="C13" s="25" t="n">
        <v>1</v>
      </c>
      <c r="D13" s="26" t="n">
        <v>4</v>
      </c>
      <c r="E13" s="27" t="n">
        <v>6</v>
      </c>
      <c r="F13" s="28" t="n">
        <f aca="false">+D13-E13</f>
        <v>-2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5.75" hidden="false" customHeight="false" outlineLevel="0" collapsed="false">
      <c r="A14" s="31"/>
      <c r="B14" s="24" t="s">
        <v>13</v>
      </c>
      <c r="C14" s="25" t="n">
        <v>1</v>
      </c>
      <c r="D14" s="26" t="n">
        <v>4</v>
      </c>
      <c r="E14" s="27" t="n">
        <v>7</v>
      </c>
      <c r="F14" s="28" t="n">
        <f aca="false">+D14-E14</f>
        <v>-3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5.75" hidden="false" customHeight="false" outlineLevel="0" collapsed="false">
      <c r="A15" s="31"/>
      <c r="B15" s="24" t="s">
        <v>14</v>
      </c>
      <c r="C15" s="25" t="n">
        <v>1</v>
      </c>
      <c r="D15" s="26" t="n">
        <v>23</v>
      </c>
      <c r="E15" s="27" t="n">
        <v>28</v>
      </c>
      <c r="F15" s="28" t="n">
        <f aca="false">+D15-E15</f>
        <v>-5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5.75" hidden="false" customHeight="false" outlineLevel="0" collapsed="false">
      <c r="A16" s="31"/>
      <c r="B16" s="24" t="s">
        <v>15</v>
      </c>
      <c r="C16" s="25" t="n">
        <v>1</v>
      </c>
      <c r="D16" s="26" t="n">
        <v>5</v>
      </c>
      <c r="E16" s="27" t="n">
        <v>5</v>
      </c>
      <c r="F16" s="28" t="n">
        <f aca="false">+D16-E16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.75" hidden="false" customHeight="false" outlineLevel="0" collapsed="false">
      <c r="A17" s="31"/>
      <c r="B17" s="24" t="s">
        <v>16</v>
      </c>
      <c r="C17" s="25" t="n">
        <v>1</v>
      </c>
      <c r="D17" s="26" t="n">
        <v>3</v>
      </c>
      <c r="E17" s="27" t="n">
        <v>8</v>
      </c>
      <c r="F17" s="28" t="n">
        <f aca="false">+D17-E17</f>
        <v>-5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5.75" hidden="false" customHeight="false" outlineLevel="0" collapsed="false">
      <c r="A18" s="31"/>
      <c r="B18" s="24" t="s">
        <v>17</v>
      </c>
      <c r="C18" s="25" t="n">
        <v>1</v>
      </c>
      <c r="D18" s="26" t="n">
        <v>0</v>
      </c>
      <c r="E18" s="27" t="n">
        <v>0</v>
      </c>
      <c r="F18" s="28" t="n">
        <f aca="false">+D18-E18</f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5.75" hidden="false" customHeight="false" outlineLevel="0" collapsed="false">
      <c r="A19" s="31"/>
      <c r="B19" s="24" t="s">
        <v>18</v>
      </c>
      <c r="C19" s="32" t="e">
        <f aca="false">#REF!+#REF!+#REF!+#REF!+#REF!+#REF!+#REF!+C12+#REF!+SUM(C14:C18)</f>
        <v>#REF!</v>
      </c>
      <c r="D19" s="26" t="n">
        <v>4</v>
      </c>
      <c r="E19" s="27" t="n">
        <v>5</v>
      </c>
      <c r="F19" s="28" t="n">
        <f aca="false">+D19-E19</f>
        <v>-1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5.75" hidden="false" customHeight="false" outlineLevel="0" collapsed="false">
      <c r="A20" s="31"/>
      <c r="B20" s="24" t="s">
        <v>19</v>
      </c>
      <c r="C20" s="32"/>
      <c r="D20" s="26" t="n">
        <v>0</v>
      </c>
      <c r="E20" s="27" t="n">
        <v>0</v>
      </c>
      <c r="F20" s="28" t="n">
        <f aca="false">+D20-E20</f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5.75" hidden="false" customHeight="false" outlineLevel="0" collapsed="false">
      <c r="A21" s="31"/>
      <c r="B21" s="24" t="s">
        <v>20</v>
      </c>
      <c r="C21" s="32"/>
      <c r="D21" s="26" t="n">
        <v>0</v>
      </c>
      <c r="E21" s="27" t="n">
        <v>0</v>
      </c>
      <c r="F21" s="28" t="n">
        <f aca="false">+D21-E21</f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5.75" hidden="false" customHeight="false" outlineLevel="0" collapsed="false">
      <c r="A22" s="33"/>
      <c r="B22" s="34" t="s">
        <v>21</v>
      </c>
      <c r="C22" s="35" t="e">
        <f aca="false">SUM(#REF!)</f>
        <v>#REF!</v>
      </c>
      <c r="D22" s="36" t="n">
        <f aca="false">SUM(D12:D21)</f>
        <v>44</v>
      </c>
      <c r="E22" s="37" t="n">
        <f aca="false">SUM(E12:E21)</f>
        <v>60</v>
      </c>
      <c r="F22" s="38" t="n">
        <f aca="false">SUM(F12:F21)</f>
        <v>-16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5.75" hidden="false" customHeight="false" outlineLevel="0" collapsed="false">
      <c r="A23" s="31"/>
      <c r="B23" s="24" t="s">
        <v>22</v>
      </c>
      <c r="C23" s="25"/>
      <c r="D23" s="26" t="n">
        <v>0</v>
      </c>
      <c r="E23" s="27" t="n">
        <v>5</v>
      </c>
      <c r="F23" s="28" t="n">
        <f aca="false">+D23-E23</f>
        <v>-5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5.75" hidden="false" customHeight="false" outlineLevel="0" collapsed="false">
      <c r="A24" s="31"/>
      <c r="B24" s="24" t="s">
        <v>23</v>
      </c>
      <c r="C24" s="25"/>
      <c r="D24" s="26" t="n">
        <v>3</v>
      </c>
      <c r="E24" s="27" t="n">
        <v>3</v>
      </c>
      <c r="F24" s="28" t="n">
        <f aca="false">+D24-E24</f>
        <v>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6.5" hidden="false" customHeight="false" outlineLevel="0" collapsed="false">
      <c r="A25" s="39"/>
      <c r="B25" s="40" t="s">
        <v>24</v>
      </c>
      <c r="C25" s="41" t="e">
        <f aca="false">C22+C19+#REF!</f>
        <v>#REF!</v>
      </c>
      <c r="D25" s="42" t="n">
        <f aca="false">+D22+D23+D24</f>
        <v>47</v>
      </c>
      <c r="E25" s="42" t="n">
        <f aca="false">+E22+E23+E24</f>
        <v>68</v>
      </c>
      <c r="F25" s="42" t="n">
        <f aca="false">+F22+F23+F24</f>
        <v>-21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6.5" hidden="false" customHeight="false" outlineLevel="0" collapsed="false">
      <c r="A26" s="44"/>
      <c r="B26" s="44"/>
      <c r="C26" s="45"/>
      <c r="D26" s="46"/>
      <c r="E26" s="46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48" t="s">
        <v>25</v>
      </c>
      <c r="B27" s="49"/>
      <c r="C27" s="50"/>
      <c r="D27" s="15" t="s">
        <v>5</v>
      </c>
      <c r="E27" s="15"/>
      <c r="F27" s="15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</row>
    <row r="28" customFormat="false" ht="16.5" hidden="false" customHeight="false" outlineLevel="0" collapsed="false">
      <c r="A28" s="17" t="s">
        <v>26</v>
      </c>
      <c r="B28" s="52" t="s">
        <v>27</v>
      </c>
      <c r="C28" s="53"/>
      <c r="D28" s="54" t="s">
        <v>28</v>
      </c>
      <c r="E28" s="55" t="s">
        <v>8</v>
      </c>
      <c r="F28" s="56" t="s">
        <v>9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.75" hidden="false" customHeight="false" outlineLevel="0" collapsed="false">
      <c r="A29" s="57" t="s">
        <v>29</v>
      </c>
      <c r="B29" s="58" t="s">
        <v>30</v>
      </c>
      <c r="C29" s="59"/>
      <c r="D29" s="60" t="n">
        <v>5602395</v>
      </c>
      <c r="E29" s="61" t="n">
        <f aca="false">'2002 Plan'!P29</f>
        <v>6079843</v>
      </c>
      <c r="F29" s="62" t="n">
        <f aca="false">+D29-E29</f>
        <v>-477448</v>
      </c>
    </row>
    <row r="30" customFormat="false" ht="12.75" hidden="false" customHeight="false" outlineLevel="0" collapsed="false">
      <c r="A30" s="57" t="s">
        <v>29</v>
      </c>
      <c r="B30" s="58" t="s">
        <v>31</v>
      </c>
      <c r="C30" s="59"/>
      <c r="D30" s="60" t="n">
        <v>0</v>
      </c>
      <c r="E30" s="61" t="n">
        <f aca="false">'2002 Plan'!P30</f>
        <v>0</v>
      </c>
      <c r="F30" s="62" t="n">
        <f aca="false">+D30-E30</f>
        <v>0</v>
      </c>
    </row>
    <row r="31" customFormat="false" ht="12.75" hidden="false" customHeight="false" outlineLevel="0" collapsed="false">
      <c r="A31" s="63"/>
      <c r="B31" s="64" t="s">
        <v>32</v>
      </c>
      <c r="C31" s="65"/>
      <c r="D31" s="66" t="n">
        <f aca="false">SUM(D29:D30)</f>
        <v>5602395</v>
      </c>
      <c r="E31" s="66" t="n">
        <f aca="false">SUM(E29:E30)</f>
        <v>6079843</v>
      </c>
      <c r="F31" s="67" t="n">
        <f aca="false">SUM(F29:F30)</f>
        <v>-477448</v>
      </c>
    </row>
    <row r="32" customFormat="false" ht="12.75" hidden="false" customHeight="false" outlineLevel="0" collapsed="false">
      <c r="A32" s="63" t="s">
        <v>33</v>
      </c>
      <c r="B32" s="68" t="s">
        <v>34</v>
      </c>
      <c r="C32" s="65"/>
      <c r="D32" s="69" t="n">
        <v>890383</v>
      </c>
      <c r="E32" s="70" t="n">
        <f aca="false">'2002 Plan'!P32</f>
        <v>835665.713</v>
      </c>
      <c r="F32" s="71" t="n">
        <f aca="false">+D32-E32</f>
        <v>54717.287</v>
      </c>
    </row>
    <row r="33" customFormat="false" ht="12.75" hidden="false" customHeight="false" outlineLevel="0" collapsed="false">
      <c r="A33" s="63" t="s">
        <v>35</v>
      </c>
      <c r="B33" s="72" t="s">
        <v>36</v>
      </c>
      <c r="C33" s="65"/>
      <c r="D33" s="69" t="n">
        <v>450291</v>
      </c>
      <c r="E33" s="70" t="n">
        <f aca="false">'2002 Plan'!P33</f>
        <v>324968.9735</v>
      </c>
      <c r="F33" s="71" t="n">
        <f aca="false">+D33-E33</f>
        <v>125322.0265</v>
      </c>
    </row>
    <row r="34" customFormat="false" ht="12.75" hidden="false" customHeight="false" outlineLevel="0" collapsed="false">
      <c r="A34" s="63"/>
      <c r="B34" s="73" t="s">
        <v>37</v>
      </c>
      <c r="C34" s="65"/>
      <c r="D34" s="74" t="n">
        <f aca="false">SUM(D32:D33)</f>
        <v>1340674</v>
      </c>
      <c r="E34" s="66" t="n">
        <f aca="false">SUM(E32:E33)</f>
        <v>1160634.6865</v>
      </c>
      <c r="F34" s="67" t="n">
        <f aca="false">SUM(F32:F33)</f>
        <v>180039.3135</v>
      </c>
    </row>
    <row r="35" customFormat="false" ht="12.75" hidden="false" customHeight="false" outlineLevel="0" collapsed="false">
      <c r="A35" s="57" t="s">
        <v>38</v>
      </c>
      <c r="B35" s="75" t="s">
        <v>39</v>
      </c>
      <c r="C35" s="76"/>
      <c r="D35" s="60" t="n">
        <v>0</v>
      </c>
      <c r="E35" s="61" t="n">
        <f aca="false">'2002 Plan'!P35</f>
        <v>0</v>
      </c>
      <c r="F35" s="62" t="n">
        <f aca="false">+D35-E35</f>
        <v>0</v>
      </c>
    </row>
    <row r="36" customFormat="false" ht="12.75" hidden="false" customHeight="false" outlineLevel="0" collapsed="false">
      <c r="A36" s="57"/>
      <c r="B36" s="75" t="s">
        <v>40</v>
      </c>
      <c r="C36" s="76"/>
      <c r="D36" s="60" t="n">
        <v>0</v>
      </c>
      <c r="E36" s="61" t="n">
        <f aca="false">'2002 Plan'!P36</f>
        <v>0</v>
      </c>
      <c r="F36" s="62" t="n">
        <f aca="false">+D36-E36</f>
        <v>0</v>
      </c>
    </row>
    <row r="37" customFormat="false" ht="12.75" hidden="false" customHeight="false" outlineLevel="0" collapsed="false">
      <c r="A37" s="57" t="s">
        <v>41</v>
      </c>
      <c r="B37" s="75" t="s">
        <v>42</v>
      </c>
      <c r="C37" s="76"/>
      <c r="D37" s="60" t="n">
        <v>9000</v>
      </c>
      <c r="E37" s="61" t="n">
        <f aca="false">'2002 Plan'!P37</f>
        <v>4764</v>
      </c>
      <c r="F37" s="62" t="n">
        <f aca="false">+D37-E37</f>
        <v>4236</v>
      </c>
    </row>
    <row r="38" customFormat="false" ht="12.75" hidden="false" customHeight="false" outlineLevel="0" collapsed="false">
      <c r="A38" s="57" t="s">
        <v>38</v>
      </c>
      <c r="B38" s="75" t="s">
        <v>43</v>
      </c>
      <c r="C38" s="76"/>
      <c r="D38" s="60" t="n">
        <v>174000</v>
      </c>
      <c r="E38" s="61" t="n">
        <f aca="false">'2002 Plan'!P38</f>
        <v>110196</v>
      </c>
      <c r="F38" s="62" t="n">
        <f aca="false">+D38-E38</f>
        <v>63804</v>
      </c>
    </row>
    <row r="39" customFormat="false" ht="12.75" hidden="false" customHeight="false" outlineLevel="0" collapsed="false">
      <c r="A39" s="57" t="s">
        <v>44</v>
      </c>
      <c r="B39" s="75" t="s">
        <v>45</v>
      </c>
      <c r="C39" s="76"/>
      <c r="D39" s="60" t="n">
        <v>36000</v>
      </c>
      <c r="E39" s="61" t="n">
        <f aca="false">'2002 Plan'!P39</f>
        <v>26040</v>
      </c>
      <c r="F39" s="62" t="n">
        <f aca="false">+D39-E39</f>
        <v>9960</v>
      </c>
    </row>
    <row r="40" customFormat="false" ht="12.75" hidden="false" customHeight="false" outlineLevel="0" collapsed="false">
      <c r="A40" s="57" t="s">
        <v>46</v>
      </c>
      <c r="B40" s="75" t="s">
        <v>47</v>
      </c>
      <c r="C40" s="76"/>
      <c r="D40" s="60" t="n">
        <v>0</v>
      </c>
      <c r="E40" s="61" t="n">
        <f aca="false">'2002 Plan'!P40</f>
        <v>132972</v>
      </c>
      <c r="F40" s="62" t="n">
        <f aca="false">+D40-E40</f>
        <v>-132972</v>
      </c>
    </row>
    <row r="41" customFormat="false" ht="12.75" hidden="false" customHeight="false" outlineLevel="0" collapsed="false">
      <c r="A41" s="77" t="s">
        <v>48</v>
      </c>
      <c r="B41" s="75" t="s">
        <v>49</v>
      </c>
      <c r="C41" s="76"/>
      <c r="D41" s="60" t="n">
        <v>0</v>
      </c>
      <c r="E41" s="61" t="n">
        <f aca="false">'2002 Plan'!P41</f>
        <v>0</v>
      </c>
      <c r="F41" s="62" t="n">
        <f aca="false">+D41-E41</f>
        <v>0</v>
      </c>
    </row>
    <row r="42" customFormat="false" ht="12.75" hidden="false" customHeight="false" outlineLevel="0" collapsed="false">
      <c r="A42" s="57" t="s">
        <v>50</v>
      </c>
      <c r="B42" s="75" t="s">
        <v>51</v>
      </c>
      <c r="C42" s="76"/>
      <c r="D42" s="60" t="n">
        <v>18000</v>
      </c>
      <c r="E42" s="61" t="n">
        <f aca="false">'2002 Plan'!P42</f>
        <v>10092</v>
      </c>
      <c r="F42" s="62" t="n">
        <f aca="false">+D42-E42</f>
        <v>7908</v>
      </c>
    </row>
    <row r="43" customFormat="false" ht="12.75" hidden="false" customHeight="false" outlineLevel="0" collapsed="false">
      <c r="A43" s="63"/>
      <c r="B43" s="73" t="s">
        <v>52</v>
      </c>
      <c r="C43" s="65"/>
      <c r="D43" s="74" t="n">
        <f aca="false">SUM(D35:D42)</f>
        <v>237000</v>
      </c>
      <c r="E43" s="66" t="n">
        <f aca="false">SUM(E35:E42)</f>
        <v>284064</v>
      </c>
      <c r="F43" s="67" t="n">
        <f aca="false">SUM(F35:F42)</f>
        <v>-47064</v>
      </c>
    </row>
    <row r="44" customFormat="false" ht="12.75" hidden="false" customHeight="false" outlineLevel="0" collapsed="false">
      <c r="A44" s="63"/>
      <c r="B44" s="75" t="s">
        <v>53</v>
      </c>
      <c r="C44" s="65"/>
      <c r="D44" s="61" t="n">
        <v>0</v>
      </c>
      <c r="E44" s="61" t="n">
        <f aca="false">'2002 Plan'!P44</f>
        <v>308808</v>
      </c>
      <c r="F44" s="62" t="n">
        <f aca="false">+D44-E44</f>
        <v>-308808</v>
      </c>
    </row>
    <row r="45" customFormat="false" ht="12.75" hidden="false" customHeight="false" outlineLevel="0" collapsed="false">
      <c r="A45" s="63"/>
      <c r="B45" s="75" t="s">
        <v>54</v>
      </c>
      <c r="C45" s="65"/>
      <c r="D45" s="61" t="n">
        <v>0</v>
      </c>
      <c r="E45" s="61" t="n">
        <f aca="false">'2002 Plan'!P45</f>
        <v>89556</v>
      </c>
      <c r="F45" s="62" t="n">
        <f aca="false">+D45-E45</f>
        <v>-89556</v>
      </c>
    </row>
    <row r="46" customFormat="false" ht="12.75" hidden="false" customHeight="false" outlineLevel="0" collapsed="false">
      <c r="A46" s="63"/>
      <c r="B46" s="75" t="s">
        <v>55</v>
      </c>
      <c r="C46" s="65"/>
      <c r="D46" s="61" t="n">
        <v>0</v>
      </c>
      <c r="E46" s="61" t="n">
        <f aca="false">'2002 Plan'!P46</f>
        <v>9060</v>
      </c>
      <c r="F46" s="62" t="n">
        <f aca="false">+D46-E46</f>
        <v>-9060</v>
      </c>
    </row>
    <row r="47" customFormat="false" ht="12.75" hidden="false" customHeight="false" outlineLevel="0" collapsed="false">
      <c r="A47" s="63"/>
      <c r="B47" s="75" t="s">
        <v>56</v>
      </c>
      <c r="C47" s="65"/>
      <c r="D47" s="61" t="n">
        <v>300000</v>
      </c>
      <c r="E47" s="61" t="n">
        <f aca="false">'2002 Plan'!P47</f>
        <v>85908</v>
      </c>
      <c r="F47" s="62" t="n">
        <f aca="false">+D47-E47</f>
        <v>214092</v>
      </c>
    </row>
    <row r="48" customFormat="false" ht="12.75" hidden="false" customHeight="false" outlineLevel="0" collapsed="false">
      <c r="A48" s="63"/>
      <c r="B48" s="75" t="s">
        <v>57</v>
      </c>
      <c r="C48" s="65"/>
      <c r="D48" s="61" t="n">
        <v>0</v>
      </c>
      <c r="E48" s="61" t="n">
        <f aca="false">'2002 Plan'!P48</f>
        <v>100440</v>
      </c>
      <c r="F48" s="62" t="n">
        <f aca="false">+D48-E48</f>
        <v>-100440</v>
      </c>
    </row>
    <row r="49" customFormat="false" ht="12.75" hidden="false" customHeight="false" outlineLevel="0" collapsed="false">
      <c r="A49" s="63"/>
      <c r="B49" s="75" t="s">
        <v>58</v>
      </c>
      <c r="C49" s="65"/>
      <c r="D49" s="61" t="n">
        <v>0</v>
      </c>
      <c r="E49" s="61" t="n">
        <f aca="false">'2002 Plan'!P49</f>
        <v>0</v>
      </c>
      <c r="F49" s="62" t="n">
        <f aca="false">+D49-E49</f>
        <v>0</v>
      </c>
    </row>
    <row r="50" customFormat="false" ht="12.75" hidden="false" customHeight="false" outlineLevel="0" collapsed="false">
      <c r="A50" s="63"/>
      <c r="B50" s="73" t="s">
        <v>59</v>
      </c>
      <c r="C50" s="65"/>
      <c r="D50" s="78" t="n">
        <f aca="false">SUM(D44:D49)</f>
        <v>300000</v>
      </c>
      <c r="E50" s="78" t="n">
        <f aca="false">SUM(E44:E49)</f>
        <v>593772</v>
      </c>
      <c r="F50" s="79" t="n">
        <f aca="false">SUM(F44:F49)</f>
        <v>-293772</v>
      </c>
    </row>
    <row r="51" customFormat="false" ht="12.75" hidden="false" customHeight="false" outlineLevel="0" collapsed="false">
      <c r="A51" s="57" t="s">
        <v>60</v>
      </c>
      <c r="B51" s="75" t="s">
        <v>61</v>
      </c>
      <c r="C51" s="76"/>
      <c r="D51" s="60" t="n">
        <v>0</v>
      </c>
      <c r="E51" s="61" t="n">
        <f aca="false">'2002 Plan'!P51</f>
        <v>0</v>
      </c>
      <c r="F51" s="62" t="n">
        <f aca="false">+D51-E51</f>
        <v>0</v>
      </c>
    </row>
    <row r="52" customFormat="false" ht="12.75" hidden="false" customHeight="false" outlineLevel="0" collapsed="false">
      <c r="A52" s="57"/>
      <c r="B52" s="75" t="s">
        <v>62</v>
      </c>
      <c r="C52" s="76"/>
      <c r="D52" s="60" t="n">
        <v>0</v>
      </c>
      <c r="E52" s="61" t="n">
        <f aca="false">'2002 Plan'!P52</f>
        <v>0</v>
      </c>
      <c r="F52" s="62" t="n">
        <f aca="false">+D52-E52</f>
        <v>0</v>
      </c>
    </row>
    <row r="53" customFormat="false" ht="12.75" hidden="false" customHeight="false" outlineLevel="0" collapsed="false">
      <c r="A53" s="63"/>
      <c r="B53" s="73" t="s">
        <v>63</v>
      </c>
      <c r="C53" s="65"/>
      <c r="D53" s="66" t="n">
        <f aca="false">SUM(D51:D52)</f>
        <v>0</v>
      </c>
      <c r="E53" s="66" t="n">
        <f aca="false">SUM(E51:E52)</f>
        <v>0</v>
      </c>
      <c r="F53" s="67" t="n">
        <f aca="false">SUM(F51:F52)</f>
        <v>0</v>
      </c>
    </row>
    <row r="54" customFormat="false" ht="12.75" hidden="false" customHeight="false" outlineLevel="0" collapsed="false">
      <c r="A54" s="57" t="s">
        <v>64</v>
      </c>
      <c r="B54" s="75" t="s">
        <v>65</v>
      </c>
      <c r="C54" s="76"/>
      <c r="D54" s="60" t="n">
        <v>0</v>
      </c>
      <c r="E54" s="61" t="n">
        <f aca="false">'2002 Plan'!P54</f>
        <v>7500</v>
      </c>
      <c r="F54" s="62" t="n">
        <f aca="false">+D54-E54</f>
        <v>-7500</v>
      </c>
    </row>
    <row r="55" customFormat="false" ht="12.75" hidden="false" customHeight="false" outlineLevel="0" collapsed="false">
      <c r="A55" s="57" t="s">
        <v>66</v>
      </c>
      <c r="B55" s="75" t="s">
        <v>67</v>
      </c>
      <c r="C55" s="76"/>
      <c r="D55" s="60" t="n">
        <v>0</v>
      </c>
      <c r="E55" s="61" t="n">
        <f aca="false">'2002 Plan'!P55</f>
        <v>0</v>
      </c>
      <c r="F55" s="62" t="n">
        <f aca="false">+D55-E55</f>
        <v>0</v>
      </c>
    </row>
    <row r="56" customFormat="false" ht="12.75" hidden="false" customHeight="false" outlineLevel="0" collapsed="false">
      <c r="A56" s="57" t="s">
        <v>64</v>
      </c>
      <c r="B56" s="75" t="s">
        <v>68</v>
      </c>
      <c r="C56" s="76"/>
      <c r="D56" s="60" t="n">
        <v>0</v>
      </c>
      <c r="E56" s="61" t="n">
        <f aca="false">'2002 Plan'!P56</f>
        <v>0</v>
      </c>
      <c r="F56" s="62" t="n">
        <f aca="false">+D56-E56</f>
        <v>0</v>
      </c>
    </row>
    <row r="57" customFormat="false" ht="12.75" hidden="false" customHeight="false" outlineLevel="0" collapsed="false">
      <c r="A57" s="57"/>
      <c r="B57" s="75" t="s">
        <v>69</v>
      </c>
      <c r="C57" s="76"/>
      <c r="D57" s="60" t="n">
        <v>0</v>
      </c>
      <c r="E57" s="61" t="n">
        <f aca="false">'2002 Plan'!P57</f>
        <v>0</v>
      </c>
      <c r="F57" s="62" t="n">
        <f aca="false">+D57-E57</f>
        <v>0</v>
      </c>
    </row>
    <row r="58" customFormat="false" ht="12.75" hidden="false" customHeight="false" outlineLevel="0" collapsed="false">
      <c r="A58" s="57"/>
      <c r="B58" s="75" t="s">
        <v>70</v>
      </c>
      <c r="C58" s="76"/>
      <c r="D58" s="60" t="n">
        <v>278000</v>
      </c>
      <c r="E58" s="61" t="n">
        <f aca="false">'2002 Plan'!P58</f>
        <v>74940</v>
      </c>
      <c r="F58" s="62" t="n">
        <f aca="false">+D58-E58</f>
        <v>203060</v>
      </c>
    </row>
    <row r="59" customFormat="false" ht="12.75" hidden="false" customHeight="false" outlineLevel="0" collapsed="false">
      <c r="A59" s="57"/>
      <c r="B59" s="75" t="s">
        <v>71</v>
      </c>
      <c r="C59" s="76"/>
      <c r="D59" s="60" t="n">
        <v>0</v>
      </c>
      <c r="E59" s="61" t="n">
        <f aca="false">'2002 Plan'!P59</f>
        <v>0</v>
      </c>
      <c r="F59" s="62" t="n">
        <f aca="false">+D59-E59</f>
        <v>0</v>
      </c>
    </row>
    <row r="60" customFormat="false" ht="12.75" hidden="false" customHeight="false" outlineLevel="0" collapsed="false">
      <c r="A60" s="57"/>
      <c r="B60" s="75" t="s">
        <v>72</v>
      </c>
      <c r="C60" s="76"/>
      <c r="D60" s="60" t="n">
        <v>0</v>
      </c>
      <c r="E60" s="61" t="n">
        <f aca="false">'2002 Plan'!P60</f>
        <v>0</v>
      </c>
      <c r="F60" s="62" t="n">
        <f aca="false">+D60-E60</f>
        <v>0</v>
      </c>
    </row>
    <row r="61" customFormat="false" ht="12.75" hidden="false" customHeight="false" outlineLevel="0" collapsed="false">
      <c r="A61" s="57"/>
      <c r="B61" s="75" t="s">
        <v>73</v>
      </c>
      <c r="C61" s="76"/>
      <c r="D61" s="60" t="n">
        <v>0</v>
      </c>
      <c r="E61" s="61" t="n">
        <f aca="false">'2002 Plan'!P61</f>
        <v>51240</v>
      </c>
      <c r="F61" s="62" t="n">
        <f aca="false">+D61-E61</f>
        <v>-51240</v>
      </c>
    </row>
    <row r="62" customFormat="false" ht="12.75" hidden="false" customHeight="false" outlineLevel="0" collapsed="false">
      <c r="A62" s="63"/>
      <c r="B62" s="73" t="s">
        <v>74</v>
      </c>
      <c r="C62" s="65"/>
      <c r="D62" s="66" t="n">
        <f aca="false">SUM(D54:D61)</f>
        <v>278000</v>
      </c>
      <c r="E62" s="66" t="n">
        <f aca="false">SUM(E54:E61)</f>
        <v>133680</v>
      </c>
      <c r="F62" s="67" t="n">
        <f aca="false">SUM(F54:F61)</f>
        <v>144320</v>
      </c>
    </row>
    <row r="63" customFormat="false" ht="12.75" hidden="false" customHeight="false" outlineLevel="0" collapsed="false">
      <c r="A63" s="57" t="s">
        <v>75</v>
      </c>
      <c r="B63" s="75" t="s">
        <v>76</v>
      </c>
      <c r="C63" s="76"/>
      <c r="D63" s="60" t="n">
        <v>84000</v>
      </c>
      <c r="E63" s="61" t="n">
        <f aca="false">'2002 Plan'!P63</f>
        <v>140076</v>
      </c>
      <c r="F63" s="62" t="n">
        <f aca="false">+D63-E63</f>
        <v>-56076</v>
      </c>
    </row>
    <row r="64" customFormat="false" ht="12.75" hidden="false" customHeight="false" outlineLevel="0" collapsed="false">
      <c r="A64" s="57" t="s">
        <v>77</v>
      </c>
      <c r="B64" s="75" t="s">
        <v>78</v>
      </c>
      <c r="C64" s="76"/>
      <c r="D64" s="60" t="n">
        <v>6000</v>
      </c>
      <c r="E64" s="61" t="n">
        <f aca="false">'2002 Plan'!P64</f>
        <v>2244</v>
      </c>
      <c r="F64" s="62" t="n">
        <f aca="false">+D64-E64</f>
        <v>3756</v>
      </c>
    </row>
    <row r="65" customFormat="false" ht="12.75" hidden="false" customHeight="false" outlineLevel="0" collapsed="false">
      <c r="A65" s="57" t="s">
        <v>79</v>
      </c>
      <c r="B65" s="75" t="s">
        <v>80</v>
      </c>
      <c r="C65" s="76"/>
      <c r="D65" s="60" t="n">
        <v>37500</v>
      </c>
      <c r="E65" s="61" t="n">
        <f aca="false">'2002 Plan'!P65</f>
        <v>91296</v>
      </c>
      <c r="F65" s="62" t="n">
        <f aca="false">+D65-E65</f>
        <v>-53796</v>
      </c>
    </row>
    <row r="66" customFormat="false" ht="12.75" hidden="false" customHeight="false" outlineLevel="0" collapsed="false">
      <c r="A66" s="63"/>
      <c r="B66" s="73" t="s">
        <v>81</v>
      </c>
      <c r="C66" s="65"/>
      <c r="D66" s="66" t="n">
        <f aca="false">SUM(D63:D65)</f>
        <v>127500</v>
      </c>
      <c r="E66" s="66" t="n">
        <f aca="false">SUM(E63:E65)</f>
        <v>233616</v>
      </c>
      <c r="F66" s="67" t="n">
        <f aca="false">SUM(F63:F65)</f>
        <v>-106116</v>
      </c>
    </row>
    <row r="67" customFormat="false" ht="12.75" hidden="false" customHeight="false" outlineLevel="0" collapsed="false">
      <c r="A67" s="57" t="s">
        <v>82</v>
      </c>
      <c r="B67" s="75" t="s">
        <v>83</v>
      </c>
      <c r="C67" s="76"/>
      <c r="D67" s="60" t="n">
        <v>0</v>
      </c>
      <c r="E67" s="61" t="n">
        <f aca="false">'2002 Plan'!P67</f>
        <v>0</v>
      </c>
      <c r="F67" s="62" t="n">
        <f aca="false">+D67-E67</f>
        <v>0</v>
      </c>
    </row>
    <row r="68" customFormat="false" ht="12.75" hidden="false" customHeight="false" outlineLevel="0" collapsed="false">
      <c r="A68" s="57" t="s">
        <v>84</v>
      </c>
      <c r="B68" s="75" t="s">
        <v>85</v>
      </c>
      <c r="C68" s="76"/>
      <c r="D68" s="60" t="n">
        <v>0</v>
      </c>
      <c r="E68" s="61" t="n">
        <f aca="false">'2002 Plan'!P68</f>
        <v>0</v>
      </c>
      <c r="F68" s="62" t="n">
        <f aca="false">+D68-E68</f>
        <v>0</v>
      </c>
    </row>
    <row r="69" customFormat="false" ht="12.75" hidden="false" customHeight="false" outlineLevel="0" collapsed="false">
      <c r="A69" s="63"/>
      <c r="B69" s="73" t="s">
        <v>86</v>
      </c>
      <c r="C69" s="65"/>
      <c r="D69" s="66" t="n">
        <f aca="false">SUM(D67:D68)</f>
        <v>0</v>
      </c>
      <c r="E69" s="66" t="n">
        <f aca="false">SUM(E67:E68)</f>
        <v>0</v>
      </c>
      <c r="F69" s="66" t="n">
        <f aca="false">SUM(F67:F68)</f>
        <v>0</v>
      </c>
    </row>
    <row r="70" customFormat="false" ht="12.75" hidden="false" customHeight="false" outlineLevel="0" collapsed="false">
      <c r="A70" s="57" t="s">
        <v>87</v>
      </c>
      <c r="B70" s="80" t="s">
        <v>88</v>
      </c>
      <c r="C70" s="76"/>
      <c r="D70" s="81" t="n">
        <v>24000</v>
      </c>
      <c r="E70" s="82" t="n">
        <f aca="false">'2002 Plan'!P70</f>
        <v>11868</v>
      </c>
      <c r="F70" s="83" t="n">
        <f aca="false">+D70-E70</f>
        <v>12132</v>
      </c>
    </row>
    <row r="71" customFormat="false" ht="12.75" hidden="false" customHeight="false" outlineLevel="0" collapsed="false">
      <c r="A71" s="57" t="s">
        <v>89</v>
      </c>
      <c r="B71" s="80" t="s">
        <v>90</v>
      </c>
      <c r="C71" s="76"/>
      <c r="D71" s="81" t="n">
        <v>0</v>
      </c>
      <c r="E71" s="82" t="n">
        <f aca="false">'2002 Plan'!P71</f>
        <v>0</v>
      </c>
      <c r="F71" s="83" t="n">
        <f aca="false">+D71-E71</f>
        <v>0</v>
      </c>
    </row>
    <row r="72" customFormat="false" ht="12.75" hidden="false" customHeight="false" outlineLevel="0" collapsed="false">
      <c r="A72" s="57" t="s">
        <v>91</v>
      </c>
      <c r="B72" s="80" t="s">
        <v>92</v>
      </c>
      <c r="C72" s="59"/>
      <c r="D72" s="81" t="n">
        <v>0</v>
      </c>
      <c r="E72" s="82" t="n">
        <f aca="false">'2002 Plan'!P72</f>
        <v>0</v>
      </c>
      <c r="F72" s="83" t="n">
        <f aca="false">+D72-E72</f>
        <v>0</v>
      </c>
    </row>
    <row r="73" customFormat="false" ht="12.75" hidden="false" customHeight="false" outlineLevel="0" collapsed="false">
      <c r="A73" s="57" t="s">
        <v>93</v>
      </c>
      <c r="B73" s="80" t="s">
        <v>94</v>
      </c>
      <c r="C73" s="59"/>
      <c r="D73" s="81" t="n">
        <v>540000</v>
      </c>
      <c r="E73" s="82" t="n">
        <f aca="false">'2002 Plan'!P73</f>
        <v>519360</v>
      </c>
      <c r="F73" s="83" t="n">
        <f aca="false">+D73-E73</f>
        <v>20640</v>
      </c>
    </row>
    <row r="74" customFormat="false" ht="12.75" hidden="false" customHeight="false" outlineLevel="0" collapsed="false">
      <c r="A74" s="57" t="s">
        <v>60</v>
      </c>
      <c r="B74" s="80" t="s">
        <v>95</v>
      </c>
      <c r="C74" s="59"/>
      <c r="D74" s="81" t="n">
        <v>0</v>
      </c>
      <c r="E74" s="82" t="n">
        <f aca="false">'2002 Plan'!P74</f>
        <v>1000800</v>
      </c>
      <c r="F74" s="83" t="n">
        <f aca="false">+D74-E74</f>
        <v>-1000800</v>
      </c>
    </row>
    <row r="75" customFormat="false" ht="12.75" hidden="false" customHeight="false" outlineLevel="0" collapsed="false">
      <c r="A75" s="57" t="s">
        <v>60</v>
      </c>
      <c r="B75" s="80" t="s">
        <v>96</v>
      </c>
      <c r="C75" s="76"/>
      <c r="D75" s="81" t="n">
        <v>0</v>
      </c>
      <c r="E75" s="82" t="n">
        <f aca="false">'2002 Plan'!P75</f>
        <v>0</v>
      </c>
      <c r="F75" s="83" t="n">
        <f aca="false">+D75-E75</f>
        <v>0</v>
      </c>
    </row>
    <row r="76" customFormat="false" ht="12.75" hidden="false" customHeight="false" outlineLevel="0" collapsed="false">
      <c r="A76" s="57" t="s">
        <v>60</v>
      </c>
      <c r="B76" s="80" t="s">
        <v>97</v>
      </c>
      <c r="C76" s="76"/>
      <c r="D76" s="81" t="n">
        <v>0</v>
      </c>
      <c r="E76" s="82" t="n">
        <f aca="false">'2002 Plan'!P76</f>
        <v>0</v>
      </c>
      <c r="F76" s="83" t="n">
        <f aca="false">+D76-E76</f>
        <v>0</v>
      </c>
    </row>
    <row r="77" customFormat="false" ht="12.75" hidden="false" customHeight="false" outlineLevel="0" collapsed="false">
      <c r="A77" s="57" t="s">
        <v>46</v>
      </c>
      <c r="B77" s="80" t="s">
        <v>98</v>
      </c>
      <c r="C77" s="76"/>
      <c r="D77" s="81" t="n">
        <v>0</v>
      </c>
      <c r="E77" s="82" t="n">
        <f aca="false">'2002 Plan'!P77</f>
        <v>0</v>
      </c>
      <c r="F77" s="83" t="n">
        <f aca="false">+D77-E77</f>
        <v>0</v>
      </c>
    </row>
    <row r="78" customFormat="false" ht="12.75" hidden="false" customHeight="false" outlineLevel="0" collapsed="false">
      <c r="A78" s="57" t="s">
        <v>99</v>
      </c>
      <c r="B78" s="80" t="s">
        <v>100</v>
      </c>
      <c r="C78" s="59"/>
      <c r="D78" s="81" t="n">
        <v>269004</v>
      </c>
      <c r="E78" s="82" t="n">
        <f aca="false">'2002 Plan'!P78</f>
        <v>186552</v>
      </c>
      <c r="F78" s="83" t="n">
        <f aca="false">+D78-E78</f>
        <v>82452</v>
      </c>
    </row>
    <row r="79" customFormat="false" ht="12.75" hidden="false" customHeight="false" outlineLevel="0" collapsed="false">
      <c r="A79" s="57" t="s">
        <v>60</v>
      </c>
      <c r="B79" s="80" t="s">
        <v>101</v>
      </c>
      <c r="C79" s="76"/>
      <c r="D79" s="81" t="n">
        <v>0</v>
      </c>
      <c r="E79" s="82" t="n">
        <f aca="false">'2002 Plan'!P79</f>
        <v>0</v>
      </c>
      <c r="F79" s="83" t="n">
        <f aca="false">+D79-E79</f>
        <v>0</v>
      </c>
    </row>
    <row r="80" customFormat="false" ht="12.75" hidden="false" customHeight="false" outlineLevel="0" collapsed="false">
      <c r="A80" s="57" t="s">
        <v>102</v>
      </c>
      <c r="B80" s="75" t="s">
        <v>103</v>
      </c>
      <c r="C80" s="59"/>
      <c r="D80" s="60" t="n">
        <v>0</v>
      </c>
      <c r="E80" s="61" t="n">
        <f aca="false">'2002 Plan'!P80</f>
        <v>266124</v>
      </c>
      <c r="F80" s="62" t="n">
        <f aca="false">+D80-E80</f>
        <v>-266124</v>
      </c>
    </row>
    <row r="81" customFormat="false" ht="12.75" hidden="false" customHeight="false" outlineLevel="0" collapsed="false">
      <c r="A81" s="57" t="s">
        <v>46</v>
      </c>
      <c r="B81" s="75" t="s">
        <v>104</v>
      </c>
      <c r="C81" s="76"/>
      <c r="D81" s="60" t="n">
        <v>240000</v>
      </c>
      <c r="E81" s="61" t="n">
        <f aca="false">'2002 Plan'!P81</f>
        <v>0</v>
      </c>
      <c r="F81" s="62" t="n">
        <f aca="false">+D81-E81</f>
        <v>240000</v>
      </c>
    </row>
    <row r="82" customFormat="false" ht="12.75" hidden="false" customHeight="false" outlineLevel="0" collapsed="false">
      <c r="A82" s="57"/>
      <c r="B82" s="80" t="s">
        <v>105</v>
      </c>
      <c r="C82" s="76"/>
      <c r="D82" s="81" t="n">
        <f aca="false">SUM(D80:D81)</f>
        <v>240000</v>
      </c>
      <c r="E82" s="82" t="n">
        <f aca="false">SUM(E80:E81)</f>
        <v>266124</v>
      </c>
      <c r="F82" s="83" t="n">
        <f aca="false">SUM(F80:F81)</f>
        <v>-26124</v>
      </c>
    </row>
    <row r="83" customFormat="false" ht="12.75" hidden="false" customHeight="false" outlineLevel="0" collapsed="false">
      <c r="A83" s="57" t="s">
        <v>60</v>
      </c>
      <c r="B83" s="75" t="s">
        <v>106</v>
      </c>
      <c r="C83" s="59"/>
      <c r="D83" s="60" t="n">
        <v>267048</v>
      </c>
      <c r="E83" s="61" t="n">
        <f aca="false">'2002 Plan'!P83</f>
        <v>80772</v>
      </c>
      <c r="F83" s="62" t="n">
        <f aca="false">+D83-E83</f>
        <v>186276</v>
      </c>
    </row>
    <row r="84" customFormat="false" ht="12.75" hidden="false" customHeight="false" outlineLevel="0" collapsed="false">
      <c r="A84" s="57"/>
      <c r="B84" s="75" t="s">
        <v>107</v>
      </c>
      <c r="C84" s="59"/>
      <c r="D84" s="60" t="n">
        <v>0</v>
      </c>
      <c r="E84" s="61" t="n">
        <f aca="false">'2002 Plan'!P84</f>
        <v>0</v>
      </c>
      <c r="F84" s="62" t="n">
        <f aca="false">+D84-E84</f>
        <v>0</v>
      </c>
    </row>
    <row r="85" customFormat="false" ht="12.75" hidden="false" customHeight="false" outlineLevel="0" collapsed="false">
      <c r="A85" s="63"/>
      <c r="B85" s="73" t="s">
        <v>108</v>
      </c>
      <c r="C85" s="65"/>
      <c r="D85" s="66" t="n">
        <f aca="false">SUM(D83:D84)</f>
        <v>267048</v>
      </c>
      <c r="E85" s="66" t="n">
        <f aca="false">SUM(E83:E84)</f>
        <v>80772</v>
      </c>
      <c r="F85" s="67" t="n">
        <f aca="false">SUM(F83:F84)</f>
        <v>186276</v>
      </c>
    </row>
    <row r="86" customFormat="false" ht="12.75" hidden="false" customHeight="false" outlineLevel="0" collapsed="false">
      <c r="A86" s="57" t="s">
        <v>109</v>
      </c>
      <c r="B86" s="75" t="s">
        <v>110</v>
      </c>
      <c r="C86" s="59"/>
      <c r="D86" s="60" t="n">
        <v>0</v>
      </c>
      <c r="E86" s="61" t="n">
        <f aca="false">'2002 Plan'!P86</f>
        <v>3528</v>
      </c>
      <c r="F86" s="62" t="n">
        <f aca="false">+D86-E86</f>
        <v>-3528</v>
      </c>
    </row>
    <row r="87" customFormat="false" ht="12.75" hidden="false" customHeight="false" outlineLevel="0" collapsed="false">
      <c r="A87" s="57" t="s">
        <v>111</v>
      </c>
      <c r="B87" s="75" t="s">
        <v>112</v>
      </c>
      <c r="C87" s="59"/>
      <c r="D87" s="60" t="n">
        <v>0</v>
      </c>
      <c r="E87" s="61" t="n">
        <f aca="false">'2002 Plan'!P87</f>
        <v>0</v>
      </c>
      <c r="F87" s="62" t="n">
        <f aca="false">+D87-E87</f>
        <v>0</v>
      </c>
    </row>
    <row r="88" customFormat="false" ht="12.75" hidden="false" customHeight="false" outlineLevel="0" collapsed="false">
      <c r="A88" s="84"/>
      <c r="B88" s="73" t="s">
        <v>113</v>
      </c>
      <c r="C88" s="65"/>
      <c r="D88" s="74" t="n">
        <f aca="false">SUM(D86:D87)</f>
        <v>0</v>
      </c>
      <c r="E88" s="66" t="n">
        <f aca="false">SUM(E86:E87)</f>
        <v>3528</v>
      </c>
      <c r="F88" s="67" t="n">
        <f aca="false">SUM(F86:F87)</f>
        <v>-3528</v>
      </c>
    </row>
    <row r="89" customFormat="false" ht="12.75" hidden="false" customHeight="false" outlineLevel="0" collapsed="false">
      <c r="A89" s="85" t="s">
        <v>114</v>
      </c>
      <c r="B89" s="86" t="s">
        <v>115</v>
      </c>
      <c r="C89" s="87"/>
      <c r="D89" s="60" t="n">
        <v>0</v>
      </c>
      <c r="E89" s="61" t="n">
        <f aca="false">'2002 Plan'!P89</f>
        <v>0</v>
      </c>
      <c r="F89" s="62" t="n">
        <f aca="false">+D89-E89</f>
        <v>0</v>
      </c>
    </row>
    <row r="90" customFormat="false" ht="13.5" hidden="false" customHeight="false" outlineLevel="0" collapsed="false">
      <c r="A90" s="88"/>
      <c r="B90" s="89" t="s">
        <v>116</v>
      </c>
      <c r="C90" s="90"/>
      <c r="D90" s="91" t="n">
        <f aca="false">D31+D34+D43+D50+D53+D62+D66+D69+SUM(D70:D79)+D82+D85+D88+D89</f>
        <v>9225621</v>
      </c>
      <c r="E90" s="91" t="n">
        <f aca="false">E31+E34+E43+E50+E53+E62+E66+E69+SUM(E70:E79)+E82+E85+E88+E89</f>
        <v>10554613.6865</v>
      </c>
      <c r="F90" s="91" t="n">
        <f aca="false">F31+F34+F43+F50+F53+F62+F66+F69+SUM(F70:F79)+F82+F85+F88+F89</f>
        <v>-1328992.6865</v>
      </c>
    </row>
    <row r="91" customFormat="false" ht="12.75" hidden="false" customHeight="false" outlineLevel="0" collapsed="false">
      <c r="D91" s="92"/>
    </row>
    <row r="92" customFormat="false" ht="12.75" hidden="false" customHeight="false" outlineLevel="0" collapsed="false">
      <c r="A92" s="93" t="str">
        <f aca="true">CELL("FILENAME")</f>
        <v>'file:///mnt/12tb/@roms/datasets/enron/EDRM Enron Email Data Set v2 XML/filtered-attachments/xls/2002_Plan___Research.xls'#$01 vs 02</v>
      </c>
      <c r="D92" s="92"/>
    </row>
    <row r="93" customFormat="false" ht="12.75" hidden="false" customHeight="false" outlineLevel="0" collapsed="false">
      <c r="D93" s="92"/>
    </row>
    <row r="94" customFormat="false" ht="12.75" hidden="false" customHeight="false" outlineLevel="0" collapsed="false">
      <c r="D94" s="92"/>
    </row>
    <row r="95" customFormat="false" ht="12.75" hidden="false" customHeight="false" outlineLevel="0" collapsed="false">
      <c r="D95" s="92"/>
    </row>
    <row r="96" customFormat="false" ht="12.75" hidden="false" customHeight="false" outlineLevel="0" collapsed="false">
      <c r="D96" s="92"/>
    </row>
    <row r="97" customFormat="false" ht="12.75" hidden="false" customHeight="false" outlineLevel="0" collapsed="false">
      <c r="D97" s="92"/>
    </row>
    <row r="98" customFormat="false" ht="12.75" hidden="false" customHeight="false" outlineLevel="0" collapsed="false">
      <c r="D98" s="92"/>
    </row>
    <row r="99" customFormat="false" ht="12.75" hidden="false" customHeight="false" outlineLevel="0" collapsed="false">
      <c r="D99" s="92"/>
    </row>
    <row r="100" customFormat="false" ht="12.75" hidden="false" customHeight="false" outlineLevel="0" collapsed="false">
      <c r="D100" s="92"/>
    </row>
    <row r="101" customFormat="false" ht="12.75" hidden="false" customHeight="false" outlineLevel="0" collapsed="false">
      <c r="D101" s="92"/>
    </row>
    <row r="102" customFormat="false" ht="12.75" hidden="false" customHeight="false" outlineLevel="0" collapsed="false">
      <c r="D102" s="92"/>
    </row>
    <row r="103" customFormat="false" ht="12.75" hidden="false" customHeight="false" outlineLevel="0" collapsed="false">
      <c r="D103" s="92"/>
    </row>
    <row r="104" customFormat="false" ht="12.75" hidden="false" customHeight="false" outlineLevel="0" collapsed="false">
      <c r="D104" s="92"/>
    </row>
    <row r="105" customFormat="false" ht="12.75" hidden="false" customHeight="false" outlineLevel="0" collapsed="false">
      <c r="D105" s="92"/>
    </row>
    <row r="106" customFormat="false" ht="12.75" hidden="false" customHeight="false" outlineLevel="0" collapsed="false">
      <c r="D106" s="92"/>
    </row>
    <row r="107" customFormat="false" ht="12.75" hidden="false" customHeight="false" outlineLevel="0" collapsed="false">
      <c r="D107" s="92"/>
    </row>
    <row r="108" customFormat="false" ht="12.75" hidden="false" customHeight="false" outlineLevel="0" collapsed="false">
      <c r="D108" s="92"/>
    </row>
    <row r="109" customFormat="false" ht="12.75" hidden="false" customHeight="false" outlineLevel="0" collapsed="false">
      <c r="D109" s="92"/>
    </row>
    <row r="110" customFormat="false" ht="12.75" hidden="false" customHeight="false" outlineLevel="0" collapsed="false">
      <c r="D110" s="92"/>
    </row>
    <row r="111" customFormat="false" ht="12.75" hidden="false" customHeight="false" outlineLevel="0" collapsed="false">
      <c r="D111" s="92"/>
    </row>
    <row r="112" customFormat="false" ht="12.75" hidden="false" customHeight="false" outlineLevel="0" collapsed="false">
      <c r="D112" s="92"/>
    </row>
    <row r="113" customFormat="false" ht="12.75" hidden="false" customHeight="false" outlineLevel="0" collapsed="false">
      <c r="D113" s="92"/>
    </row>
    <row r="114" customFormat="false" ht="12.75" hidden="false" customHeight="false" outlineLevel="0" collapsed="false">
      <c r="D114" s="92"/>
    </row>
    <row r="115" customFormat="false" ht="12.75" hidden="false" customHeight="false" outlineLevel="0" collapsed="false">
      <c r="D115" s="92"/>
    </row>
    <row r="116" customFormat="false" ht="12.75" hidden="false" customHeight="false" outlineLevel="0" collapsed="false">
      <c r="D116" s="92"/>
    </row>
    <row r="117" customFormat="false" ht="12.75" hidden="false" customHeight="false" outlineLevel="0" collapsed="false">
      <c r="D117" s="92"/>
    </row>
    <row r="118" customFormat="false" ht="12.75" hidden="false" customHeight="false" outlineLevel="0" collapsed="false">
      <c r="D118" s="92"/>
    </row>
    <row r="119" customFormat="false" ht="12.75" hidden="false" customHeight="false" outlineLevel="0" collapsed="false">
      <c r="D119" s="92"/>
    </row>
    <row r="120" customFormat="false" ht="12.75" hidden="false" customHeight="false" outlineLevel="0" collapsed="false">
      <c r="D120" s="92"/>
    </row>
    <row r="121" customFormat="false" ht="12.75" hidden="false" customHeight="false" outlineLevel="0" collapsed="false">
      <c r="D121" s="92"/>
    </row>
    <row r="122" customFormat="false" ht="12.75" hidden="false" customHeight="false" outlineLevel="0" collapsed="false">
      <c r="D122" s="92"/>
    </row>
    <row r="123" customFormat="false" ht="12.75" hidden="false" customHeight="false" outlineLevel="0" collapsed="false">
      <c r="D123" s="92"/>
    </row>
    <row r="124" customFormat="false" ht="12.75" hidden="false" customHeight="false" outlineLevel="0" collapsed="false">
      <c r="D124" s="92"/>
    </row>
    <row r="125" customFormat="false" ht="12.75" hidden="false" customHeight="false" outlineLevel="0" collapsed="false">
      <c r="D125" s="92"/>
    </row>
    <row r="126" customFormat="false" ht="12.75" hidden="false" customHeight="false" outlineLevel="0" collapsed="false">
      <c r="D126" s="92"/>
    </row>
    <row r="127" customFormat="false" ht="12.75" hidden="false" customHeight="false" outlineLevel="0" collapsed="false">
      <c r="D127" s="92"/>
    </row>
    <row r="128" customFormat="false" ht="12.75" hidden="false" customHeight="false" outlineLevel="0" collapsed="false">
      <c r="D128" s="92"/>
    </row>
    <row r="129" customFormat="false" ht="12.75" hidden="false" customHeight="false" outlineLevel="0" collapsed="false">
      <c r="D129" s="92"/>
    </row>
  </sheetData>
  <mergeCells count="2">
    <mergeCell ref="D9:F9"/>
    <mergeCell ref="D27:F27"/>
  </mergeCells>
  <printOptions headings="false" gridLines="false" gridLinesSet="true" horizontalCentered="false" verticalCentered="false"/>
  <pageMargins left="0.747916666666667" right="0.747916666666667" top="0.709722222222222" bottom="0.6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D11" activeCellId="0" sqref="D1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42.32"/>
    <col collapsed="false" customWidth="true" hidden="false" outlineLevel="0" max="3" min="3" style="1" width="1.49"/>
    <col collapsed="false" customWidth="true" hidden="false" outlineLevel="0" max="15" min="4" style="1" width="11.82"/>
    <col collapsed="false" customWidth="true" hidden="false" outlineLevel="0" max="16" min="16" style="1" width="13.49"/>
    <col collapsed="false" customWidth="true" hidden="false" outlineLevel="0" max="17" min="17" style="1" width="9.49"/>
    <col collapsed="false" customWidth="false" hidden="false" outlineLevel="0" max="257" min="18" style="1" width="9.32"/>
  </cols>
  <sheetData>
    <row r="1" customFormat="false" ht="9.75" hidden="false" customHeight="true" outlineLevel="0" collapsed="false">
      <c r="A1" s="2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7" hidden="false" customHeight="true" outlineLevel="0" collapsed="false">
      <c r="A2" s="6" t="s">
        <v>0</v>
      </c>
      <c r="B2" s="6"/>
      <c r="C2" s="6"/>
      <c r="D2" s="6"/>
      <c r="E2" s="94"/>
      <c r="F2" s="94"/>
      <c r="G2" s="94"/>
      <c r="H2" s="9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7" hidden="false" customHeight="true" outlineLevel="0" collapsed="false">
      <c r="A3" s="6" t="s">
        <v>117</v>
      </c>
      <c r="B3" s="6"/>
      <c r="C3" s="6"/>
      <c r="D3" s="6"/>
      <c r="E3" s="94"/>
      <c r="F3" s="94"/>
      <c r="G3" s="94"/>
      <c r="H3" s="95"/>
      <c r="I3" s="5"/>
      <c r="J3" s="5"/>
      <c r="K3" s="5"/>
      <c r="L3" s="5"/>
      <c r="M3" s="5"/>
      <c r="N3" s="5"/>
      <c r="O3" s="5"/>
      <c r="P3" s="96" t="s">
        <v>118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5" hidden="false" customHeight="true" outlineLevel="0" collapsed="false">
      <c r="A4" s="8"/>
      <c r="B4" s="8"/>
      <c r="C4" s="9"/>
      <c r="D4" s="10"/>
      <c r="E4" s="8"/>
      <c r="F4" s="8"/>
      <c r="G4" s="97"/>
      <c r="H4" s="97"/>
      <c r="I4" s="9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4.25" hidden="false" customHeight="true" outlineLevel="0" collapsed="false">
      <c r="A5" s="8"/>
      <c r="B5" s="9" t="s">
        <v>2</v>
      </c>
      <c r="C5" s="8"/>
      <c r="D5" s="99" t="s">
        <v>119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4.25" hidden="false" customHeight="true" outlineLevel="0" collapsed="false">
      <c r="A6" s="8"/>
      <c r="B6" s="9" t="s">
        <v>3</v>
      </c>
      <c r="C6" s="8"/>
      <c r="D6" s="99" t="s">
        <v>120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4.25" hidden="false" customHeight="true" outlineLevel="0" collapsed="false">
      <c r="A7" s="8"/>
      <c r="B7" s="9" t="s">
        <v>121</v>
      </c>
      <c r="C7" s="8"/>
      <c r="D7" s="99" t="s">
        <v>122</v>
      </c>
      <c r="E7" s="8"/>
      <c r="F7" s="8"/>
      <c r="G7" s="8"/>
      <c r="H7" s="97"/>
      <c r="I7" s="8"/>
      <c r="J7" s="8"/>
      <c r="K7" s="8"/>
      <c r="L7" s="8"/>
      <c r="M7" s="8"/>
      <c r="N7" s="100" t="s">
        <v>123</v>
      </c>
      <c r="O7" s="101" t="n">
        <v>37155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8"/>
      <c r="B8" s="8"/>
      <c r="C8" s="9"/>
      <c r="D8" s="10"/>
      <c r="E8" s="8"/>
      <c r="F8" s="8"/>
      <c r="G8" s="8"/>
      <c r="H8" s="97"/>
      <c r="I8" s="8"/>
      <c r="J8" s="8"/>
      <c r="K8" s="8"/>
      <c r="L8" s="8"/>
      <c r="M8" s="8"/>
      <c r="N8" s="102" t="s">
        <v>124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103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 t="s">
        <v>125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</row>
    <row r="10" customFormat="false" ht="12.75" hidden="false" customHeight="false" outlineLevel="0" collapsed="false">
      <c r="A10" s="108" t="s">
        <v>126</v>
      </c>
      <c r="B10" s="109"/>
      <c r="C10" s="110" t="n">
        <v>36892</v>
      </c>
      <c r="D10" s="110" t="n">
        <v>37257</v>
      </c>
      <c r="E10" s="110" t="n">
        <v>37288</v>
      </c>
      <c r="F10" s="110" t="n">
        <v>37316</v>
      </c>
      <c r="G10" s="110" t="n">
        <v>37347</v>
      </c>
      <c r="H10" s="110" t="n">
        <v>37377</v>
      </c>
      <c r="I10" s="110" t="n">
        <v>37408</v>
      </c>
      <c r="J10" s="110" t="n">
        <v>37438</v>
      </c>
      <c r="K10" s="110" t="n">
        <v>37469</v>
      </c>
      <c r="L10" s="110" t="n">
        <v>37500</v>
      </c>
      <c r="M10" s="110" t="n">
        <v>37530</v>
      </c>
      <c r="N10" s="110" t="n">
        <v>37561</v>
      </c>
      <c r="O10" s="110" t="n">
        <v>37591</v>
      </c>
      <c r="P10" s="111" t="s">
        <v>127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customFormat="false" ht="12.75" hidden="false" customHeight="false" outlineLevel="0" collapsed="false">
      <c r="A11" s="112" t="s">
        <v>10</v>
      </c>
      <c r="B11" s="113"/>
      <c r="C11" s="114"/>
      <c r="D11" s="115" t="n">
        <v>0</v>
      </c>
      <c r="E11" s="115" t="n">
        <v>0</v>
      </c>
      <c r="F11" s="115" t="n">
        <v>0</v>
      </c>
      <c r="G11" s="115" t="n">
        <v>0</v>
      </c>
      <c r="H11" s="115" t="n">
        <v>0</v>
      </c>
      <c r="I11" s="115" t="n">
        <v>0</v>
      </c>
      <c r="J11" s="115" t="n">
        <v>0</v>
      </c>
      <c r="K11" s="115" t="n">
        <v>0</v>
      </c>
      <c r="L11" s="115" t="n">
        <v>0</v>
      </c>
      <c r="M11" s="115" t="n">
        <v>0</v>
      </c>
      <c r="N11" s="115" t="n">
        <v>0</v>
      </c>
      <c r="O11" s="115" t="n">
        <v>0</v>
      </c>
      <c r="P11" s="116" t="n">
        <f aca="false">SUM(D11:O11)</f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</row>
    <row r="12" customFormat="false" ht="12.75" hidden="false" customHeight="false" outlineLevel="0" collapsed="false">
      <c r="A12" s="118" t="s">
        <v>11</v>
      </c>
      <c r="B12" s="119"/>
      <c r="C12" s="120"/>
      <c r="D12" s="121" t="n">
        <v>1</v>
      </c>
      <c r="E12" s="121" t="n">
        <v>1</v>
      </c>
      <c r="F12" s="121" t="n">
        <v>1</v>
      </c>
      <c r="G12" s="121" t="n">
        <v>1</v>
      </c>
      <c r="H12" s="121" t="n">
        <v>1</v>
      </c>
      <c r="I12" s="121" t="n">
        <v>1</v>
      </c>
      <c r="J12" s="121" t="n">
        <v>1</v>
      </c>
      <c r="K12" s="121" t="n">
        <v>1</v>
      </c>
      <c r="L12" s="121" t="n">
        <v>1</v>
      </c>
      <c r="M12" s="121" t="n">
        <v>1</v>
      </c>
      <c r="N12" s="121" t="n">
        <v>1</v>
      </c>
      <c r="O12" s="121" t="n">
        <v>1</v>
      </c>
      <c r="P12" s="122" t="n">
        <f aca="false">SUM(D12:O12)</f>
        <v>12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</row>
    <row r="13" customFormat="false" ht="12.75" hidden="false" customHeight="false" outlineLevel="0" collapsed="false">
      <c r="A13" s="118" t="s">
        <v>12</v>
      </c>
      <c r="B13" s="119"/>
      <c r="C13" s="120"/>
      <c r="D13" s="121" t="n">
        <v>6</v>
      </c>
      <c r="E13" s="121" t="n">
        <v>6</v>
      </c>
      <c r="F13" s="121" t="n">
        <v>6</v>
      </c>
      <c r="G13" s="121" t="n">
        <v>6</v>
      </c>
      <c r="H13" s="121" t="n">
        <v>6</v>
      </c>
      <c r="I13" s="121" t="n">
        <v>6</v>
      </c>
      <c r="J13" s="121" t="n">
        <v>6</v>
      </c>
      <c r="K13" s="121" t="n">
        <v>6</v>
      </c>
      <c r="L13" s="121" t="n">
        <v>6</v>
      </c>
      <c r="M13" s="121" t="n">
        <v>6</v>
      </c>
      <c r="N13" s="121" t="n">
        <v>6</v>
      </c>
      <c r="O13" s="121" t="n">
        <v>6</v>
      </c>
      <c r="P13" s="122" t="n">
        <f aca="false">SUM(D13:O13)</f>
        <v>72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</row>
    <row r="14" customFormat="false" ht="12.75" hidden="false" customHeight="false" outlineLevel="0" collapsed="false">
      <c r="A14" s="118" t="s">
        <v>13</v>
      </c>
      <c r="B14" s="119"/>
      <c r="C14" s="120"/>
      <c r="D14" s="121" t="n">
        <v>6</v>
      </c>
      <c r="E14" s="121" t="n">
        <v>6</v>
      </c>
      <c r="F14" s="121" t="n">
        <v>6</v>
      </c>
      <c r="G14" s="121" t="n">
        <v>6</v>
      </c>
      <c r="H14" s="121" t="n">
        <v>6</v>
      </c>
      <c r="I14" s="121" t="n">
        <v>6</v>
      </c>
      <c r="J14" s="121" t="n">
        <v>7</v>
      </c>
      <c r="K14" s="121" t="n">
        <v>7</v>
      </c>
      <c r="L14" s="121" t="n">
        <v>7</v>
      </c>
      <c r="M14" s="121" t="n">
        <v>7</v>
      </c>
      <c r="N14" s="121" t="n">
        <v>7</v>
      </c>
      <c r="O14" s="121" t="n">
        <v>7</v>
      </c>
      <c r="P14" s="122" t="n">
        <f aca="false">SUM(D14:O14)</f>
        <v>78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</row>
    <row r="15" customFormat="false" ht="12.75" hidden="false" customHeight="false" outlineLevel="0" collapsed="false">
      <c r="A15" s="118" t="s">
        <v>14</v>
      </c>
      <c r="B15" s="119"/>
      <c r="C15" s="120"/>
      <c r="D15" s="121" t="n">
        <v>27</v>
      </c>
      <c r="E15" s="121" t="n">
        <v>27</v>
      </c>
      <c r="F15" s="121" t="n">
        <v>27</v>
      </c>
      <c r="G15" s="121" t="n">
        <v>27</v>
      </c>
      <c r="H15" s="121" t="n">
        <v>27</v>
      </c>
      <c r="I15" s="121" t="n">
        <v>27</v>
      </c>
      <c r="J15" s="121" t="n">
        <v>28</v>
      </c>
      <c r="K15" s="121" t="n">
        <v>28</v>
      </c>
      <c r="L15" s="121" t="n">
        <v>28</v>
      </c>
      <c r="M15" s="121" t="n">
        <v>28</v>
      </c>
      <c r="N15" s="121" t="n">
        <v>28</v>
      </c>
      <c r="O15" s="121" t="n">
        <v>28</v>
      </c>
      <c r="P15" s="122" t="n">
        <f aca="false">SUM(D15:O15)</f>
        <v>330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</row>
    <row r="16" customFormat="false" ht="12.75" hidden="false" customHeight="false" outlineLevel="0" collapsed="false">
      <c r="A16" s="118" t="s">
        <v>15</v>
      </c>
      <c r="B16" s="119"/>
      <c r="C16" s="120"/>
      <c r="D16" s="121" t="n">
        <v>5</v>
      </c>
      <c r="E16" s="121" t="n">
        <v>5</v>
      </c>
      <c r="F16" s="121" t="n">
        <v>5</v>
      </c>
      <c r="G16" s="121" t="n">
        <v>5</v>
      </c>
      <c r="H16" s="121" t="n">
        <v>5</v>
      </c>
      <c r="I16" s="121" t="n">
        <v>5</v>
      </c>
      <c r="J16" s="121" t="n">
        <v>5</v>
      </c>
      <c r="K16" s="121" t="n">
        <v>5</v>
      </c>
      <c r="L16" s="121" t="n">
        <v>5</v>
      </c>
      <c r="M16" s="121" t="n">
        <v>5</v>
      </c>
      <c r="N16" s="121" t="n">
        <v>5</v>
      </c>
      <c r="O16" s="121" t="n">
        <v>5</v>
      </c>
      <c r="P16" s="122" t="n">
        <f aca="false">SUM(D16:O16)</f>
        <v>60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</row>
    <row r="17" customFormat="false" ht="12.75" hidden="false" customHeight="false" outlineLevel="0" collapsed="false">
      <c r="A17" s="118" t="s">
        <v>16</v>
      </c>
      <c r="B17" s="119"/>
      <c r="C17" s="120"/>
      <c r="D17" s="121" t="n">
        <v>8</v>
      </c>
      <c r="E17" s="121" t="n">
        <v>8</v>
      </c>
      <c r="F17" s="121" t="n">
        <v>8</v>
      </c>
      <c r="G17" s="121" t="n">
        <v>8</v>
      </c>
      <c r="H17" s="121" t="n">
        <v>8</v>
      </c>
      <c r="I17" s="121" t="n">
        <v>8</v>
      </c>
      <c r="J17" s="121" t="n">
        <v>8</v>
      </c>
      <c r="K17" s="121" t="n">
        <v>8</v>
      </c>
      <c r="L17" s="121" t="n">
        <v>8</v>
      </c>
      <c r="M17" s="121" t="n">
        <v>8</v>
      </c>
      <c r="N17" s="121" t="n">
        <v>8</v>
      </c>
      <c r="O17" s="121" t="n">
        <v>8</v>
      </c>
      <c r="P17" s="122" t="n">
        <f aca="false">SUM(D17:O17)</f>
        <v>96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</row>
    <row r="18" customFormat="false" ht="12.75" hidden="false" customHeight="false" outlineLevel="0" collapsed="false">
      <c r="A18" s="118" t="s">
        <v>17</v>
      </c>
      <c r="B18" s="119"/>
      <c r="C18" s="120"/>
      <c r="D18" s="121" t="n">
        <v>0</v>
      </c>
      <c r="E18" s="121" t="n">
        <v>0</v>
      </c>
      <c r="F18" s="121" t="n">
        <v>0</v>
      </c>
      <c r="G18" s="121" t="n">
        <v>0</v>
      </c>
      <c r="H18" s="121" t="n">
        <v>0</v>
      </c>
      <c r="I18" s="121" t="n">
        <v>0</v>
      </c>
      <c r="J18" s="121" t="n">
        <v>0</v>
      </c>
      <c r="K18" s="121" t="n">
        <v>0</v>
      </c>
      <c r="L18" s="121" t="n">
        <v>0</v>
      </c>
      <c r="M18" s="121" t="n">
        <v>0</v>
      </c>
      <c r="N18" s="121" t="n">
        <v>0</v>
      </c>
      <c r="O18" s="121" t="n">
        <v>0</v>
      </c>
      <c r="P18" s="122" t="n">
        <f aca="false">SUM(D18:O18)</f>
        <v>0</v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</row>
    <row r="19" customFormat="false" ht="12.75" hidden="false" customHeight="false" outlineLevel="0" collapsed="false">
      <c r="A19" s="118" t="s">
        <v>18</v>
      </c>
      <c r="B19" s="119"/>
      <c r="C19" s="120"/>
      <c r="D19" s="121" t="n">
        <v>5</v>
      </c>
      <c r="E19" s="121" t="n">
        <v>5</v>
      </c>
      <c r="F19" s="121" t="n">
        <v>5</v>
      </c>
      <c r="G19" s="121" t="n">
        <v>5</v>
      </c>
      <c r="H19" s="121" t="n">
        <v>5</v>
      </c>
      <c r="I19" s="121" t="n">
        <v>5</v>
      </c>
      <c r="J19" s="121" t="n">
        <v>5</v>
      </c>
      <c r="K19" s="121" t="n">
        <v>5</v>
      </c>
      <c r="L19" s="121" t="n">
        <v>5</v>
      </c>
      <c r="M19" s="121" t="n">
        <v>5</v>
      </c>
      <c r="N19" s="121" t="n">
        <v>5</v>
      </c>
      <c r="O19" s="121" t="n">
        <v>5</v>
      </c>
      <c r="P19" s="122" t="n">
        <f aca="false">SUM(D19:O19)</f>
        <v>60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customFormat="false" ht="12.75" hidden="false" customHeight="false" outlineLevel="0" collapsed="false">
      <c r="A20" s="118" t="s">
        <v>19</v>
      </c>
      <c r="B20" s="119"/>
      <c r="C20" s="120" t="n">
        <v>1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2" t="n">
        <f aca="false">SUM(D20:O20)</f>
        <v>0</v>
      </c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customFormat="false" ht="12.75" hidden="false" customHeight="false" outlineLevel="0" collapsed="false">
      <c r="A21" s="118" t="s">
        <v>128</v>
      </c>
      <c r="B21" s="119"/>
      <c r="C21" s="120"/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2" t="n">
        <f aca="false">SUM(D21:O21)</f>
        <v>0</v>
      </c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customFormat="false" ht="12.75" hidden="false" customHeight="false" outlineLevel="0" collapsed="false">
      <c r="A22" s="123" t="s">
        <v>129</v>
      </c>
      <c r="B22" s="124"/>
      <c r="C22" s="125"/>
      <c r="D22" s="126" t="n">
        <f aca="false">SUM(D11:D21)</f>
        <v>58</v>
      </c>
      <c r="E22" s="126" t="n">
        <f aca="false">SUM(E11:E21)</f>
        <v>58</v>
      </c>
      <c r="F22" s="126" t="n">
        <f aca="false">SUM(F11:F21)</f>
        <v>58</v>
      </c>
      <c r="G22" s="126" t="n">
        <f aca="false">SUM(G11:G21)</f>
        <v>58</v>
      </c>
      <c r="H22" s="126" t="n">
        <f aca="false">SUM(H11:H21)</f>
        <v>58</v>
      </c>
      <c r="I22" s="126" t="n">
        <f aca="false">SUM(I11:I21)</f>
        <v>58</v>
      </c>
      <c r="J22" s="126" t="n">
        <f aca="false">SUM(J11:J21)</f>
        <v>60</v>
      </c>
      <c r="K22" s="126" t="n">
        <f aca="false">SUM(K11:K21)</f>
        <v>60</v>
      </c>
      <c r="L22" s="126" t="n">
        <f aca="false">SUM(L11:L21)</f>
        <v>60</v>
      </c>
      <c r="M22" s="126" t="n">
        <f aca="false">SUM(M11:M21)</f>
        <v>60</v>
      </c>
      <c r="N22" s="126" t="n">
        <f aca="false">SUM(N11:N21)</f>
        <v>60</v>
      </c>
      <c r="O22" s="126" t="n">
        <f aca="false">SUM(O11:O21)</f>
        <v>60</v>
      </c>
      <c r="P22" s="127" t="n">
        <f aca="false">SUM(D22:O22)</f>
        <v>708</v>
      </c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</row>
    <row r="23" customFormat="false" ht="12.75" hidden="false" customHeight="false" outlineLevel="0" collapsed="false">
      <c r="A23" s="118" t="s">
        <v>22</v>
      </c>
      <c r="B23" s="119"/>
      <c r="C23" s="120"/>
      <c r="D23" s="121" t="n">
        <v>5</v>
      </c>
      <c r="E23" s="121" t="n">
        <v>5</v>
      </c>
      <c r="F23" s="121" t="n">
        <v>5</v>
      </c>
      <c r="G23" s="121" t="n">
        <v>5</v>
      </c>
      <c r="H23" s="121" t="n">
        <v>5</v>
      </c>
      <c r="I23" s="121" t="n">
        <v>5</v>
      </c>
      <c r="J23" s="121" t="n">
        <v>5</v>
      </c>
      <c r="K23" s="121" t="n">
        <v>5</v>
      </c>
      <c r="L23" s="121" t="n">
        <v>5</v>
      </c>
      <c r="M23" s="121" t="n">
        <v>5</v>
      </c>
      <c r="N23" s="121" t="n">
        <v>5</v>
      </c>
      <c r="O23" s="121" t="n">
        <v>5</v>
      </c>
      <c r="P23" s="122" t="n">
        <f aca="false">SUM(D23:O23)</f>
        <v>60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</row>
    <row r="24" customFormat="false" ht="12.75" hidden="false" customHeight="false" outlineLevel="0" collapsed="false">
      <c r="A24" s="118" t="s">
        <v>23</v>
      </c>
      <c r="B24" s="119"/>
      <c r="C24" s="120"/>
      <c r="D24" s="121" t="n">
        <v>3</v>
      </c>
      <c r="E24" s="121" t="n">
        <v>3</v>
      </c>
      <c r="F24" s="121" t="n">
        <v>3</v>
      </c>
      <c r="G24" s="121" t="n">
        <v>3</v>
      </c>
      <c r="H24" s="121" t="n">
        <v>3</v>
      </c>
      <c r="I24" s="121" t="n">
        <v>3</v>
      </c>
      <c r="J24" s="121" t="n">
        <v>3</v>
      </c>
      <c r="K24" s="121" t="n">
        <v>3</v>
      </c>
      <c r="L24" s="121" t="n">
        <v>3</v>
      </c>
      <c r="M24" s="121" t="n">
        <v>3</v>
      </c>
      <c r="N24" s="121" t="n">
        <v>3</v>
      </c>
      <c r="O24" s="121" t="n">
        <v>3</v>
      </c>
      <c r="P24" s="122" t="n">
        <f aca="false">SUM(D24:O24)</f>
        <v>36</v>
      </c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  <c r="IW24" s="117"/>
    </row>
    <row r="25" customFormat="false" ht="12.75" hidden="false" customHeight="false" outlineLevel="0" collapsed="false">
      <c r="A25" s="123" t="s">
        <v>24</v>
      </c>
      <c r="B25" s="124"/>
      <c r="C25" s="125" t="e">
        <f aca="false">#REF!+C19+C20</f>
        <v>#REF!</v>
      </c>
      <c r="D25" s="126" t="n">
        <f aca="false">D22+SUM(D23:D24)</f>
        <v>66</v>
      </c>
      <c r="E25" s="126" t="n">
        <f aca="false">E22+SUM(E23:E24)</f>
        <v>66</v>
      </c>
      <c r="F25" s="126" t="n">
        <f aca="false">F22+SUM(F23:F24)</f>
        <v>66</v>
      </c>
      <c r="G25" s="126" t="n">
        <f aca="false">G22+SUM(G23:G24)</f>
        <v>66</v>
      </c>
      <c r="H25" s="126" t="n">
        <f aca="false">H22+SUM(H23:H24)</f>
        <v>66</v>
      </c>
      <c r="I25" s="126" t="n">
        <f aca="false">I22+SUM(I23:I24)</f>
        <v>66</v>
      </c>
      <c r="J25" s="126" t="n">
        <f aca="false">J22+SUM(J23:J24)</f>
        <v>68</v>
      </c>
      <c r="K25" s="126" t="n">
        <f aca="false">K22+SUM(K23:K24)</f>
        <v>68</v>
      </c>
      <c r="L25" s="126" t="n">
        <f aca="false">L22+SUM(L23:L24)</f>
        <v>68</v>
      </c>
      <c r="M25" s="126" t="n">
        <f aca="false">M22+SUM(M23:M24)</f>
        <v>68</v>
      </c>
      <c r="N25" s="126" t="n">
        <f aca="false">N22+SUM(N23:N24)</f>
        <v>68</v>
      </c>
      <c r="O25" s="126" t="n">
        <f aca="false">O22+SUM(O23:O24)</f>
        <v>68</v>
      </c>
      <c r="P25" s="127" t="n">
        <f aca="false">SUM(D25:O25)</f>
        <v>804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customFormat="false" ht="12.75" hidden="false" customHeight="false" outlineLevel="0" collapsed="false">
      <c r="A26" s="128"/>
      <c r="B26" s="128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2.75" hidden="false" customHeight="false" outlineLevel="0" collapsed="false">
      <c r="A27" s="103" t="s">
        <v>25</v>
      </c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 t="s">
        <v>125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12.75" hidden="false" customHeight="false" outlineLevel="0" collapsed="false">
      <c r="A28" s="108" t="s">
        <v>26</v>
      </c>
      <c r="B28" s="109" t="s">
        <v>27</v>
      </c>
      <c r="C28" s="110"/>
      <c r="D28" s="110" t="n">
        <v>37257</v>
      </c>
      <c r="E28" s="110" t="n">
        <v>37288</v>
      </c>
      <c r="F28" s="110" t="n">
        <v>37316</v>
      </c>
      <c r="G28" s="110" t="n">
        <v>37347</v>
      </c>
      <c r="H28" s="110" t="n">
        <v>37377</v>
      </c>
      <c r="I28" s="110" t="n">
        <v>37408</v>
      </c>
      <c r="J28" s="110" t="n">
        <v>37438</v>
      </c>
      <c r="K28" s="110" t="n">
        <v>37469</v>
      </c>
      <c r="L28" s="110" t="n">
        <v>37500</v>
      </c>
      <c r="M28" s="110" t="n">
        <v>37530</v>
      </c>
      <c r="N28" s="110" t="n">
        <v>37561</v>
      </c>
      <c r="O28" s="110" t="n">
        <v>37591</v>
      </c>
      <c r="P28" s="111" t="s">
        <v>130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  <c r="IU28" s="107"/>
      <c r="IV28" s="107"/>
      <c r="IW28" s="107"/>
    </row>
    <row r="29" customFormat="false" ht="12.75" hidden="false" customHeight="false" outlineLevel="0" collapsed="false">
      <c r="A29" s="129" t="s">
        <v>29</v>
      </c>
      <c r="B29" s="130" t="s">
        <v>30</v>
      </c>
      <c r="C29" s="131"/>
      <c r="D29" s="132" t="n">
        <v>478124</v>
      </c>
      <c r="E29" s="132" t="n">
        <v>498445</v>
      </c>
      <c r="F29" s="132" t="n">
        <v>498445</v>
      </c>
      <c r="G29" s="132" t="n">
        <v>498445</v>
      </c>
      <c r="H29" s="132" t="n">
        <v>498445</v>
      </c>
      <c r="I29" s="132" t="n">
        <v>498445</v>
      </c>
      <c r="J29" s="132" t="n">
        <v>518249</v>
      </c>
      <c r="K29" s="132" t="n">
        <v>518249</v>
      </c>
      <c r="L29" s="132" t="n">
        <v>518249</v>
      </c>
      <c r="M29" s="132" t="n">
        <v>518249</v>
      </c>
      <c r="N29" s="132" t="n">
        <v>518249</v>
      </c>
      <c r="O29" s="132" t="n">
        <v>518249</v>
      </c>
      <c r="P29" s="133" t="n">
        <f aca="false">SUM(D29:O29)</f>
        <v>6079843</v>
      </c>
    </row>
    <row r="30" customFormat="false" ht="12.75" hidden="false" customHeight="false" outlineLevel="0" collapsed="false">
      <c r="A30" s="129" t="s">
        <v>29</v>
      </c>
      <c r="B30" s="130" t="s">
        <v>31</v>
      </c>
      <c r="C30" s="131"/>
      <c r="D30" s="132" t="n">
        <v>0</v>
      </c>
      <c r="E30" s="132" t="n">
        <v>0</v>
      </c>
      <c r="F30" s="132" t="n">
        <v>0</v>
      </c>
      <c r="G30" s="132" t="n">
        <v>0</v>
      </c>
      <c r="H30" s="132" t="n">
        <v>0</v>
      </c>
      <c r="I30" s="132" t="n">
        <v>0</v>
      </c>
      <c r="J30" s="132" t="n">
        <v>0</v>
      </c>
      <c r="K30" s="132" t="n">
        <v>0</v>
      </c>
      <c r="L30" s="132" t="n">
        <v>0</v>
      </c>
      <c r="M30" s="132" t="n">
        <v>0</v>
      </c>
      <c r="N30" s="132" t="n">
        <v>0</v>
      </c>
      <c r="O30" s="132" t="n">
        <v>0</v>
      </c>
      <c r="P30" s="133" t="n">
        <f aca="false">SUM(D30:O30)</f>
        <v>0</v>
      </c>
    </row>
    <row r="31" customFormat="false" ht="12.75" hidden="false" customHeight="false" outlineLevel="0" collapsed="false">
      <c r="A31" s="63"/>
      <c r="B31" s="134" t="s">
        <v>32</v>
      </c>
      <c r="C31" s="135"/>
      <c r="D31" s="136" t="n">
        <f aca="false">SUM(D29:D30)</f>
        <v>478124</v>
      </c>
      <c r="E31" s="136" t="n">
        <f aca="false">SUM(E29:E30)</f>
        <v>498445</v>
      </c>
      <c r="F31" s="136" t="n">
        <f aca="false">SUM(F29:F30)</f>
        <v>498445</v>
      </c>
      <c r="G31" s="136" t="n">
        <f aca="false">SUM(G29:G30)</f>
        <v>498445</v>
      </c>
      <c r="H31" s="136" t="n">
        <f aca="false">SUM(H29:H30)</f>
        <v>498445</v>
      </c>
      <c r="I31" s="136" t="n">
        <f aca="false">SUM(I29:I30)</f>
        <v>498445</v>
      </c>
      <c r="J31" s="136" t="n">
        <f aca="false">SUM(J29:J30)</f>
        <v>518249</v>
      </c>
      <c r="K31" s="136" t="n">
        <f aca="false">SUM(K29:K30)</f>
        <v>518249</v>
      </c>
      <c r="L31" s="136" t="n">
        <f aca="false">SUM(L29:L30)</f>
        <v>518249</v>
      </c>
      <c r="M31" s="136" t="n">
        <f aca="false">SUM(M29:M30)</f>
        <v>518249</v>
      </c>
      <c r="N31" s="136" t="n">
        <f aca="false">SUM(N29:N30)</f>
        <v>518249</v>
      </c>
      <c r="O31" s="136" t="n">
        <f aca="false">SUM(O29:O30)</f>
        <v>518249</v>
      </c>
      <c r="P31" s="137" t="n">
        <f aca="false">SUM(D31:O31)</f>
        <v>6079843</v>
      </c>
    </row>
    <row r="32" customFormat="false" ht="12.75" hidden="false" customHeight="false" outlineLevel="0" collapsed="false">
      <c r="A32" s="63" t="s">
        <v>33</v>
      </c>
      <c r="B32" s="138" t="s">
        <v>34</v>
      </c>
      <c r="C32" s="135"/>
      <c r="D32" s="139" t="n">
        <f aca="false">(D22)*(Assumptions!B2/12)+D31*(Assumptions!B8)</f>
        <v>66709.284</v>
      </c>
      <c r="E32" s="139" t="n">
        <f aca="false">(D22)*(4800/12)+E31*(0.091)</f>
        <v>68558.495</v>
      </c>
      <c r="F32" s="139" t="n">
        <f aca="false">(E22)*(4800/12)+F31*(0.091)</f>
        <v>68558.495</v>
      </c>
      <c r="G32" s="139" t="n">
        <f aca="false">(F22)*(4800/12)+G31*(0.091)</f>
        <v>68558.495</v>
      </c>
      <c r="H32" s="139" t="n">
        <f aca="false">(G22)*(4800/12)+H31*(0.091)</f>
        <v>68558.495</v>
      </c>
      <c r="I32" s="139" t="n">
        <f aca="false">(H22)*(4800/12)+I31*(0.091)</f>
        <v>68558.495</v>
      </c>
      <c r="J32" s="139" t="n">
        <f aca="false">(I22)*(4800/12)+J31*(0.091)</f>
        <v>70360.659</v>
      </c>
      <c r="K32" s="139" t="n">
        <f aca="false">(J22)*(4800/12)+K31*(0.091)</f>
        <v>71160.659</v>
      </c>
      <c r="L32" s="139" t="n">
        <f aca="false">(K22)*(4800/12)+L31*(0.091)</f>
        <v>71160.659</v>
      </c>
      <c r="M32" s="139" t="n">
        <f aca="false">(L22)*(4800/12)+M31*(0.091)</f>
        <v>71160.659</v>
      </c>
      <c r="N32" s="139" t="n">
        <f aca="false">(M22)*(4800/12)+N31*(0.091)</f>
        <v>71160.659</v>
      </c>
      <c r="O32" s="139" t="n">
        <f aca="false">(N22)*(4800/12)+O31*(0.091)</f>
        <v>71160.659</v>
      </c>
      <c r="P32" s="133" t="n">
        <f aca="false">SUM(D32:O32)</f>
        <v>835665.713</v>
      </c>
    </row>
    <row r="33" customFormat="false" ht="12.75" hidden="false" customHeight="false" outlineLevel="0" collapsed="false">
      <c r="A33" s="63" t="s">
        <v>35</v>
      </c>
      <c r="B33" s="135" t="s">
        <v>36</v>
      </c>
      <c r="C33" s="135"/>
      <c r="D33" s="139" t="n">
        <f aca="false">IF(D22=0,0,IF(D31/D22&lt;=Assumptions!$B$12/12,D31*Assumptions!$B$14,(D31/D22-Assumptions!$B$12/12)*Assumptions!$B$16*D22+Assumptions!$B$12/12*Assumptions!$B$14*D22))</f>
        <v>26332.5896666667</v>
      </c>
      <c r="E33" s="139" t="n">
        <f aca="false">IF(E22=0,0,IF(E31/E22&lt;=Assumptions!$B$12/12,E31*Assumptions!$B$14,(E31/E22-Assumptions!$B$12/12)*Assumptions!$B$16*E22+Assumptions!$B$12/12*Assumptions!$B$14*E22))</f>
        <v>26627.2441666667</v>
      </c>
      <c r="F33" s="139" t="n">
        <f aca="false">IF(F22=0,0,IF(F31/F22&lt;=Assumptions!$B$12/12,F31*Assumptions!$B$14,(F31/F22-Assumptions!$B$12/12)*Assumptions!$B$16*F22+Assumptions!$B$12/12*Assumptions!$B$14*F22))</f>
        <v>26627.2441666667</v>
      </c>
      <c r="G33" s="139" t="n">
        <f aca="false">IF(G22=0,0,IF(G31/G22&lt;=Assumptions!$B$12/12,G31*Assumptions!$B$14,(G31/G22-Assumptions!$B$12/12)*Assumptions!$B$16*G22+Assumptions!$B$12/12*Assumptions!$B$14*G22))</f>
        <v>26627.2441666667</v>
      </c>
      <c r="H33" s="139" t="n">
        <f aca="false">IF(H22=0,0,IF(H31/H22&lt;=Assumptions!$B$12/12,H31*Assumptions!$B$14,(H31/H22-Assumptions!$B$12/12)*Assumptions!$B$16*H22+Assumptions!$B$12/12*Assumptions!$B$14*H22))</f>
        <v>26627.2441666667</v>
      </c>
      <c r="I33" s="139" t="n">
        <f aca="false">IF(I22=0,0,IF(I31/I22&lt;=Assumptions!$B$12/12,I31*Assumptions!$B$14,(I31/I22-Assumptions!$B$12/12)*Assumptions!$B$16*I22+Assumptions!$B$12/12*Assumptions!$B$14*I22))</f>
        <v>26627.2441666667</v>
      </c>
      <c r="J33" s="139" t="n">
        <f aca="false">IF(J22=0,0,IF(J31/J22&lt;=Assumptions!$B$12/12,J31*Assumptions!$B$14,(J31/J22-Assumptions!$B$12/12)*Assumptions!$B$16*J22+Assumptions!$B$12/12*Assumptions!$B$14*J22))</f>
        <v>27583.3605</v>
      </c>
      <c r="K33" s="139" t="n">
        <f aca="false">IF(K22=0,0,IF(K31/K22&lt;=Assumptions!$B$12/12,K31*Assumptions!$B$14,(K31/K22-Assumptions!$B$12/12)*Assumptions!$B$16*K22+Assumptions!$B$12/12*Assumptions!$B$14*K22))</f>
        <v>27583.3605</v>
      </c>
      <c r="L33" s="139" t="n">
        <f aca="false">IF(L22=0,0,IF(L31/L22&lt;=Assumptions!$B$12/12,L31*Assumptions!$B$14,(L31/L22-Assumptions!$B$12/12)*Assumptions!$B$16*L22+Assumptions!$B$12/12*Assumptions!$B$14*L22))</f>
        <v>27583.3605</v>
      </c>
      <c r="M33" s="139" t="n">
        <f aca="false">IF(M22=0,0,IF(M31/M22&lt;=Assumptions!$B$12/12,M31*Assumptions!$B$14,(M31/M22-Assumptions!$B$12/12)*Assumptions!$B$16*M22+Assumptions!$B$12/12*Assumptions!$B$14*M22))</f>
        <v>27583.3605</v>
      </c>
      <c r="N33" s="139" t="n">
        <f aca="false">IF(N22=0,0,IF(N31/N22&lt;=Assumptions!$B$12/12,N31*Assumptions!$B$14,(N31/N22-Assumptions!$B$12/12)*Assumptions!$B$16*N22+Assumptions!$B$12/12*Assumptions!$B$14*N22))</f>
        <v>27583.3605</v>
      </c>
      <c r="O33" s="139" t="n">
        <f aca="false">IF(O22=0,0,IF(O31/O22&lt;=Assumptions!$B$12/12,O31*Assumptions!$B$14,(O31/O22-Assumptions!$B$12/12)*Assumptions!$B$16*O22+Assumptions!$B$12/12*Assumptions!$B$14*O22))</f>
        <v>27583.3605</v>
      </c>
      <c r="P33" s="133" t="n">
        <f aca="false">SUM(D33:O33)</f>
        <v>324968.9735</v>
      </c>
    </row>
    <row r="34" customFormat="false" ht="12.75" hidden="false" customHeight="false" outlineLevel="0" collapsed="false">
      <c r="A34" s="63"/>
      <c r="B34" s="140" t="s">
        <v>37</v>
      </c>
      <c r="C34" s="135"/>
      <c r="D34" s="136" t="n">
        <f aca="false">SUM(D32:D33)</f>
        <v>93041.8736666667</v>
      </c>
      <c r="E34" s="136" t="n">
        <f aca="false">SUM(E32:E33)</f>
        <v>95185.7391666667</v>
      </c>
      <c r="F34" s="136" t="n">
        <f aca="false">SUM(F32:F33)</f>
        <v>95185.7391666667</v>
      </c>
      <c r="G34" s="136" t="n">
        <f aca="false">SUM(G32:G33)</f>
        <v>95185.7391666667</v>
      </c>
      <c r="H34" s="136" t="n">
        <f aca="false">SUM(H32:H33)</f>
        <v>95185.7391666667</v>
      </c>
      <c r="I34" s="136" t="n">
        <f aca="false">SUM(I32:I33)</f>
        <v>95185.7391666667</v>
      </c>
      <c r="J34" s="136" t="n">
        <f aca="false">SUM(J32:J33)</f>
        <v>97944.0195</v>
      </c>
      <c r="K34" s="136" t="n">
        <f aca="false">SUM(K32:K33)</f>
        <v>98744.0195</v>
      </c>
      <c r="L34" s="136" t="n">
        <f aca="false">SUM(L32:L33)</f>
        <v>98744.0195</v>
      </c>
      <c r="M34" s="136" t="n">
        <f aca="false">SUM(M32:M33)</f>
        <v>98744.0195</v>
      </c>
      <c r="N34" s="136" t="n">
        <f aca="false">SUM(N32:N33)</f>
        <v>98744.0195</v>
      </c>
      <c r="O34" s="136" t="n">
        <f aca="false">SUM(O32:O33)</f>
        <v>98744.0195</v>
      </c>
      <c r="P34" s="137" t="n">
        <f aca="false">SUM(D34:O34)</f>
        <v>1160634.6865</v>
      </c>
      <c r="Q34" s="92"/>
    </row>
    <row r="35" customFormat="false" ht="12.75" hidden="false" customHeight="false" outlineLevel="0" collapsed="false">
      <c r="A35" s="129" t="s">
        <v>131</v>
      </c>
      <c r="B35" s="130" t="s">
        <v>39</v>
      </c>
      <c r="C35" s="130"/>
      <c r="D35" s="132" t="n">
        <v>0</v>
      </c>
      <c r="E35" s="132" t="n">
        <v>0</v>
      </c>
      <c r="F35" s="132" t="n">
        <v>0</v>
      </c>
      <c r="G35" s="132" t="n">
        <v>0</v>
      </c>
      <c r="H35" s="132" t="n">
        <v>0</v>
      </c>
      <c r="I35" s="132" t="n">
        <v>0</v>
      </c>
      <c r="J35" s="132" t="n">
        <v>0</v>
      </c>
      <c r="K35" s="132" t="n">
        <v>0</v>
      </c>
      <c r="L35" s="132" t="n">
        <v>0</v>
      </c>
      <c r="M35" s="132" t="n">
        <v>0</v>
      </c>
      <c r="N35" s="132" t="n">
        <v>0</v>
      </c>
      <c r="O35" s="132" t="n">
        <v>0</v>
      </c>
      <c r="P35" s="133" t="n">
        <f aca="false">SUM(D35:O35)</f>
        <v>0</v>
      </c>
    </row>
    <row r="36" customFormat="false" ht="12.75" hidden="false" customHeight="false" outlineLevel="0" collapsed="false">
      <c r="A36" s="129" t="s">
        <v>132</v>
      </c>
      <c r="B36" s="130" t="s">
        <v>40</v>
      </c>
      <c r="C36" s="130"/>
      <c r="D36" s="132" t="n">
        <v>0</v>
      </c>
      <c r="E36" s="132" t="n">
        <v>0</v>
      </c>
      <c r="F36" s="132" t="n">
        <v>0</v>
      </c>
      <c r="G36" s="132" t="n">
        <v>0</v>
      </c>
      <c r="H36" s="132" t="n">
        <v>0</v>
      </c>
      <c r="I36" s="132" t="n">
        <v>0</v>
      </c>
      <c r="J36" s="132" t="n">
        <v>0</v>
      </c>
      <c r="K36" s="132" t="n">
        <v>0</v>
      </c>
      <c r="L36" s="132" t="n">
        <v>0</v>
      </c>
      <c r="M36" s="132" t="n">
        <v>0</v>
      </c>
      <c r="N36" s="132" t="n">
        <v>0</v>
      </c>
      <c r="O36" s="132" t="n">
        <v>0</v>
      </c>
      <c r="P36" s="133" t="n">
        <f aca="false">SUM(D36:O36)</f>
        <v>0</v>
      </c>
    </row>
    <row r="37" customFormat="false" ht="12.75" hidden="false" customHeight="false" outlineLevel="0" collapsed="false">
      <c r="A37" s="129" t="s">
        <v>41</v>
      </c>
      <c r="B37" s="130" t="s">
        <v>42</v>
      </c>
      <c r="C37" s="130"/>
      <c r="D37" s="132" t="n">
        <v>397</v>
      </c>
      <c r="E37" s="132" t="n">
        <v>397</v>
      </c>
      <c r="F37" s="132" t="n">
        <v>397</v>
      </c>
      <c r="G37" s="132" t="n">
        <v>397</v>
      </c>
      <c r="H37" s="132" t="n">
        <v>397</v>
      </c>
      <c r="I37" s="132" t="n">
        <v>397</v>
      </c>
      <c r="J37" s="132" t="n">
        <v>397</v>
      </c>
      <c r="K37" s="132" t="n">
        <v>397</v>
      </c>
      <c r="L37" s="132" t="n">
        <v>397</v>
      </c>
      <c r="M37" s="132" t="n">
        <v>397</v>
      </c>
      <c r="N37" s="132" t="n">
        <v>397</v>
      </c>
      <c r="O37" s="132" t="n">
        <v>397</v>
      </c>
      <c r="P37" s="133" t="n">
        <f aca="false">SUM(D37:O37)</f>
        <v>4764</v>
      </c>
    </row>
    <row r="38" customFormat="false" ht="12.75" hidden="false" customHeight="false" outlineLevel="0" collapsed="false">
      <c r="A38" s="129" t="s">
        <v>38</v>
      </c>
      <c r="B38" s="130" t="s">
        <v>43</v>
      </c>
      <c r="C38" s="130"/>
      <c r="D38" s="132" t="n">
        <v>9183</v>
      </c>
      <c r="E38" s="132" t="n">
        <v>9183</v>
      </c>
      <c r="F38" s="132" t="n">
        <v>9183</v>
      </c>
      <c r="G38" s="132" t="n">
        <v>9183</v>
      </c>
      <c r="H38" s="132" t="n">
        <v>9183</v>
      </c>
      <c r="I38" s="132" t="n">
        <v>9183</v>
      </c>
      <c r="J38" s="132" t="n">
        <v>9183</v>
      </c>
      <c r="K38" s="132" t="n">
        <v>9183</v>
      </c>
      <c r="L38" s="132" t="n">
        <v>9183</v>
      </c>
      <c r="M38" s="132" t="n">
        <v>9183</v>
      </c>
      <c r="N38" s="132" t="n">
        <v>9183</v>
      </c>
      <c r="O38" s="132" t="n">
        <v>9183</v>
      </c>
      <c r="P38" s="133" t="n">
        <f aca="false">SUM(D38:O38)</f>
        <v>110196</v>
      </c>
    </row>
    <row r="39" customFormat="false" ht="12.75" hidden="false" customHeight="false" outlineLevel="0" collapsed="false">
      <c r="A39" s="129" t="s">
        <v>44</v>
      </c>
      <c r="B39" s="130" t="s">
        <v>45</v>
      </c>
      <c r="C39" s="130"/>
      <c r="D39" s="132" t="n">
        <v>2170</v>
      </c>
      <c r="E39" s="132" t="n">
        <v>2170</v>
      </c>
      <c r="F39" s="132" t="n">
        <v>2170</v>
      </c>
      <c r="G39" s="132" t="n">
        <v>2170</v>
      </c>
      <c r="H39" s="132" t="n">
        <v>2170</v>
      </c>
      <c r="I39" s="132" t="n">
        <v>2170</v>
      </c>
      <c r="J39" s="132" t="n">
        <v>2170</v>
      </c>
      <c r="K39" s="132" t="n">
        <v>2170</v>
      </c>
      <c r="L39" s="132" t="n">
        <v>2170</v>
      </c>
      <c r="M39" s="132" t="n">
        <v>2170</v>
      </c>
      <c r="N39" s="132" t="n">
        <v>2170</v>
      </c>
      <c r="O39" s="132" t="n">
        <v>2170</v>
      </c>
      <c r="P39" s="133" t="n">
        <f aca="false">SUM(D39:O39)</f>
        <v>26040</v>
      </c>
    </row>
    <row r="40" customFormat="false" ht="12.75" hidden="false" customHeight="false" outlineLevel="0" collapsed="false">
      <c r="A40" s="141" t="s">
        <v>48</v>
      </c>
      <c r="B40" s="130" t="s">
        <v>47</v>
      </c>
      <c r="C40" s="130"/>
      <c r="D40" s="132" t="n">
        <v>11081</v>
      </c>
      <c r="E40" s="132" t="n">
        <v>11081</v>
      </c>
      <c r="F40" s="132" t="n">
        <v>11081</v>
      </c>
      <c r="G40" s="132" t="n">
        <v>11081</v>
      </c>
      <c r="H40" s="132" t="n">
        <v>11081</v>
      </c>
      <c r="I40" s="132" t="n">
        <v>11081</v>
      </c>
      <c r="J40" s="132" t="n">
        <v>11081</v>
      </c>
      <c r="K40" s="132" t="n">
        <v>11081</v>
      </c>
      <c r="L40" s="132" t="n">
        <v>11081</v>
      </c>
      <c r="M40" s="132" t="n">
        <v>11081</v>
      </c>
      <c r="N40" s="132" t="n">
        <v>11081</v>
      </c>
      <c r="O40" s="132" t="n">
        <v>11081</v>
      </c>
      <c r="P40" s="133" t="n">
        <f aca="false">SUM(D40:O40)</f>
        <v>132972</v>
      </c>
    </row>
    <row r="41" customFormat="false" ht="12.75" hidden="false" customHeight="false" outlineLevel="0" collapsed="false">
      <c r="A41" s="129" t="s">
        <v>133</v>
      </c>
      <c r="B41" s="130" t="s">
        <v>49</v>
      </c>
      <c r="C41" s="130"/>
      <c r="D41" s="132" t="n">
        <v>0</v>
      </c>
      <c r="E41" s="132" t="n">
        <v>0</v>
      </c>
      <c r="F41" s="132" t="n">
        <v>0</v>
      </c>
      <c r="G41" s="132" t="n">
        <v>0</v>
      </c>
      <c r="H41" s="132" t="n">
        <v>0</v>
      </c>
      <c r="I41" s="132" t="n">
        <v>0</v>
      </c>
      <c r="J41" s="132" t="n">
        <v>0</v>
      </c>
      <c r="K41" s="132" t="n">
        <v>0</v>
      </c>
      <c r="L41" s="132" t="n">
        <v>0</v>
      </c>
      <c r="M41" s="132" t="n">
        <v>0</v>
      </c>
      <c r="N41" s="132" t="n">
        <v>0</v>
      </c>
      <c r="O41" s="132" t="n">
        <v>0</v>
      </c>
      <c r="P41" s="133" t="n">
        <f aca="false">SUM(D41:O41)</f>
        <v>0</v>
      </c>
    </row>
    <row r="42" customFormat="false" ht="12.75" hidden="false" customHeight="false" outlineLevel="0" collapsed="false">
      <c r="A42" s="129" t="s">
        <v>50</v>
      </c>
      <c r="B42" s="130" t="s">
        <v>51</v>
      </c>
      <c r="C42" s="130"/>
      <c r="D42" s="132" t="n">
        <v>841</v>
      </c>
      <c r="E42" s="132" t="n">
        <v>841</v>
      </c>
      <c r="F42" s="132" t="n">
        <v>841</v>
      </c>
      <c r="G42" s="132" t="n">
        <v>841</v>
      </c>
      <c r="H42" s="132" t="n">
        <v>841</v>
      </c>
      <c r="I42" s="132" t="n">
        <v>841</v>
      </c>
      <c r="J42" s="132" t="n">
        <v>841</v>
      </c>
      <c r="K42" s="132" t="n">
        <v>841</v>
      </c>
      <c r="L42" s="132" t="n">
        <v>841</v>
      </c>
      <c r="M42" s="132" t="n">
        <v>841</v>
      </c>
      <c r="N42" s="132" t="n">
        <v>841</v>
      </c>
      <c r="O42" s="132" t="n">
        <v>841</v>
      </c>
      <c r="P42" s="133" t="n">
        <f aca="false">SUM(D42:O42)</f>
        <v>10092</v>
      </c>
    </row>
    <row r="43" customFormat="false" ht="12.75" hidden="false" customHeight="false" outlineLevel="0" collapsed="false">
      <c r="A43" s="63"/>
      <c r="B43" s="140" t="s">
        <v>52</v>
      </c>
      <c r="C43" s="135"/>
      <c r="D43" s="136" t="n">
        <f aca="false">SUM(D35:D42)</f>
        <v>23672</v>
      </c>
      <c r="E43" s="136" t="n">
        <f aca="false">SUM(E35:E42)</f>
        <v>23672</v>
      </c>
      <c r="F43" s="136" t="n">
        <f aca="false">SUM(F35:F42)</f>
        <v>23672</v>
      </c>
      <c r="G43" s="136" t="n">
        <f aca="false">SUM(G35:G42)</f>
        <v>23672</v>
      </c>
      <c r="H43" s="136" t="n">
        <f aca="false">SUM(H35:H42)</f>
        <v>23672</v>
      </c>
      <c r="I43" s="136" t="n">
        <f aca="false">SUM(I35:I42)</f>
        <v>23672</v>
      </c>
      <c r="J43" s="136" t="n">
        <f aca="false">SUM(J35:J42)</f>
        <v>23672</v>
      </c>
      <c r="K43" s="136" t="n">
        <f aca="false">SUM(K35:K42)</f>
        <v>23672</v>
      </c>
      <c r="L43" s="136" t="n">
        <f aca="false">SUM(L35:L42)</f>
        <v>23672</v>
      </c>
      <c r="M43" s="136" t="n">
        <f aca="false">SUM(M35:M42)</f>
        <v>23672</v>
      </c>
      <c r="N43" s="136" t="n">
        <f aca="false">SUM(N35:N42)</f>
        <v>23672</v>
      </c>
      <c r="O43" s="136" t="n">
        <f aca="false">SUM(O35:O42)</f>
        <v>23672</v>
      </c>
      <c r="P43" s="137" t="n">
        <f aca="false">SUM(D43:O43)</f>
        <v>284064</v>
      </c>
      <c r="Q43" s="92"/>
    </row>
    <row r="44" customFormat="false" ht="12.75" hidden="false" customHeight="false" outlineLevel="0" collapsed="false">
      <c r="A44" s="129" t="s">
        <v>46</v>
      </c>
      <c r="B44" s="130" t="s">
        <v>53</v>
      </c>
      <c r="C44" s="130"/>
      <c r="D44" s="132" t="n">
        <v>25734</v>
      </c>
      <c r="E44" s="132" t="n">
        <v>25734</v>
      </c>
      <c r="F44" s="132" t="n">
        <v>25734</v>
      </c>
      <c r="G44" s="132" t="n">
        <v>25734</v>
      </c>
      <c r="H44" s="132" t="n">
        <v>25734</v>
      </c>
      <c r="I44" s="132" t="n">
        <v>25734</v>
      </c>
      <c r="J44" s="132" t="n">
        <v>25734</v>
      </c>
      <c r="K44" s="132" t="n">
        <v>25734</v>
      </c>
      <c r="L44" s="132" t="n">
        <v>25734</v>
      </c>
      <c r="M44" s="132" t="n">
        <v>25734</v>
      </c>
      <c r="N44" s="132" t="n">
        <v>25734</v>
      </c>
      <c r="O44" s="132" t="n">
        <v>25734</v>
      </c>
      <c r="P44" s="133" t="n">
        <f aca="false">SUM(D44:O44)</f>
        <v>308808</v>
      </c>
    </row>
    <row r="45" customFormat="false" ht="12.75" hidden="false" customHeight="false" outlineLevel="0" collapsed="false">
      <c r="A45" s="129" t="s">
        <v>134</v>
      </c>
      <c r="B45" s="130" t="s">
        <v>54</v>
      </c>
      <c r="C45" s="130"/>
      <c r="D45" s="132" t="n">
        <v>7463</v>
      </c>
      <c r="E45" s="132" t="n">
        <v>7463</v>
      </c>
      <c r="F45" s="132" t="n">
        <v>7463</v>
      </c>
      <c r="G45" s="132" t="n">
        <v>7463</v>
      </c>
      <c r="H45" s="132" t="n">
        <v>7463</v>
      </c>
      <c r="I45" s="132" t="n">
        <v>7463</v>
      </c>
      <c r="J45" s="132" t="n">
        <v>7463</v>
      </c>
      <c r="K45" s="132" t="n">
        <v>7463</v>
      </c>
      <c r="L45" s="132" t="n">
        <v>7463</v>
      </c>
      <c r="M45" s="132" t="n">
        <v>7463</v>
      </c>
      <c r="N45" s="132" t="n">
        <v>7463</v>
      </c>
      <c r="O45" s="132" t="n">
        <v>7463</v>
      </c>
      <c r="P45" s="133" t="n">
        <f aca="false">SUM(D45:O45)</f>
        <v>89556</v>
      </c>
    </row>
    <row r="46" customFormat="false" ht="12.75" hidden="false" customHeight="false" outlineLevel="0" collapsed="false">
      <c r="A46" s="129" t="s">
        <v>135</v>
      </c>
      <c r="B46" s="130" t="s">
        <v>55</v>
      </c>
      <c r="C46" s="130"/>
      <c r="D46" s="132" t="n">
        <v>755</v>
      </c>
      <c r="E46" s="132" t="n">
        <v>755</v>
      </c>
      <c r="F46" s="132" t="n">
        <v>755</v>
      </c>
      <c r="G46" s="132" t="n">
        <v>755</v>
      </c>
      <c r="H46" s="132" t="n">
        <v>755</v>
      </c>
      <c r="I46" s="132" t="n">
        <v>755</v>
      </c>
      <c r="J46" s="132" t="n">
        <v>755</v>
      </c>
      <c r="K46" s="132" t="n">
        <v>755</v>
      </c>
      <c r="L46" s="132" t="n">
        <v>755</v>
      </c>
      <c r="M46" s="132" t="n">
        <v>755</v>
      </c>
      <c r="N46" s="132" t="n">
        <v>755</v>
      </c>
      <c r="O46" s="132" t="n">
        <v>755</v>
      </c>
      <c r="P46" s="133" t="n">
        <f aca="false">SUM(D46:O46)</f>
        <v>9060</v>
      </c>
    </row>
    <row r="47" customFormat="false" ht="12.75" hidden="false" customHeight="false" outlineLevel="0" collapsed="false">
      <c r="A47" s="129" t="s">
        <v>136</v>
      </c>
      <c r="B47" s="130" t="s">
        <v>56</v>
      </c>
      <c r="C47" s="130"/>
      <c r="D47" s="132" t="n">
        <f aca="false">7044+115</f>
        <v>7159</v>
      </c>
      <c r="E47" s="132" t="n">
        <f aca="false">7044+115</f>
        <v>7159</v>
      </c>
      <c r="F47" s="132" t="n">
        <f aca="false">7044+115</f>
        <v>7159</v>
      </c>
      <c r="G47" s="132" t="n">
        <f aca="false">7044+115</f>
        <v>7159</v>
      </c>
      <c r="H47" s="132" t="n">
        <f aca="false">7044+115</f>
        <v>7159</v>
      </c>
      <c r="I47" s="132" t="n">
        <f aca="false">7044+115</f>
        <v>7159</v>
      </c>
      <c r="J47" s="132" t="n">
        <f aca="false">7044+115</f>
        <v>7159</v>
      </c>
      <c r="K47" s="132" t="n">
        <f aca="false">7044+115</f>
        <v>7159</v>
      </c>
      <c r="L47" s="132" t="n">
        <f aca="false">7044+115</f>
        <v>7159</v>
      </c>
      <c r="M47" s="132" t="n">
        <f aca="false">7044+115</f>
        <v>7159</v>
      </c>
      <c r="N47" s="132" t="n">
        <f aca="false">7044+115</f>
        <v>7159</v>
      </c>
      <c r="O47" s="132" t="n">
        <f aca="false">7044+115</f>
        <v>7159</v>
      </c>
      <c r="P47" s="133" t="n">
        <f aca="false">SUM(D47:O47)</f>
        <v>85908</v>
      </c>
    </row>
    <row r="48" customFormat="false" ht="12.75" hidden="false" customHeight="false" outlineLevel="0" collapsed="false">
      <c r="A48" s="129" t="s">
        <v>89</v>
      </c>
      <c r="B48" s="130" t="s">
        <v>57</v>
      </c>
      <c r="C48" s="130"/>
      <c r="D48" s="132" t="n">
        <v>8370</v>
      </c>
      <c r="E48" s="132" t="n">
        <v>8370</v>
      </c>
      <c r="F48" s="132" t="n">
        <v>8370</v>
      </c>
      <c r="G48" s="132" t="n">
        <v>8370</v>
      </c>
      <c r="H48" s="132" t="n">
        <v>8370</v>
      </c>
      <c r="I48" s="132" t="n">
        <v>8370</v>
      </c>
      <c r="J48" s="132" t="n">
        <v>8370</v>
      </c>
      <c r="K48" s="132" t="n">
        <v>8370</v>
      </c>
      <c r="L48" s="132" t="n">
        <v>8370</v>
      </c>
      <c r="M48" s="132" t="n">
        <v>8370</v>
      </c>
      <c r="N48" s="132" t="n">
        <v>8370</v>
      </c>
      <c r="O48" s="132" t="n">
        <v>8370</v>
      </c>
      <c r="P48" s="133" t="n">
        <f aca="false">SUM(D48:O48)</f>
        <v>100440</v>
      </c>
    </row>
    <row r="49" customFormat="false" ht="12.75" hidden="false" customHeight="false" outlineLevel="0" collapsed="false">
      <c r="A49" s="129" t="s">
        <v>137</v>
      </c>
      <c r="B49" s="130" t="s">
        <v>58</v>
      </c>
      <c r="C49" s="130"/>
      <c r="D49" s="132" t="n">
        <v>0</v>
      </c>
      <c r="E49" s="132" t="n">
        <v>0</v>
      </c>
      <c r="F49" s="132" t="n">
        <v>0</v>
      </c>
      <c r="G49" s="132" t="n">
        <v>0</v>
      </c>
      <c r="H49" s="132" t="n">
        <v>0</v>
      </c>
      <c r="I49" s="132" t="n">
        <v>0</v>
      </c>
      <c r="J49" s="132" t="n">
        <v>0</v>
      </c>
      <c r="K49" s="132" t="n">
        <v>0</v>
      </c>
      <c r="L49" s="132" t="n">
        <v>0</v>
      </c>
      <c r="M49" s="132" t="n">
        <v>0</v>
      </c>
      <c r="N49" s="132" t="n">
        <v>0</v>
      </c>
      <c r="O49" s="132" t="n">
        <v>0</v>
      </c>
      <c r="P49" s="133" t="n">
        <f aca="false">SUM(D49:O49)</f>
        <v>0</v>
      </c>
    </row>
    <row r="50" customFormat="false" ht="12.75" hidden="false" customHeight="false" outlineLevel="0" collapsed="false">
      <c r="A50" s="63"/>
      <c r="B50" s="140" t="s">
        <v>59</v>
      </c>
      <c r="C50" s="135"/>
      <c r="D50" s="136" t="n">
        <f aca="false">SUM(D44:D49)</f>
        <v>49481</v>
      </c>
      <c r="E50" s="136" t="n">
        <f aca="false">SUM(E44:E49)</f>
        <v>49481</v>
      </c>
      <c r="F50" s="136" t="n">
        <f aca="false">SUM(F44:F49)</f>
        <v>49481</v>
      </c>
      <c r="G50" s="136" t="n">
        <f aca="false">SUM(G44:G49)</f>
        <v>49481</v>
      </c>
      <c r="H50" s="136" t="n">
        <f aca="false">SUM(H44:H49)</f>
        <v>49481</v>
      </c>
      <c r="I50" s="136" t="n">
        <f aca="false">SUM(I44:I49)</f>
        <v>49481</v>
      </c>
      <c r="J50" s="136" t="n">
        <f aca="false">SUM(J44:J49)</f>
        <v>49481</v>
      </c>
      <c r="K50" s="136" t="n">
        <f aca="false">SUM(K44:K49)</f>
        <v>49481</v>
      </c>
      <c r="L50" s="136" t="n">
        <f aca="false">SUM(L44:L49)</f>
        <v>49481</v>
      </c>
      <c r="M50" s="136" t="n">
        <f aca="false">SUM(M44:M49)</f>
        <v>49481</v>
      </c>
      <c r="N50" s="136" t="n">
        <f aca="false">SUM(N44:N49)</f>
        <v>49481</v>
      </c>
      <c r="O50" s="136" t="n">
        <f aca="false">SUM(O44:O49)</f>
        <v>49481</v>
      </c>
      <c r="P50" s="137" t="n">
        <f aca="false">SUM(D50:O50)</f>
        <v>593772</v>
      </c>
      <c r="Q50" s="92"/>
    </row>
    <row r="51" customFormat="false" ht="12.75" hidden="false" customHeight="false" outlineLevel="0" collapsed="false">
      <c r="A51" s="129" t="s">
        <v>138</v>
      </c>
      <c r="B51" s="130" t="s">
        <v>61</v>
      </c>
      <c r="C51" s="131"/>
      <c r="D51" s="132" t="n">
        <v>0</v>
      </c>
      <c r="E51" s="132" t="n">
        <v>0</v>
      </c>
      <c r="F51" s="132" t="n">
        <v>0</v>
      </c>
      <c r="G51" s="132" t="n">
        <v>0</v>
      </c>
      <c r="H51" s="132" t="n">
        <v>0</v>
      </c>
      <c r="I51" s="132" t="n">
        <v>0</v>
      </c>
      <c r="J51" s="132" t="n">
        <v>0</v>
      </c>
      <c r="K51" s="132" t="n">
        <v>0</v>
      </c>
      <c r="L51" s="132" t="n">
        <v>0</v>
      </c>
      <c r="M51" s="132" t="n">
        <v>0</v>
      </c>
      <c r="N51" s="132" t="n">
        <v>0</v>
      </c>
      <c r="O51" s="132" t="n">
        <v>0</v>
      </c>
      <c r="P51" s="133" t="n">
        <f aca="false">SUM(D51:O51)</f>
        <v>0</v>
      </c>
    </row>
    <row r="52" customFormat="false" ht="12.75" hidden="false" customHeight="false" outlineLevel="0" collapsed="false">
      <c r="A52" s="129" t="s">
        <v>139</v>
      </c>
      <c r="B52" s="130" t="s">
        <v>62</v>
      </c>
      <c r="C52" s="130"/>
      <c r="D52" s="132" t="n">
        <v>0</v>
      </c>
      <c r="E52" s="132" t="n">
        <v>0</v>
      </c>
      <c r="F52" s="132" t="n">
        <v>0</v>
      </c>
      <c r="G52" s="132" t="n">
        <v>0</v>
      </c>
      <c r="H52" s="132" t="n">
        <v>0</v>
      </c>
      <c r="I52" s="132" t="n">
        <v>0</v>
      </c>
      <c r="J52" s="132" t="n">
        <v>0</v>
      </c>
      <c r="K52" s="132" t="n">
        <v>0</v>
      </c>
      <c r="L52" s="132" t="n">
        <v>0</v>
      </c>
      <c r="M52" s="132" t="n">
        <v>0</v>
      </c>
      <c r="N52" s="132" t="n">
        <v>0</v>
      </c>
      <c r="O52" s="132" t="n">
        <v>0</v>
      </c>
      <c r="P52" s="133" t="n">
        <f aca="false">SUM(D52:O52)</f>
        <v>0</v>
      </c>
    </row>
    <row r="53" customFormat="false" ht="12.75" hidden="false" customHeight="false" outlineLevel="0" collapsed="false">
      <c r="A53" s="63"/>
      <c r="B53" s="140" t="s">
        <v>63</v>
      </c>
      <c r="C53" s="135"/>
      <c r="D53" s="136" t="n">
        <f aca="false">SUM(D51:D52)</f>
        <v>0</v>
      </c>
      <c r="E53" s="136" t="n">
        <f aca="false">SUM(E51:E52)</f>
        <v>0</v>
      </c>
      <c r="F53" s="136" t="n">
        <f aca="false">SUM(F51:F52)</f>
        <v>0</v>
      </c>
      <c r="G53" s="136" t="n">
        <f aca="false">SUM(G51:G52)</f>
        <v>0</v>
      </c>
      <c r="H53" s="136" t="n">
        <f aca="false">SUM(H51:H52)</f>
        <v>0</v>
      </c>
      <c r="I53" s="136" t="n">
        <f aca="false">SUM(I51:I52)</f>
        <v>0</v>
      </c>
      <c r="J53" s="136" t="n">
        <f aca="false">SUM(J51:J52)</f>
        <v>0</v>
      </c>
      <c r="K53" s="136" t="n">
        <f aca="false">SUM(K51:K52)</f>
        <v>0</v>
      </c>
      <c r="L53" s="136" t="n">
        <f aca="false">SUM(L51:L52)</f>
        <v>0</v>
      </c>
      <c r="M53" s="136" t="n">
        <f aca="false">SUM(M51:M52)</f>
        <v>0</v>
      </c>
      <c r="N53" s="136" t="n">
        <f aca="false">SUM(N51:N52)</f>
        <v>0</v>
      </c>
      <c r="O53" s="136" t="n">
        <f aca="false">SUM(O51:O52)</f>
        <v>0</v>
      </c>
      <c r="P53" s="137" t="n">
        <f aca="false">SUM(D53:O53)</f>
        <v>0</v>
      </c>
      <c r="Q53" s="92"/>
    </row>
    <row r="54" customFormat="false" ht="12.75" hidden="false" customHeight="false" outlineLevel="0" collapsed="false">
      <c r="A54" s="129" t="s">
        <v>140</v>
      </c>
      <c r="B54" s="130" t="s">
        <v>65</v>
      </c>
      <c r="C54" s="130"/>
      <c r="D54" s="132" t="n">
        <v>625</v>
      </c>
      <c r="E54" s="132" t="n">
        <v>625</v>
      </c>
      <c r="F54" s="132" t="n">
        <v>625</v>
      </c>
      <c r="G54" s="132" t="n">
        <v>625</v>
      </c>
      <c r="H54" s="132" t="n">
        <v>625</v>
      </c>
      <c r="I54" s="132" t="n">
        <v>625</v>
      </c>
      <c r="J54" s="132" t="n">
        <v>625</v>
      </c>
      <c r="K54" s="132" t="n">
        <v>625</v>
      </c>
      <c r="L54" s="132" t="n">
        <v>625</v>
      </c>
      <c r="M54" s="132" t="n">
        <v>625</v>
      </c>
      <c r="N54" s="132" t="n">
        <v>625</v>
      </c>
      <c r="O54" s="132" t="n">
        <v>625</v>
      </c>
      <c r="P54" s="133" t="n">
        <f aca="false">SUM(D54:O54)</f>
        <v>7500</v>
      </c>
    </row>
    <row r="55" customFormat="false" ht="12.75" hidden="false" customHeight="false" outlineLevel="0" collapsed="false">
      <c r="A55" s="129" t="s">
        <v>141</v>
      </c>
      <c r="B55" s="130" t="s">
        <v>67</v>
      </c>
      <c r="C55" s="130"/>
      <c r="D55" s="132" t="n">
        <v>0</v>
      </c>
      <c r="E55" s="132" t="n">
        <v>0</v>
      </c>
      <c r="F55" s="132" t="n">
        <v>0</v>
      </c>
      <c r="G55" s="132" t="n">
        <v>0</v>
      </c>
      <c r="H55" s="132" t="n">
        <v>0</v>
      </c>
      <c r="I55" s="132" t="n">
        <v>0</v>
      </c>
      <c r="J55" s="132" t="n">
        <v>0</v>
      </c>
      <c r="K55" s="132" t="n">
        <v>0</v>
      </c>
      <c r="L55" s="132" t="n">
        <v>0</v>
      </c>
      <c r="M55" s="132" t="n">
        <v>0</v>
      </c>
      <c r="N55" s="132" t="n">
        <v>0</v>
      </c>
      <c r="O55" s="132" t="n">
        <v>0</v>
      </c>
      <c r="P55" s="133" t="n">
        <f aca="false">SUM(D55:O55)</f>
        <v>0</v>
      </c>
    </row>
    <row r="56" customFormat="false" ht="12.75" hidden="false" customHeight="false" outlineLevel="0" collapsed="false">
      <c r="A56" s="129" t="s">
        <v>142</v>
      </c>
      <c r="B56" s="130" t="s">
        <v>68</v>
      </c>
      <c r="C56" s="130"/>
      <c r="D56" s="132" t="n">
        <v>0</v>
      </c>
      <c r="E56" s="132" t="n">
        <v>0</v>
      </c>
      <c r="F56" s="132" t="n">
        <v>0</v>
      </c>
      <c r="G56" s="132" t="n">
        <v>0</v>
      </c>
      <c r="H56" s="132" t="n">
        <v>0</v>
      </c>
      <c r="I56" s="132" t="n">
        <v>0</v>
      </c>
      <c r="J56" s="132" t="n">
        <v>0</v>
      </c>
      <c r="K56" s="132" t="n">
        <v>0</v>
      </c>
      <c r="L56" s="132" t="n">
        <v>0</v>
      </c>
      <c r="M56" s="132" t="n">
        <v>0</v>
      </c>
      <c r="N56" s="132" t="n">
        <v>0</v>
      </c>
      <c r="O56" s="132" t="n">
        <v>0</v>
      </c>
      <c r="P56" s="133" t="n">
        <f aca="false">SUM(D56:O56)</f>
        <v>0</v>
      </c>
    </row>
    <row r="57" customFormat="false" ht="12.75" hidden="false" customHeight="false" outlineLevel="0" collapsed="false">
      <c r="A57" s="129" t="s">
        <v>143</v>
      </c>
      <c r="B57" s="130" t="s">
        <v>69</v>
      </c>
      <c r="C57" s="130"/>
      <c r="D57" s="132" t="n">
        <v>0</v>
      </c>
      <c r="E57" s="132" t="n">
        <v>0</v>
      </c>
      <c r="F57" s="132" t="n">
        <v>0</v>
      </c>
      <c r="G57" s="132" t="n">
        <v>0</v>
      </c>
      <c r="H57" s="132" t="n">
        <v>0</v>
      </c>
      <c r="I57" s="132" t="n">
        <v>0</v>
      </c>
      <c r="J57" s="132" t="n">
        <v>0</v>
      </c>
      <c r="K57" s="132" t="n">
        <v>0</v>
      </c>
      <c r="L57" s="132" t="n">
        <v>0</v>
      </c>
      <c r="M57" s="132" t="n">
        <v>0</v>
      </c>
      <c r="N57" s="132" t="n">
        <v>0</v>
      </c>
      <c r="O57" s="132" t="n">
        <v>0</v>
      </c>
      <c r="P57" s="133" t="n">
        <f aca="false">SUM(D57:O57)</f>
        <v>0</v>
      </c>
    </row>
    <row r="58" customFormat="false" ht="12.75" hidden="false" customHeight="false" outlineLevel="0" collapsed="false">
      <c r="A58" s="129" t="s">
        <v>66</v>
      </c>
      <c r="B58" s="130" t="s">
        <v>70</v>
      </c>
      <c r="C58" s="130"/>
      <c r="D58" s="132" t="n">
        <v>6245</v>
      </c>
      <c r="E58" s="132" t="n">
        <v>6245</v>
      </c>
      <c r="F58" s="132" t="n">
        <v>6245</v>
      </c>
      <c r="G58" s="132" t="n">
        <v>6245</v>
      </c>
      <c r="H58" s="132" t="n">
        <v>6245</v>
      </c>
      <c r="I58" s="132" t="n">
        <v>6245</v>
      </c>
      <c r="J58" s="132" t="n">
        <v>6245</v>
      </c>
      <c r="K58" s="132" t="n">
        <v>6245</v>
      </c>
      <c r="L58" s="132" t="n">
        <v>6245</v>
      </c>
      <c r="M58" s="132" t="n">
        <v>6245</v>
      </c>
      <c r="N58" s="132" t="n">
        <v>6245</v>
      </c>
      <c r="O58" s="132" t="n">
        <v>6245</v>
      </c>
      <c r="P58" s="133" t="n">
        <f aca="false">SUM(D58:O58)</f>
        <v>74940</v>
      </c>
    </row>
    <row r="59" customFormat="false" ht="12.75" hidden="false" customHeight="false" outlineLevel="0" collapsed="false">
      <c r="A59" s="129" t="s">
        <v>144</v>
      </c>
      <c r="B59" s="130" t="s">
        <v>71</v>
      </c>
      <c r="C59" s="130"/>
      <c r="D59" s="132" t="n">
        <v>0</v>
      </c>
      <c r="E59" s="132" t="n">
        <v>0</v>
      </c>
      <c r="F59" s="132" t="n">
        <v>0</v>
      </c>
      <c r="G59" s="132" t="n">
        <v>0</v>
      </c>
      <c r="H59" s="132" t="n">
        <v>0</v>
      </c>
      <c r="I59" s="132" t="n">
        <v>0</v>
      </c>
      <c r="J59" s="132" t="n">
        <v>0</v>
      </c>
      <c r="K59" s="132" t="n">
        <v>0</v>
      </c>
      <c r="L59" s="132" t="n">
        <v>0</v>
      </c>
      <c r="M59" s="132" t="n">
        <v>0</v>
      </c>
      <c r="N59" s="132" t="n">
        <v>0</v>
      </c>
      <c r="O59" s="132" t="n">
        <v>0</v>
      </c>
      <c r="P59" s="133" t="n">
        <f aca="false">SUM(D59:O59)</f>
        <v>0</v>
      </c>
    </row>
    <row r="60" customFormat="false" ht="12.75" hidden="false" customHeight="false" outlineLevel="0" collapsed="false">
      <c r="A60" s="129" t="s">
        <v>145</v>
      </c>
      <c r="B60" s="130" t="s">
        <v>72</v>
      </c>
      <c r="C60" s="130"/>
      <c r="D60" s="132" t="n">
        <v>0</v>
      </c>
      <c r="E60" s="132" t="n">
        <v>0</v>
      </c>
      <c r="F60" s="132" t="n">
        <v>0</v>
      </c>
      <c r="G60" s="132" t="n">
        <v>0</v>
      </c>
      <c r="H60" s="132" t="n">
        <v>0</v>
      </c>
      <c r="I60" s="132" t="n">
        <v>0</v>
      </c>
      <c r="J60" s="132" t="n">
        <v>0</v>
      </c>
      <c r="K60" s="132" t="n">
        <v>0</v>
      </c>
      <c r="L60" s="132" t="n">
        <v>0</v>
      </c>
      <c r="M60" s="132" t="n">
        <v>0</v>
      </c>
      <c r="N60" s="132" t="n">
        <v>0</v>
      </c>
      <c r="O60" s="132" t="n">
        <v>0</v>
      </c>
      <c r="P60" s="133" t="n">
        <f aca="false">SUM(D60:O60)</f>
        <v>0</v>
      </c>
    </row>
    <row r="61" customFormat="false" ht="12.75" hidden="false" customHeight="false" outlineLevel="0" collapsed="false">
      <c r="A61" s="129" t="s">
        <v>64</v>
      </c>
      <c r="B61" s="130" t="s">
        <v>73</v>
      </c>
      <c r="C61" s="130"/>
      <c r="D61" s="132" t="n">
        <v>4270</v>
      </c>
      <c r="E61" s="132" t="n">
        <v>4270</v>
      </c>
      <c r="F61" s="132" t="n">
        <v>4270</v>
      </c>
      <c r="G61" s="132" t="n">
        <v>4270</v>
      </c>
      <c r="H61" s="132" t="n">
        <v>4270</v>
      </c>
      <c r="I61" s="132" t="n">
        <v>4270</v>
      </c>
      <c r="J61" s="132" t="n">
        <v>4270</v>
      </c>
      <c r="K61" s="132" t="n">
        <v>4270</v>
      </c>
      <c r="L61" s="132" t="n">
        <v>4270</v>
      </c>
      <c r="M61" s="132" t="n">
        <v>4270</v>
      </c>
      <c r="N61" s="132" t="n">
        <v>4270</v>
      </c>
      <c r="O61" s="132" t="n">
        <v>4270</v>
      </c>
      <c r="P61" s="133" t="n">
        <f aca="false">SUM(D61:O61)</f>
        <v>51240</v>
      </c>
    </row>
    <row r="62" customFormat="false" ht="12.75" hidden="false" customHeight="false" outlineLevel="0" collapsed="false">
      <c r="A62" s="63"/>
      <c r="B62" s="140" t="s">
        <v>74</v>
      </c>
      <c r="C62" s="135"/>
      <c r="D62" s="136" t="n">
        <f aca="false">SUM(D54:D61)</f>
        <v>11140</v>
      </c>
      <c r="E62" s="136" t="n">
        <f aca="false">SUM(E54:E61)</f>
        <v>11140</v>
      </c>
      <c r="F62" s="136" t="n">
        <f aca="false">SUM(F54:F61)</f>
        <v>11140</v>
      </c>
      <c r="G62" s="136" t="n">
        <f aca="false">SUM(G54:G61)</f>
        <v>11140</v>
      </c>
      <c r="H62" s="136" t="n">
        <f aca="false">SUM(H54:H61)</f>
        <v>11140</v>
      </c>
      <c r="I62" s="136" t="n">
        <f aca="false">SUM(I54:I61)</f>
        <v>11140</v>
      </c>
      <c r="J62" s="136" t="n">
        <f aca="false">SUM(J54:J61)</f>
        <v>11140</v>
      </c>
      <c r="K62" s="136" t="n">
        <f aca="false">SUM(K54:K61)</f>
        <v>11140</v>
      </c>
      <c r="L62" s="136" t="n">
        <f aca="false">SUM(L54:L61)</f>
        <v>11140</v>
      </c>
      <c r="M62" s="136" t="n">
        <f aca="false">SUM(M54:M61)</f>
        <v>11140</v>
      </c>
      <c r="N62" s="136" t="n">
        <f aca="false">SUM(N54:N61)</f>
        <v>11140</v>
      </c>
      <c r="O62" s="136" t="n">
        <f aca="false">SUM(O54:O61)</f>
        <v>11140</v>
      </c>
      <c r="P62" s="137" t="n">
        <f aca="false">SUM(D62:O62)</f>
        <v>133680</v>
      </c>
      <c r="Q62" s="92"/>
    </row>
    <row r="63" customFormat="false" ht="12.75" hidden="false" customHeight="false" outlineLevel="0" collapsed="false">
      <c r="A63" s="129" t="s">
        <v>75</v>
      </c>
      <c r="B63" s="130" t="s">
        <v>76</v>
      </c>
      <c r="C63" s="130"/>
      <c r="D63" s="132" t="n">
        <v>11673</v>
      </c>
      <c r="E63" s="132" t="n">
        <v>11673</v>
      </c>
      <c r="F63" s="132" t="n">
        <v>11673</v>
      </c>
      <c r="G63" s="132" t="n">
        <v>11673</v>
      </c>
      <c r="H63" s="132" t="n">
        <v>11673</v>
      </c>
      <c r="I63" s="132" t="n">
        <v>11673</v>
      </c>
      <c r="J63" s="132" t="n">
        <v>11673</v>
      </c>
      <c r="K63" s="132" t="n">
        <v>11673</v>
      </c>
      <c r="L63" s="132" t="n">
        <v>11673</v>
      </c>
      <c r="M63" s="132" t="n">
        <v>11673</v>
      </c>
      <c r="N63" s="132" t="n">
        <v>11673</v>
      </c>
      <c r="O63" s="132" t="n">
        <v>11673</v>
      </c>
      <c r="P63" s="133" t="n">
        <f aca="false">SUM(D63:O63)</f>
        <v>140076</v>
      </c>
    </row>
    <row r="64" customFormat="false" ht="12.75" hidden="false" customHeight="false" outlineLevel="0" collapsed="false">
      <c r="A64" s="129" t="s">
        <v>77</v>
      </c>
      <c r="B64" s="130" t="s">
        <v>78</v>
      </c>
      <c r="C64" s="130"/>
      <c r="D64" s="132" t="n">
        <v>187</v>
      </c>
      <c r="E64" s="132" t="n">
        <v>187</v>
      </c>
      <c r="F64" s="132" t="n">
        <v>187</v>
      </c>
      <c r="G64" s="132" t="n">
        <v>187</v>
      </c>
      <c r="H64" s="132" t="n">
        <v>187</v>
      </c>
      <c r="I64" s="132" t="n">
        <v>187</v>
      </c>
      <c r="J64" s="132" t="n">
        <v>187</v>
      </c>
      <c r="K64" s="132" t="n">
        <v>187</v>
      </c>
      <c r="L64" s="132" t="n">
        <v>187</v>
      </c>
      <c r="M64" s="132" t="n">
        <v>187</v>
      </c>
      <c r="N64" s="132" t="n">
        <v>187</v>
      </c>
      <c r="O64" s="132" t="n">
        <v>187</v>
      </c>
      <c r="P64" s="133" t="n">
        <f aca="false">SUM(D64:O64)</f>
        <v>2244</v>
      </c>
    </row>
    <row r="65" customFormat="false" ht="12.75" hidden="false" customHeight="false" outlineLevel="0" collapsed="false">
      <c r="A65" s="129" t="s">
        <v>79</v>
      </c>
      <c r="B65" s="130" t="s">
        <v>80</v>
      </c>
      <c r="C65" s="130"/>
      <c r="D65" s="132" t="n">
        <v>7608</v>
      </c>
      <c r="E65" s="132" t="n">
        <v>7608</v>
      </c>
      <c r="F65" s="132" t="n">
        <v>7608</v>
      </c>
      <c r="G65" s="132" t="n">
        <v>7608</v>
      </c>
      <c r="H65" s="132" t="n">
        <v>7608</v>
      </c>
      <c r="I65" s="132" t="n">
        <v>7608</v>
      </c>
      <c r="J65" s="132" t="n">
        <v>7608</v>
      </c>
      <c r="K65" s="132" t="n">
        <v>7608</v>
      </c>
      <c r="L65" s="132" t="n">
        <v>7608</v>
      </c>
      <c r="M65" s="132" t="n">
        <v>7608</v>
      </c>
      <c r="N65" s="132" t="n">
        <v>7608</v>
      </c>
      <c r="O65" s="132" t="n">
        <v>7608</v>
      </c>
      <c r="P65" s="133" t="n">
        <f aca="false">SUM(D65:O65)</f>
        <v>91296</v>
      </c>
    </row>
    <row r="66" customFormat="false" ht="12.75" hidden="false" customHeight="false" outlineLevel="0" collapsed="false">
      <c r="A66" s="63"/>
      <c r="B66" s="140" t="s">
        <v>81</v>
      </c>
      <c r="C66" s="135"/>
      <c r="D66" s="136" t="n">
        <f aca="false">SUM(D63:D65)</f>
        <v>19468</v>
      </c>
      <c r="E66" s="136" t="n">
        <f aca="false">SUM(E63:E65)</f>
        <v>19468</v>
      </c>
      <c r="F66" s="136" t="n">
        <f aca="false">SUM(F63:F65)</f>
        <v>19468</v>
      </c>
      <c r="G66" s="136" t="n">
        <f aca="false">SUM(G63:G65)</f>
        <v>19468</v>
      </c>
      <c r="H66" s="136" t="n">
        <f aca="false">SUM(H63:H65)</f>
        <v>19468</v>
      </c>
      <c r="I66" s="136" t="n">
        <f aca="false">SUM(I63:I65)</f>
        <v>19468</v>
      </c>
      <c r="J66" s="136" t="n">
        <f aca="false">SUM(J63:J65)</f>
        <v>19468</v>
      </c>
      <c r="K66" s="136" t="n">
        <f aca="false">SUM(K63:K65)</f>
        <v>19468</v>
      </c>
      <c r="L66" s="136" t="n">
        <f aca="false">SUM(L63:L65)</f>
        <v>19468</v>
      </c>
      <c r="M66" s="136" t="n">
        <f aca="false">SUM(M63:M65)</f>
        <v>19468</v>
      </c>
      <c r="N66" s="136" t="n">
        <f aca="false">SUM(N63:N65)</f>
        <v>19468</v>
      </c>
      <c r="O66" s="136" t="n">
        <f aca="false">SUM(O63:O65)</f>
        <v>19468</v>
      </c>
      <c r="P66" s="137" t="n">
        <f aca="false">SUM(D66:O66)</f>
        <v>233616</v>
      </c>
      <c r="Q66" s="92"/>
    </row>
    <row r="67" customFormat="false" ht="12.75" hidden="false" customHeight="false" outlineLevel="0" collapsed="false">
      <c r="A67" s="129" t="s">
        <v>82</v>
      </c>
      <c r="B67" s="130" t="s">
        <v>83</v>
      </c>
      <c r="C67" s="130"/>
      <c r="D67" s="132" t="n">
        <v>0</v>
      </c>
      <c r="E67" s="132" t="n">
        <v>0</v>
      </c>
      <c r="F67" s="132" t="n">
        <v>0</v>
      </c>
      <c r="G67" s="132" t="n">
        <v>0</v>
      </c>
      <c r="H67" s="132" t="n">
        <v>0</v>
      </c>
      <c r="I67" s="132" t="n">
        <v>0</v>
      </c>
      <c r="J67" s="132" t="n">
        <v>0</v>
      </c>
      <c r="K67" s="132" t="n">
        <v>0</v>
      </c>
      <c r="L67" s="132" t="n">
        <v>0</v>
      </c>
      <c r="M67" s="132" t="n">
        <v>0</v>
      </c>
      <c r="N67" s="132" t="n">
        <v>0</v>
      </c>
      <c r="O67" s="132" t="n">
        <v>0</v>
      </c>
      <c r="P67" s="133" t="n">
        <f aca="false">SUM(D67:O67)</f>
        <v>0</v>
      </c>
    </row>
    <row r="68" customFormat="false" ht="12.75" hidden="false" customHeight="false" outlineLevel="0" collapsed="false">
      <c r="A68" s="129" t="s">
        <v>84</v>
      </c>
      <c r="B68" s="130" t="s">
        <v>85</v>
      </c>
      <c r="C68" s="130"/>
      <c r="D68" s="132" t="n">
        <v>0</v>
      </c>
      <c r="E68" s="132" t="n">
        <v>0</v>
      </c>
      <c r="F68" s="132" t="n">
        <v>0</v>
      </c>
      <c r="G68" s="132" t="n">
        <v>0</v>
      </c>
      <c r="H68" s="132" t="n">
        <v>0</v>
      </c>
      <c r="I68" s="132" t="n">
        <v>0</v>
      </c>
      <c r="J68" s="132" t="n">
        <v>0</v>
      </c>
      <c r="K68" s="132" t="n">
        <v>0</v>
      </c>
      <c r="L68" s="132" t="n">
        <v>0</v>
      </c>
      <c r="M68" s="132" t="n">
        <v>0</v>
      </c>
      <c r="N68" s="132" t="n">
        <v>0</v>
      </c>
      <c r="O68" s="132" t="n">
        <v>0</v>
      </c>
      <c r="P68" s="133" t="n">
        <f aca="false">SUM(D68:O68)</f>
        <v>0</v>
      </c>
    </row>
    <row r="69" customFormat="false" ht="12.75" hidden="false" customHeight="false" outlineLevel="0" collapsed="false">
      <c r="A69" s="63"/>
      <c r="B69" s="140" t="s">
        <v>86</v>
      </c>
      <c r="C69" s="135"/>
      <c r="D69" s="136" t="n">
        <f aca="false">SUM(D67:D68)</f>
        <v>0</v>
      </c>
      <c r="E69" s="136" t="n">
        <f aca="false">SUM(E67:E68)</f>
        <v>0</v>
      </c>
      <c r="F69" s="136" t="n">
        <f aca="false">SUM(F67:F68)</f>
        <v>0</v>
      </c>
      <c r="G69" s="136" t="n">
        <f aca="false">SUM(G67:G68)</f>
        <v>0</v>
      </c>
      <c r="H69" s="136" t="n">
        <f aca="false">SUM(H67:H68)</f>
        <v>0</v>
      </c>
      <c r="I69" s="136" t="n">
        <f aca="false">SUM(I67:I68)</f>
        <v>0</v>
      </c>
      <c r="J69" s="136" t="n">
        <f aca="false">SUM(J67:J68)</f>
        <v>0</v>
      </c>
      <c r="K69" s="136" t="n">
        <f aca="false">SUM(K67:K68)</f>
        <v>0</v>
      </c>
      <c r="L69" s="136" t="n">
        <f aca="false">SUM(L67:L68)</f>
        <v>0</v>
      </c>
      <c r="M69" s="136" t="n">
        <f aca="false">SUM(M67:M68)</f>
        <v>0</v>
      </c>
      <c r="N69" s="136" t="n">
        <f aca="false">SUM(N67:N68)</f>
        <v>0</v>
      </c>
      <c r="O69" s="136" t="n">
        <f aca="false">SUM(O67:O68)</f>
        <v>0</v>
      </c>
      <c r="P69" s="137" t="n">
        <f aca="false">SUM(D69:O69)</f>
        <v>0</v>
      </c>
      <c r="Q69" s="92"/>
    </row>
    <row r="70" customFormat="false" ht="12.75" hidden="false" customHeight="false" outlineLevel="0" collapsed="false">
      <c r="A70" s="129" t="s">
        <v>87</v>
      </c>
      <c r="B70" s="142" t="s">
        <v>88</v>
      </c>
      <c r="C70" s="131"/>
      <c r="D70" s="132" t="n">
        <v>989</v>
      </c>
      <c r="E70" s="132" t="n">
        <v>989</v>
      </c>
      <c r="F70" s="132" t="n">
        <v>989</v>
      </c>
      <c r="G70" s="132" t="n">
        <v>989</v>
      </c>
      <c r="H70" s="132" t="n">
        <v>989</v>
      </c>
      <c r="I70" s="132" t="n">
        <v>989</v>
      </c>
      <c r="J70" s="132" t="n">
        <v>989</v>
      </c>
      <c r="K70" s="132" t="n">
        <v>989</v>
      </c>
      <c r="L70" s="132" t="n">
        <v>989</v>
      </c>
      <c r="M70" s="132" t="n">
        <v>989</v>
      </c>
      <c r="N70" s="132" t="n">
        <v>989</v>
      </c>
      <c r="O70" s="132" t="n">
        <v>989</v>
      </c>
      <c r="P70" s="133" t="n">
        <f aca="false">SUM(D70:O70)</f>
        <v>11868</v>
      </c>
    </row>
    <row r="71" customFormat="false" ht="12.75" hidden="false" customHeight="false" outlineLevel="0" collapsed="false">
      <c r="A71" s="129" t="s">
        <v>146</v>
      </c>
      <c r="B71" s="143" t="s">
        <v>90</v>
      </c>
      <c r="C71" s="131"/>
      <c r="D71" s="132" t="n">
        <v>0</v>
      </c>
      <c r="E71" s="132" t="n">
        <v>0</v>
      </c>
      <c r="F71" s="132" t="n">
        <v>0</v>
      </c>
      <c r="G71" s="132" t="n">
        <v>0</v>
      </c>
      <c r="H71" s="132" t="n">
        <v>0</v>
      </c>
      <c r="I71" s="132" t="n">
        <v>0</v>
      </c>
      <c r="J71" s="132" t="n">
        <v>0</v>
      </c>
      <c r="K71" s="132" t="n">
        <v>0</v>
      </c>
      <c r="L71" s="132" t="n">
        <v>0</v>
      </c>
      <c r="M71" s="132" t="n">
        <v>0</v>
      </c>
      <c r="N71" s="132" t="n">
        <v>0</v>
      </c>
      <c r="O71" s="132" t="n">
        <v>0</v>
      </c>
      <c r="P71" s="133" t="n">
        <f aca="false">SUM(D71:O71)</f>
        <v>0</v>
      </c>
    </row>
    <row r="72" customFormat="false" ht="12.75" hidden="false" customHeight="false" outlineLevel="0" collapsed="false">
      <c r="A72" s="129" t="s">
        <v>91</v>
      </c>
      <c r="B72" s="144" t="s">
        <v>92</v>
      </c>
      <c r="C72" s="131"/>
      <c r="D72" s="132" t="n">
        <v>0</v>
      </c>
      <c r="E72" s="132" t="n">
        <v>0</v>
      </c>
      <c r="F72" s="132" t="n">
        <v>0</v>
      </c>
      <c r="G72" s="132" t="n">
        <v>0</v>
      </c>
      <c r="H72" s="132" t="n">
        <v>0</v>
      </c>
      <c r="I72" s="132" t="n">
        <v>0</v>
      </c>
      <c r="J72" s="132" t="n">
        <v>0</v>
      </c>
      <c r="K72" s="132" t="n">
        <v>0</v>
      </c>
      <c r="L72" s="132" t="n">
        <v>0</v>
      </c>
      <c r="M72" s="132" t="n">
        <v>0</v>
      </c>
      <c r="N72" s="132" t="n">
        <v>0</v>
      </c>
      <c r="O72" s="132" t="n">
        <v>0</v>
      </c>
      <c r="P72" s="133" t="n">
        <f aca="false">SUM(D72:O72)</f>
        <v>0</v>
      </c>
    </row>
    <row r="73" customFormat="false" ht="12.75" hidden="false" customHeight="false" outlineLevel="0" collapsed="false">
      <c r="A73" s="129" t="s">
        <v>93</v>
      </c>
      <c r="B73" s="144" t="s">
        <v>94</v>
      </c>
      <c r="C73" s="131"/>
      <c r="D73" s="132" t="n">
        <v>43280</v>
      </c>
      <c r="E73" s="132" t="n">
        <v>43280</v>
      </c>
      <c r="F73" s="132" t="n">
        <v>43280</v>
      </c>
      <c r="G73" s="132" t="n">
        <v>43280</v>
      </c>
      <c r="H73" s="132" t="n">
        <v>43280</v>
      </c>
      <c r="I73" s="132" t="n">
        <v>43280</v>
      </c>
      <c r="J73" s="132" t="n">
        <v>43280</v>
      </c>
      <c r="K73" s="132" t="n">
        <v>43280</v>
      </c>
      <c r="L73" s="132" t="n">
        <v>43280</v>
      </c>
      <c r="M73" s="132" t="n">
        <v>43280</v>
      </c>
      <c r="N73" s="132" t="n">
        <v>43280</v>
      </c>
      <c r="O73" s="132" t="n">
        <v>43280</v>
      </c>
      <c r="P73" s="133" t="n">
        <f aca="false">SUM(D73:O73)</f>
        <v>519360</v>
      </c>
    </row>
    <row r="74" customFormat="false" ht="12.75" hidden="false" customHeight="false" outlineLevel="0" collapsed="false">
      <c r="A74" s="129" t="s">
        <v>147</v>
      </c>
      <c r="B74" s="144" t="s">
        <v>95</v>
      </c>
      <c r="C74" s="130"/>
      <c r="D74" s="132" t="n">
        <v>83400</v>
      </c>
      <c r="E74" s="132" t="n">
        <v>83400</v>
      </c>
      <c r="F74" s="132" t="n">
        <v>83400</v>
      </c>
      <c r="G74" s="132" t="n">
        <v>83400</v>
      </c>
      <c r="H74" s="132" t="n">
        <v>83400</v>
      </c>
      <c r="I74" s="132" t="n">
        <v>83400</v>
      </c>
      <c r="J74" s="132" t="n">
        <v>83400</v>
      </c>
      <c r="K74" s="132" t="n">
        <v>83400</v>
      </c>
      <c r="L74" s="132" t="n">
        <v>83400</v>
      </c>
      <c r="M74" s="132" t="n">
        <v>83400</v>
      </c>
      <c r="N74" s="132" t="n">
        <v>83400</v>
      </c>
      <c r="O74" s="132" t="n">
        <v>83400</v>
      </c>
      <c r="P74" s="133" t="n">
        <f aca="false">SUM(D74:O74)</f>
        <v>1000800</v>
      </c>
    </row>
    <row r="75" customFormat="false" ht="12.75" hidden="false" customHeight="false" outlineLevel="0" collapsed="false">
      <c r="A75" s="129" t="s">
        <v>148</v>
      </c>
      <c r="B75" s="144" t="s">
        <v>96</v>
      </c>
      <c r="C75" s="130"/>
      <c r="D75" s="132" t="n">
        <v>0</v>
      </c>
      <c r="E75" s="132" t="n">
        <v>0</v>
      </c>
      <c r="F75" s="132" t="n">
        <v>0</v>
      </c>
      <c r="G75" s="132" t="n">
        <v>0</v>
      </c>
      <c r="H75" s="132" t="n">
        <v>0</v>
      </c>
      <c r="I75" s="132" t="n">
        <v>0</v>
      </c>
      <c r="J75" s="132" t="n">
        <v>0</v>
      </c>
      <c r="K75" s="132" t="n">
        <v>0</v>
      </c>
      <c r="L75" s="132" t="n">
        <v>0</v>
      </c>
      <c r="M75" s="132" t="n">
        <v>0</v>
      </c>
      <c r="N75" s="132" t="n">
        <v>0</v>
      </c>
      <c r="O75" s="132" t="n">
        <v>0</v>
      </c>
      <c r="P75" s="133" t="n">
        <f aca="false">SUM(D75:O75)</f>
        <v>0</v>
      </c>
    </row>
    <row r="76" customFormat="false" ht="12.75" hidden="false" customHeight="false" outlineLevel="0" collapsed="false">
      <c r="A76" s="129" t="s">
        <v>149</v>
      </c>
      <c r="B76" s="144" t="s">
        <v>97</v>
      </c>
      <c r="C76" s="131"/>
      <c r="D76" s="132" t="n">
        <v>0</v>
      </c>
      <c r="E76" s="132" t="n">
        <v>0</v>
      </c>
      <c r="F76" s="132" t="n">
        <v>0</v>
      </c>
      <c r="G76" s="132" t="n">
        <v>0</v>
      </c>
      <c r="H76" s="132" t="n">
        <v>0</v>
      </c>
      <c r="I76" s="132" t="n">
        <v>0</v>
      </c>
      <c r="J76" s="132" t="n">
        <v>0</v>
      </c>
      <c r="K76" s="132" t="n">
        <v>0</v>
      </c>
      <c r="L76" s="132" t="n">
        <v>0</v>
      </c>
      <c r="M76" s="132" t="n">
        <v>0</v>
      </c>
      <c r="N76" s="132" t="n">
        <v>0</v>
      </c>
      <c r="O76" s="132" t="n">
        <v>0</v>
      </c>
      <c r="P76" s="133" t="n">
        <f aca="false">SUM(D76:O76)</f>
        <v>0</v>
      </c>
    </row>
    <row r="77" customFormat="false" ht="12.75" hidden="false" customHeight="false" outlineLevel="0" collapsed="false">
      <c r="A77" s="129" t="s">
        <v>150</v>
      </c>
      <c r="B77" s="144" t="s">
        <v>98</v>
      </c>
      <c r="C77" s="131"/>
      <c r="D77" s="132" t="n">
        <v>0</v>
      </c>
      <c r="E77" s="132" t="n">
        <v>0</v>
      </c>
      <c r="F77" s="132" t="n">
        <v>0</v>
      </c>
      <c r="G77" s="132" t="n">
        <v>0</v>
      </c>
      <c r="H77" s="132" t="n">
        <v>0</v>
      </c>
      <c r="I77" s="132" t="n">
        <v>0</v>
      </c>
      <c r="J77" s="132" t="n">
        <v>0</v>
      </c>
      <c r="K77" s="132" t="n">
        <v>0</v>
      </c>
      <c r="L77" s="132" t="n">
        <v>0</v>
      </c>
      <c r="M77" s="132" t="n">
        <v>0</v>
      </c>
      <c r="N77" s="132" t="n">
        <v>0</v>
      </c>
      <c r="O77" s="132" t="n">
        <v>0</v>
      </c>
      <c r="P77" s="133" t="n">
        <f aca="false">SUM(D77:O77)</f>
        <v>0</v>
      </c>
    </row>
    <row r="78" customFormat="false" ht="12.75" hidden="false" customHeight="false" outlineLevel="0" collapsed="false">
      <c r="A78" s="129" t="s">
        <v>99</v>
      </c>
      <c r="B78" s="144" t="s">
        <v>100</v>
      </c>
      <c r="C78" s="131"/>
      <c r="D78" s="132" t="n">
        <v>15546</v>
      </c>
      <c r="E78" s="132" t="n">
        <v>15546</v>
      </c>
      <c r="F78" s="132" t="n">
        <v>15546</v>
      </c>
      <c r="G78" s="132" t="n">
        <v>15546</v>
      </c>
      <c r="H78" s="132" t="n">
        <v>15546</v>
      </c>
      <c r="I78" s="132" t="n">
        <v>15546</v>
      </c>
      <c r="J78" s="132" t="n">
        <v>15546</v>
      </c>
      <c r="K78" s="132" t="n">
        <v>15546</v>
      </c>
      <c r="L78" s="132" t="n">
        <v>15546</v>
      </c>
      <c r="M78" s="132" t="n">
        <v>15546</v>
      </c>
      <c r="N78" s="132" t="n">
        <v>15546</v>
      </c>
      <c r="O78" s="132" t="n">
        <v>15546</v>
      </c>
      <c r="P78" s="133" t="n">
        <f aca="false">SUM(D78:O78)</f>
        <v>186552</v>
      </c>
    </row>
    <row r="79" customFormat="false" ht="12.75" hidden="false" customHeight="false" outlineLevel="0" collapsed="false">
      <c r="A79" s="129" t="s">
        <v>151</v>
      </c>
      <c r="B79" s="144" t="s">
        <v>101</v>
      </c>
      <c r="C79" s="131"/>
      <c r="D79" s="132" t="n">
        <v>0</v>
      </c>
      <c r="E79" s="132" t="n">
        <v>0</v>
      </c>
      <c r="F79" s="132" t="n">
        <v>0</v>
      </c>
      <c r="G79" s="132" t="n">
        <v>0</v>
      </c>
      <c r="H79" s="132" t="n">
        <v>0</v>
      </c>
      <c r="I79" s="132" t="n">
        <v>0</v>
      </c>
      <c r="J79" s="132" t="n">
        <v>0</v>
      </c>
      <c r="K79" s="132" t="n">
        <v>0</v>
      </c>
      <c r="L79" s="132" t="n">
        <v>0</v>
      </c>
      <c r="M79" s="132" t="n">
        <v>0</v>
      </c>
      <c r="N79" s="132" t="n">
        <v>0</v>
      </c>
      <c r="O79" s="132" t="n">
        <v>0</v>
      </c>
      <c r="P79" s="133" t="n">
        <f aca="false">SUM(D79:O79)</f>
        <v>0</v>
      </c>
    </row>
    <row r="80" customFormat="false" ht="12.75" hidden="false" customHeight="false" outlineLevel="0" collapsed="false">
      <c r="A80" s="129" t="s">
        <v>102</v>
      </c>
      <c r="B80" s="145" t="s">
        <v>103</v>
      </c>
      <c r="C80" s="131"/>
      <c r="D80" s="132" t="n">
        <v>22177</v>
      </c>
      <c r="E80" s="132" t="n">
        <v>22177</v>
      </c>
      <c r="F80" s="132" t="n">
        <v>22177</v>
      </c>
      <c r="G80" s="132" t="n">
        <v>22177</v>
      </c>
      <c r="H80" s="132" t="n">
        <v>22177</v>
      </c>
      <c r="I80" s="132" t="n">
        <v>22177</v>
      </c>
      <c r="J80" s="132" t="n">
        <v>22177</v>
      </c>
      <c r="K80" s="132" t="n">
        <v>22177</v>
      </c>
      <c r="L80" s="132" t="n">
        <v>22177</v>
      </c>
      <c r="M80" s="132" t="n">
        <v>22177</v>
      </c>
      <c r="N80" s="132" t="n">
        <v>22177</v>
      </c>
      <c r="O80" s="132" t="n">
        <v>22177</v>
      </c>
      <c r="P80" s="133" t="n">
        <f aca="false">SUM(D80:O80)</f>
        <v>266124</v>
      </c>
    </row>
    <row r="81" customFormat="false" ht="12.75" hidden="false" customHeight="false" outlineLevel="0" collapsed="false">
      <c r="A81" s="129" t="s">
        <v>152</v>
      </c>
      <c r="B81" s="145" t="s">
        <v>104</v>
      </c>
      <c r="C81" s="131"/>
      <c r="D81" s="132" t="n">
        <v>0</v>
      </c>
      <c r="E81" s="132" t="n">
        <v>0</v>
      </c>
      <c r="F81" s="132" t="n">
        <v>0</v>
      </c>
      <c r="G81" s="132" t="n">
        <v>0</v>
      </c>
      <c r="H81" s="132" t="n">
        <v>0</v>
      </c>
      <c r="I81" s="132" t="n">
        <v>0</v>
      </c>
      <c r="J81" s="132" t="n">
        <v>0</v>
      </c>
      <c r="K81" s="132" t="n">
        <v>0</v>
      </c>
      <c r="L81" s="132" t="n">
        <v>0</v>
      </c>
      <c r="M81" s="132" t="n">
        <v>0</v>
      </c>
      <c r="N81" s="132" t="n">
        <v>0</v>
      </c>
      <c r="O81" s="132" t="n">
        <v>0</v>
      </c>
      <c r="P81" s="133" t="n">
        <f aca="false">SUM(D81:O81)</f>
        <v>0</v>
      </c>
    </row>
    <row r="82" customFormat="false" ht="12.75" hidden="false" customHeight="false" outlineLevel="0" collapsed="false">
      <c r="A82" s="63"/>
      <c r="B82" s="140" t="s">
        <v>105</v>
      </c>
      <c r="C82" s="135"/>
      <c r="D82" s="136" t="n">
        <f aca="false">SUM(D80:D81)</f>
        <v>22177</v>
      </c>
      <c r="E82" s="136" t="n">
        <f aca="false">SUM(E80:E81)</f>
        <v>22177</v>
      </c>
      <c r="F82" s="136" t="n">
        <f aca="false">SUM(F80:F81)</f>
        <v>22177</v>
      </c>
      <c r="G82" s="136" t="n">
        <f aca="false">SUM(G80:G81)</f>
        <v>22177</v>
      </c>
      <c r="H82" s="136" t="n">
        <f aca="false">SUM(H80:H81)</f>
        <v>22177</v>
      </c>
      <c r="I82" s="136" t="n">
        <f aca="false">SUM(I80:I81)</f>
        <v>22177</v>
      </c>
      <c r="J82" s="136" t="n">
        <f aca="false">SUM(J80:J81)</f>
        <v>22177</v>
      </c>
      <c r="K82" s="136" t="n">
        <f aca="false">SUM(K80:K81)</f>
        <v>22177</v>
      </c>
      <c r="L82" s="136" t="n">
        <f aca="false">SUM(L80:L81)</f>
        <v>22177</v>
      </c>
      <c r="M82" s="136" t="n">
        <f aca="false">SUM(M80:M81)</f>
        <v>22177</v>
      </c>
      <c r="N82" s="136" t="n">
        <f aca="false">SUM(N80:N81)</f>
        <v>22177</v>
      </c>
      <c r="O82" s="136" t="n">
        <f aca="false">SUM(O80:O81)</f>
        <v>22177</v>
      </c>
      <c r="P82" s="137" t="n">
        <f aca="false">SUM(D82:O82)</f>
        <v>266124</v>
      </c>
      <c r="Q82" s="92"/>
    </row>
    <row r="83" customFormat="false" ht="12.75" hidden="false" customHeight="false" outlineLevel="0" collapsed="false">
      <c r="A83" s="129" t="s">
        <v>60</v>
      </c>
      <c r="B83" s="130" t="s">
        <v>106</v>
      </c>
      <c r="C83" s="130"/>
      <c r="D83" s="132" t="n">
        <v>6731</v>
      </c>
      <c r="E83" s="132" t="n">
        <v>6731</v>
      </c>
      <c r="F83" s="132" t="n">
        <v>6731</v>
      </c>
      <c r="G83" s="132" t="n">
        <v>6731</v>
      </c>
      <c r="H83" s="132" t="n">
        <v>6731</v>
      </c>
      <c r="I83" s="132" t="n">
        <v>6731</v>
      </c>
      <c r="J83" s="132" t="n">
        <v>6731</v>
      </c>
      <c r="K83" s="132" t="n">
        <v>6731</v>
      </c>
      <c r="L83" s="132" t="n">
        <v>6731</v>
      </c>
      <c r="M83" s="132" t="n">
        <v>6731</v>
      </c>
      <c r="N83" s="132" t="n">
        <v>6731</v>
      </c>
      <c r="O83" s="132" t="n">
        <v>6731</v>
      </c>
      <c r="P83" s="133" t="n">
        <f aca="false">SUM(D83:O83)</f>
        <v>80772</v>
      </c>
    </row>
    <row r="84" customFormat="false" ht="12.75" hidden="false" customHeight="false" outlineLevel="0" collapsed="false">
      <c r="A84" s="129" t="s">
        <v>153</v>
      </c>
      <c r="B84" s="130" t="s">
        <v>107</v>
      </c>
      <c r="C84" s="131"/>
      <c r="D84" s="132" t="n">
        <v>0</v>
      </c>
      <c r="E84" s="132" t="n">
        <v>0</v>
      </c>
      <c r="F84" s="132" t="n">
        <v>0</v>
      </c>
      <c r="G84" s="132" t="n">
        <v>0</v>
      </c>
      <c r="H84" s="132" t="n">
        <v>0</v>
      </c>
      <c r="I84" s="132" t="n">
        <v>0</v>
      </c>
      <c r="J84" s="132" t="n">
        <v>0</v>
      </c>
      <c r="K84" s="132" t="n">
        <v>0</v>
      </c>
      <c r="L84" s="132" t="n">
        <v>0</v>
      </c>
      <c r="M84" s="132" t="n">
        <v>0</v>
      </c>
      <c r="N84" s="132" t="n">
        <v>0</v>
      </c>
      <c r="O84" s="132" t="n">
        <v>0</v>
      </c>
      <c r="P84" s="133" t="n">
        <f aca="false">SUM(D84:O84)</f>
        <v>0</v>
      </c>
    </row>
    <row r="85" customFormat="false" ht="12.75" hidden="false" customHeight="false" outlineLevel="0" collapsed="false">
      <c r="A85" s="63"/>
      <c r="B85" s="140" t="s">
        <v>108</v>
      </c>
      <c r="C85" s="135"/>
      <c r="D85" s="136" t="n">
        <f aca="false">SUM(D83:D84)</f>
        <v>6731</v>
      </c>
      <c r="E85" s="136" t="n">
        <f aca="false">SUM(E83:E84)</f>
        <v>6731</v>
      </c>
      <c r="F85" s="136" t="n">
        <f aca="false">SUM(F83:F84)</f>
        <v>6731</v>
      </c>
      <c r="G85" s="136" t="n">
        <f aca="false">SUM(G83:G84)</f>
        <v>6731</v>
      </c>
      <c r="H85" s="136" t="n">
        <f aca="false">SUM(H83:H84)</f>
        <v>6731</v>
      </c>
      <c r="I85" s="136" t="n">
        <f aca="false">SUM(I83:I84)</f>
        <v>6731</v>
      </c>
      <c r="J85" s="136" t="n">
        <f aca="false">SUM(J83:J84)</f>
        <v>6731</v>
      </c>
      <c r="K85" s="136" t="n">
        <f aca="false">SUM(K83:K84)</f>
        <v>6731</v>
      </c>
      <c r="L85" s="136" t="n">
        <f aca="false">SUM(L83:L84)</f>
        <v>6731</v>
      </c>
      <c r="M85" s="136" t="n">
        <f aca="false">SUM(M83:M84)</f>
        <v>6731</v>
      </c>
      <c r="N85" s="136" t="n">
        <f aca="false">SUM(N83:N84)</f>
        <v>6731</v>
      </c>
      <c r="O85" s="136" t="n">
        <f aca="false">SUM(O83:O84)</f>
        <v>6731</v>
      </c>
      <c r="P85" s="137" t="n">
        <f aca="false">SUM(D85:O85)</f>
        <v>80772</v>
      </c>
      <c r="Q85" s="92"/>
    </row>
    <row r="86" customFormat="false" ht="12.75" hidden="false" customHeight="false" outlineLevel="0" collapsed="false">
      <c r="A86" s="129" t="s">
        <v>109</v>
      </c>
      <c r="B86" s="130" t="s">
        <v>110</v>
      </c>
      <c r="C86" s="130"/>
      <c r="D86" s="132" t="n">
        <v>294</v>
      </c>
      <c r="E86" s="132" t="n">
        <v>294</v>
      </c>
      <c r="F86" s="132" t="n">
        <v>294</v>
      </c>
      <c r="G86" s="132" t="n">
        <v>294</v>
      </c>
      <c r="H86" s="132" t="n">
        <v>294</v>
      </c>
      <c r="I86" s="132" t="n">
        <v>294</v>
      </c>
      <c r="J86" s="132" t="n">
        <v>294</v>
      </c>
      <c r="K86" s="132" t="n">
        <v>294</v>
      </c>
      <c r="L86" s="132" t="n">
        <v>294</v>
      </c>
      <c r="M86" s="132" t="n">
        <v>294</v>
      </c>
      <c r="N86" s="132" t="n">
        <v>294</v>
      </c>
      <c r="O86" s="132" t="n">
        <v>294</v>
      </c>
      <c r="P86" s="133" t="n">
        <f aca="false">SUM(D86:O86)</f>
        <v>3528</v>
      </c>
    </row>
    <row r="87" customFormat="false" ht="12.75" hidden="false" customHeight="false" outlineLevel="0" collapsed="false">
      <c r="A87" s="129" t="s">
        <v>111</v>
      </c>
      <c r="B87" s="130" t="s">
        <v>112</v>
      </c>
      <c r="C87" s="131"/>
      <c r="D87" s="132" t="n">
        <v>0</v>
      </c>
      <c r="E87" s="132" t="n">
        <v>0</v>
      </c>
      <c r="F87" s="132" t="n">
        <v>0</v>
      </c>
      <c r="G87" s="132" t="n">
        <v>0</v>
      </c>
      <c r="H87" s="132" t="n">
        <v>0</v>
      </c>
      <c r="I87" s="132" t="n">
        <v>0</v>
      </c>
      <c r="J87" s="132" t="n">
        <v>0</v>
      </c>
      <c r="K87" s="132" t="n">
        <v>0</v>
      </c>
      <c r="L87" s="132" t="n">
        <v>0</v>
      </c>
      <c r="M87" s="132" t="n">
        <v>0</v>
      </c>
      <c r="N87" s="132" t="n">
        <v>0</v>
      </c>
      <c r="O87" s="132" t="n">
        <v>0</v>
      </c>
      <c r="P87" s="133" t="n">
        <f aca="false">SUM(D87:O87)</f>
        <v>0</v>
      </c>
    </row>
    <row r="88" customFormat="false" ht="12.75" hidden="false" customHeight="false" outlineLevel="0" collapsed="false">
      <c r="A88" s="63"/>
      <c r="B88" s="140" t="s">
        <v>113</v>
      </c>
      <c r="C88" s="135"/>
      <c r="D88" s="136" t="n">
        <f aca="false">SUM(D86:D87)</f>
        <v>294</v>
      </c>
      <c r="E88" s="136" t="n">
        <f aca="false">SUM(E86:E87)</f>
        <v>294</v>
      </c>
      <c r="F88" s="136" t="n">
        <f aca="false">SUM(F86:F87)</f>
        <v>294</v>
      </c>
      <c r="G88" s="136" t="n">
        <f aca="false">SUM(G86:G87)</f>
        <v>294</v>
      </c>
      <c r="H88" s="136" t="n">
        <f aca="false">SUM(H86:H87)</f>
        <v>294</v>
      </c>
      <c r="I88" s="136" t="n">
        <f aca="false">SUM(I86:I87)</f>
        <v>294</v>
      </c>
      <c r="J88" s="136" t="n">
        <f aca="false">SUM(J86:J87)</f>
        <v>294</v>
      </c>
      <c r="K88" s="136" t="n">
        <f aca="false">SUM(K86:K87)</f>
        <v>294</v>
      </c>
      <c r="L88" s="136" t="n">
        <f aca="false">SUM(L86:L87)</f>
        <v>294</v>
      </c>
      <c r="M88" s="136" t="n">
        <f aca="false">SUM(M86:M87)</f>
        <v>294</v>
      </c>
      <c r="N88" s="136" t="n">
        <f aca="false">SUM(N86:N87)</f>
        <v>294</v>
      </c>
      <c r="O88" s="136" t="n">
        <f aca="false">SUM(O86:O87)</f>
        <v>294</v>
      </c>
      <c r="P88" s="137" t="n">
        <f aca="false">SUM(D88:O88)</f>
        <v>3528</v>
      </c>
      <c r="Q88" s="92"/>
    </row>
    <row r="89" customFormat="false" ht="12.75" hidden="false" customHeight="false" outlineLevel="0" collapsed="false">
      <c r="A89" s="146" t="s">
        <v>114</v>
      </c>
      <c r="B89" s="147" t="s">
        <v>115</v>
      </c>
      <c r="C89" s="130"/>
      <c r="D89" s="132" t="n">
        <v>0</v>
      </c>
      <c r="E89" s="132" t="n">
        <v>0</v>
      </c>
      <c r="F89" s="132" t="n">
        <v>0</v>
      </c>
      <c r="G89" s="132" t="n">
        <v>0</v>
      </c>
      <c r="H89" s="132" t="n">
        <v>0</v>
      </c>
      <c r="I89" s="132" t="n">
        <v>0</v>
      </c>
      <c r="J89" s="132" t="n">
        <v>0</v>
      </c>
      <c r="K89" s="132" t="n">
        <v>0</v>
      </c>
      <c r="L89" s="132" t="n">
        <v>0</v>
      </c>
      <c r="M89" s="132" t="n">
        <v>0</v>
      </c>
      <c r="N89" s="132" t="n">
        <v>0</v>
      </c>
      <c r="O89" s="132" t="n">
        <v>0</v>
      </c>
      <c r="P89" s="133" t="n">
        <f aca="false">SUM(D89:O89)</f>
        <v>0</v>
      </c>
    </row>
    <row r="90" customFormat="false" ht="12.75" hidden="false" customHeight="false" outlineLevel="0" collapsed="false">
      <c r="A90" s="88"/>
      <c r="B90" s="148" t="s">
        <v>116</v>
      </c>
      <c r="C90" s="149"/>
      <c r="D90" s="150" t="n">
        <f aca="false">D31+D34+D43+D50+D53+D62+D66+D69+SUM(D70:D79)+D82+D85+D88+D89</f>
        <v>847343.873666667</v>
      </c>
      <c r="E90" s="150" t="n">
        <f aca="false">E31+E34+E43+E50+E53+E62+E66+E69+SUM(E70:E79)+E82+E85+E88+E89</f>
        <v>869808.739166667</v>
      </c>
      <c r="F90" s="150" t="n">
        <f aca="false">F31+F34+F43+F50+F53+F62+F66+F69+SUM(F70:F79)+F82+F85+F88+F89</f>
        <v>869808.739166667</v>
      </c>
      <c r="G90" s="150" t="n">
        <f aca="false">G31+G34+G43+G50+G53+G62+G66+G69+SUM(G70:G79)+G82+G85+G88+G89</f>
        <v>869808.739166667</v>
      </c>
      <c r="H90" s="150" t="n">
        <f aca="false">H31+H34+H43+H50+H53+H62+H66+H69+SUM(H70:H79)+H82+H85+H88+H89</f>
        <v>869808.739166667</v>
      </c>
      <c r="I90" s="150" t="n">
        <f aca="false">I31+I34+I43+I50+I53+I62+I66+I69+SUM(I70:I79)+I82+I85+I88+I89</f>
        <v>869808.739166667</v>
      </c>
      <c r="J90" s="150" t="n">
        <f aca="false">J31+J34+J43+J50+J53+J62+J66+J69+SUM(J70:J79)+J82+J85+J88+J89</f>
        <v>892371.0195</v>
      </c>
      <c r="K90" s="150" t="n">
        <f aca="false">K31+K34+K43+K50+K53+K62+K66+K69+SUM(K70:K79)+K82+K85+K88+K89</f>
        <v>893171.0195</v>
      </c>
      <c r="L90" s="150" t="n">
        <f aca="false">L31+L34+L43+L50+L53+L62+L66+L69+SUM(L70:L79)+L82+L85+L88+L89</f>
        <v>893171.0195</v>
      </c>
      <c r="M90" s="150" t="n">
        <f aca="false">M31+M34+M43+M50+M53+M62+M66+M69+SUM(M70:M79)+M82+M85+M88+M89</f>
        <v>893171.0195</v>
      </c>
      <c r="N90" s="150" t="n">
        <f aca="false">N31+N34+N43+N50+N53+N62+N66+N69+SUM(N70:N79)+N82+N85+N88+N89</f>
        <v>893171.0195</v>
      </c>
      <c r="O90" s="150" t="n">
        <f aca="false">O31+O34+O43+O50+O53+O62+O66+O69+SUM(O70:O79)+O82+O85+O88+O89</f>
        <v>893171.0195</v>
      </c>
      <c r="P90" s="151" t="n">
        <f aca="false">SUM(D90:O90)</f>
        <v>10554613.6865</v>
      </c>
    </row>
    <row r="91" customFormat="false" ht="12.75" hidden="false" customHeight="false" outlineLevel="0" collapsed="false">
      <c r="C91" s="130"/>
    </row>
    <row r="93" customFormat="false" ht="12.75" hidden="false" customHeight="false" outlineLevel="0" collapsed="false">
      <c r="C93" s="131"/>
    </row>
  </sheetData>
  <printOptions headings="false" gridLines="false" gridLinesSet="true" horizontalCentered="true" verticalCentered="false"/>
  <pageMargins left="0.1" right="0.1" top="0.170138888888889" bottom="0.190277777777778" header="0.511811023622047" footer="0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152" width="9.32"/>
    <col collapsed="false" customWidth="true" hidden="false" outlineLevel="0" max="2" min="2" style="152" width="1.82"/>
    <col collapsed="false" customWidth="true" hidden="false" outlineLevel="0" max="3" min="3" style="152" width="12.65"/>
    <col collapsed="false" customWidth="true" hidden="false" outlineLevel="0" max="4" min="4" style="152" width="1.82"/>
    <col collapsed="false" customWidth="true" hidden="false" outlineLevel="0" max="5" min="5" style="152" width="39.32"/>
    <col collapsed="false" customWidth="true" hidden="false" outlineLevel="0" max="6" min="6" style="152" width="1.82"/>
    <col collapsed="false" customWidth="true" hidden="false" outlineLevel="0" max="7" min="7" style="152" width="13.49"/>
    <col collapsed="false" customWidth="false" hidden="false" outlineLevel="0" max="257" min="8" style="152" width="9.32"/>
  </cols>
  <sheetData>
    <row r="1" customFormat="false" ht="15.75" hidden="false" customHeight="false" outlineLevel="0" collapsed="false">
      <c r="A1" s="153" t="s">
        <v>154</v>
      </c>
    </row>
    <row r="3" customFormat="false" ht="12.75" hidden="false" customHeight="false" outlineLevel="0" collapsed="false">
      <c r="A3" s="154" t="s">
        <v>155</v>
      </c>
      <c r="C3" s="154" t="s">
        <v>156</v>
      </c>
      <c r="E3" s="154" t="s">
        <v>157</v>
      </c>
      <c r="G3" s="154" t="s">
        <v>158</v>
      </c>
    </row>
    <row r="5" customFormat="false" ht="12.75" hidden="false" customHeight="false" outlineLevel="0" collapsed="false">
      <c r="A5" s="152" t="s">
        <v>159</v>
      </c>
      <c r="C5" s="152" t="n">
        <v>100663</v>
      </c>
      <c r="E5" s="152" t="s">
        <v>160</v>
      </c>
      <c r="G5" s="155" t="n">
        <v>0.024</v>
      </c>
    </row>
    <row r="6" customFormat="false" ht="12.75" hidden="false" customHeight="false" outlineLevel="0" collapsed="false">
      <c r="A6" s="152" t="s">
        <v>161</v>
      </c>
      <c r="C6" s="152" t="n">
        <v>102247</v>
      </c>
      <c r="E6" s="152" t="s">
        <v>162</v>
      </c>
      <c r="G6" s="155" t="n">
        <v>0.012</v>
      </c>
    </row>
    <row r="7" customFormat="false" ht="12.75" hidden="false" customHeight="false" outlineLevel="0" collapsed="false">
      <c r="A7" s="152" t="s">
        <v>163</v>
      </c>
      <c r="C7" s="152" t="n">
        <v>102564</v>
      </c>
      <c r="E7" s="152" t="s">
        <v>164</v>
      </c>
      <c r="G7" s="155" t="n">
        <v>0.012</v>
      </c>
    </row>
    <row r="8" customFormat="false" ht="12.75" hidden="false" customHeight="false" outlineLevel="0" collapsed="false">
      <c r="A8" s="152" t="s">
        <v>165</v>
      </c>
      <c r="C8" s="152" t="n">
        <v>104151</v>
      </c>
      <c r="E8" s="152" t="s">
        <v>166</v>
      </c>
      <c r="G8" s="155" t="n">
        <v>0.137</v>
      </c>
    </row>
    <row r="9" customFormat="false" ht="12.75" hidden="false" customHeight="false" outlineLevel="0" collapsed="false">
      <c r="A9" s="152" t="s">
        <v>167</v>
      </c>
      <c r="C9" s="152" t="n">
        <v>105168</v>
      </c>
      <c r="E9" s="152" t="s">
        <v>168</v>
      </c>
      <c r="G9" s="155" t="n">
        <v>0.135</v>
      </c>
    </row>
    <row r="10" customFormat="false" ht="12.75" hidden="false" customHeight="false" outlineLevel="0" collapsed="false">
      <c r="A10" s="152" t="s">
        <v>169</v>
      </c>
      <c r="C10" s="152" t="n">
        <v>106196</v>
      </c>
      <c r="E10" s="152" t="s">
        <v>170</v>
      </c>
      <c r="G10" s="155" t="n">
        <v>0.01</v>
      </c>
    </row>
    <row r="11" customFormat="false" ht="12.75" hidden="false" customHeight="false" outlineLevel="0" collapsed="false">
      <c r="A11" s="152" t="s">
        <v>171</v>
      </c>
      <c r="C11" s="152" t="n">
        <v>120484</v>
      </c>
      <c r="E11" s="152" t="s">
        <v>172</v>
      </c>
      <c r="G11" s="155" t="n">
        <v>0.175</v>
      </c>
    </row>
    <row r="12" customFormat="false" ht="12.75" hidden="false" customHeight="false" outlineLevel="0" collapsed="false">
      <c r="A12" s="152" t="s">
        <v>173</v>
      </c>
      <c r="C12" s="152" t="n">
        <v>140052</v>
      </c>
      <c r="E12" s="152" t="s">
        <v>174</v>
      </c>
      <c r="G12" s="155" t="n">
        <v>0.012</v>
      </c>
    </row>
    <row r="13" customFormat="false" ht="12.75" hidden="false" customHeight="false" outlineLevel="0" collapsed="false">
      <c r="A13" s="152" t="s">
        <v>175</v>
      </c>
      <c r="C13" s="152" t="n">
        <v>140067</v>
      </c>
      <c r="E13" s="152" t="s">
        <v>176</v>
      </c>
      <c r="G13" s="156" t="n">
        <v>0.0809</v>
      </c>
    </row>
    <row r="14" customFormat="false" ht="12.75" hidden="false" customHeight="false" outlineLevel="0" collapsed="false">
      <c r="A14" s="152" t="s">
        <v>177</v>
      </c>
      <c r="G14" s="155" t="n">
        <f aca="false">SUM(G5:G13)</f>
        <v>0.5979</v>
      </c>
    </row>
    <row r="15" customFormat="false" ht="12.75" hidden="false" customHeight="false" outlineLevel="0" collapsed="false">
      <c r="G15" s="1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52" width="25.99"/>
    <col collapsed="false" customWidth="true" hidden="false" outlineLevel="0" max="2" min="2" style="152" width="24.82"/>
    <col collapsed="false" customWidth="true" hidden="false" outlineLevel="0" max="3" min="3" style="152" width="12.65"/>
    <col collapsed="false" customWidth="true" hidden="false" outlineLevel="0" max="4" min="4" style="152" width="20.49"/>
    <col collapsed="false" customWidth="true" hidden="false" outlineLevel="0" max="5" min="5" style="152" width="52.82"/>
    <col collapsed="false" customWidth="true" hidden="false" outlineLevel="0" max="6" min="6" style="152" width="10.82"/>
    <col collapsed="false" customWidth="true" hidden="false" outlineLevel="0" max="12" min="7" style="152" width="9.82"/>
    <col collapsed="false" customWidth="true" hidden="false" outlineLevel="0" max="13" min="13" style="152" width="10.65"/>
    <col collapsed="false" customWidth="true" hidden="false" outlineLevel="0" max="14" min="14" style="152" width="9.82"/>
    <col collapsed="false" customWidth="true" hidden="false" outlineLevel="0" max="15" min="15" style="152" width="10.49"/>
    <col collapsed="false" customWidth="true" hidden="false" outlineLevel="0" max="16" min="16" style="152" width="10.15"/>
    <col collapsed="false" customWidth="true" hidden="false" outlineLevel="0" max="17" min="17" style="152" width="10.65"/>
    <col collapsed="false" customWidth="false" hidden="false" outlineLevel="0" max="257" min="18" style="152" width="9.32"/>
  </cols>
  <sheetData>
    <row r="1" customFormat="false" ht="12.75" hidden="false" customHeight="false" outlineLevel="0" collapsed="false">
      <c r="A1" s="152" t="s">
        <v>178</v>
      </c>
    </row>
    <row r="2" customFormat="false" ht="12.75" hidden="false" customHeight="false" outlineLevel="0" collapsed="false">
      <c r="A2" s="152" t="s">
        <v>179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157" t="s">
        <v>180</v>
      </c>
      <c r="B4" s="157" t="s">
        <v>181</v>
      </c>
      <c r="C4" s="157" t="s">
        <v>182</v>
      </c>
      <c r="D4" s="157" t="s">
        <v>183</v>
      </c>
      <c r="E4" s="157" t="s">
        <v>184</v>
      </c>
      <c r="F4" s="157" t="s">
        <v>185</v>
      </c>
      <c r="G4" s="157" t="s">
        <v>186</v>
      </c>
      <c r="H4" s="157" t="s">
        <v>187</v>
      </c>
      <c r="I4" s="157" t="s">
        <v>188</v>
      </c>
      <c r="J4" s="157" t="s">
        <v>189</v>
      </c>
      <c r="K4" s="157" t="s">
        <v>190</v>
      </c>
      <c r="L4" s="157" t="s">
        <v>191</v>
      </c>
      <c r="M4" s="157" t="s">
        <v>192</v>
      </c>
      <c r="N4" s="157" t="s">
        <v>193</v>
      </c>
      <c r="O4" s="157" t="s">
        <v>194</v>
      </c>
      <c r="P4" s="157" t="s">
        <v>195</v>
      </c>
      <c r="Q4" s="157" t="s">
        <v>177</v>
      </c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</row>
    <row r="5" customFormat="false" ht="12.75" hidden="false" customHeight="false" outlineLevel="0" collapsed="false">
      <c r="A5" s="152" t="s">
        <v>196</v>
      </c>
      <c r="B5" s="152" t="s">
        <v>197</v>
      </c>
      <c r="C5" s="152" t="s">
        <v>198</v>
      </c>
      <c r="D5" s="152" t="s">
        <v>199</v>
      </c>
      <c r="E5" s="152" t="s">
        <v>200</v>
      </c>
      <c r="F5" s="159" t="n">
        <v>90000</v>
      </c>
      <c r="G5" s="159" t="n">
        <v>0</v>
      </c>
      <c r="H5" s="159" t="n">
        <v>30000</v>
      </c>
      <c r="I5" s="159" t="n">
        <v>30000</v>
      </c>
      <c r="J5" s="159" t="n">
        <v>30000</v>
      </c>
      <c r="K5" s="159" t="n">
        <v>20000</v>
      </c>
      <c r="L5" s="159" t="n">
        <v>0</v>
      </c>
      <c r="M5" s="159" t="n">
        <v>0</v>
      </c>
      <c r="N5" s="159" t="n">
        <v>0</v>
      </c>
      <c r="O5" s="159" t="n">
        <v>0</v>
      </c>
      <c r="P5" s="159" t="n">
        <v>0</v>
      </c>
      <c r="Q5" s="159" t="n">
        <v>200000</v>
      </c>
    </row>
    <row r="6" customFormat="false" ht="12.75" hidden="false" customHeight="false" outlineLevel="0" collapsed="false">
      <c r="A6" s="152" t="s">
        <v>196</v>
      </c>
      <c r="B6" s="152" t="s">
        <v>197</v>
      </c>
      <c r="C6" s="152" t="s">
        <v>201</v>
      </c>
      <c r="D6" s="152" t="s">
        <v>202</v>
      </c>
      <c r="E6" s="152" t="s">
        <v>203</v>
      </c>
      <c r="F6" s="159" t="n">
        <v>0</v>
      </c>
      <c r="G6" s="159" t="n">
        <v>0</v>
      </c>
      <c r="H6" s="159" t="n">
        <v>0</v>
      </c>
      <c r="I6" s="159" t="n">
        <v>0</v>
      </c>
      <c r="J6" s="159" t="n">
        <v>0</v>
      </c>
      <c r="K6" s="152" t="s">
        <v>204</v>
      </c>
      <c r="L6" s="152" t="s">
        <v>204</v>
      </c>
      <c r="M6" s="152" t="s">
        <v>204</v>
      </c>
      <c r="N6" s="152" t="s">
        <v>204</v>
      </c>
      <c r="O6" s="152" t="s">
        <v>204</v>
      </c>
      <c r="P6" s="152" t="s">
        <v>204</v>
      </c>
      <c r="Q6" s="159" t="n">
        <v>150000</v>
      </c>
    </row>
    <row r="7" customFormat="false" ht="12.75" hidden="false" customHeight="false" outlineLevel="0" collapsed="false">
      <c r="A7" s="152" t="s">
        <v>205</v>
      </c>
      <c r="B7" s="152" t="s">
        <v>206</v>
      </c>
      <c r="C7" s="152" t="s">
        <v>207</v>
      </c>
      <c r="D7" s="159" t="n">
        <v>50000</v>
      </c>
      <c r="E7" s="152" t="s">
        <v>208</v>
      </c>
      <c r="F7" s="159" t="n">
        <v>12500</v>
      </c>
      <c r="G7" s="159" t="n">
        <v>0</v>
      </c>
      <c r="H7" s="159" t="n">
        <v>4000</v>
      </c>
      <c r="I7" s="159" t="n">
        <v>4000</v>
      </c>
      <c r="J7" s="159" t="n">
        <v>4500</v>
      </c>
      <c r="K7" s="159" t="n">
        <v>4500</v>
      </c>
      <c r="L7" s="159" t="n">
        <v>4500</v>
      </c>
      <c r="M7" s="159" t="n">
        <v>4000</v>
      </c>
      <c r="N7" s="159" t="n">
        <v>4000</v>
      </c>
      <c r="O7" s="159" t="n">
        <v>4000</v>
      </c>
      <c r="P7" s="159" t="n">
        <v>4000</v>
      </c>
      <c r="Q7" s="159" t="n">
        <v>50000</v>
      </c>
    </row>
    <row r="8" customFormat="false" ht="12.75" hidden="false" customHeight="false" outlineLevel="0" collapsed="false">
      <c r="A8" s="152" t="s">
        <v>209</v>
      </c>
      <c r="B8" s="152" t="s">
        <v>210</v>
      </c>
      <c r="C8" s="152" t="s">
        <v>207</v>
      </c>
      <c r="D8" s="159" t="n">
        <v>20000</v>
      </c>
      <c r="E8" s="152" t="s">
        <v>211</v>
      </c>
      <c r="F8" s="159" t="n">
        <v>5000</v>
      </c>
      <c r="G8" s="159" t="n">
        <v>0</v>
      </c>
      <c r="H8" s="159" t="n">
        <v>1600</v>
      </c>
      <c r="I8" s="159" t="n">
        <v>1600</v>
      </c>
      <c r="J8" s="159" t="n">
        <v>1800</v>
      </c>
      <c r="K8" s="159" t="n">
        <v>1800</v>
      </c>
      <c r="L8" s="159" t="n">
        <v>1800</v>
      </c>
      <c r="M8" s="159" t="n">
        <v>1600</v>
      </c>
      <c r="N8" s="159" t="n">
        <v>1600</v>
      </c>
      <c r="O8" s="159" t="n">
        <v>1600</v>
      </c>
      <c r="P8" s="159" t="n">
        <v>1600</v>
      </c>
      <c r="Q8" s="159" t="n">
        <v>20000</v>
      </c>
    </row>
    <row r="9" customFormat="false" ht="12.75" hidden="false" customHeight="false" outlineLevel="0" collapsed="false">
      <c r="A9" s="152" t="s">
        <v>212</v>
      </c>
      <c r="B9" s="152" t="s">
        <v>213</v>
      </c>
      <c r="D9" s="152" t="s">
        <v>204</v>
      </c>
      <c r="E9" s="152" t="s">
        <v>204</v>
      </c>
      <c r="F9" s="152" t="s">
        <v>204</v>
      </c>
      <c r="G9" s="152" t="s">
        <v>204</v>
      </c>
      <c r="H9" s="152" t="s">
        <v>204</v>
      </c>
      <c r="I9" s="152" t="s">
        <v>204</v>
      </c>
      <c r="J9" s="152" t="s">
        <v>204</v>
      </c>
      <c r="K9" s="152" t="s">
        <v>204</v>
      </c>
      <c r="L9" s="152" t="s">
        <v>204</v>
      </c>
      <c r="M9" s="152" t="s">
        <v>204</v>
      </c>
      <c r="N9" s="152" t="s">
        <v>204</v>
      </c>
      <c r="O9" s="152" t="s">
        <v>204</v>
      </c>
      <c r="P9" s="152" t="s">
        <v>204</v>
      </c>
      <c r="Q9" s="152" t="s">
        <v>204</v>
      </c>
    </row>
    <row r="10" customFormat="false" ht="12.75" hidden="false" customHeight="false" outlineLevel="0" collapsed="false">
      <c r="A10" s="152" t="s">
        <v>214</v>
      </c>
      <c r="B10" s="152" t="s">
        <v>215</v>
      </c>
      <c r="C10" s="152" t="s">
        <v>207</v>
      </c>
      <c r="D10" s="159" t="n">
        <v>65000</v>
      </c>
      <c r="E10" s="152" t="s">
        <v>216</v>
      </c>
      <c r="F10" s="159" t="n">
        <v>0</v>
      </c>
      <c r="G10" s="159" t="n">
        <v>21700</v>
      </c>
      <c r="H10" s="159" t="n">
        <v>0</v>
      </c>
      <c r="I10" s="159" t="n">
        <v>5400</v>
      </c>
      <c r="J10" s="159" t="n">
        <v>5400</v>
      </c>
      <c r="K10" s="159" t="n">
        <v>5400</v>
      </c>
      <c r="L10" s="159" t="n">
        <v>5400</v>
      </c>
      <c r="M10" s="159" t="n">
        <v>5400</v>
      </c>
      <c r="N10" s="159" t="n">
        <v>5400</v>
      </c>
      <c r="O10" s="159" t="n">
        <v>5400</v>
      </c>
      <c r="P10" s="159" t="n">
        <v>5500</v>
      </c>
      <c r="Q10" s="159" t="n">
        <v>65000</v>
      </c>
    </row>
    <row r="11" customFormat="false" ht="13.5" hidden="false" customHeight="false" outlineLevel="0" collapsed="false">
      <c r="D11" s="160" t="s">
        <v>217</v>
      </c>
      <c r="F11" s="161" t="n">
        <v>107500</v>
      </c>
      <c r="G11" s="161" t="n">
        <v>21700</v>
      </c>
      <c r="H11" s="161" t="n">
        <v>35600</v>
      </c>
      <c r="I11" s="161" t="n">
        <v>41000</v>
      </c>
      <c r="J11" s="161" t="n">
        <v>41700</v>
      </c>
      <c r="K11" s="161" t="n">
        <v>31700</v>
      </c>
      <c r="L11" s="161" t="n">
        <v>11700</v>
      </c>
      <c r="M11" s="161" t="n">
        <v>11000</v>
      </c>
      <c r="N11" s="161" t="n">
        <v>11000</v>
      </c>
      <c r="O11" s="161" t="n">
        <v>11000</v>
      </c>
      <c r="P11" s="161" t="n">
        <v>11100</v>
      </c>
      <c r="Q11" s="161" t="n">
        <v>485000</v>
      </c>
    </row>
    <row r="12" customFormat="false" ht="13.5" hidden="false" customHeight="false" outlineLevel="0" collapsed="false">
      <c r="D12" s="152" t="s">
        <v>218</v>
      </c>
      <c r="G12" s="152" t="s">
        <v>218</v>
      </c>
      <c r="H12" s="152" t="s">
        <v>218</v>
      </c>
      <c r="I12" s="152" t="s">
        <v>218</v>
      </c>
      <c r="J12" s="152" t="s">
        <v>218</v>
      </c>
      <c r="K12" s="152" t="s">
        <v>218</v>
      </c>
      <c r="L12" s="152" t="s">
        <v>218</v>
      </c>
      <c r="M12" s="152" t="s">
        <v>218</v>
      </c>
      <c r="N12" s="152" t="s">
        <v>218</v>
      </c>
      <c r="O12" s="152" t="s">
        <v>218</v>
      </c>
      <c r="P12" s="152" t="s">
        <v>218</v>
      </c>
      <c r="Q12" s="152" t="s">
        <v>218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2.49"/>
    <col collapsed="false" customWidth="true" hidden="false" outlineLevel="0" max="2" min="2" style="1" width="20.32"/>
    <col collapsed="false" customWidth="true" hidden="false" outlineLevel="0" max="14" min="3" style="1" width="9.65"/>
    <col collapsed="false" customWidth="true" hidden="false" outlineLevel="0" max="15" min="15" style="1" width="10.65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A1" s="100" t="s">
        <v>2</v>
      </c>
      <c r="B1" s="8"/>
      <c r="C1" s="10" t="str">
        <f aca="false">+'2002 Plan'!D5</f>
        <v>12775</v>
      </c>
      <c r="D1" s="10"/>
      <c r="E1" s="8"/>
      <c r="F1" s="8"/>
      <c r="G1" s="9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100" t="s">
        <v>3</v>
      </c>
      <c r="B2" s="8"/>
      <c r="C2" s="10" t="str">
        <f aca="false">+'2002 Plan'!D6</f>
        <v>Vince Kaminski</v>
      </c>
      <c r="D2" s="10"/>
      <c r="E2" s="8"/>
      <c r="F2" s="8"/>
      <c r="G2" s="97"/>
      <c r="H2" s="97"/>
      <c r="I2" s="8"/>
      <c r="J2" s="8"/>
      <c r="K2" s="8"/>
      <c r="L2" s="8"/>
      <c r="M2" s="8"/>
      <c r="N2" s="100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00" t="s">
        <v>219</v>
      </c>
      <c r="B3" s="8"/>
      <c r="C3" s="10" t="str">
        <f aca="false">+'2002 Plan'!D7</f>
        <v>107043</v>
      </c>
      <c r="D3" s="10"/>
      <c r="E3" s="8"/>
      <c r="F3" s="8"/>
      <c r="G3" s="8"/>
      <c r="H3" s="97"/>
      <c r="I3" s="8"/>
      <c r="J3" s="8"/>
      <c r="K3" s="8"/>
      <c r="L3" s="8"/>
      <c r="M3" s="8"/>
      <c r="N3" s="8"/>
      <c r="O3" s="8"/>
      <c r="P3" s="162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8"/>
      <c r="B4" s="8"/>
      <c r="C4" s="9"/>
      <c r="D4" s="10"/>
      <c r="E4" s="8"/>
      <c r="F4" s="8"/>
      <c r="G4" s="8"/>
      <c r="H4" s="9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163" t="s">
        <v>25</v>
      </c>
      <c r="B5" s="164" t="s">
        <v>25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 t="s">
        <v>125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67" t="s">
        <v>220</v>
      </c>
      <c r="B6" s="168" t="s">
        <v>26</v>
      </c>
      <c r="C6" s="169" t="n">
        <v>37257</v>
      </c>
      <c r="D6" s="169" t="n">
        <v>37288</v>
      </c>
      <c r="E6" s="169" t="n">
        <v>37316</v>
      </c>
      <c r="F6" s="169" t="n">
        <v>37347</v>
      </c>
      <c r="G6" s="169" t="n">
        <v>37377</v>
      </c>
      <c r="H6" s="169" t="n">
        <v>37408</v>
      </c>
      <c r="I6" s="169" t="n">
        <v>37438</v>
      </c>
      <c r="J6" s="169" t="n">
        <v>37469</v>
      </c>
      <c r="K6" s="169" t="n">
        <v>37500</v>
      </c>
      <c r="L6" s="169" t="n">
        <v>37530</v>
      </c>
      <c r="M6" s="169" t="n">
        <v>37561</v>
      </c>
      <c r="N6" s="169" t="n">
        <v>37591</v>
      </c>
      <c r="O6" s="170" t="s">
        <v>130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71" t="str">
        <f aca="false">+'2002 Plan'!$D$7</f>
        <v>107043</v>
      </c>
      <c r="B7" s="171" t="s">
        <v>29</v>
      </c>
      <c r="C7" s="172" t="n">
        <f aca="false">+'2002 Plan'!D29+'2002 Plan'!D30</f>
        <v>478124</v>
      </c>
      <c r="D7" s="172" t="n">
        <f aca="false">+'2002 Plan'!E29+'2002 Plan'!E30</f>
        <v>498445</v>
      </c>
      <c r="E7" s="172" t="n">
        <f aca="false">+'2002 Plan'!F29+'2002 Plan'!F30</f>
        <v>498445</v>
      </c>
      <c r="F7" s="172" t="n">
        <f aca="false">+'2002 Plan'!G29+'2002 Plan'!G30</f>
        <v>498445</v>
      </c>
      <c r="G7" s="172" t="n">
        <f aca="false">+'2002 Plan'!H29+'2002 Plan'!H30</f>
        <v>498445</v>
      </c>
      <c r="H7" s="172" t="n">
        <f aca="false">+'2002 Plan'!I29+'2002 Plan'!I30</f>
        <v>498445</v>
      </c>
      <c r="I7" s="172" t="n">
        <f aca="false">+'2002 Plan'!J29+'2002 Plan'!J30</f>
        <v>518249</v>
      </c>
      <c r="J7" s="172" t="n">
        <f aca="false">+'2002 Plan'!K29+'2002 Plan'!K30</f>
        <v>518249</v>
      </c>
      <c r="K7" s="172" t="n">
        <f aca="false">+'2002 Plan'!L29+'2002 Plan'!L30</f>
        <v>518249</v>
      </c>
      <c r="L7" s="172" t="n">
        <f aca="false">+'2002 Plan'!M29+'2002 Plan'!M30</f>
        <v>518249</v>
      </c>
      <c r="M7" s="172" t="n">
        <f aca="false">+'2002 Plan'!N29+'2002 Plan'!N30</f>
        <v>518249</v>
      </c>
      <c r="N7" s="172" t="n">
        <f aca="false">+'2002 Plan'!O29+'2002 Plan'!O30</f>
        <v>518249</v>
      </c>
      <c r="O7" s="172" t="n">
        <f aca="false">+'2002 Plan'!P29+'2002 Plan'!P30</f>
        <v>6079843</v>
      </c>
    </row>
    <row r="8" customFormat="false" ht="12.75" hidden="false" customHeight="false" outlineLevel="0" collapsed="false">
      <c r="A8" s="171" t="str">
        <f aca="false">+'2002 Plan'!$D$7</f>
        <v>107043</v>
      </c>
      <c r="B8" s="171" t="s">
        <v>33</v>
      </c>
      <c r="C8" s="172" t="n">
        <f aca="false">+'2002 Plan'!D32</f>
        <v>66709.284</v>
      </c>
      <c r="D8" s="172" t="n">
        <f aca="false">+'2002 Plan'!E32</f>
        <v>68558.495</v>
      </c>
      <c r="E8" s="172" t="n">
        <f aca="false">+'2002 Plan'!F32</f>
        <v>68558.495</v>
      </c>
      <c r="F8" s="172" t="n">
        <f aca="false">+'2002 Plan'!G32</f>
        <v>68558.495</v>
      </c>
      <c r="G8" s="172" t="n">
        <f aca="false">+'2002 Plan'!H32</f>
        <v>68558.495</v>
      </c>
      <c r="H8" s="172" t="n">
        <f aca="false">+'2002 Plan'!I32</f>
        <v>68558.495</v>
      </c>
      <c r="I8" s="172" t="n">
        <f aca="false">+'2002 Plan'!J32</f>
        <v>70360.659</v>
      </c>
      <c r="J8" s="172" t="n">
        <f aca="false">+'2002 Plan'!K32</f>
        <v>71160.659</v>
      </c>
      <c r="K8" s="172" t="n">
        <f aca="false">+'2002 Plan'!L32</f>
        <v>71160.659</v>
      </c>
      <c r="L8" s="172" t="n">
        <f aca="false">+'2002 Plan'!M32</f>
        <v>71160.659</v>
      </c>
      <c r="M8" s="172" t="n">
        <f aca="false">+'2002 Plan'!N32</f>
        <v>71160.659</v>
      </c>
      <c r="N8" s="172" t="n">
        <f aca="false">+'2002 Plan'!O32</f>
        <v>71160.659</v>
      </c>
      <c r="O8" s="172" t="n">
        <f aca="false">+'2002 Plan'!P32</f>
        <v>835665.713</v>
      </c>
    </row>
    <row r="9" customFormat="false" ht="12.75" hidden="false" customHeight="false" outlineLevel="0" collapsed="false">
      <c r="A9" s="171" t="str">
        <f aca="false">+'2002 Plan'!$D$7</f>
        <v>107043</v>
      </c>
      <c r="B9" s="173" t="s">
        <v>48</v>
      </c>
      <c r="C9" s="172" t="n">
        <f aca="false">+'2002 Plan'!D40</f>
        <v>11081</v>
      </c>
      <c r="D9" s="172" t="n">
        <f aca="false">+'2002 Plan'!E40</f>
        <v>11081</v>
      </c>
      <c r="E9" s="172" t="n">
        <f aca="false">+'2002 Plan'!F40</f>
        <v>11081</v>
      </c>
      <c r="F9" s="172" t="n">
        <f aca="false">+'2002 Plan'!G40</f>
        <v>11081</v>
      </c>
      <c r="G9" s="172" t="n">
        <f aca="false">+'2002 Plan'!H40</f>
        <v>11081</v>
      </c>
      <c r="H9" s="172" t="n">
        <f aca="false">+'2002 Plan'!I40</f>
        <v>11081</v>
      </c>
      <c r="I9" s="172" t="n">
        <f aca="false">+'2002 Plan'!J40</f>
        <v>11081</v>
      </c>
      <c r="J9" s="172" t="n">
        <f aca="false">+'2002 Plan'!K40</f>
        <v>11081</v>
      </c>
      <c r="K9" s="172" t="n">
        <f aca="false">+'2002 Plan'!L40</f>
        <v>11081</v>
      </c>
      <c r="L9" s="172" t="n">
        <f aca="false">+'2002 Plan'!M40</f>
        <v>11081</v>
      </c>
      <c r="M9" s="172" t="n">
        <f aca="false">+'2002 Plan'!N40</f>
        <v>11081</v>
      </c>
      <c r="N9" s="172" t="n">
        <f aca="false">+'2002 Plan'!O40</f>
        <v>11081</v>
      </c>
      <c r="O9" s="172" t="n">
        <f aca="false">+'2002 Plan'!P40</f>
        <v>132972</v>
      </c>
    </row>
    <row r="10" customFormat="false" ht="12.75" hidden="false" customHeight="false" outlineLevel="0" collapsed="false">
      <c r="A10" s="171" t="str">
        <f aca="false">+'2002 Plan'!$D$7</f>
        <v>107043</v>
      </c>
      <c r="B10" s="171" t="s">
        <v>50</v>
      </c>
      <c r="C10" s="172" t="n">
        <f aca="false">+'2002 Plan'!D42</f>
        <v>841</v>
      </c>
      <c r="D10" s="172" t="n">
        <f aca="false">+'2002 Plan'!E42</f>
        <v>841</v>
      </c>
      <c r="E10" s="172" t="n">
        <f aca="false">+'2002 Plan'!F42</f>
        <v>841</v>
      </c>
      <c r="F10" s="172" t="n">
        <f aca="false">+'2002 Plan'!G42</f>
        <v>841</v>
      </c>
      <c r="G10" s="172" t="n">
        <f aca="false">+'2002 Plan'!H42</f>
        <v>841</v>
      </c>
      <c r="H10" s="172" t="n">
        <f aca="false">+'2002 Plan'!I42</f>
        <v>841</v>
      </c>
      <c r="I10" s="172" t="n">
        <f aca="false">+'2002 Plan'!J42</f>
        <v>841</v>
      </c>
      <c r="J10" s="172" t="n">
        <f aca="false">+'2002 Plan'!K42</f>
        <v>841</v>
      </c>
      <c r="K10" s="172" t="n">
        <f aca="false">+'2002 Plan'!L42</f>
        <v>841</v>
      </c>
      <c r="L10" s="172" t="n">
        <f aca="false">+'2002 Plan'!M42</f>
        <v>841</v>
      </c>
      <c r="M10" s="172" t="n">
        <f aca="false">+'2002 Plan'!N42</f>
        <v>841</v>
      </c>
      <c r="N10" s="172" t="n">
        <f aca="false">+'2002 Plan'!O42</f>
        <v>841</v>
      </c>
      <c r="O10" s="172" t="n">
        <f aca="false">+'2002 Plan'!P42</f>
        <v>10092</v>
      </c>
    </row>
    <row r="11" customFormat="false" ht="12.75" hidden="false" customHeight="false" outlineLevel="0" collapsed="false">
      <c r="A11" s="171" t="str">
        <f aca="false">+'2002 Plan'!$D$7</f>
        <v>107043</v>
      </c>
      <c r="B11" s="171" t="s">
        <v>38</v>
      </c>
      <c r="C11" s="172" t="n">
        <f aca="false">+'2002 Plan'!D38</f>
        <v>9183</v>
      </c>
      <c r="D11" s="172" t="n">
        <f aca="false">+'2002 Plan'!E38</f>
        <v>9183</v>
      </c>
      <c r="E11" s="172" t="n">
        <f aca="false">+'2002 Plan'!F38</f>
        <v>9183</v>
      </c>
      <c r="F11" s="172" t="n">
        <f aca="false">+'2002 Plan'!G38</f>
        <v>9183</v>
      </c>
      <c r="G11" s="172" t="n">
        <f aca="false">+'2002 Plan'!H38</f>
        <v>9183</v>
      </c>
      <c r="H11" s="172" t="n">
        <f aca="false">+'2002 Plan'!I38</f>
        <v>9183</v>
      </c>
      <c r="I11" s="172" t="n">
        <f aca="false">+'2002 Plan'!J38</f>
        <v>9183</v>
      </c>
      <c r="J11" s="172" t="n">
        <f aca="false">+'2002 Plan'!K38</f>
        <v>9183</v>
      </c>
      <c r="K11" s="172" t="n">
        <f aca="false">+'2002 Plan'!L38</f>
        <v>9183</v>
      </c>
      <c r="L11" s="172" t="n">
        <f aca="false">+'2002 Plan'!M38</f>
        <v>9183</v>
      </c>
      <c r="M11" s="172" t="n">
        <f aca="false">+'2002 Plan'!N38</f>
        <v>9183</v>
      </c>
      <c r="N11" s="172" t="n">
        <f aca="false">+'2002 Plan'!O38</f>
        <v>9183</v>
      </c>
      <c r="O11" s="172" t="n">
        <f aca="false">+'2002 Plan'!P38</f>
        <v>110196</v>
      </c>
    </row>
    <row r="12" customFormat="false" ht="12.75" hidden="false" customHeight="false" outlineLevel="0" collapsed="false">
      <c r="A12" s="171" t="str">
        <f aca="false">+'2002 Plan'!$D$7</f>
        <v>107043</v>
      </c>
      <c r="B12" s="171" t="s">
        <v>89</v>
      </c>
      <c r="C12" s="172" t="n">
        <f aca="false">+'2002 Plan'!D48</f>
        <v>8370</v>
      </c>
      <c r="D12" s="172" t="n">
        <f aca="false">+'2002 Plan'!E48</f>
        <v>8370</v>
      </c>
      <c r="E12" s="172" t="n">
        <f aca="false">+'2002 Plan'!F48</f>
        <v>8370</v>
      </c>
      <c r="F12" s="172" t="n">
        <f aca="false">+'2002 Plan'!G48</f>
        <v>8370</v>
      </c>
      <c r="G12" s="172" t="n">
        <f aca="false">+'2002 Plan'!H48</f>
        <v>8370</v>
      </c>
      <c r="H12" s="172" t="n">
        <f aca="false">+'2002 Plan'!I48</f>
        <v>8370</v>
      </c>
      <c r="I12" s="172" t="n">
        <f aca="false">+'2002 Plan'!J48</f>
        <v>8370</v>
      </c>
      <c r="J12" s="172" t="n">
        <f aca="false">+'2002 Plan'!K48</f>
        <v>8370</v>
      </c>
      <c r="K12" s="172" t="n">
        <f aca="false">+'2002 Plan'!L48</f>
        <v>8370</v>
      </c>
      <c r="L12" s="172" t="n">
        <f aca="false">+'2002 Plan'!M48</f>
        <v>8370</v>
      </c>
      <c r="M12" s="172" t="n">
        <f aca="false">+'2002 Plan'!N48</f>
        <v>8370</v>
      </c>
      <c r="N12" s="172" t="n">
        <f aca="false">+'2002 Plan'!O48</f>
        <v>8370</v>
      </c>
      <c r="O12" s="172" t="n">
        <f aca="false">+'2002 Plan'!P48</f>
        <v>100440</v>
      </c>
    </row>
    <row r="13" customFormat="false" ht="12.75" hidden="false" customHeight="false" outlineLevel="0" collapsed="false">
      <c r="A13" s="171" t="str">
        <f aca="false">+'2002 Plan'!$D$7</f>
        <v>107043</v>
      </c>
      <c r="B13" s="171" t="s">
        <v>41</v>
      </c>
      <c r="C13" s="172" t="n">
        <f aca="false">+'2002 Plan'!D37</f>
        <v>397</v>
      </c>
      <c r="D13" s="172" t="n">
        <f aca="false">+'2002 Plan'!E37</f>
        <v>397</v>
      </c>
      <c r="E13" s="172" t="n">
        <f aca="false">+'2002 Plan'!F37</f>
        <v>397</v>
      </c>
      <c r="F13" s="172" t="n">
        <f aca="false">+'2002 Plan'!G37</f>
        <v>397</v>
      </c>
      <c r="G13" s="172" t="n">
        <f aca="false">+'2002 Plan'!H37</f>
        <v>397</v>
      </c>
      <c r="H13" s="172" t="n">
        <f aca="false">+'2002 Plan'!I37</f>
        <v>397</v>
      </c>
      <c r="I13" s="172" t="n">
        <f aca="false">+'2002 Plan'!J37</f>
        <v>397</v>
      </c>
      <c r="J13" s="172" t="n">
        <f aca="false">+'2002 Plan'!K37</f>
        <v>397</v>
      </c>
      <c r="K13" s="172" t="n">
        <f aca="false">+'2002 Plan'!L37</f>
        <v>397</v>
      </c>
      <c r="L13" s="172" t="n">
        <f aca="false">+'2002 Plan'!M37</f>
        <v>397</v>
      </c>
      <c r="M13" s="172" t="n">
        <f aca="false">+'2002 Plan'!N37</f>
        <v>397</v>
      </c>
      <c r="N13" s="172" t="n">
        <f aca="false">+'2002 Plan'!O37</f>
        <v>397</v>
      </c>
      <c r="O13" s="172" t="n">
        <f aca="false">+'2002 Plan'!P37</f>
        <v>4764</v>
      </c>
    </row>
    <row r="14" customFormat="false" ht="12.75" hidden="false" customHeight="false" outlineLevel="0" collapsed="false">
      <c r="A14" s="171" t="str">
        <f aca="false">+'2002 Plan'!$D$7</f>
        <v>107043</v>
      </c>
      <c r="B14" s="171" t="s">
        <v>46</v>
      </c>
      <c r="C14" s="172" t="n">
        <f aca="false">+'2002 Plan'!D44</f>
        <v>25734</v>
      </c>
      <c r="D14" s="172" t="n">
        <f aca="false">+'2002 Plan'!E44</f>
        <v>25734</v>
      </c>
      <c r="E14" s="172" t="n">
        <f aca="false">+'2002 Plan'!F44</f>
        <v>25734</v>
      </c>
      <c r="F14" s="172" t="n">
        <f aca="false">+'2002 Plan'!G44</f>
        <v>25734</v>
      </c>
      <c r="G14" s="172" t="n">
        <f aca="false">+'2002 Plan'!H44</f>
        <v>25734</v>
      </c>
      <c r="H14" s="172" t="n">
        <f aca="false">+'2002 Plan'!I44</f>
        <v>25734</v>
      </c>
      <c r="I14" s="172" t="n">
        <f aca="false">+'2002 Plan'!J44</f>
        <v>25734</v>
      </c>
      <c r="J14" s="172" t="n">
        <f aca="false">+'2002 Plan'!K44</f>
        <v>25734</v>
      </c>
      <c r="K14" s="172" t="n">
        <f aca="false">+'2002 Plan'!L44</f>
        <v>25734</v>
      </c>
      <c r="L14" s="172" t="n">
        <f aca="false">+'2002 Plan'!M44</f>
        <v>25734</v>
      </c>
      <c r="M14" s="172" t="n">
        <f aca="false">+'2002 Plan'!N44</f>
        <v>25734</v>
      </c>
      <c r="N14" s="172" t="n">
        <f aca="false">+'2002 Plan'!O44</f>
        <v>25734</v>
      </c>
      <c r="O14" s="172" t="n">
        <f aca="false">+'2002 Plan'!P44</f>
        <v>308808</v>
      </c>
    </row>
    <row r="15" customFormat="false" ht="12.75" hidden="false" customHeight="false" outlineLevel="0" collapsed="false">
      <c r="A15" s="171" t="str">
        <f aca="false">+'2002 Plan'!$D$7</f>
        <v>107043</v>
      </c>
      <c r="B15" s="171" t="s">
        <v>87</v>
      </c>
      <c r="C15" s="172" t="n">
        <f aca="false">+'2002 Plan'!D70</f>
        <v>989</v>
      </c>
      <c r="D15" s="172" t="n">
        <f aca="false">+'2002 Plan'!E70</f>
        <v>989</v>
      </c>
      <c r="E15" s="172" t="n">
        <f aca="false">+'2002 Plan'!F70</f>
        <v>989</v>
      </c>
      <c r="F15" s="172" t="n">
        <f aca="false">+'2002 Plan'!G70</f>
        <v>989</v>
      </c>
      <c r="G15" s="172" t="n">
        <f aca="false">+'2002 Plan'!H70</f>
        <v>989</v>
      </c>
      <c r="H15" s="172" t="n">
        <f aca="false">+'2002 Plan'!I70</f>
        <v>989</v>
      </c>
      <c r="I15" s="172" t="n">
        <f aca="false">+'2002 Plan'!J70</f>
        <v>989</v>
      </c>
      <c r="J15" s="172" t="n">
        <f aca="false">+'2002 Plan'!K70</f>
        <v>989</v>
      </c>
      <c r="K15" s="172" t="n">
        <f aca="false">+'2002 Plan'!L70</f>
        <v>989</v>
      </c>
      <c r="L15" s="172" t="n">
        <f aca="false">+'2002 Plan'!M70</f>
        <v>989</v>
      </c>
      <c r="M15" s="172" t="n">
        <f aca="false">+'2002 Plan'!N70</f>
        <v>989</v>
      </c>
      <c r="N15" s="172" t="n">
        <f aca="false">+'2002 Plan'!O70</f>
        <v>989</v>
      </c>
      <c r="O15" s="172" t="n">
        <f aca="false">+'2002 Plan'!P70</f>
        <v>11868</v>
      </c>
    </row>
    <row r="16" customFormat="false" ht="12.75" hidden="false" customHeight="false" outlineLevel="0" collapsed="false">
      <c r="A16" s="171" t="str">
        <f aca="false">+'2002 Plan'!$D$7</f>
        <v>107043</v>
      </c>
      <c r="B16" s="171" t="s">
        <v>102</v>
      </c>
      <c r="C16" s="172" t="n">
        <f aca="false">+'2002 Plan'!D80</f>
        <v>22177</v>
      </c>
      <c r="D16" s="172" t="n">
        <f aca="false">+'2002 Plan'!E80</f>
        <v>22177</v>
      </c>
      <c r="E16" s="172" t="n">
        <f aca="false">+'2002 Plan'!F80</f>
        <v>22177</v>
      </c>
      <c r="F16" s="172" t="n">
        <f aca="false">+'2002 Plan'!G80</f>
        <v>22177</v>
      </c>
      <c r="G16" s="172" t="n">
        <f aca="false">+'2002 Plan'!H80</f>
        <v>22177</v>
      </c>
      <c r="H16" s="172" t="n">
        <f aca="false">+'2002 Plan'!I80</f>
        <v>22177</v>
      </c>
      <c r="I16" s="172" t="n">
        <f aca="false">+'2002 Plan'!J80</f>
        <v>22177</v>
      </c>
      <c r="J16" s="172" t="n">
        <f aca="false">+'2002 Plan'!K80</f>
        <v>22177</v>
      </c>
      <c r="K16" s="172" t="n">
        <f aca="false">+'2002 Plan'!L80</f>
        <v>22177</v>
      </c>
      <c r="L16" s="172" t="n">
        <f aca="false">+'2002 Plan'!M80</f>
        <v>22177</v>
      </c>
      <c r="M16" s="172" t="n">
        <f aca="false">+'2002 Plan'!N80</f>
        <v>22177</v>
      </c>
      <c r="N16" s="172" t="n">
        <f aca="false">+'2002 Plan'!O80</f>
        <v>22177</v>
      </c>
      <c r="O16" s="172" t="n">
        <f aca="false">+'2002 Plan'!P80</f>
        <v>266124</v>
      </c>
    </row>
    <row r="17" customFormat="false" ht="12.75" hidden="false" customHeight="false" outlineLevel="0" collapsed="false">
      <c r="A17" s="171" t="str">
        <f aca="false">+'2002 Plan'!$D$7</f>
        <v>107043</v>
      </c>
      <c r="B17" s="171" t="s">
        <v>93</v>
      </c>
      <c r="C17" s="172" t="n">
        <f aca="false">+'2002 Plan'!D73</f>
        <v>43280</v>
      </c>
      <c r="D17" s="172" t="n">
        <f aca="false">+'2002 Plan'!E73</f>
        <v>43280</v>
      </c>
      <c r="E17" s="172" t="n">
        <f aca="false">+'2002 Plan'!F73</f>
        <v>43280</v>
      </c>
      <c r="F17" s="172" t="n">
        <f aca="false">+'2002 Plan'!G73</f>
        <v>43280</v>
      </c>
      <c r="G17" s="172" t="n">
        <f aca="false">+'2002 Plan'!H73</f>
        <v>43280</v>
      </c>
      <c r="H17" s="172" t="n">
        <f aca="false">+'2002 Plan'!I73</f>
        <v>43280</v>
      </c>
      <c r="I17" s="172" t="n">
        <f aca="false">+'2002 Plan'!J73</f>
        <v>43280</v>
      </c>
      <c r="J17" s="172" t="n">
        <f aca="false">+'2002 Plan'!K73</f>
        <v>43280</v>
      </c>
      <c r="K17" s="172" t="n">
        <f aca="false">+'2002 Plan'!L73</f>
        <v>43280</v>
      </c>
      <c r="L17" s="172" t="n">
        <f aca="false">+'2002 Plan'!M73</f>
        <v>43280</v>
      </c>
      <c r="M17" s="172" t="n">
        <f aca="false">+'2002 Plan'!N73</f>
        <v>43280</v>
      </c>
      <c r="N17" s="172" t="n">
        <f aca="false">+'2002 Plan'!O73</f>
        <v>43280</v>
      </c>
      <c r="O17" s="172" t="n">
        <f aca="false">+'2002 Plan'!P73</f>
        <v>519360</v>
      </c>
    </row>
    <row r="18" customFormat="false" ht="12.75" hidden="false" customHeight="false" outlineLevel="0" collapsed="false">
      <c r="A18" s="171" t="str">
        <f aca="false">+'2002 Plan'!$D$7</f>
        <v>107043</v>
      </c>
      <c r="B18" s="171" t="s">
        <v>147</v>
      </c>
      <c r="C18" s="172" t="n">
        <f aca="false">+'2002 Plan'!D74</f>
        <v>83400</v>
      </c>
      <c r="D18" s="172" t="n">
        <f aca="false">+'2002 Plan'!E74</f>
        <v>83400</v>
      </c>
      <c r="E18" s="172" t="n">
        <f aca="false">+'2002 Plan'!F74</f>
        <v>83400</v>
      </c>
      <c r="F18" s="172" t="n">
        <f aca="false">+'2002 Plan'!G74</f>
        <v>83400</v>
      </c>
      <c r="G18" s="172" t="n">
        <f aca="false">+'2002 Plan'!H74</f>
        <v>83400</v>
      </c>
      <c r="H18" s="172" t="n">
        <f aca="false">+'2002 Plan'!I74</f>
        <v>83400</v>
      </c>
      <c r="I18" s="172" t="n">
        <f aca="false">+'2002 Plan'!J74</f>
        <v>83400</v>
      </c>
      <c r="J18" s="172" t="n">
        <f aca="false">+'2002 Plan'!K74</f>
        <v>83400</v>
      </c>
      <c r="K18" s="172" t="n">
        <f aca="false">+'2002 Plan'!L74</f>
        <v>83400</v>
      </c>
      <c r="L18" s="172" t="n">
        <f aca="false">+'2002 Plan'!M74</f>
        <v>83400</v>
      </c>
      <c r="M18" s="172" t="n">
        <f aca="false">+'2002 Plan'!N74</f>
        <v>83400</v>
      </c>
      <c r="N18" s="172" t="n">
        <f aca="false">+'2002 Plan'!O74</f>
        <v>83400</v>
      </c>
      <c r="O18" s="172" t="n">
        <f aca="false">+'2002 Plan'!P74</f>
        <v>1000800</v>
      </c>
    </row>
    <row r="19" customFormat="false" ht="12.75" hidden="false" customHeight="false" outlineLevel="0" collapsed="false">
      <c r="A19" s="171" t="str">
        <f aca="false">+'2002 Plan'!$D$7</f>
        <v>107043</v>
      </c>
      <c r="B19" s="171" t="s">
        <v>44</v>
      </c>
      <c r="C19" s="172" t="n">
        <f aca="false">+'2002 Plan'!D39</f>
        <v>2170</v>
      </c>
      <c r="D19" s="172" t="n">
        <f aca="false">+'2002 Plan'!E39</f>
        <v>2170</v>
      </c>
      <c r="E19" s="172" t="n">
        <f aca="false">+'2002 Plan'!F39</f>
        <v>2170</v>
      </c>
      <c r="F19" s="172" t="n">
        <f aca="false">+'2002 Plan'!G39</f>
        <v>2170</v>
      </c>
      <c r="G19" s="172" t="n">
        <f aca="false">+'2002 Plan'!H39</f>
        <v>2170</v>
      </c>
      <c r="H19" s="172" t="n">
        <f aca="false">+'2002 Plan'!I39</f>
        <v>2170</v>
      </c>
      <c r="I19" s="172" t="n">
        <f aca="false">+'2002 Plan'!J39</f>
        <v>2170</v>
      </c>
      <c r="J19" s="172" t="n">
        <f aca="false">+'2002 Plan'!K39</f>
        <v>2170</v>
      </c>
      <c r="K19" s="172" t="n">
        <f aca="false">+'2002 Plan'!L39</f>
        <v>2170</v>
      </c>
      <c r="L19" s="172" t="n">
        <f aca="false">+'2002 Plan'!M39</f>
        <v>2170</v>
      </c>
      <c r="M19" s="172" t="n">
        <f aca="false">+'2002 Plan'!N39</f>
        <v>2170</v>
      </c>
      <c r="N19" s="172" t="n">
        <f aca="false">+'2002 Plan'!O39</f>
        <v>2170</v>
      </c>
      <c r="O19" s="172" t="n">
        <f aca="false">+'2002 Plan'!P39</f>
        <v>26040</v>
      </c>
    </row>
    <row r="20" customFormat="false" ht="12.75" hidden="false" customHeight="false" outlineLevel="0" collapsed="false">
      <c r="A20" s="171" t="str">
        <f aca="false">+'2002 Plan'!$D$7</f>
        <v>107043</v>
      </c>
      <c r="B20" s="171" t="s">
        <v>153</v>
      </c>
      <c r="C20" s="172" t="n">
        <f aca="false">+'2002 Plan'!D84</f>
        <v>0</v>
      </c>
      <c r="D20" s="172" t="n">
        <f aca="false">+'2002 Plan'!E84</f>
        <v>0</v>
      </c>
      <c r="E20" s="172" t="n">
        <f aca="false">+'2002 Plan'!F84</f>
        <v>0</v>
      </c>
      <c r="F20" s="172" t="n">
        <f aca="false">+'2002 Plan'!G84</f>
        <v>0</v>
      </c>
      <c r="G20" s="172" t="n">
        <f aca="false">+'2002 Plan'!H84</f>
        <v>0</v>
      </c>
      <c r="H20" s="172" t="n">
        <f aca="false">+'2002 Plan'!I84</f>
        <v>0</v>
      </c>
      <c r="I20" s="172" t="n">
        <f aca="false">+'2002 Plan'!J84</f>
        <v>0</v>
      </c>
      <c r="J20" s="172" t="n">
        <f aca="false">+'2002 Plan'!K84</f>
        <v>0</v>
      </c>
      <c r="K20" s="172" t="n">
        <f aca="false">+'2002 Plan'!L84</f>
        <v>0</v>
      </c>
      <c r="L20" s="172" t="n">
        <f aca="false">+'2002 Plan'!M84</f>
        <v>0</v>
      </c>
      <c r="M20" s="172" t="n">
        <f aca="false">+'2002 Plan'!N84</f>
        <v>0</v>
      </c>
      <c r="N20" s="172" t="n">
        <f aca="false">+'2002 Plan'!O84</f>
        <v>0</v>
      </c>
      <c r="O20" s="172" t="n">
        <f aca="false">+'2002 Plan'!P84</f>
        <v>0</v>
      </c>
    </row>
    <row r="21" customFormat="false" ht="12.75" hidden="false" customHeight="false" outlineLevel="0" collapsed="false">
      <c r="A21" s="171" t="str">
        <f aca="false">+'2002 Plan'!$D$7</f>
        <v>107043</v>
      </c>
      <c r="B21" s="171" t="s">
        <v>146</v>
      </c>
      <c r="C21" s="172" t="n">
        <f aca="false">+'2002 Plan'!D71</f>
        <v>0</v>
      </c>
      <c r="D21" s="172" t="n">
        <f aca="false">+'2002 Plan'!E71</f>
        <v>0</v>
      </c>
      <c r="E21" s="172" t="n">
        <f aca="false">+'2002 Plan'!F71</f>
        <v>0</v>
      </c>
      <c r="F21" s="172" t="n">
        <f aca="false">+'2002 Plan'!G71</f>
        <v>0</v>
      </c>
      <c r="G21" s="172" t="n">
        <f aca="false">+'2002 Plan'!H71</f>
        <v>0</v>
      </c>
      <c r="H21" s="172" t="n">
        <f aca="false">+'2002 Plan'!I71</f>
        <v>0</v>
      </c>
      <c r="I21" s="172" t="n">
        <f aca="false">+'2002 Plan'!J71</f>
        <v>0</v>
      </c>
      <c r="J21" s="172" t="n">
        <f aca="false">+'2002 Plan'!K71</f>
        <v>0</v>
      </c>
      <c r="K21" s="172" t="n">
        <f aca="false">+'2002 Plan'!L71</f>
        <v>0</v>
      </c>
      <c r="L21" s="172" t="n">
        <f aca="false">+'2002 Plan'!M71</f>
        <v>0</v>
      </c>
      <c r="M21" s="172" t="n">
        <f aca="false">+'2002 Plan'!N71</f>
        <v>0</v>
      </c>
      <c r="N21" s="172" t="n">
        <f aca="false">+'2002 Plan'!O71</f>
        <v>0</v>
      </c>
      <c r="O21" s="172" t="n">
        <f aca="false">+'2002 Plan'!P71</f>
        <v>0</v>
      </c>
    </row>
    <row r="22" customFormat="false" ht="12.75" hidden="false" customHeight="false" outlineLevel="0" collapsed="false">
      <c r="A22" s="171" t="str">
        <f aca="false">+'2002 Plan'!$D$7</f>
        <v>107043</v>
      </c>
      <c r="B22" s="171" t="s">
        <v>99</v>
      </c>
      <c r="C22" s="172" t="n">
        <f aca="false">+'2002 Plan'!D78</f>
        <v>15546</v>
      </c>
      <c r="D22" s="172" t="n">
        <f aca="false">+'2002 Plan'!E78</f>
        <v>15546</v>
      </c>
      <c r="E22" s="172" t="n">
        <f aca="false">+'2002 Plan'!F78</f>
        <v>15546</v>
      </c>
      <c r="F22" s="172" t="n">
        <f aca="false">+'2002 Plan'!G78</f>
        <v>15546</v>
      </c>
      <c r="G22" s="172" t="n">
        <f aca="false">+'2002 Plan'!H78</f>
        <v>15546</v>
      </c>
      <c r="H22" s="172" t="n">
        <f aca="false">+'2002 Plan'!I78</f>
        <v>15546</v>
      </c>
      <c r="I22" s="172" t="n">
        <f aca="false">+'2002 Plan'!J78</f>
        <v>15546</v>
      </c>
      <c r="J22" s="172" t="n">
        <f aca="false">+'2002 Plan'!K78</f>
        <v>15546</v>
      </c>
      <c r="K22" s="172" t="n">
        <f aca="false">+'2002 Plan'!L78</f>
        <v>15546</v>
      </c>
      <c r="L22" s="172" t="n">
        <f aca="false">+'2002 Plan'!M78</f>
        <v>15546</v>
      </c>
      <c r="M22" s="172" t="n">
        <f aca="false">+'2002 Plan'!N78</f>
        <v>15546</v>
      </c>
      <c r="N22" s="172" t="n">
        <f aca="false">+'2002 Plan'!O78</f>
        <v>15546</v>
      </c>
      <c r="O22" s="172" t="n">
        <f aca="false">+'2002 Plan'!P78</f>
        <v>186552</v>
      </c>
    </row>
    <row r="23" customFormat="false" ht="12.75" hidden="false" customHeight="false" outlineLevel="0" collapsed="false">
      <c r="A23" s="171" t="str">
        <f aca="false">+'2002 Plan'!$D$7</f>
        <v>107043</v>
      </c>
      <c r="B23" s="171" t="s">
        <v>140</v>
      </c>
      <c r="C23" s="172" t="n">
        <f aca="false">+'2002 Plan'!D54</f>
        <v>625</v>
      </c>
      <c r="D23" s="172" t="n">
        <f aca="false">+'2002 Plan'!E54</f>
        <v>625</v>
      </c>
      <c r="E23" s="172" t="n">
        <f aca="false">+'2002 Plan'!F54</f>
        <v>625</v>
      </c>
      <c r="F23" s="172" t="n">
        <f aca="false">+'2002 Plan'!G54</f>
        <v>625</v>
      </c>
      <c r="G23" s="172" t="n">
        <f aca="false">+'2002 Plan'!H54</f>
        <v>625</v>
      </c>
      <c r="H23" s="172" t="n">
        <f aca="false">+'2002 Plan'!I54</f>
        <v>625</v>
      </c>
      <c r="I23" s="172" t="n">
        <f aca="false">+'2002 Plan'!J54</f>
        <v>625</v>
      </c>
      <c r="J23" s="172" t="n">
        <f aca="false">+'2002 Plan'!K54</f>
        <v>625</v>
      </c>
      <c r="K23" s="172" t="n">
        <f aca="false">+'2002 Plan'!L54</f>
        <v>625</v>
      </c>
      <c r="L23" s="172" t="n">
        <f aca="false">+'2002 Plan'!M54</f>
        <v>625</v>
      </c>
      <c r="M23" s="172" t="n">
        <f aca="false">+'2002 Plan'!N54</f>
        <v>625</v>
      </c>
      <c r="N23" s="172" t="n">
        <f aca="false">+'2002 Plan'!O54</f>
        <v>625</v>
      </c>
      <c r="O23" s="172" t="n">
        <f aca="false">+'2002 Plan'!P54</f>
        <v>7500</v>
      </c>
    </row>
    <row r="24" customFormat="false" ht="12.75" hidden="false" customHeight="false" outlineLevel="0" collapsed="false">
      <c r="A24" s="171" t="str">
        <f aca="false">+'2002 Plan'!$D$7</f>
        <v>107043</v>
      </c>
      <c r="B24" s="171" t="s">
        <v>141</v>
      </c>
      <c r="C24" s="172" t="n">
        <f aca="false">+'2002 Plan'!D55</f>
        <v>0</v>
      </c>
      <c r="D24" s="172" t="n">
        <f aca="false">+'2002 Plan'!E55</f>
        <v>0</v>
      </c>
      <c r="E24" s="172" t="n">
        <f aca="false">+'2002 Plan'!F55</f>
        <v>0</v>
      </c>
      <c r="F24" s="172" t="n">
        <f aca="false">+'2002 Plan'!G55</f>
        <v>0</v>
      </c>
      <c r="G24" s="172" t="n">
        <f aca="false">+'2002 Plan'!H55</f>
        <v>0</v>
      </c>
      <c r="H24" s="172" t="n">
        <f aca="false">+'2002 Plan'!I55</f>
        <v>0</v>
      </c>
      <c r="I24" s="172" t="n">
        <f aca="false">+'2002 Plan'!J55</f>
        <v>0</v>
      </c>
      <c r="J24" s="172" t="n">
        <f aca="false">+'2002 Plan'!K55</f>
        <v>0</v>
      </c>
      <c r="K24" s="172" t="n">
        <f aca="false">+'2002 Plan'!L55</f>
        <v>0</v>
      </c>
      <c r="L24" s="172" t="n">
        <f aca="false">+'2002 Plan'!M55</f>
        <v>0</v>
      </c>
      <c r="M24" s="172" t="n">
        <f aca="false">+'2002 Plan'!N55</f>
        <v>0</v>
      </c>
      <c r="N24" s="172" t="n">
        <f aca="false">+'2002 Plan'!O55</f>
        <v>0</v>
      </c>
      <c r="O24" s="172" t="n">
        <f aca="false">+'2002 Plan'!P55</f>
        <v>0</v>
      </c>
    </row>
    <row r="25" customFormat="false" ht="12.75" hidden="false" customHeight="false" outlineLevel="0" collapsed="false">
      <c r="A25" s="171" t="str">
        <f aca="false">+'2002 Plan'!$D$7</f>
        <v>107043</v>
      </c>
      <c r="B25" s="171" t="s">
        <v>142</v>
      </c>
      <c r="C25" s="172" t="n">
        <f aca="false">+'2002 Plan'!D56</f>
        <v>0</v>
      </c>
      <c r="D25" s="172" t="n">
        <f aca="false">+'2002 Plan'!E56</f>
        <v>0</v>
      </c>
      <c r="E25" s="172" t="n">
        <f aca="false">+'2002 Plan'!F56</f>
        <v>0</v>
      </c>
      <c r="F25" s="172" t="n">
        <f aca="false">+'2002 Plan'!G56</f>
        <v>0</v>
      </c>
      <c r="G25" s="172" t="n">
        <f aca="false">+'2002 Plan'!H56</f>
        <v>0</v>
      </c>
      <c r="H25" s="172" t="n">
        <f aca="false">+'2002 Plan'!I56</f>
        <v>0</v>
      </c>
      <c r="I25" s="172" t="n">
        <f aca="false">+'2002 Plan'!J56</f>
        <v>0</v>
      </c>
      <c r="J25" s="172" t="n">
        <f aca="false">+'2002 Plan'!K56</f>
        <v>0</v>
      </c>
      <c r="K25" s="172" t="n">
        <f aca="false">+'2002 Plan'!L56</f>
        <v>0</v>
      </c>
      <c r="L25" s="172" t="n">
        <f aca="false">+'2002 Plan'!M56</f>
        <v>0</v>
      </c>
      <c r="M25" s="172" t="n">
        <f aca="false">+'2002 Plan'!N56</f>
        <v>0</v>
      </c>
      <c r="N25" s="172" t="n">
        <f aca="false">+'2002 Plan'!O56</f>
        <v>0</v>
      </c>
      <c r="O25" s="172" t="n">
        <f aca="false">+'2002 Plan'!P56</f>
        <v>0</v>
      </c>
    </row>
    <row r="26" customFormat="false" ht="12.75" hidden="false" customHeight="false" outlineLevel="0" collapsed="false">
      <c r="A26" s="171" t="str">
        <f aca="false">+'2002 Plan'!$D$7</f>
        <v>107043</v>
      </c>
      <c r="B26" s="171" t="s">
        <v>143</v>
      </c>
      <c r="C26" s="172" t="n">
        <f aca="false">+'2002 Plan'!D57</f>
        <v>0</v>
      </c>
      <c r="D26" s="172" t="n">
        <f aca="false">+'2002 Plan'!E57</f>
        <v>0</v>
      </c>
      <c r="E26" s="172" t="n">
        <f aca="false">+'2002 Plan'!F57</f>
        <v>0</v>
      </c>
      <c r="F26" s="172" t="n">
        <f aca="false">+'2002 Plan'!G57</f>
        <v>0</v>
      </c>
      <c r="G26" s="172" t="n">
        <f aca="false">+'2002 Plan'!H57</f>
        <v>0</v>
      </c>
      <c r="H26" s="172" t="n">
        <f aca="false">+'2002 Plan'!I57</f>
        <v>0</v>
      </c>
      <c r="I26" s="172" t="n">
        <f aca="false">+'2002 Plan'!J57</f>
        <v>0</v>
      </c>
      <c r="J26" s="172" t="n">
        <f aca="false">+'2002 Plan'!K57</f>
        <v>0</v>
      </c>
      <c r="K26" s="172" t="n">
        <f aca="false">+'2002 Plan'!L57</f>
        <v>0</v>
      </c>
      <c r="L26" s="172" t="n">
        <f aca="false">+'2002 Plan'!M57</f>
        <v>0</v>
      </c>
      <c r="M26" s="172" t="n">
        <f aca="false">+'2002 Plan'!N57</f>
        <v>0</v>
      </c>
      <c r="N26" s="172" t="n">
        <f aca="false">+'2002 Plan'!O57</f>
        <v>0</v>
      </c>
      <c r="O26" s="172" t="n">
        <f aca="false">+'2002 Plan'!P57</f>
        <v>0</v>
      </c>
    </row>
    <row r="27" customFormat="false" ht="12.75" hidden="false" customHeight="false" outlineLevel="0" collapsed="false">
      <c r="A27" s="171" t="str">
        <f aca="false">+'2002 Plan'!$D$7</f>
        <v>107043</v>
      </c>
      <c r="B27" s="171" t="s">
        <v>66</v>
      </c>
      <c r="C27" s="172" t="n">
        <f aca="false">+'2002 Plan'!D58</f>
        <v>6245</v>
      </c>
      <c r="D27" s="172" t="n">
        <f aca="false">+'2002 Plan'!E58</f>
        <v>6245</v>
      </c>
      <c r="E27" s="172" t="n">
        <f aca="false">+'2002 Plan'!F58</f>
        <v>6245</v>
      </c>
      <c r="F27" s="172" t="n">
        <f aca="false">+'2002 Plan'!G58</f>
        <v>6245</v>
      </c>
      <c r="G27" s="172" t="n">
        <f aca="false">+'2002 Plan'!H58</f>
        <v>6245</v>
      </c>
      <c r="H27" s="172" t="n">
        <f aca="false">+'2002 Plan'!I58</f>
        <v>6245</v>
      </c>
      <c r="I27" s="172" t="n">
        <f aca="false">+'2002 Plan'!J58</f>
        <v>6245</v>
      </c>
      <c r="J27" s="172" t="n">
        <f aca="false">+'2002 Plan'!K58</f>
        <v>6245</v>
      </c>
      <c r="K27" s="172" t="n">
        <f aca="false">+'2002 Plan'!L58</f>
        <v>6245</v>
      </c>
      <c r="L27" s="172" t="n">
        <f aca="false">+'2002 Plan'!M58</f>
        <v>6245</v>
      </c>
      <c r="M27" s="172" t="n">
        <f aca="false">+'2002 Plan'!N58</f>
        <v>6245</v>
      </c>
      <c r="N27" s="172" t="n">
        <f aca="false">+'2002 Plan'!O58</f>
        <v>6245</v>
      </c>
      <c r="O27" s="172" t="n">
        <f aca="false">+'2002 Plan'!P58</f>
        <v>74940</v>
      </c>
    </row>
    <row r="28" customFormat="false" ht="12.75" hidden="false" customHeight="false" outlineLevel="0" collapsed="false">
      <c r="A28" s="171" t="str">
        <f aca="false">+'2002 Plan'!$D$7</f>
        <v>107043</v>
      </c>
      <c r="B28" s="171" t="s">
        <v>144</v>
      </c>
      <c r="C28" s="172" t="n">
        <f aca="false">+'2002 Plan'!D59</f>
        <v>0</v>
      </c>
      <c r="D28" s="172" t="n">
        <f aca="false">+'2002 Plan'!E59</f>
        <v>0</v>
      </c>
      <c r="E28" s="172" t="n">
        <f aca="false">+'2002 Plan'!F59</f>
        <v>0</v>
      </c>
      <c r="F28" s="172" t="n">
        <f aca="false">+'2002 Plan'!G59</f>
        <v>0</v>
      </c>
      <c r="G28" s="172" t="n">
        <f aca="false">+'2002 Plan'!H59</f>
        <v>0</v>
      </c>
      <c r="H28" s="172" t="n">
        <f aca="false">+'2002 Plan'!I59</f>
        <v>0</v>
      </c>
      <c r="I28" s="172" t="n">
        <f aca="false">+'2002 Plan'!J59</f>
        <v>0</v>
      </c>
      <c r="J28" s="172" t="n">
        <f aca="false">+'2002 Plan'!K59</f>
        <v>0</v>
      </c>
      <c r="K28" s="172" t="n">
        <f aca="false">+'2002 Plan'!L59</f>
        <v>0</v>
      </c>
      <c r="L28" s="172" t="n">
        <f aca="false">+'2002 Plan'!M59</f>
        <v>0</v>
      </c>
      <c r="M28" s="172" t="n">
        <f aca="false">+'2002 Plan'!N59</f>
        <v>0</v>
      </c>
      <c r="N28" s="172" t="n">
        <f aca="false">+'2002 Plan'!O59</f>
        <v>0</v>
      </c>
      <c r="O28" s="172" t="n">
        <f aca="false">+'2002 Plan'!P59</f>
        <v>0</v>
      </c>
    </row>
    <row r="29" customFormat="false" ht="12.75" hidden="false" customHeight="false" outlineLevel="0" collapsed="false">
      <c r="A29" s="171" t="str">
        <f aca="false">+'2002 Plan'!$D$7</f>
        <v>107043</v>
      </c>
      <c r="B29" s="171" t="s">
        <v>145</v>
      </c>
      <c r="C29" s="172" t="n">
        <f aca="false">+'2002 Plan'!D60</f>
        <v>0</v>
      </c>
      <c r="D29" s="172" t="n">
        <f aca="false">+'2002 Plan'!E60</f>
        <v>0</v>
      </c>
      <c r="E29" s="172" t="n">
        <f aca="false">+'2002 Plan'!F60</f>
        <v>0</v>
      </c>
      <c r="F29" s="172" t="n">
        <f aca="false">+'2002 Plan'!G60</f>
        <v>0</v>
      </c>
      <c r="G29" s="172" t="n">
        <f aca="false">+'2002 Plan'!H60</f>
        <v>0</v>
      </c>
      <c r="H29" s="172" t="n">
        <f aca="false">+'2002 Plan'!I60</f>
        <v>0</v>
      </c>
      <c r="I29" s="172" t="n">
        <f aca="false">+'2002 Plan'!J60</f>
        <v>0</v>
      </c>
      <c r="J29" s="172" t="n">
        <f aca="false">+'2002 Plan'!K60</f>
        <v>0</v>
      </c>
      <c r="K29" s="172" t="n">
        <f aca="false">+'2002 Plan'!L60</f>
        <v>0</v>
      </c>
      <c r="L29" s="172" t="n">
        <f aca="false">+'2002 Plan'!M60</f>
        <v>0</v>
      </c>
      <c r="M29" s="172" t="n">
        <f aca="false">+'2002 Plan'!N60</f>
        <v>0</v>
      </c>
      <c r="N29" s="172" t="n">
        <f aca="false">+'2002 Plan'!O60</f>
        <v>0</v>
      </c>
      <c r="O29" s="172" t="n">
        <f aca="false">+'2002 Plan'!P60</f>
        <v>0</v>
      </c>
    </row>
    <row r="30" customFormat="false" ht="12.75" hidden="false" customHeight="false" outlineLevel="0" collapsed="false">
      <c r="A30" s="171" t="str">
        <f aca="false">+'2002 Plan'!$D$7</f>
        <v>107043</v>
      </c>
      <c r="B30" s="171" t="s">
        <v>64</v>
      </c>
      <c r="C30" s="172" t="n">
        <f aca="false">+'2002 Plan'!D61</f>
        <v>4270</v>
      </c>
      <c r="D30" s="172" t="n">
        <f aca="false">+'2002 Plan'!E61</f>
        <v>4270</v>
      </c>
      <c r="E30" s="172" t="n">
        <f aca="false">+'2002 Plan'!F61</f>
        <v>4270</v>
      </c>
      <c r="F30" s="172" t="n">
        <f aca="false">+'2002 Plan'!G61</f>
        <v>4270</v>
      </c>
      <c r="G30" s="172" t="n">
        <f aca="false">+'2002 Plan'!H61</f>
        <v>4270</v>
      </c>
      <c r="H30" s="172" t="n">
        <f aca="false">+'2002 Plan'!I61</f>
        <v>4270</v>
      </c>
      <c r="I30" s="172" t="n">
        <f aca="false">+'2002 Plan'!J61</f>
        <v>4270</v>
      </c>
      <c r="J30" s="172" t="n">
        <f aca="false">+'2002 Plan'!K61</f>
        <v>4270</v>
      </c>
      <c r="K30" s="172" t="n">
        <f aca="false">+'2002 Plan'!L61</f>
        <v>4270</v>
      </c>
      <c r="L30" s="172" t="n">
        <f aca="false">+'2002 Plan'!M61</f>
        <v>4270</v>
      </c>
      <c r="M30" s="172" t="n">
        <f aca="false">+'2002 Plan'!N61</f>
        <v>4270</v>
      </c>
      <c r="N30" s="172" t="n">
        <f aca="false">+'2002 Plan'!O61</f>
        <v>4270</v>
      </c>
      <c r="O30" s="172" t="n">
        <f aca="false">+'2002 Plan'!P61</f>
        <v>51240</v>
      </c>
    </row>
    <row r="31" customFormat="false" ht="12.75" hidden="false" customHeight="false" outlineLevel="0" collapsed="false">
      <c r="A31" s="171" t="str">
        <f aca="false">+'2002 Plan'!$D$7</f>
        <v>107043</v>
      </c>
      <c r="B31" s="171" t="s">
        <v>77</v>
      </c>
      <c r="C31" s="172" t="n">
        <f aca="false">+'2002 Plan'!D64</f>
        <v>187</v>
      </c>
      <c r="D31" s="172" t="n">
        <f aca="false">+'2002 Plan'!E64</f>
        <v>187</v>
      </c>
      <c r="E31" s="172" t="n">
        <f aca="false">+'2002 Plan'!F64</f>
        <v>187</v>
      </c>
      <c r="F31" s="172" t="n">
        <f aca="false">+'2002 Plan'!G64</f>
        <v>187</v>
      </c>
      <c r="G31" s="172" t="n">
        <f aca="false">+'2002 Plan'!H64</f>
        <v>187</v>
      </c>
      <c r="H31" s="172" t="n">
        <f aca="false">+'2002 Plan'!I64</f>
        <v>187</v>
      </c>
      <c r="I31" s="172" t="n">
        <f aca="false">+'2002 Plan'!J64</f>
        <v>187</v>
      </c>
      <c r="J31" s="172" t="n">
        <f aca="false">+'2002 Plan'!K64</f>
        <v>187</v>
      </c>
      <c r="K31" s="172" t="n">
        <f aca="false">+'2002 Plan'!L64</f>
        <v>187</v>
      </c>
      <c r="L31" s="172" t="n">
        <f aca="false">+'2002 Plan'!M64</f>
        <v>187</v>
      </c>
      <c r="M31" s="172" t="n">
        <f aca="false">+'2002 Plan'!N64</f>
        <v>187</v>
      </c>
      <c r="N31" s="172" t="n">
        <f aca="false">+'2002 Plan'!O64</f>
        <v>187</v>
      </c>
      <c r="O31" s="172" t="n">
        <f aca="false">+'2002 Plan'!P64</f>
        <v>2244</v>
      </c>
    </row>
    <row r="32" customFormat="false" ht="12.75" hidden="false" customHeight="false" outlineLevel="0" collapsed="false">
      <c r="A32" s="171" t="str">
        <f aca="false">+'2002 Plan'!$D$7</f>
        <v>107043</v>
      </c>
      <c r="B32" s="171" t="s">
        <v>75</v>
      </c>
      <c r="C32" s="172" t="n">
        <f aca="false">+'2002 Plan'!D63</f>
        <v>11673</v>
      </c>
      <c r="D32" s="172" t="n">
        <f aca="false">+'2002 Plan'!E63</f>
        <v>11673</v>
      </c>
      <c r="E32" s="172" t="n">
        <f aca="false">+'2002 Plan'!F63</f>
        <v>11673</v>
      </c>
      <c r="F32" s="172" t="n">
        <f aca="false">+'2002 Plan'!G63</f>
        <v>11673</v>
      </c>
      <c r="G32" s="172" t="n">
        <f aca="false">+'2002 Plan'!H63</f>
        <v>11673</v>
      </c>
      <c r="H32" s="172" t="n">
        <f aca="false">+'2002 Plan'!I63</f>
        <v>11673</v>
      </c>
      <c r="I32" s="172" t="n">
        <f aca="false">+'2002 Plan'!J63</f>
        <v>11673</v>
      </c>
      <c r="J32" s="172" t="n">
        <f aca="false">+'2002 Plan'!K63</f>
        <v>11673</v>
      </c>
      <c r="K32" s="172" t="n">
        <f aca="false">+'2002 Plan'!L63</f>
        <v>11673</v>
      </c>
      <c r="L32" s="172" t="n">
        <f aca="false">+'2002 Plan'!M63</f>
        <v>11673</v>
      </c>
      <c r="M32" s="172" t="n">
        <f aca="false">+'2002 Plan'!N63</f>
        <v>11673</v>
      </c>
      <c r="N32" s="172" t="n">
        <f aca="false">+'2002 Plan'!O63</f>
        <v>11673</v>
      </c>
      <c r="O32" s="172" t="n">
        <f aca="false">+'2002 Plan'!P63</f>
        <v>140076</v>
      </c>
    </row>
    <row r="33" customFormat="false" ht="12.75" hidden="false" customHeight="false" outlineLevel="0" collapsed="false">
      <c r="A33" s="171" t="str">
        <f aca="false">+'2002 Plan'!$D$7</f>
        <v>107043</v>
      </c>
      <c r="B33" s="171" t="s">
        <v>79</v>
      </c>
      <c r="C33" s="172" t="n">
        <f aca="false">+'2002 Plan'!D65</f>
        <v>7608</v>
      </c>
      <c r="D33" s="172" t="n">
        <f aca="false">+'2002 Plan'!E65</f>
        <v>7608</v>
      </c>
      <c r="E33" s="172" t="n">
        <f aca="false">+'2002 Plan'!F65</f>
        <v>7608</v>
      </c>
      <c r="F33" s="172" t="n">
        <f aca="false">+'2002 Plan'!G65</f>
        <v>7608</v>
      </c>
      <c r="G33" s="172" t="n">
        <f aca="false">+'2002 Plan'!H65</f>
        <v>7608</v>
      </c>
      <c r="H33" s="172" t="n">
        <f aca="false">+'2002 Plan'!I65</f>
        <v>7608</v>
      </c>
      <c r="I33" s="172" t="n">
        <f aca="false">+'2002 Plan'!J65</f>
        <v>7608</v>
      </c>
      <c r="J33" s="172" t="n">
        <f aca="false">+'2002 Plan'!K65</f>
        <v>7608</v>
      </c>
      <c r="K33" s="172" t="n">
        <f aca="false">+'2002 Plan'!L65</f>
        <v>7608</v>
      </c>
      <c r="L33" s="172" t="n">
        <f aca="false">+'2002 Plan'!M65</f>
        <v>7608</v>
      </c>
      <c r="M33" s="172" t="n">
        <f aca="false">+'2002 Plan'!N65</f>
        <v>7608</v>
      </c>
      <c r="N33" s="172" t="n">
        <f aca="false">+'2002 Plan'!O65</f>
        <v>7608</v>
      </c>
      <c r="O33" s="172" t="n">
        <f aca="false">+'2002 Plan'!P65</f>
        <v>91296</v>
      </c>
    </row>
    <row r="34" customFormat="false" ht="12.75" hidden="false" customHeight="false" outlineLevel="0" collapsed="false">
      <c r="A34" s="171" t="str">
        <f aca="false">+'2002 Plan'!$D$7</f>
        <v>107043</v>
      </c>
      <c r="B34" s="171" t="s">
        <v>84</v>
      </c>
      <c r="C34" s="172" t="n">
        <f aca="false">+'2002 Plan'!D68</f>
        <v>0</v>
      </c>
      <c r="D34" s="172" t="n">
        <f aca="false">+'2002 Plan'!E68</f>
        <v>0</v>
      </c>
      <c r="E34" s="172" t="n">
        <f aca="false">+'2002 Plan'!F68</f>
        <v>0</v>
      </c>
      <c r="F34" s="172" t="n">
        <f aca="false">+'2002 Plan'!G68</f>
        <v>0</v>
      </c>
      <c r="G34" s="172" t="n">
        <f aca="false">+'2002 Plan'!H68</f>
        <v>0</v>
      </c>
      <c r="H34" s="172" t="n">
        <f aca="false">+'2002 Plan'!I68</f>
        <v>0</v>
      </c>
      <c r="I34" s="172" t="n">
        <f aca="false">+'2002 Plan'!J68</f>
        <v>0</v>
      </c>
      <c r="J34" s="172" t="n">
        <f aca="false">+'2002 Plan'!K68</f>
        <v>0</v>
      </c>
      <c r="K34" s="172" t="n">
        <f aca="false">+'2002 Plan'!L68</f>
        <v>0</v>
      </c>
      <c r="L34" s="172" t="n">
        <f aca="false">+'2002 Plan'!M68</f>
        <v>0</v>
      </c>
      <c r="M34" s="172" t="n">
        <f aca="false">+'2002 Plan'!N68</f>
        <v>0</v>
      </c>
      <c r="N34" s="172" t="n">
        <f aca="false">+'2002 Plan'!O68</f>
        <v>0</v>
      </c>
      <c r="O34" s="172" t="n">
        <f aca="false">+'2002 Plan'!P68</f>
        <v>0</v>
      </c>
    </row>
    <row r="35" customFormat="false" ht="12.75" hidden="false" customHeight="false" outlineLevel="0" collapsed="false">
      <c r="A35" s="171" t="str">
        <f aca="false">+'2002 Plan'!$D$7</f>
        <v>107043</v>
      </c>
      <c r="B35" s="171" t="s">
        <v>82</v>
      </c>
      <c r="C35" s="172" t="n">
        <f aca="false">+'2002 Plan'!D67</f>
        <v>0</v>
      </c>
      <c r="D35" s="172" t="n">
        <f aca="false">+'2002 Plan'!E67</f>
        <v>0</v>
      </c>
      <c r="E35" s="172" t="n">
        <f aca="false">+'2002 Plan'!F67</f>
        <v>0</v>
      </c>
      <c r="F35" s="172" t="n">
        <f aca="false">+'2002 Plan'!G67</f>
        <v>0</v>
      </c>
      <c r="G35" s="172" t="n">
        <f aca="false">+'2002 Plan'!H67</f>
        <v>0</v>
      </c>
      <c r="H35" s="172" t="n">
        <f aca="false">+'2002 Plan'!I67</f>
        <v>0</v>
      </c>
      <c r="I35" s="172" t="n">
        <f aca="false">+'2002 Plan'!J67</f>
        <v>0</v>
      </c>
      <c r="J35" s="172" t="n">
        <f aca="false">+'2002 Plan'!K67</f>
        <v>0</v>
      </c>
      <c r="K35" s="172" t="n">
        <f aca="false">+'2002 Plan'!L67</f>
        <v>0</v>
      </c>
      <c r="L35" s="172" t="n">
        <f aca="false">+'2002 Plan'!M67</f>
        <v>0</v>
      </c>
      <c r="M35" s="172" t="n">
        <f aca="false">+'2002 Plan'!N67</f>
        <v>0</v>
      </c>
      <c r="N35" s="172" t="n">
        <f aca="false">+'2002 Plan'!O67</f>
        <v>0</v>
      </c>
      <c r="O35" s="172" t="n">
        <f aca="false">+'2002 Plan'!P67</f>
        <v>0</v>
      </c>
    </row>
    <row r="36" customFormat="false" ht="12.75" hidden="false" customHeight="false" outlineLevel="0" collapsed="false">
      <c r="A36" s="171" t="str">
        <f aca="false">+'2002 Plan'!$D$7</f>
        <v>107043</v>
      </c>
      <c r="B36" s="171" t="s">
        <v>91</v>
      </c>
      <c r="C36" s="172" t="n">
        <f aca="false">+'2002 Plan'!D72</f>
        <v>0</v>
      </c>
      <c r="D36" s="172" t="n">
        <f aca="false">+'2002 Plan'!E72</f>
        <v>0</v>
      </c>
      <c r="E36" s="172" t="n">
        <f aca="false">+'2002 Plan'!F72</f>
        <v>0</v>
      </c>
      <c r="F36" s="172" t="n">
        <f aca="false">+'2002 Plan'!G72</f>
        <v>0</v>
      </c>
      <c r="G36" s="172" t="n">
        <f aca="false">+'2002 Plan'!H72</f>
        <v>0</v>
      </c>
      <c r="H36" s="172" t="n">
        <f aca="false">+'2002 Plan'!I72</f>
        <v>0</v>
      </c>
      <c r="I36" s="172" t="n">
        <f aca="false">+'2002 Plan'!J72</f>
        <v>0</v>
      </c>
      <c r="J36" s="172" t="n">
        <f aca="false">+'2002 Plan'!K72</f>
        <v>0</v>
      </c>
      <c r="K36" s="172" t="n">
        <f aca="false">+'2002 Plan'!L72</f>
        <v>0</v>
      </c>
      <c r="L36" s="172" t="n">
        <f aca="false">+'2002 Plan'!M72</f>
        <v>0</v>
      </c>
      <c r="M36" s="172" t="n">
        <f aca="false">+'2002 Plan'!N72</f>
        <v>0</v>
      </c>
      <c r="N36" s="172" t="n">
        <f aca="false">+'2002 Plan'!O72</f>
        <v>0</v>
      </c>
      <c r="O36" s="172" t="n">
        <f aca="false">+'2002 Plan'!P72</f>
        <v>0</v>
      </c>
    </row>
    <row r="37" customFormat="false" ht="12.75" hidden="false" customHeight="false" outlineLevel="0" collapsed="false">
      <c r="A37" s="171" t="str">
        <f aca="false">+'2002 Plan'!$D$7</f>
        <v>107043</v>
      </c>
      <c r="B37" s="171" t="s">
        <v>60</v>
      </c>
      <c r="C37" s="172" t="n">
        <f aca="false">+'2002 Plan'!D83</f>
        <v>6731</v>
      </c>
      <c r="D37" s="172" t="n">
        <f aca="false">+'2002 Plan'!E83</f>
        <v>6731</v>
      </c>
      <c r="E37" s="172" t="n">
        <f aca="false">+'2002 Plan'!F83</f>
        <v>6731</v>
      </c>
      <c r="F37" s="172" t="n">
        <f aca="false">+'2002 Plan'!G83</f>
        <v>6731</v>
      </c>
      <c r="G37" s="172" t="n">
        <f aca="false">+'2002 Plan'!H83</f>
        <v>6731</v>
      </c>
      <c r="H37" s="172" t="n">
        <f aca="false">+'2002 Plan'!I83</f>
        <v>6731</v>
      </c>
      <c r="I37" s="172" t="n">
        <f aca="false">+'2002 Plan'!J83</f>
        <v>6731</v>
      </c>
      <c r="J37" s="172" t="n">
        <f aca="false">+'2002 Plan'!K83</f>
        <v>6731</v>
      </c>
      <c r="K37" s="172" t="n">
        <f aca="false">+'2002 Plan'!L83</f>
        <v>6731</v>
      </c>
      <c r="L37" s="172" t="n">
        <f aca="false">+'2002 Plan'!M83</f>
        <v>6731</v>
      </c>
      <c r="M37" s="172" t="n">
        <f aca="false">+'2002 Plan'!N83</f>
        <v>6731</v>
      </c>
      <c r="N37" s="172" t="n">
        <f aca="false">+'2002 Plan'!O83</f>
        <v>6731</v>
      </c>
      <c r="O37" s="172" t="n">
        <f aca="false">+'2002 Plan'!P83</f>
        <v>80772</v>
      </c>
    </row>
    <row r="38" customFormat="false" ht="12.75" hidden="false" customHeight="false" outlineLevel="0" collapsed="false">
      <c r="A38" s="171" t="str">
        <f aca="false">+'2002 Plan'!$D$7</f>
        <v>107043</v>
      </c>
      <c r="B38" s="171" t="s">
        <v>150</v>
      </c>
      <c r="C38" s="172" t="n">
        <f aca="false">+'2002 Plan'!D77</f>
        <v>0</v>
      </c>
      <c r="D38" s="172" t="n">
        <f aca="false">+'2002 Plan'!E77</f>
        <v>0</v>
      </c>
      <c r="E38" s="172" t="n">
        <f aca="false">+'2002 Plan'!F77</f>
        <v>0</v>
      </c>
      <c r="F38" s="172" t="n">
        <f aca="false">+'2002 Plan'!G77</f>
        <v>0</v>
      </c>
      <c r="G38" s="172" t="n">
        <f aca="false">+'2002 Plan'!H77</f>
        <v>0</v>
      </c>
      <c r="H38" s="172" t="n">
        <f aca="false">+'2002 Plan'!I77</f>
        <v>0</v>
      </c>
      <c r="I38" s="172" t="n">
        <f aca="false">+'2002 Plan'!J77</f>
        <v>0</v>
      </c>
      <c r="J38" s="172" t="n">
        <f aca="false">+'2002 Plan'!K77</f>
        <v>0</v>
      </c>
      <c r="K38" s="172" t="n">
        <f aca="false">+'2002 Plan'!L77</f>
        <v>0</v>
      </c>
      <c r="L38" s="172" t="n">
        <f aca="false">+'2002 Plan'!M77</f>
        <v>0</v>
      </c>
      <c r="M38" s="172" t="n">
        <f aca="false">+'2002 Plan'!N77</f>
        <v>0</v>
      </c>
      <c r="N38" s="172" t="n">
        <f aca="false">+'2002 Plan'!O77</f>
        <v>0</v>
      </c>
      <c r="O38" s="172" t="n">
        <f aca="false">+'2002 Plan'!P77</f>
        <v>0</v>
      </c>
    </row>
    <row r="39" customFormat="false" ht="12.75" hidden="false" customHeight="false" outlineLevel="0" collapsed="false">
      <c r="A39" s="171" t="str">
        <f aca="false">+'2002 Plan'!$D$7</f>
        <v>107043</v>
      </c>
      <c r="B39" s="174" t="n">
        <v>80020366</v>
      </c>
      <c r="C39" s="172" t="n">
        <f aca="false">+'2002 Plan'!D75</f>
        <v>0</v>
      </c>
      <c r="D39" s="172" t="n">
        <f aca="false">+'2002 Plan'!E75</f>
        <v>0</v>
      </c>
      <c r="E39" s="172" t="n">
        <f aca="false">+'2002 Plan'!F75</f>
        <v>0</v>
      </c>
      <c r="F39" s="172" t="n">
        <f aca="false">+'2002 Plan'!G75</f>
        <v>0</v>
      </c>
      <c r="G39" s="172" t="n">
        <f aca="false">+'2002 Plan'!H75</f>
        <v>0</v>
      </c>
      <c r="H39" s="172" t="n">
        <f aca="false">+'2002 Plan'!I75</f>
        <v>0</v>
      </c>
      <c r="I39" s="172" t="n">
        <f aca="false">+'2002 Plan'!J75</f>
        <v>0</v>
      </c>
      <c r="J39" s="172" t="n">
        <f aca="false">+'2002 Plan'!K75</f>
        <v>0</v>
      </c>
      <c r="K39" s="172" t="n">
        <f aca="false">+'2002 Plan'!L75</f>
        <v>0</v>
      </c>
      <c r="L39" s="172" t="n">
        <f aca="false">+'2002 Plan'!M75</f>
        <v>0</v>
      </c>
      <c r="M39" s="172" t="n">
        <f aca="false">+'2002 Plan'!N75</f>
        <v>0</v>
      </c>
      <c r="N39" s="172" t="n">
        <f aca="false">+'2002 Plan'!O75</f>
        <v>0</v>
      </c>
      <c r="O39" s="172" t="n">
        <f aca="false">+'2002 Plan'!P75</f>
        <v>0</v>
      </c>
    </row>
    <row r="40" customFormat="false" ht="12.75" hidden="false" customHeight="false" outlineLevel="0" collapsed="false">
      <c r="A40" s="171" t="str">
        <f aca="false">+'2002 Plan'!$D$7</f>
        <v>107043</v>
      </c>
      <c r="B40" s="171" t="s">
        <v>149</v>
      </c>
      <c r="C40" s="172" t="n">
        <f aca="false">+'2002 Plan'!D76</f>
        <v>0</v>
      </c>
      <c r="D40" s="172" t="n">
        <f aca="false">+'2002 Plan'!E76</f>
        <v>0</v>
      </c>
      <c r="E40" s="172" t="n">
        <f aca="false">+'2002 Plan'!F76</f>
        <v>0</v>
      </c>
      <c r="F40" s="172" t="n">
        <f aca="false">+'2002 Plan'!G76</f>
        <v>0</v>
      </c>
      <c r="G40" s="172" t="n">
        <f aca="false">+'2002 Plan'!H76</f>
        <v>0</v>
      </c>
      <c r="H40" s="172" t="n">
        <f aca="false">+'2002 Plan'!I76</f>
        <v>0</v>
      </c>
      <c r="I40" s="172" t="n">
        <f aca="false">+'2002 Plan'!J76</f>
        <v>0</v>
      </c>
      <c r="J40" s="172" t="n">
        <f aca="false">+'2002 Plan'!K76</f>
        <v>0</v>
      </c>
      <c r="K40" s="172" t="n">
        <f aca="false">+'2002 Plan'!L76</f>
        <v>0</v>
      </c>
      <c r="L40" s="172" t="n">
        <f aca="false">+'2002 Plan'!M76</f>
        <v>0</v>
      </c>
      <c r="M40" s="172" t="n">
        <f aca="false">+'2002 Plan'!N76</f>
        <v>0</v>
      </c>
      <c r="N40" s="172" t="n">
        <f aca="false">+'2002 Plan'!O76</f>
        <v>0</v>
      </c>
      <c r="O40" s="172" t="n">
        <f aca="false">+'2002 Plan'!P76</f>
        <v>0</v>
      </c>
    </row>
    <row r="41" customFormat="false" ht="12.75" hidden="false" customHeight="false" outlineLevel="0" collapsed="false">
      <c r="A41" s="171" t="str">
        <f aca="false">+'2002 Plan'!$D$7</f>
        <v>107043</v>
      </c>
      <c r="B41" s="171" t="s">
        <v>152</v>
      </c>
      <c r="C41" s="172" t="n">
        <f aca="false">+'2002 Plan'!D81</f>
        <v>0</v>
      </c>
      <c r="D41" s="172" t="n">
        <f aca="false">+'2002 Plan'!E81</f>
        <v>0</v>
      </c>
      <c r="E41" s="172" t="n">
        <f aca="false">+'2002 Plan'!F81</f>
        <v>0</v>
      </c>
      <c r="F41" s="172" t="n">
        <f aca="false">+'2002 Plan'!G81</f>
        <v>0</v>
      </c>
      <c r="G41" s="172" t="n">
        <f aca="false">+'2002 Plan'!H81</f>
        <v>0</v>
      </c>
      <c r="H41" s="172" t="n">
        <f aca="false">+'2002 Plan'!I81</f>
        <v>0</v>
      </c>
      <c r="I41" s="172" t="n">
        <f aca="false">+'2002 Plan'!J81</f>
        <v>0</v>
      </c>
      <c r="J41" s="172" t="n">
        <f aca="false">+'2002 Plan'!K81</f>
        <v>0</v>
      </c>
      <c r="K41" s="172" t="n">
        <f aca="false">+'2002 Plan'!L81</f>
        <v>0</v>
      </c>
      <c r="L41" s="172" t="n">
        <f aca="false">+'2002 Plan'!M81</f>
        <v>0</v>
      </c>
      <c r="M41" s="172" t="n">
        <f aca="false">+'2002 Plan'!N81</f>
        <v>0</v>
      </c>
      <c r="N41" s="172" t="n">
        <f aca="false">+'2002 Plan'!O81</f>
        <v>0</v>
      </c>
      <c r="O41" s="172" t="n">
        <f aca="false">+'2002 Plan'!P81</f>
        <v>0</v>
      </c>
    </row>
    <row r="42" customFormat="false" ht="12.75" hidden="false" customHeight="false" outlineLevel="0" collapsed="false">
      <c r="A42" s="171" t="str">
        <f aca="false">+'2002 Plan'!$D$7</f>
        <v>107043</v>
      </c>
      <c r="B42" s="171" t="s">
        <v>151</v>
      </c>
      <c r="C42" s="172" t="n">
        <f aca="false">+'2002 Plan'!D79</f>
        <v>0</v>
      </c>
      <c r="D42" s="172" t="n">
        <f aca="false">+'2002 Plan'!E79</f>
        <v>0</v>
      </c>
      <c r="E42" s="172" t="n">
        <f aca="false">+'2002 Plan'!F79</f>
        <v>0</v>
      </c>
      <c r="F42" s="172" t="n">
        <f aca="false">+'2002 Plan'!G79</f>
        <v>0</v>
      </c>
      <c r="G42" s="172" t="n">
        <f aca="false">+'2002 Plan'!H79</f>
        <v>0</v>
      </c>
      <c r="H42" s="172" t="n">
        <f aca="false">+'2002 Plan'!I79</f>
        <v>0</v>
      </c>
      <c r="I42" s="172" t="n">
        <f aca="false">+'2002 Plan'!J79</f>
        <v>0</v>
      </c>
      <c r="J42" s="172" t="n">
        <f aca="false">+'2002 Plan'!K79</f>
        <v>0</v>
      </c>
      <c r="K42" s="172" t="n">
        <f aca="false">+'2002 Plan'!L79</f>
        <v>0</v>
      </c>
      <c r="L42" s="172" t="n">
        <f aca="false">+'2002 Plan'!M79</f>
        <v>0</v>
      </c>
      <c r="M42" s="172" t="n">
        <f aca="false">+'2002 Plan'!N79</f>
        <v>0</v>
      </c>
      <c r="N42" s="172" t="n">
        <f aca="false">+'2002 Plan'!O79</f>
        <v>0</v>
      </c>
      <c r="O42" s="172" t="n">
        <f aca="false">+'2002 Plan'!P79</f>
        <v>0</v>
      </c>
    </row>
    <row r="43" customFormat="false" ht="12.75" hidden="false" customHeight="false" outlineLevel="0" collapsed="false">
      <c r="A43" s="171" t="str">
        <f aca="false">+'2002 Plan'!$D$7</f>
        <v>107043</v>
      </c>
      <c r="B43" s="171" t="s">
        <v>111</v>
      </c>
      <c r="C43" s="172" t="n">
        <f aca="false">+'2002 Plan'!D87</f>
        <v>0</v>
      </c>
      <c r="D43" s="172" t="n">
        <f aca="false">+'2002 Plan'!E87</f>
        <v>0</v>
      </c>
      <c r="E43" s="172" t="n">
        <f aca="false">+'2002 Plan'!F87</f>
        <v>0</v>
      </c>
      <c r="F43" s="172" t="n">
        <f aca="false">+'2002 Plan'!G87</f>
        <v>0</v>
      </c>
      <c r="G43" s="172" t="n">
        <f aca="false">+'2002 Plan'!H87</f>
        <v>0</v>
      </c>
      <c r="H43" s="172" t="n">
        <f aca="false">+'2002 Plan'!I87</f>
        <v>0</v>
      </c>
      <c r="I43" s="172" t="n">
        <f aca="false">+'2002 Plan'!J87</f>
        <v>0</v>
      </c>
      <c r="J43" s="172" t="n">
        <f aca="false">+'2002 Plan'!K87</f>
        <v>0</v>
      </c>
      <c r="K43" s="172" t="n">
        <f aca="false">+'2002 Plan'!L87</f>
        <v>0</v>
      </c>
      <c r="L43" s="172" t="n">
        <f aca="false">+'2002 Plan'!M87</f>
        <v>0</v>
      </c>
      <c r="M43" s="172" t="n">
        <f aca="false">+'2002 Plan'!N87</f>
        <v>0</v>
      </c>
      <c r="N43" s="172" t="n">
        <f aca="false">+'2002 Plan'!O87</f>
        <v>0</v>
      </c>
      <c r="O43" s="172" t="n">
        <f aca="false">+'2002 Plan'!P87</f>
        <v>0</v>
      </c>
    </row>
    <row r="44" customFormat="false" ht="12.75" hidden="false" customHeight="false" outlineLevel="0" collapsed="false">
      <c r="A44" s="171" t="str">
        <f aca="false">+'2002 Plan'!$D$7</f>
        <v>107043</v>
      </c>
      <c r="B44" s="171" t="s">
        <v>109</v>
      </c>
      <c r="C44" s="172" t="n">
        <f aca="false">+'2002 Plan'!D86</f>
        <v>294</v>
      </c>
      <c r="D44" s="172" t="n">
        <f aca="false">+'2002 Plan'!E86</f>
        <v>294</v>
      </c>
      <c r="E44" s="172" t="n">
        <f aca="false">+'2002 Plan'!F86</f>
        <v>294</v>
      </c>
      <c r="F44" s="172" t="n">
        <f aca="false">+'2002 Plan'!G86</f>
        <v>294</v>
      </c>
      <c r="G44" s="172" t="n">
        <f aca="false">+'2002 Plan'!H86</f>
        <v>294</v>
      </c>
      <c r="H44" s="172" t="n">
        <f aca="false">+'2002 Plan'!I86</f>
        <v>294</v>
      </c>
      <c r="I44" s="172" t="n">
        <f aca="false">+'2002 Plan'!J86</f>
        <v>294</v>
      </c>
      <c r="J44" s="172" t="n">
        <f aca="false">+'2002 Plan'!K86</f>
        <v>294</v>
      </c>
      <c r="K44" s="172" t="n">
        <f aca="false">+'2002 Plan'!L86</f>
        <v>294</v>
      </c>
      <c r="L44" s="172" t="n">
        <f aca="false">+'2002 Plan'!M86</f>
        <v>294</v>
      </c>
      <c r="M44" s="172" t="n">
        <f aca="false">+'2002 Plan'!N86</f>
        <v>294</v>
      </c>
      <c r="N44" s="172" t="n">
        <f aca="false">+'2002 Plan'!O86</f>
        <v>294</v>
      </c>
      <c r="O44" s="172" t="n">
        <f aca="false">+'2002 Plan'!P86</f>
        <v>3528</v>
      </c>
    </row>
    <row r="45" customFormat="false" ht="12.75" hidden="false" customHeight="false" outlineLevel="0" collapsed="false">
      <c r="A45" s="171" t="str">
        <f aca="false">+'2002 Plan'!$D$7</f>
        <v>107043</v>
      </c>
      <c r="B45" s="171" t="s">
        <v>35</v>
      </c>
      <c r="C45" s="172" t="n">
        <f aca="false">+'2002 Plan'!D33</f>
        <v>26332.5896666667</v>
      </c>
      <c r="D45" s="172" t="n">
        <f aca="false">+'2002 Plan'!E33</f>
        <v>26627.2441666667</v>
      </c>
      <c r="E45" s="172" t="n">
        <f aca="false">+'2002 Plan'!F33</f>
        <v>26627.2441666667</v>
      </c>
      <c r="F45" s="172" t="n">
        <f aca="false">+'2002 Plan'!G33</f>
        <v>26627.2441666667</v>
      </c>
      <c r="G45" s="172" t="n">
        <f aca="false">+'2002 Plan'!H33</f>
        <v>26627.2441666667</v>
      </c>
      <c r="H45" s="172" t="n">
        <f aca="false">+'2002 Plan'!I33</f>
        <v>26627.2441666667</v>
      </c>
      <c r="I45" s="172" t="n">
        <f aca="false">+'2002 Plan'!J33</f>
        <v>27583.3605</v>
      </c>
      <c r="J45" s="172" t="n">
        <f aca="false">+'2002 Plan'!K33</f>
        <v>27583.3605</v>
      </c>
      <c r="K45" s="172" t="n">
        <f aca="false">+'2002 Plan'!L33</f>
        <v>27583.3605</v>
      </c>
      <c r="L45" s="172" t="n">
        <f aca="false">+'2002 Plan'!M33</f>
        <v>27583.3605</v>
      </c>
      <c r="M45" s="172" t="n">
        <f aca="false">+'2002 Plan'!N33</f>
        <v>27583.3605</v>
      </c>
      <c r="N45" s="172" t="n">
        <f aca="false">+'2002 Plan'!O33</f>
        <v>27583.3605</v>
      </c>
      <c r="O45" s="172" t="n">
        <f aca="false">+'2002 Plan'!P33</f>
        <v>324968.9735</v>
      </c>
    </row>
    <row r="46" customFormat="false" ht="12.75" hidden="false" customHeight="false" outlineLevel="0" collapsed="false">
      <c r="A46" s="171" t="str">
        <f aca="false">+'2002 Plan'!$D$7</f>
        <v>107043</v>
      </c>
      <c r="B46" s="171" t="s">
        <v>114</v>
      </c>
      <c r="C46" s="172" t="n">
        <f aca="false">+'2002 Plan'!D89</f>
        <v>0</v>
      </c>
      <c r="D46" s="172" t="n">
        <f aca="false">+'2002 Plan'!E89</f>
        <v>0</v>
      </c>
      <c r="E46" s="172" t="n">
        <f aca="false">+'2002 Plan'!F89</f>
        <v>0</v>
      </c>
      <c r="F46" s="172" t="n">
        <f aca="false">+'2002 Plan'!G89</f>
        <v>0</v>
      </c>
      <c r="G46" s="172" t="n">
        <f aca="false">+'2002 Plan'!H89</f>
        <v>0</v>
      </c>
      <c r="H46" s="172" t="n">
        <f aca="false">+'2002 Plan'!I89</f>
        <v>0</v>
      </c>
      <c r="I46" s="172" t="n">
        <f aca="false">+'2002 Plan'!J89</f>
        <v>0</v>
      </c>
      <c r="J46" s="172" t="n">
        <f aca="false">+'2002 Plan'!K89</f>
        <v>0</v>
      </c>
      <c r="K46" s="172" t="n">
        <f aca="false">+'2002 Plan'!L89</f>
        <v>0</v>
      </c>
      <c r="L46" s="172" t="n">
        <f aca="false">+'2002 Plan'!M89</f>
        <v>0</v>
      </c>
      <c r="M46" s="172" t="n">
        <f aca="false">+'2002 Plan'!N89</f>
        <v>0</v>
      </c>
      <c r="N46" s="172" t="n">
        <f aca="false">+'2002 Plan'!O89</f>
        <v>0</v>
      </c>
      <c r="O46" s="172" t="n">
        <f aca="false">+'2002 Plan'!P89</f>
        <v>0</v>
      </c>
    </row>
    <row r="47" customFormat="false" ht="12.75" hidden="false" customHeight="false" outlineLevel="0" collapsed="false">
      <c r="A47" s="171" t="str">
        <f aca="false">+'2002 Plan'!$D$7</f>
        <v>107043</v>
      </c>
      <c r="B47" s="171" t="s">
        <v>131</v>
      </c>
      <c r="C47" s="172" t="n">
        <f aca="false">+'2002 Plan'!D35</f>
        <v>0</v>
      </c>
      <c r="D47" s="172" t="n">
        <f aca="false">+'2002 Plan'!E35</f>
        <v>0</v>
      </c>
      <c r="E47" s="172" t="n">
        <f aca="false">+'2002 Plan'!F35</f>
        <v>0</v>
      </c>
      <c r="F47" s="172" t="n">
        <f aca="false">+'2002 Plan'!G35</f>
        <v>0</v>
      </c>
      <c r="G47" s="172" t="n">
        <f aca="false">+'2002 Plan'!H35</f>
        <v>0</v>
      </c>
      <c r="H47" s="172" t="n">
        <f aca="false">+'2002 Plan'!I35</f>
        <v>0</v>
      </c>
      <c r="I47" s="172" t="n">
        <f aca="false">+'2002 Plan'!J35</f>
        <v>0</v>
      </c>
      <c r="J47" s="172" t="n">
        <f aca="false">+'2002 Plan'!K35</f>
        <v>0</v>
      </c>
      <c r="K47" s="172" t="n">
        <f aca="false">+'2002 Plan'!L35</f>
        <v>0</v>
      </c>
      <c r="L47" s="172" t="n">
        <f aca="false">+'2002 Plan'!M35</f>
        <v>0</v>
      </c>
      <c r="M47" s="172" t="n">
        <f aca="false">+'2002 Plan'!N35</f>
        <v>0</v>
      </c>
      <c r="N47" s="172" t="n">
        <f aca="false">+'2002 Plan'!O35</f>
        <v>0</v>
      </c>
      <c r="O47" s="172" t="n">
        <f aca="false">+'2002 Plan'!P35</f>
        <v>0</v>
      </c>
    </row>
    <row r="48" customFormat="false" ht="12.75" hidden="false" customHeight="false" outlineLevel="0" collapsed="false">
      <c r="A48" s="171" t="str">
        <f aca="false">+'2002 Plan'!$D$7</f>
        <v>107043</v>
      </c>
      <c r="B48" s="171" t="s">
        <v>133</v>
      </c>
      <c r="C48" s="172" t="n">
        <f aca="false">+'2002 Plan'!D41</f>
        <v>0</v>
      </c>
      <c r="D48" s="172" t="n">
        <f aca="false">+'2002 Plan'!E41</f>
        <v>0</v>
      </c>
      <c r="E48" s="172" t="n">
        <f aca="false">+'2002 Plan'!F41</f>
        <v>0</v>
      </c>
      <c r="F48" s="172" t="n">
        <f aca="false">+'2002 Plan'!G41</f>
        <v>0</v>
      </c>
      <c r="G48" s="172" t="n">
        <f aca="false">+'2002 Plan'!H41</f>
        <v>0</v>
      </c>
      <c r="H48" s="172" t="n">
        <f aca="false">+'2002 Plan'!I41</f>
        <v>0</v>
      </c>
      <c r="I48" s="172" t="n">
        <f aca="false">+'2002 Plan'!J41</f>
        <v>0</v>
      </c>
      <c r="J48" s="172" t="n">
        <f aca="false">+'2002 Plan'!K41</f>
        <v>0</v>
      </c>
      <c r="K48" s="172" t="n">
        <f aca="false">+'2002 Plan'!L41</f>
        <v>0</v>
      </c>
      <c r="L48" s="172" t="n">
        <f aca="false">+'2002 Plan'!M41</f>
        <v>0</v>
      </c>
      <c r="M48" s="172" t="n">
        <f aca="false">+'2002 Plan'!N41</f>
        <v>0</v>
      </c>
      <c r="N48" s="172" t="n">
        <f aca="false">+'2002 Plan'!O41</f>
        <v>0</v>
      </c>
      <c r="O48" s="172" t="n">
        <f aca="false">+'2002 Plan'!P41</f>
        <v>0</v>
      </c>
    </row>
    <row r="49" customFormat="false" ht="12.75" hidden="false" customHeight="false" outlineLevel="0" collapsed="false">
      <c r="A49" s="171" t="str">
        <f aca="false">+'2002 Plan'!$D$7</f>
        <v>107043</v>
      </c>
      <c r="B49" s="171" t="s">
        <v>134</v>
      </c>
      <c r="C49" s="172" t="n">
        <f aca="false">+'2002 Plan'!D45</f>
        <v>7463</v>
      </c>
      <c r="D49" s="172" t="n">
        <f aca="false">+'2002 Plan'!E45</f>
        <v>7463</v>
      </c>
      <c r="E49" s="172" t="n">
        <f aca="false">+'2002 Plan'!F45</f>
        <v>7463</v>
      </c>
      <c r="F49" s="172" t="n">
        <f aca="false">+'2002 Plan'!G45</f>
        <v>7463</v>
      </c>
      <c r="G49" s="172" t="n">
        <f aca="false">+'2002 Plan'!H45</f>
        <v>7463</v>
      </c>
      <c r="H49" s="172" t="n">
        <f aca="false">+'2002 Plan'!I45</f>
        <v>7463</v>
      </c>
      <c r="I49" s="172" t="n">
        <f aca="false">+'2002 Plan'!J45</f>
        <v>7463</v>
      </c>
      <c r="J49" s="172" t="n">
        <f aca="false">+'2002 Plan'!K45</f>
        <v>7463</v>
      </c>
      <c r="K49" s="172" t="n">
        <f aca="false">+'2002 Plan'!L45</f>
        <v>7463</v>
      </c>
      <c r="L49" s="172" t="n">
        <f aca="false">+'2002 Plan'!M45</f>
        <v>7463</v>
      </c>
      <c r="M49" s="172" t="n">
        <f aca="false">+'2002 Plan'!N45</f>
        <v>7463</v>
      </c>
      <c r="N49" s="172" t="n">
        <f aca="false">+'2002 Plan'!O45</f>
        <v>7463</v>
      </c>
      <c r="O49" s="172" t="n">
        <f aca="false">+'2002 Plan'!P45</f>
        <v>89556</v>
      </c>
    </row>
    <row r="50" customFormat="false" ht="12.75" hidden="false" customHeight="false" outlineLevel="0" collapsed="false">
      <c r="A50" s="171" t="str">
        <f aca="false">+'2002 Plan'!$D$7</f>
        <v>107043</v>
      </c>
      <c r="B50" s="171" t="s">
        <v>135</v>
      </c>
      <c r="C50" s="172" t="n">
        <f aca="false">+'2002 Plan'!D46</f>
        <v>755</v>
      </c>
      <c r="D50" s="172" t="n">
        <f aca="false">+'2002 Plan'!E46</f>
        <v>755</v>
      </c>
      <c r="E50" s="172" t="n">
        <f aca="false">+'2002 Plan'!F46</f>
        <v>755</v>
      </c>
      <c r="F50" s="172" t="n">
        <f aca="false">+'2002 Plan'!G46</f>
        <v>755</v>
      </c>
      <c r="G50" s="172" t="n">
        <f aca="false">+'2002 Plan'!H46</f>
        <v>755</v>
      </c>
      <c r="H50" s="172" t="n">
        <f aca="false">+'2002 Plan'!I46</f>
        <v>755</v>
      </c>
      <c r="I50" s="172" t="n">
        <f aca="false">+'2002 Plan'!J46</f>
        <v>755</v>
      </c>
      <c r="J50" s="172" t="n">
        <f aca="false">+'2002 Plan'!K46</f>
        <v>755</v>
      </c>
      <c r="K50" s="172" t="n">
        <f aca="false">+'2002 Plan'!L46</f>
        <v>755</v>
      </c>
      <c r="L50" s="172" t="n">
        <f aca="false">+'2002 Plan'!M46</f>
        <v>755</v>
      </c>
      <c r="M50" s="172" t="n">
        <f aca="false">+'2002 Plan'!N46</f>
        <v>755</v>
      </c>
      <c r="N50" s="172" t="n">
        <f aca="false">+'2002 Plan'!O46</f>
        <v>755</v>
      </c>
      <c r="O50" s="172" t="n">
        <f aca="false">+'2002 Plan'!P46</f>
        <v>9060</v>
      </c>
    </row>
    <row r="51" customFormat="false" ht="12.75" hidden="false" customHeight="false" outlineLevel="0" collapsed="false">
      <c r="A51" s="171" t="str">
        <f aca="false">+'2002 Plan'!$D$7</f>
        <v>107043</v>
      </c>
      <c r="B51" s="171" t="s">
        <v>136</v>
      </c>
      <c r="C51" s="172" t="n">
        <f aca="false">+'2002 Plan'!D47</f>
        <v>7159</v>
      </c>
      <c r="D51" s="172" t="n">
        <f aca="false">+'2002 Plan'!E47</f>
        <v>7159</v>
      </c>
      <c r="E51" s="172" t="n">
        <f aca="false">+'2002 Plan'!F47</f>
        <v>7159</v>
      </c>
      <c r="F51" s="172" t="n">
        <f aca="false">+'2002 Plan'!G47</f>
        <v>7159</v>
      </c>
      <c r="G51" s="172" t="n">
        <f aca="false">+'2002 Plan'!H47</f>
        <v>7159</v>
      </c>
      <c r="H51" s="172" t="n">
        <f aca="false">+'2002 Plan'!I47</f>
        <v>7159</v>
      </c>
      <c r="I51" s="172" t="n">
        <f aca="false">+'2002 Plan'!J47</f>
        <v>7159</v>
      </c>
      <c r="J51" s="172" t="n">
        <f aca="false">+'2002 Plan'!K47</f>
        <v>7159</v>
      </c>
      <c r="K51" s="172" t="n">
        <f aca="false">+'2002 Plan'!L47</f>
        <v>7159</v>
      </c>
      <c r="L51" s="172" t="n">
        <f aca="false">+'2002 Plan'!M47</f>
        <v>7159</v>
      </c>
      <c r="M51" s="172" t="n">
        <f aca="false">+'2002 Plan'!N47</f>
        <v>7159</v>
      </c>
      <c r="N51" s="172" t="n">
        <f aca="false">+'2002 Plan'!O47</f>
        <v>7159</v>
      </c>
      <c r="O51" s="172" t="n">
        <f aca="false">+'2002 Plan'!P47</f>
        <v>85908</v>
      </c>
    </row>
    <row r="52" customFormat="false" ht="12.75" hidden="false" customHeight="false" outlineLevel="0" collapsed="false">
      <c r="A52" s="171" t="str">
        <f aca="false">+'2002 Plan'!$D$7</f>
        <v>107043</v>
      </c>
      <c r="B52" s="171" t="s">
        <v>137</v>
      </c>
      <c r="C52" s="172" t="n">
        <f aca="false">+'2002 Plan'!D49</f>
        <v>0</v>
      </c>
      <c r="D52" s="172" t="n">
        <f aca="false">+'2002 Plan'!E49</f>
        <v>0</v>
      </c>
      <c r="E52" s="172" t="n">
        <f aca="false">+'2002 Plan'!F49</f>
        <v>0</v>
      </c>
      <c r="F52" s="172" t="n">
        <f aca="false">+'2002 Plan'!G49</f>
        <v>0</v>
      </c>
      <c r="G52" s="172" t="n">
        <f aca="false">+'2002 Plan'!H49</f>
        <v>0</v>
      </c>
      <c r="H52" s="172" t="n">
        <f aca="false">+'2002 Plan'!I49</f>
        <v>0</v>
      </c>
      <c r="I52" s="172" t="n">
        <f aca="false">+'2002 Plan'!J49</f>
        <v>0</v>
      </c>
      <c r="J52" s="172" t="n">
        <f aca="false">+'2002 Plan'!K49</f>
        <v>0</v>
      </c>
      <c r="K52" s="172" t="n">
        <f aca="false">+'2002 Plan'!L49</f>
        <v>0</v>
      </c>
      <c r="L52" s="172" t="n">
        <f aca="false">+'2002 Plan'!M49</f>
        <v>0</v>
      </c>
      <c r="M52" s="172" t="n">
        <f aca="false">+'2002 Plan'!N49</f>
        <v>0</v>
      </c>
      <c r="N52" s="172" t="n">
        <f aca="false">+'2002 Plan'!O49</f>
        <v>0</v>
      </c>
      <c r="O52" s="172" t="n">
        <f aca="false">+'2002 Plan'!P49</f>
        <v>0</v>
      </c>
    </row>
    <row r="53" customFormat="false" ht="12.75" hidden="false" customHeight="false" outlineLevel="0" collapsed="false">
      <c r="A53" s="171" t="str">
        <f aca="false">+'2002 Plan'!$D$7</f>
        <v>107043</v>
      </c>
      <c r="B53" s="171" t="s">
        <v>138</v>
      </c>
      <c r="C53" s="172" t="n">
        <f aca="false">+'2002 Plan'!D51</f>
        <v>0</v>
      </c>
      <c r="D53" s="172" t="n">
        <f aca="false">+'2002 Plan'!E51</f>
        <v>0</v>
      </c>
      <c r="E53" s="172" t="n">
        <f aca="false">+'2002 Plan'!F51</f>
        <v>0</v>
      </c>
      <c r="F53" s="172" t="n">
        <f aca="false">+'2002 Plan'!G51</f>
        <v>0</v>
      </c>
      <c r="G53" s="172" t="n">
        <f aca="false">+'2002 Plan'!H51</f>
        <v>0</v>
      </c>
      <c r="H53" s="172" t="n">
        <f aca="false">+'2002 Plan'!I51</f>
        <v>0</v>
      </c>
      <c r="I53" s="172" t="n">
        <f aca="false">+'2002 Plan'!J51</f>
        <v>0</v>
      </c>
      <c r="J53" s="172" t="n">
        <f aca="false">+'2002 Plan'!K51</f>
        <v>0</v>
      </c>
      <c r="K53" s="172" t="n">
        <f aca="false">+'2002 Plan'!L51</f>
        <v>0</v>
      </c>
      <c r="L53" s="172" t="n">
        <f aca="false">+'2002 Plan'!M51</f>
        <v>0</v>
      </c>
      <c r="M53" s="172" t="n">
        <f aca="false">+'2002 Plan'!N51</f>
        <v>0</v>
      </c>
      <c r="N53" s="172" t="n">
        <f aca="false">+'2002 Plan'!O51</f>
        <v>0</v>
      </c>
      <c r="O53" s="172" t="n">
        <f aca="false">+'2002 Plan'!P51</f>
        <v>0</v>
      </c>
    </row>
    <row r="54" customFormat="false" ht="12.75" hidden="false" customHeight="false" outlineLevel="0" collapsed="false">
      <c r="A54" s="171" t="str">
        <f aca="false">+'2002 Plan'!$D$7</f>
        <v>107043</v>
      </c>
      <c r="B54" s="171" t="s">
        <v>139</v>
      </c>
      <c r="C54" s="172" t="n">
        <f aca="false">+'2002 Plan'!D52</f>
        <v>0</v>
      </c>
      <c r="D54" s="172" t="n">
        <f aca="false">+'2002 Plan'!E52</f>
        <v>0</v>
      </c>
      <c r="E54" s="172" t="n">
        <f aca="false">+'2002 Plan'!F52</f>
        <v>0</v>
      </c>
      <c r="F54" s="172" t="n">
        <f aca="false">+'2002 Plan'!G52</f>
        <v>0</v>
      </c>
      <c r="G54" s="172" t="n">
        <f aca="false">+'2002 Plan'!H52</f>
        <v>0</v>
      </c>
      <c r="H54" s="172" t="n">
        <f aca="false">+'2002 Plan'!I52</f>
        <v>0</v>
      </c>
      <c r="I54" s="172" t="n">
        <f aca="false">+'2002 Plan'!J52</f>
        <v>0</v>
      </c>
      <c r="J54" s="172" t="n">
        <f aca="false">+'2002 Plan'!K52</f>
        <v>0</v>
      </c>
      <c r="K54" s="172" t="n">
        <f aca="false">+'2002 Plan'!L52</f>
        <v>0</v>
      </c>
      <c r="L54" s="172" t="n">
        <f aca="false">+'2002 Plan'!M52</f>
        <v>0</v>
      </c>
      <c r="M54" s="172" t="n">
        <f aca="false">+'2002 Plan'!N52</f>
        <v>0</v>
      </c>
      <c r="N54" s="172" t="n">
        <f aca="false">+'2002 Plan'!O52</f>
        <v>0</v>
      </c>
      <c r="O54" s="172" t="n">
        <f aca="false">+'2002 Plan'!P52</f>
        <v>0</v>
      </c>
    </row>
    <row r="55" customFormat="false" ht="12.75" hidden="false" customHeight="false" outlineLevel="0" collapsed="false"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</row>
    <row r="56" customFormat="false" ht="12.75" hidden="false" customHeight="false" outlineLevel="0" collapsed="false">
      <c r="C56" s="176" t="n">
        <f aca="false">SUM(C7:C55)</f>
        <v>847343.873666667</v>
      </c>
      <c r="D56" s="176" t="n">
        <f aca="false">SUM(D7:D55)</f>
        <v>869808.739166667</v>
      </c>
      <c r="E56" s="176" t="n">
        <f aca="false">SUM(E7:E55)</f>
        <v>869808.739166667</v>
      </c>
      <c r="F56" s="176" t="n">
        <f aca="false">SUM(F7:F55)</f>
        <v>869808.739166667</v>
      </c>
      <c r="G56" s="176" t="n">
        <f aca="false">SUM(G7:G55)</f>
        <v>869808.739166667</v>
      </c>
      <c r="H56" s="176" t="n">
        <f aca="false">SUM(H7:H55)</f>
        <v>869808.739166667</v>
      </c>
      <c r="I56" s="176" t="n">
        <f aca="false">SUM(I7:I55)</f>
        <v>892371.0195</v>
      </c>
      <c r="J56" s="176" t="n">
        <f aca="false">SUM(J7:J55)</f>
        <v>893171.0195</v>
      </c>
      <c r="K56" s="176" t="n">
        <f aca="false">SUM(K7:K55)</f>
        <v>893171.0195</v>
      </c>
      <c r="L56" s="176" t="n">
        <f aca="false">SUM(L7:L55)</f>
        <v>893171.0195</v>
      </c>
      <c r="M56" s="176" t="n">
        <f aca="false">SUM(M7:M55)</f>
        <v>893171.0195</v>
      </c>
      <c r="N56" s="176" t="n">
        <f aca="false">SUM(N7:N55)</f>
        <v>893171.0195</v>
      </c>
      <c r="O56" s="176" t="n">
        <f aca="false">SUM(C56:N56)</f>
        <v>10554613.6865</v>
      </c>
      <c r="P56" s="1" t="s">
        <v>221</v>
      </c>
    </row>
    <row r="57" customFormat="false" ht="12.75" hidden="false" customHeight="false" outlineLevel="0" collapsed="false">
      <c r="B57" s="177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6" t="n">
        <f aca="false">+O56-'2002 Plan'!P90</f>
        <v>0</v>
      </c>
      <c r="P57" s="177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8" min="2" style="0" width="8.99"/>
    <col collapsed="false" customWidth="true" hidden="false" outlineLevel="0" max="9" min="9" style="0" width="10.49"/>
    <col collapsed="false" customWidth="true" hidden="false" outlineLevel="0" max="17" min="10" style="0" width="8.99"/>
    <col collapsed="false" customWidth="true" hidden="false" outlineLevel="0" max="18" min="18" style="0" width="11.82"/>
  </cols>
  <sheetData>
    <row r="1" customFormat="false" ht="15.75" hidden="false" customHeight="false" outlineLevel="0" collapsed="false">
      <c r="A1" s="178" t="s">
        <v>222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customFormat="false" ht="15.75" hidden="false" customHeight="false" outlineLevel="0" collapsed="false">
      <c r="A2" s="178" t="s">
        <v>223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customFormat="false" ht="15.75" hidden="false" customHeight="false" outlineLevel="0" collapsed="false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customFormat="false" ht="12.75" hidden="false" customHeight="false" outlineLevel="0" collapsed="false">
      <c r="A4" s="180"/>
      <c r="B4" s="181" t="s">
        <v>225</v>
      </c>
      <c r="C4" s="181" t="s">
        <v>226</v>
      </c>
      <c r="D4" s="181" t="s">
        <v>227</v>
      </c>
      <c r="E4" s="182" t="s">
        <v>228</v>
      </c>
      <c r="F4" s="181" t="s">
        <v>229</v>
      </c>
      <c r="G4" s="181" t="s">
        <v>188</v>
      </c>
      <c r="H4" s="181" t="s">
        <v>230</v>
      </c>
      <c r="I4" s="182" t="s">
        <v>231</v>
      </c>
      <c r="J4" s="181" t="s">
        <v>232</v>
      </c>
      <c r="K4" s="181" t="s">
        <v>233</v>
      </c>
      <c r="L4" s="181" t="s">
        <v>234</v>
      </c>
      <c r="M4" s="182" t="s">
        <v>235</v>
      </c>
      <c r="N4" s="181" t="s">
        <v>236</v>
      </c>
      <c r="O4" s="181" t="s">
        <v>237</v>
      </c>
      <c r="P4" s="181" t="s">
        <v>238</v>
      </c>
      <c r="Q4" s="182" t="s">
        <v>239</v>
      </c>
      <c r="R4" s="183" t="s">
        <v>240</v>
      </c>
    </row>
    <row r="5" customFormat="false" ht="13.5" hidden="false" customHeight="false" outlineLevel="0" collapsed="false">
      <c r="A5" s="180"/>
      <c r="B5" s="184" t="s">
        <v>241</v>
      </c>
      <c r="C5" s="184" t="s">
        <v>241</v>
      </c>
      <c r="D5" s="184" t="s">
        <v>241</v>
      </c>
      <c r="E5" s="185" t="s">
        <v>242</v>
      </c>
      <c r="F5" s="184" t="s">
        <v>241</v>
      </c>
      <c r="G5" s="184" t="s">
        <v>241</v>
      </c>
      <c r="H5" s="184" t="s">
        <v>241</v>
      </c>
      <c r="I5" s="185" t="s">
        <v>242</v>
      </c>
      <c r="J5" s="186" t="s">
        <v>241</v>
      </c>
      <c r="K5" s="187" t="s">
        <v>243</v>
      </c>
      <c r="L5" s="187" t="s">
        <v>244</v>
      </c>
      <c r="M5" s="185" t="s">
        <v>242</v>
      </c>
      <c r="N5" s="187" t="s">
        <v>244</v>
      </c>
      <c r="O5" s="187" t="s">
        <v>244</v>
      </c>
      <c r="P5" s="187" t="s">
        <v>244</v>
      </c>
      <c r="Q5" s="185" t="s">
        <v>242</v>
      </c>
      <c r="R5" s="184" t="s">
        <v>245</v>
      </c>
    </row>
    <row r="6" customFormat="false" ht="12.75" hidden="false" customHeight="false" outlineLevel="0" collapsed="false">
      <c r="A6" s="180"/>
      <c r="B6" s="183"/>
      <c r="C6" s="183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</row>
    <row r="7" customFormat="false" ht="12.75" hidden="false" customHeight="false" outlineLevel="0" collapsed="false">
      <c r="A7" s="189" t="s">
        <v>246</v>
      </c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</row>
    <row r="8" customFormat="false" ht="12.75" hidden="false" customHeight="false" outlineLevel="0" collapsed="false">
      <c r="A8" s="192" t="s">
        <v>247</v>
      </c>
      <c r="B8" s="193"/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customFormat="false" ht="12.75" hidden="false" customHeight="false" outlineLevel="0" collapsed="false">
      <c r="A9" s="195" t="s">
        <v>248</v>
      </c>
      <c r="B9" s="196" t="n">
        <v>4</v>
      </c>
      <c r="C9" s="196" t="n">
        <v>6</v>
      </c>
      <c r="D9" s="196" t="n">
        <v>6</v>
      </c>
      <c r="E9" s="197" t="n">
        <f aca="false">AVERAGE(B9:D9)</f>
        <v>5.33333333333333</v>
      </c>
      <c r="F9" s="198" t="n">
        <v>6</v>
      </c>
      <c r="G9" s="198" t="n">
        <v>6</v>
      </c>
      <c r="H9" s="198" t="n">
        <v>5</v>
      </c>
      <c r="I9" s="197" t="n">
        <f aca="false">(F9+G9+H9)/3</f>
        <v>5.66666666666667</v>
      </c>
      <c r="J9" s="198" t="n">
        <v>5</v>
      </c>
      <c r="K9" s="199" t="n">
        <v>6</v>
      </c>
      <c r="L9" s="199" t="n">
        <v>6</v>
      </c>
      <c r="M9" s="197" t="n">
        <f aca="false">AVERAGE(J9:L9)</f>
        <v>5.66666666666667</v>
      </c>
      <c r="N9" s="199" t="n">
        <v>6</v>
      </c>
      <c r="O9" s="199" t="n">
        <v>6</v>
      </c>
      <c r="P9" s="199" t="n">
        <v>6</v>
      </c>
      <c r="Q9" s="197" t="n">
        <f aca="false">AVERAGE(N9:P9)</f>
        <v>6</v>
      </c>
      <c r="R9" s="200" t="n">
        <f aca="false">(E9+I9+M9+Q9)/4</f>
        <v>5.66666666666667</v>
      </c>
    </row>
    <row r="10" customFormat="false" ht="12.75" hidden="false" customHeight="false" outlineLevel="0" collapsed="false">
      <c r="A10" s="195" t="s">
        <v>249</v>
      </c>
      <c r="B10" s="196" t="n">
        <v>5</v>
      </c>
      <c r="C10" s="196" t="n">
        <v>4</v>
      </c>
      <c r="D10" s="196" t="n">
        <v>4</v>
      </c>
      <c r="E10" s="197" t="n">
        <f aca="false">AVERAGE(B10:D10)</f>
        <v>4.33333333333333</v>
      </c>
      <c r="F10" s="198" t="n">
        <v>4</v>
      </c>
      <c r="G10" s="198" t="n">
        <v>4</v>
      </c>
      <c r="H10" s="198" t="n">
        <v>4</v>
      </c>
      <c r="I10" s="197" t="n">
        <f aca="false">(F10+G10+H10)/3</f>
        <v>4</v>
      </c>
      <c r="J10" s="198" t="n">
        <v>4</v>
      </c>
      <c r="K10" s="199" t="n">
        <v>5</v>
      </c>
      <c r="L10" s="199" t="n">
        <v>5</v>
      </c>
      <c r="M10" s="197" t="n">
        <f aca="false">AVERAGE(J10:L10)</f>
        <v>4.66666666666667</v>
      </c>
      <c r="N10" s="199" t="n">
        <v>5</v>
      </c>
      <c r="O10" s="199" t="n">
        <v>5</v>
      </c>
      <c r="P10" s="199" t="n">
        <v>5</v>
      </c>
      <c r="Q10" s="197" t="n">
        <f aca="false">AVERAGE(N10:P10)</f>
        <v>5</v>
      </c>
      <c r="R10" s="200" t="n">
        <f aca="false">(E10+I10+M10+Q10)/4</f>
        <v>4.5</v>
      </c>
    </row>
    <row r="11" customFormat="false" ht="12.75" hidden="false" customHeight="false" outlineLevel="0" collapsed="false">
      <c r="A11" s="195" t="s">
        <v>250</v>
      </c>
      <c r="B11" s="196" t="n">
        <v>19</v>
      </c>
      <c r="C11" s="196" t="n">
        <v>20</v>
      </c>
      <c r="D11" s="196" t="n">
        <v>20</v>
      </c>
      <c r="E11" s="197" t="n">
        <f aca="false">AVERAGE(B11:D11)</f>
        <v>19.6666666666667</v>
      </c>
      <c r="F11" s="198" t="n">
        <v>23</v>
      </c>
      <c r="G11" s="198" t="n">
        <v>24</v>
      </c>
      <c r="H11" s="198" t="n">
        <v>24</v>
      </c>
      <c r="I11" s="197" t="n">
        <f aca="false">(F11+G11+H11)/3</f>
        <v>23.6666666666667</v>
      </c>
      <c r="J11" s="198" t="n">
        <v>23</v>
      </c>
      <c r="K11" s="199" t="n">
        <v>29</v>
      </c>
      <c r="L11" s="199" t="n">
        <v>29</v>
      </c>
      <c r="M11" s="197" t="n">
        <f aca="false">AVERAGE(J11:L11)</f>
        <v>27</v>
      </c>
      <c r="N11" s="199" t="n">
        <v>29</v>
      </c>
      <c r="O11" s="199" t="n">
        <v>29</v>
      </c>
      <c r="P11" s="199" t="n">
        <v>29</v>
      </c>
      <c r="Q11" s="197" t="n">
        <f aca="false">AVERAGE(N11:P11)</f>
        <v>29</v>
      </c>
      <c r="R11" s="200" t="n">
        <f aca="false">(E11+I11+M11+Q11)/4</f>
        <v>24.8333333333333</v>
      </c>
    </row>
    <row r="12" customFormat="false" ht="12.75" hidden="false" customHeight="false" outlineLevel="0" collapsed="false">
      <c r="A12" s="189" t="s">
        <v>251</v>
      </c>
      <c r="B12" s="201" t="n">
        <f aca="false">SUM(B9:B11)</f>
        <v>28</v>
      </c>
      <c r="C12" s="201" t="n">
        <f aca="false">SUM(C9:C11)</f>
        <v>30</v>
      </c>
      <c r="D12" s="201" t="n">
        <f aca="false">SUM(D9:D11)</f>
        <v>30</v>
      </c>
      <c r="E12" s="202" t="n">
        <f aca="false">AVERAGE(B12:D12)</f>
        <v>29.3333333333333</v>
      </c>
      <c r="F12" s="201" t="n">
        <f aca="false">SUM(F9:F11)</f>
        <v>33</v>
      </c>
      <c r="G12" s="201" t="n">
        <f aca="false">SUM(G9:G11)</f>
        <v>34</v>
      </c>
      <c r="H12" s="201" t="n">
        <f aca="false">SUM(H9:H11)</f>
        <v>33</v>
      </c>
      <c r="I12" s="202" t="n">
        <f aca="false">AVERAGE(F12:H12)</f>
        <v>33.3333333333333</v>
      </c>
      <c r="J12" s="201" t="n">
        <f aca="false">SUM(J9:J11)</f>
        <v>32</v>
      </c>
      <c r="K12" s="201" t="n">
        <f aca="false">SUM(K9:K11)</f>
        <v>40</v>
      </c>
      <c r="L12" s="201" t="n">
        <f aca="false">SUM(L9:L11)</f>
        <v>40</v>
      </c>
      <c r="M12" s="202" t="n">
        <f aca="false">AVERAGE(J12:L12)</f>
        <v>37.3333333333333</v>
      </c>
      <c r="N12" s="201" t="n">
        <f aca="false">SUM(N9:N11)</f>
        <v>40</v>
      </c>
      <c r="O12" s="201" t="n">
        <f aca="false">SUM(O9:O11)</f>
        <v>40</v>
      </c>
      <c r="P12" s="201" t="n">
        <f aca="false">SUM(P9:P11)</f>
        <v>40</v>
      </c>
      <c r="Q12" s="202" t="n">
        <f aca="false">AVERAGE(N12:P12)</f>
        <v>40</v>
      </c>
      <c r="R12" s="203" t="n">
        <f aca="false">(E12+I12+M12+Q12)/4</f>
        <v>35</v>
      </c>
    </row>
    <row r="13" customFormat="false" ht="12.75" hidden="false" customHeight="false" outlineLevel="0" collapsed="false">
      <c r="A13" s="189" t="s">
        <v>252</v>
      </c>
      <c r="B13" s="196"/>
      <c r="C13" s="196"/>
      <c r="D13" s="196"/>
      <c r="E13" s="197"/>
      <c r="F13" s="198"/>
      <c r="G13" s="198"/>
      <c r="H13" s="204"/>
      <c r="I13" s="197"/>
      <c r="J13" s="205" t="n">
        <f aca="false">SUM(B12+C12+D12+F12+G12+H12+J12)/7</f>
        <v>31.4285714285714</v>
      </c>
      <c r="K13" s="199"/>
      <c r="L13" s="199"/>
      <c r="M13" s="197"/>
      <c r="N13" s="199"/>
      <c r="O13" s="199"/>
      <c r="P13" s="199"/>
      <c r="Q13" s="197"/>
      <c r="R13" s="200"/>
    </row>
    <row r="14" customFormat="false" ht="12.75" hidden="false" customHeight="false" outlineLevel="0" collapsed="false">
      <c r="A14" s="195" t="s">
        <v>253</v>
      </c>
      <c r="B14" s="196" t="n">
        <v>3</v>
      </c>
      <c r="C14" s="196" t="n">
        <v>3</v>
      </c>
      <c r="D14" s="196" t="n">
        <v>3</v>
      </c>
      <c r="E14" s="197" t="n">
        <f aca="false">AVERAGE(B14:D14)</f>
        <v>3</v>
      </c>
      <c r="F14" s="198" t="n">
        <v>2</v>
      </c>
      <c r="G14" s="198" t="n">
        <v>1</v>
      </c>
      <c r="H14" s="198" t="n">
        <v>0</v>
      </c>
      <c r="I14" s="197" t="n">
        <f aca="false">(F14+G14+H14)/3</f>
        <v>1</v>
      </c>
      <c r="J14" s="198" t="n">
        <v>0</v>
      </c>
      <c r="K14" s="199" t="n">
        <v>8</v>
      </c>
      <c r="L14" s="199" t="n">
        <v>8</v>
      </c>
      <c r="M14" s="197" t="n">
        <f aca="false">AVERAGE(J14:L14)</f>
        <v>5.33333333333333</v>
      </c>
      <c r="N14" s="199" t="n">
        <v>8</v>
      </c>
      <c r="O14" s="199" t="n">
        <v>8</v>
      </c>
      <c r="P14" s="199" t="n">
        <v>8</v>
      </c>
      <c r="Q14" s="197" t="n">
        <f aca="false">AVERAGE(N14:P14)</f>
        <v>8</v>
      </c>
      <c r="R14" s="200" t="n">
        <f aca="false">(E14+I14+M14+Q14)/4</f>
        <v>4.33333333333333</v>
      </c>
    </row>
    <row r="15" customFormat="false" ht="12.75" hidden="false" customHeight="false" outlineLevel="0" collapsed="false">
      <c r="A15" s="195" t="s">
        <v>254</v>
      </c>
      <c r="B15" s="196" t="n">
        <v>2</v>
      </c>
      <c r="C15" s="196" t="n">
        <v>3</v>
      </c>
      <c r="D15" s="196" t="n">
        <v>4</v>
      </c>
      <c r="E15" s="197" t="n">
        <f aca="false">AVERAGE(B15:D15)</f>
        <v>3</v>
      </c>
      <c r="F15" s="198" t="n">
        <v>2</v>
      </c>
      <c r="G15" s="198" t="n">
        <v>2</v>
      </c>
      <c r="H15" s="198" t="n">
        <v>2</v>
      </c>
      <c r="I15" s="197" t="n">
        <f aca="false">(F15+G15+H15)/3</f>
        <v>2</v>
      </c>
      <c r="J15" s="198" t="n">
        <v>3</v>
      </c>
      <c r="K15" s="199" t="n">
        <v>3</v>
      </c>
      <c r="L15" s="199" t="n">
        <v>3</v>
      </c>
      <c r="M15" s="197" t="n">
        <f aca="false">AVERAGE(J15:L15)</f>
        <v>3</v>
      </c>
      <c r="N15" s="199" t="n">
        <v>3</v>
      </c>
      <c r="O15" s="199" t="n">
        <v>3</v>
      </c>
      <c r="P15" s="199" t="n">
        <v>3</v>
      </c>
      <c r="Q15" s="197" t="n">
        <f aca="false">AVERAGE(N15:P15)</f>
        <v>3</v>
      </c>
      <c r="R15" s="200" t="n">
        <f aca="false">(E15+I15+M15+Q15)/4</f>
        <v>2.75</v>
      </c>
    </row>
    <row r="16" customFormat="false" ht="12.75" hidden="false" customHeight="false" outlineLevel="0" collapsed="false">
      <c r="A16" s="206" t="s">
        <v>255</v>
      </c>
      <c r="B16" s="196" t="n">
        <v>4</v>
      </c>
      <c r="C16" s="196" t="n">
        <v>6</v>
      </c>
      <c r="D16" s="196" t="n">
        <v>6</v>
      </c>
      <c r="E16" s="197" t="n">
        <f aca="false">AVERAGE(B16:D16)</f>
        <v>5.33333333333333</v>
      </c>
      <c r="F16" s="198" t="n">
        <v>8</v>
      </c>
      <c r="G16" s="198" t="n">
        <v>8</v>
      </c>
      <c r="H16" s="198" t="n">
        <v>8</v>
      </c>
      <c r="I16" s="197" t="n">
        <f aca="false">(F16+G16+H16)/3</f>
        <v>8</v>
      </c>
      <c r="J16" s="198" t="n">
        <v>8</v>
      </c>
      <c r="K16" s="199" t="n">
        <v>5</v>
      </c>
      <c r="L16" s="199" t="n">
        <v>5</v>
      </c>
      <c r="M16" s="197" t="n">
        <f aca="false">AVERAGE(J16:L16)</f>
        <v>6</v>
      </c>
      <c r="N16" s="199" t="n">
        <v>5</v>
      </c>
      <c r="O16" s="199" t="n">
        <v>5</v>
      </c>
      <c r="P16" s="199" t="n">
        <v>5</v>
      </c>
      <c r="Q16" s="197" t="n">
        <f aca="false">AVERAGE(N16:P16)</f>
        <v>5</v>
      </c>
      <c r="R16" s="200" t="n">
        <f aca="false">(E16+I16+M16+Q16)/4</f>
        <v>6.08333333333333</v>
      </c>
    </row>
    <row r="17" customFormat="false" ht="12.75" hidden="false" customHeight="false" outlineLevel="0" collapsed="false">
      <c r="A17" s="206" t="s">
        <v>256</v>
      </c>
      <c r="B17" s="196" t="n">
        <v>0</v>
      </c>
      <c r="C17" s="196" t="n">
        <v>0</v>
      </c>
      <c r="D17" s="196" t="n">
        <v>0</v>
      </c>
      <c r="E17" s="197" t="n">
        <f aca="false">AVERAGE(B17:D17)</f>
        <v>0</v>
      </c>
      <c r="F17" s="198" t="n">
        <v>0</v>
      </c>
      <c r="G17" s="198" t="n">
        <v>0</v>
      </c>
      <c r="H17" s="198" t="n">
        <v>0</v>
      </c>
      <c r="I17" s="197" t="n">
        <f aca="false">(F17+G17+H17)/3</f>
        <v>0</v>
      </c>
      <c r="J17" s="198" t="n">
        <v>0</v>
      </c>
      <c r="K17" s="199" t="n">
        <v>0</v>
      </c>
      <c r="L17" s="199" t="n">
        <v>0</v>
      </c>
      <c r="M17" s="197" t="n">
        <f aca="false">AVERAGE(J17:L17)</f>
        <v>0</v>
      </c>
      <c r="N17" s="199" t="n">
        <v>0</v>
      </c>
      <c r="O17" s="199" t="n">
        <v>0</v>
      </c>
      <c r="P17" s="199" t="n">
        <v>0</v>
      </c>
      <c r="Q17" s="197" t="n">
        <f aca="false">AVERAGE(N17:P17)</f>
        <v>0</v>
      </c>
      <c r="R17" s="200" t="n">
        <f aca="false">(E17+I17+M17+Q17)/4</f>
        <v>0</v>
      </c>
    </row>
    <row r="18" customFormat="false" ht="12.75" hidden="false" customHeight="false" outlineLevel="0" collapsed="false">
      <c r="A18" s="206" t="s">
        <v>257</v>
      </c>
      <c r="B18" s="196" t="n">
        <v>1</v>
      </c>
      <c r="C18" s="196" t="n">
        <v>1</v>
      </c>
      <c r="D18" s="196" t="n">
        <v>1</v>
      </c>
      <c r="E18" s="197" t="n">
        <f aca="false">AVERAGE(B18:D18)</f>
        <v>1</v>
      </c>
      <c r="F18" s="198" t="n">
        <v>0</v>
      </c>
      <c r="G18" s="198" t="n">
        <v>0</v>
      </c>
      <c r="H18" s="198" t="n">
        <v>0</v>
      </c>
      <c r="I18" s="197" t="n">
        <f aca="false">(F18+G18+H18)/3</f>
        <v>0</v>
      </c>
      <c r="J18" s="198" t="n">
        <v>0</v>
      </c>
      <c r="K18" s="199" t="n">
        <v>0</v>
      </c>
      <c r="L18" s="199" t="n">
        <v>0</v>
      </c>
      <c r="M18" s="197" t="n">
        <f aca="false">AVERAGE(J18:L18)</f>
        <v>0</v>
      </c>
      <c r="N18" s="199" t="n">
        <v>0</v>
      </c>
      <c r="O18" s="199" t="n">
        <v>0</v>
      </c>
      <c r="P18" s="199" t="n">
        <v>0</v>
      </c>
      <c r="Q18" s="197" t="n">
        <f aca="false">AVERAGE(N18:P18)</f>
        <v>0</v>
      </c>
      <c r="R18" s="200" t="n">
        <f aca="false">(E18+I18+M18+Q18)/4</f>
        <v>0.25</v>
      </c>
    </row>
    <row r="19" customFormat="false" ht="12.75" hidden="false" customHeight="false" outlineLevel="0" collapsed="false">
      <c r="A19" s="206" t="s">
        <v>258</v>
      </c>
      <c r="B19" s="196" t="n">
        <v>5</v>
      </c>
      <c r="C19" s="196" t="n">
        <v>6</v>
      </c>
      <c r="D19" s="196" t="n">
        <v>6</v>
      </c>
      <c r="E19" s="197" t="n">
        <f aca="false">AVERAGE(B19:D19)</f>
        <v>5.66666666666667</v>
      </c>
      <c r="F19" s="198" t="n">
        <v>5</v>
      </c>
      <c r="G19" s="198" t="n">
        <v>5</v>
      </c>
      <c r="H19" s="198" t="n">
        <v>5</v>
      </c>
      <c r="I19" s="197" t="n">
        <f aca="false">(F19+G19+H19)/3</f>
        <v>5</v>
      </c>
      <c r="J19" s="198" t="n">
        <v>4</v>
      </c>
      <c r="K19" s="199" t="n">
        <v>4</v>
      </c>
      <c r="L19" s="199" t="n">
        <v>4</v>
      </c>
      <c r="M19" s="197" t="n">
        <f aca="false">AVERAGE(J19:L19)</f>
        <v>4</v>
      </c>
      <c r="N19" s="199" t="n">
        <v>4</v>
      </c>
      <c r="O19" s="199" t="n">
        <v>4</v>
      </c>
      <c r="P19" s="199" t="n">
        <v>4</v>
      </c>
      <c r="Q19" s="197" t="n">
        <f aca="false">AVERAGE(N19:P19)</f>
        <v>4</v>
      </c>
      <c r="R19" s="200" t="n">
        <f aca="false">(E19+I19+M19+Q19)/4</f>
        <v>4.66666666666667</v>
      </c>
    </row>
    <row r="20" customFormat="false" ht="12.75" hidden="false" customHeight="false" outlineLevel="0" collapsed="false">
      <c r="A20" s="189" t="s">
        <v>259</v>
      </c>
      <c r="B20" s="207" t="n">
        <f aca="false">SUM(B14:B19)</f>
        <v>15</v>
      </c>
      <c r="C20" s="207" t="n">
        <f aca="false">SUM(C14:C19)</f>
        <v>19</v>
      </c>
      <c r="D20" s="207" t="n">
        <f aca="false">SUM(D14:D19)</f>
        <v>20</v>
      </c>
      <c r="E20" s="202" t="n">
        <f aca="false">AVERAGE(B20:D20)</f>
        <v>18</v>
      </c>
      <c r="F20" s="207" t="n">
        <f aca="false">SUM(F14:F19)</f>
        <v>17</v>
      </c>
      <c r="G20" s="207" t="n">
        <f aca="false">SUM(G14:G19)</f>
        <v>16</v>
      </c>
      <c r="H20" s="207" t="n">
        <f aca="false">SUM(H14:H19)</f>
        <v>15</v>
      </c>
      <c r="I20" s="202" t="n">
        <f aca="false">AVERAGE(F20:H20)</f>
        <v>16</v>
      </c>
      <c r="J20" s="207" t="n">
        <f aca="false">SUM(J14:J19)</f>
        <v>15</v>
      </c>
      <c r="K20" s="207" t="n">
        <f aca="false">SUM(K14:K19)</f>
        <v>20</v>
      </c>
      <c r="L20" s="207" t="n">
        <f aca="false">SUM(L14:L19)</f>
        <v>20</v>
      </c>
      <c r="M20" s="202" t="n">
        <f aca="false">AVERAGE(J20:L20)</f>
        <v>18.3333333333333</v>
      </c>
      <c r="N20" s="207" t="n">
        <f aca="false">SUM(N14:N19)</f>
        <v>20</v>
      </c>
      <c r="O20" s="207" t="n">
        <f aca="false">SUM(O14:O19)</f>
        <v>20</v>
      </c>
      <c r="P20" s="207" t="n">
        <f aca="false">SUM(P14:P19)</f>
        <v>20</v>
      </c>
      <c r="Q20" s="202" t="n">
        <f aca="false">AVERAGE(N20:P20)</f>
        <v>20</v>
      </c>
      <c r="R20" s="203" t="n">
        <f aca="false">(E20+I20+M20+Q20)/4</f>
        <v>18.0833333333333</v>
      </c>
    </row>
    <row r="21" customFormat="false" ht="13.5" hidden="false" customHeight="false" outlineLevel="0" collapsed="false">
      <c r="A21" s="192" t="s">
        <v>260</v>
      </c>
      <c r="B21" s="208" t="n">
        <f aca="false">B12+B20</f>
        <v>43</v>
      </c>
      <c r="C21" s="208" t="n">
        <f aca="false">C12+C20</f>
        <v>49</v>
      </c>
      <c r="D21" s="208" t="n">
        <f aca="false">D12+D20</f>
        <v>50</v>
      </c>
      <c r="E21" s="209" t="n">
        <f aca="false">AVERAGE(B21:D21)</f>
        <v>47.3333333333333</v>
      </c>
      <c r="F21" s="208" t="n">
        <f aca="false">F12+F20</f>
        <v>50</v>
      </c>
      <c r="G21" s="208" t="n">
        <f aca="false">G12+G20</f>
        <v>50</v>
      </c>
      <c r="H21" s="208" t="n">
        <f aca="false">H12+H20</f>
        <v>48</v>
      </c>
      <c r="I21" s="209" t="n">
        <f aca="false">AVERAGE(F21:H21)</f>
        <v>49.3333333333333</v>
      </c>
      <c r="J21" s="208" t="n">
        <f aca="false">J12+J20</f>
        <v>47</v>
      </c>
      <c r="K21" s="208" t="n">
        <f aca="false">K12+K20</f>
        <v>60</v>
      </c>
      <c r="L21" s="208" t="n">
        <f aca="false">L12+L20</f>
        <v>60</v>
      </c>
      <c r="M21" s="209" t="n">
        <f aca="false">AVERAGE(J21:L21)</f>
        <v>55.6666666666667</v>
      </c>
      <c r="N21" s="208" t="n">
        <f aca="false">N12+N20</f>
        <v>60</v>
      </c>
      <c r="O21" s="208" t="n">
        <f aca="false">O12+O20</f>
        <v>60</v>
      </c>
      <c r="P21" s="208" t="n">
        <f aca="false">P12+P20</f>
        <v>60</v>
      </c>
      <c r="Q21" s="209" t="n">
        <f aca="false">AVERAGE(N21:P21)</f>
        <v>60</v>
      </c>
      <c r="R21" s="210" t="n">
        <f aca="false">(E21+I21+M21+Q21)/4</f>
        <v>53.0833333333333</v>
      </c>
    </row>
    <row r="22" customFormat="false" ht="13.5" hidden="false" customHeight="false" outlineLevel="0" collapsed="false">
      <c r="A22" s="189" t="s">
        <v>261</v>
      </c>
      <c r="B22" s="190"/>
      <c r="C22" s="190"/>
      <c r="D22" s="191"/>
      <c r="E22" s="191"/>
      <c r="F22" s="191"/>
      <c r="G22" s="191"/>
      <c r="I22" s="191"/>
      <c r="J22" s="205" t="n">
        <f aca="false">SUM(B21+C21+D21+F21+G21+H21+J21)/7</f>
        <v>48.1428571428571</v>
      </c>
      <c r="K22" s="191"/>
      <c r="L22" s="191"/>
      <c r="M22" s="191"/>
      <c r="N22" s="191"/>
      <c r="O22" s="191"/>
      <c r="P22" s="191"/>
      <c r="Q22" s="191"/>
      <c r="R22" s="191"/>
    </row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1" activeCellId="0" sqref="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8" min="2" style="0" width="8.99"/>
    <col collapsed="false" customWidth="true" hidden="false" outlineLevel="0" max="9" min="9" style="0" width="10.49"/>
    <col collapsed="false" customWidth="true" hidden="false" outlineLevel="0" max="17" min="10" style="0" width="8.99"/>
    <col collapsed="false" customWidth="true" hidden="false" outlineLevel="0" max="18" min="18" style="0" width="11.82"/>
  </cols>
  <sheetData>
    <row r="1" customFormat="false" ht="15.75" hidden="false" customHeight="false" outlineLevel="0" collapsed="false">
      <c r="A1" s="178" t="s">
        <v>222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customFormat="false" ht="15.75" hidden="false" customHeight="false" outlineLevel="0" collapsed="false">
      <c r="A2" s="178" t="s">
        <v>223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customFormat="false" ht="15.75" hidden="false" customHeight="false" outlineLevel="0" collapsed="false">
      <c r="A3" s="179" t="s">
        <v>262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customFormat="false" ht="12.75" hidden="false" customHeight="false" outlineLevel="0" collapsed="false">
      <c r="A4" s="180"/>
      <c r="B4" s="181" t="s">
        <v>225</v>
      </c>
      <c r="C4" s="181" t="s">
        <v>226</v>
      </c>
      <c r="D4" s="181" t="s">
        <v>227</v>
      </c>
      <c r="E4" s="182" t="s">
        <v>228</v>
      </c>
      <c r="F4" s="181" t="s">
        <v>229</v>
      </c>
      <c r="G4" s="181" t="s">
        <v>188</v>
      </c>
      <c r="H4" s="181" t="s">
        <v>230</v>
      </c>
      <c r="I4" s="182" t="s">
        <v>231</v>
      </c>
      <c r="J4" s="181" t="s">
        <v>232</v>
      </c>
      <c r="K4" s="181" t="s">
        <v>233</v>
      </c>
      <c r="L4" s="181" t="s">
        <v>234</v>
      </c>
      <c r="M4" s="182" t="s">
        <v>235</v>
      </c>
      <c r="N4" s="181" t="s">
        <v>236</v>
      </c>
      <c r="O4" s="181" t="s">
        <v>237</v>
      </c>
      <c r="P4" s="181" t="s">
        <v>238</v>
      </c>
      <c r="Q4" s="182" t="s">
        <v>239</v>
      </c>
      <c r="R4" s="183" t="s">
        <v>263</v>
      </c>
    </row>
    <row r="5" customFormat="false" ht="13.5" hidden="false" customHeight="false" outlineLevel="0" collapsed="false">
      <c r="A5" s="180"/>
      <c r="B5" s="186" t="s">
        <v>243</v>
      </c>
      <c r="C5" s="186" t="s">
        <v>243</v>
      </c>
      <c r="D5" s="186" t="s">
        <v>243</v>
      </c>
      <c r="E5" s="185" t="s">
        <v>242</v>
      </c>
      <c r="F5" s="186" t="s">
        <v>243</v>
      </c>
      <c r="G5" s="186" t="s">
        <v>243</v>
      </c>
      <c r="H5" s="186" t="s">
        <v>243</v>
      </c>
      <c r="I5" s="185" t="s">
        <v>242</v>
      </c>
      <c r="J5" s="186" t="s">
        <v>243</v>
      </c>
      <c r="K5" s="186" t="s">
        <v>243</v>
      </c>
      <c r="L5" s="186" t="s">
        <v>244</v>
      </c>
      <c r="M5" s="185" t="s">
        <v>242</v>
      </c>
      <c r="N5" s="186" t="s">
        <v>244</v>
      </c>
      <c r="O5" s="186" t="s">
        <v>244</v>
      </c>
      <c r="P5" s="186" t="s">
        <v>244</v>
      </c>
      <c r="Q5" s="185" t="s">
        <v>242</v>
      </c>
      <c r="R5" s="184" t="s">
        <v>245</v>
      </c>
    </row>
    <row r="6" customFormat="false" ht="12.75" hidden="false" customHeight="false" outlineLevel="0" collapsed="false">
      <c r="A6" s="180"/>
      <c r="B6" s="183"/>
      <c r="C6" s="183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</row>
    <row r="7" customFormat="false" ht="12.75" hidden="false" customHeight="false" outlineLevel="0" collapsed="false">
      <c r="A7" s="189" t="s">
        <v>264</v>
      </c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</row>
    <row r="8" customFormat="false" ht="12.75" hidden="false" customHeight="false" outlineLevel="0" collapsed="false">
      <c r="A8" s="192" t="s">
        <v>265</v>
      </c>
      <c r="B8" s="193"/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customFormat="false" ht="12.75" hidden="false" customHeight="false" outlineLevel="0" collapsed="false">
      <c r="A9" s="195" t="s">
        <v>248</v>
      </c>
      <c r="B9" s="196" t="n">
        <v>7</v>
      </c>
      <c r="C9" s="196" t="n">
        <v>7</v>
      </c>
      <c r="D9" s="196" t="n">
        <v>7</v>
      </c>
      <c r="E9" s="197" t="n">
        <f aca="false">AVERAGE(B9:D9)</f>
        <v>7</v>
      </c>
      <c r="F9" s="196" t="n">
        <v>7</v>
      </c>
      <c r="G9" s="196" t="n">
        <v>7</v>
      </c>
      <c r="H9" s="196" t="n">
        <v>7</v>
      </c>
      <c r="I9" s="197" t="n">
        <f aca="false">(F9+G9+H9)/3</f>
        <v>7</v>
      </c>
      <c r="J9" s="196" t="n">
        <v>7</v>
      </c>
      <c r="K9" s="196" t="n">
        <v>7</v>
      </c>
      <c r="L9" s="196" t="n">
        <v>7</v>
      </c>
      <c r="M9" s="197" t="n">
        <f aca="false">AVERAGE(J9:L9)</f>
        <v>7</v>
      </c>
      <c r="N9" s="196" t="n">
        <v>7</v>
      </c>
      <c r="O9" s="196" t="n">
        <v>7</v>
      </c>
      <c r="P9" s="196" t="n">
        <v>7</v>
      </c>
      <c r="Q9" s="197" t="n">
        <f aca="false">AVERAGE(N9:P9)</f>
        <v>7</v>
      </c>
      <c r="R9" s="200" t="n">
        <f aca="false">(E9+I9+M9+Q9)/4</f>
        <v>7</v>
      </c>
    </row>
    <row r="10" customFormat="false" ht="12.75" hidden="false" customHeight="false" outlineLevel="0" collapsed="false">
      <c r="A10" s="195" t="s">
        <v>249</v>
      </c>
      <c r="B10" s="196" t="n">
        <v>6</v>
      </c>
      <c r="C10" s="196" t="n">
        <v>6</v>
      </c>
      <c r="D10" s="196" t="n">
        <v>6</v>
      </c>
      <c r="E10" s="197" t="n">
        <f aca="false">AVERAGE(B10:D10)</f>
        <v>6</v>
      </c>
      <c r="F10" s="196" t="n">
        <v>6</v>
      </c>
      <c r="G10" s="196" t="n">
        <v>6</v>
      </c>
      <c r="H10" s="196" t="n">
        <v>6</v>
      </c>
      <c r="I10" s="197" t="n">
        <f aca="false">(F10+G10+H10)/3</f>
        <v>6</v>
      </c>
      <c r="J10" s="196" t="n">
        <v>7</v>
      </c>
      <c r="K10" s="196" t="n">
        <v>7</v>
      </c>
      <c r="L10" s="196" t="n">
        <v>7</v>
      </c>
      <c r="M10" s="197" t="n">
        <f aca="false">AVERAGE(J10:L10)</f>
        <v>7</v>
      </c>
      <c r="N10" s="196" t="n">
        <v>7</v>
      </c>
      <c r="O10" s="196" t="n">
        <v>7</v>
      </c>
      <c r="P10" s="196" t="n">
        <v>7</v>
      </c>
      <c r="Q10" s="197" t="n">
        <f aca="false">AVERAGE(N10:P10)</f>
        <v>7</v>
      </c>
      <c r="R10" s="200" t="n">
        <f aca="false">(E10+I10+M10+Q10)/4</f>
        <v>6.5</v>
      </c>
    </row>
    <row r="11" customFormat="false" ht="12.75" hidden="false" customHeight="false" outlineLevel="0" collapsed="false">
      <c r="A11" s="195" t="s">
        <v>250</v>
      </c>
      <c r="B11" s="196" t="n">
        <v>27</v>
      </c>
      <c r="C11" s="196" t="n">
        <v>27</v>
      </c>
      <c r="D11" s="196" t="n">
        <v>27</v>
      </c>
      <c r="E11" s="197" t="n">
        <f aca="false">AVERAGE(B11:D11)</f>
        <v>27</v>
      </c>
      <c r="F11" s="196" t="n">
        <v>27</v>
      </c>
      <c r="G11" s="196" t="n">
        <v>27</v>
      </c>
      <c r="H11" s="196" t="n">
        <v>27</v>
      </c>
      <c r="I11" s="197" t="n">
        <f aca="false">(F11+G11+H11)/3</f>
        <v>27</v>
      </c>
      <c r="J11" s="196" t="n">
        <v>28</v>
      </c>
      <c r="K11" s="196" t="n">
        <v>28</v>
      </c>
      <c r="L11" s="196" t="n">
        <v>28</v>
      </c>
      <c r="M11" s="197" t="n">
        <f aca="false">AVERAGE(J11:L11)</f>
        <v>28</v>
      </c>
      <c r="N11" s="196" t="n">
        <v>28</v>
      </c>
      <c r="O11" s="196" t="n">
        <v>28</v>
      </c>
      <c r="P11" s="196" t="n">
        <v>28</v>
      </c>
      <c r="Q11" s="197" t="n">
        <f aca="false">AVERAGE(N11:P11)</f>
        <v>28</v>
      </c>
      <c r="R11" s="200" t="n">
        <f aca="false">(E11+I11+M11+Q11)/4</f>
        <v>27.5</v>
      </c>
    </row>
    <row r="12" customFormat="false" ht="12.75" hidden="false" customHeight="false" outlineLevel="0" collapsed="false">
      <c r="A12" s="189" t="s">
        <v>251</v>
      </c>
      <c r="B12" s="211" t="n">
        <f aca="false">SUM(B9:B11)</f>
        <v>40</v>
      </c>
      <c r="C12" s="211" t="n">
        <f aca="false">SUM(C9:C11)</f>
        <v>40</v>
      </c>
      <c r="D12" s="211" t="n">
        <f aca="false">SUM(D9:D11)</f>
        <v>40</v>
      </c>
      <c r="E12" s="202" t="n">
        <f aca="false">AVERAGE(B12:D12)</f>
        <v>40</v>
      </c>
      <c r="F12" s="211" t="n">
        <f aca="false">SUM(F9:F11)</f>
        <v>40</v>
      </c>
      <c r="G12" s="211" t="n">
        <f aca="false">SUM(G9:G11)</f>
        <v>40</v>
      </c>
      <c r="H12" s="211" t="n">
        <f aca="false">SUM(H9:H11)</f>
        <v>40</v>
      </c>
      <c r="I12" s="202" t="n">
        <f aca="false">AVERAGE(F12:H12)</f>
        <v>40</v>
      </c>
      <c r="J12" s="211" t="n">
        <f aca="false">SUM(J9:J11)</f>
        <v>42</v>
      </c>
      <c r="K12" s="211" t="n">
        <f aca="false">SUM(K9:K11)</f>
        <v>42</v>
      </c>
      <c r="L12" s="211" t="n">
        <f aca="false">SUM(L9:L11)</f>
        <v>42</v>
      </c>
      <c r="M12" s="202" t="n">
        <f aca="false">AVERAGE(J12:L12)</f>
        <v>42</v>
      </c>
      <c r="N12" s="211" t="n">
        <f aca="false">SUM(N9:N11)</f>
        <v>42</v>
      </c>
      <c r="O12" s="211" t="n">
        <f aca="false">SUM(O9:O11)</f>
        <v>42</v>
      </c>
      <c r="P12" s="211" t="n">
        <f aca="false">SUM(P9:P11)</f>
        <v>42</v>
      </c>
      <c r="Q12" s="202" t="n">
        <f aca="false">AVERAGE(N12:P12)</f>
        <v>42</v>
      </c>
      <c r="R12" s="202" t="n">
        <f aca="false">(E12+I12+M12+Q12)/4</f>
        <v>41</v>
      </c>
    </row>
    <row r="13" customFormat="false" ht="12.75" hidden="false" customHeight="false" outlineLevel="0" collapsed="false">
      <c r="A13" s="195" t="s">
        <v>253</v>
      </c>
      <c r="B13" s="196" t="n">
        <v>5</v>
      </c>
      <c r="C13" s="196" t="n">
        <v>5</v>
      </c>
      <c r="D13" s="196" t="n">
        <v>5</v>
      </c>
      <c r="E13" s="197" t="n">
        <f aca="false">AVERAGE(B13:D13)</f>
        <v>5</v>
      </c>
      <c r="F13" s="196" t="n">
        <v>5</v>
      </c>
      <c r="G13" s="196" t="n">
        <v>5</v>
      </c>
      <c r="H13" s="196" t="n">
        <v>5</v>
      </c>
      <c r="I13" s="197" t="n">
        <f aca="false">(F13+G13+H13)/3</f>
        <v>5</v>
      </c>
      <c r="J13" s="196" t="n">
        <v>5</v>
      </c>
      <c r="K13" s="196" t="n">
        <v>5</v>
      </c>
      <c r="L13" s="196" t="n">
        <v>5</v>
      </c>
      <c r="M13" s="197" t="n">
        <f aca="false">AVERAGE(J13:L13)</f>
        <v>5</v>
      </c>
      <c r="N13" s="196" t="n">
        <v>5</v>
      </c>
      <c r="O13" s="196" t="n">
        <v>5</v>
      </c>
      <c r="P13" s="196" t="n">
        <v>5</v>
      </c>
      <c r="Q13" s="197" t="n">
        <f aca="false">AVERAGE(N13:P13)</f>
        <v>5</v>
      </c>
      <c r="R13" s="200" t="n">
        <f aca="false">(E13+I13+M13+Q13)/4</f>
        <v>5</v>
      </c>
    </row>
    <row r="14" customFormat="false" ht="12.75" hidden="false" customHeight="false" outlineLevel="0" collapsed="false">
      <c r="A14" s="195" t="s">
        <v>254</v>
      </c>
      <c r="B14" s="196" t="n">
        <v>3</v>
      </c>
      <c r="C14" s="196" t="n">
        <v>3</v>
      </c>
      <c r="D14" s="196" t="n">
        <v>3</v>
      </c>
      <c r="E14" s="197" t="n">
        <f aca="false">AVERAGE(B14:D14)</f>
        <v>3</v>
      </c>
      <c r="F14" s="196" t="n">
        <v>3</v>
      </c>
      <c r="G14" s="196" t="n">
        <v>3</v>
      </c>
      <c r="H14" s="196" t="n">
        <v>3</v>
      </c>
      <c r="I14" s="197" t="n">
        <f aca="false">(F14+G14+H14)/3</f>
        <v>3</v>
      </c>
      <c r="J14" s="196" t="n">
        <v>3</v>
      </c>
      <c r="K14" s="196" t="n">
        <v>3</v>
      </c>
      <c r="L14" s="196" t="n">
        <v>3</v>
      </c>
      <c r="M14" s="197" t="n">
        <f aca="false">AVERAGE(J14:L14)</f>
        <v>3</v>
      </c>
      <c r="N14" s="196" t="n">
        <v>3</v>
      </c>
      <c r="O14" s="196" t="n">
        <v>3</v>
      </c>
      <c r="P14" s="196" t="n">
        <v>3</v>
      </c>
      <c r="Q14" s="197" t="n">
        <f aca="false">AVERAGE(N14:P14)</f>
        <v>3</v>
      </c>
      <c r="R14" s="200" t="n">
        <f aca="false">(E14+I14+M14+Q14)/4</f>
        <v>3</v>
      </c>
    </row>
    <row r="15" customFormat="false" ht="12.75" hidden="false" customHeight="false" outlineLevel="0" collapsed="false">
      <c r="A15" s="206" t="s">
        <v>255</v>
      </c>
      <c r="B15" s="196" t="n">
        <v>12</v>
      </c>
      <c r="C15" s="196" t="n">
        <v>12</v>
      </c>
      <c r="D15" s="196" t="n">
        <v>12</v>
      </c>
      <c r="E15" s="197" t="n">
        <f aca="false">AVERAGE(B15:D15)</f>
        <v>12</v>
      </c>
      <c r="F15" s="196" t="n">
        <v>12</v>
      </c>
      <c r="G15" s="196" t="n">
        <v>12</v>
      </c>
      <c r="H15" s="196" t="n">
        <v>12</v>
      </c>
      <c r="I15" s="197" t="n">
        <f aca="false">(F15+G15+H15)/3</f>
        <v>12</v>
      </c>
      <c r="J15" s="196" t="n">
        <v>12</v>
      </c>
      <c r="K15" s="196" t="n">
        <v>12</v>
      </c>
      <c r="L15" s="196" t="n">
        <v>12</v>
      </c>
      <c r="M15" s="197" t="n">
        <f aca="false">AVERAGE(J15:L15)</f>
        <v>12</v>
      </c>
      <c r="N15" s="196" t="n">
        <v>12</v>
      </c>
      <c r="O15" s="196" t="n">
        <v>12</v>
      </c>
      <c r="P15" s="196" t="n">
        <v>12</v>
      </c>
      <c r="Q15" s="197" t="n">
        <f aca="false">AVERAGE(N15:P15)</f>
        <v>12</v>
      </c>
      <c r="R15" s="200" t="n">
        <f aca="false">(E15+I15+M15+Q15)/4</f>
        <v>12</v>
      </c>
    </row>
    <row r="16" customFormat="false" ht="12.75" hidden="false" customHeight="false" outlineLevel="0" collapsed="false">
      <c r="A16" s="206" t="s">
        <v>256</v>
      </c>
      <c r="B16" s="196" t="n">
        <v>0</v>
      </c>
      <c r="C16" s="196" t="n">
        <v>0</v>
      </c>
      <c r="D16" s="196" t="n">
        <v>0</v>
      </c>
      <c r="E16" s="197" t="n">
        <f aca="false">AVERAGE(B16:D16)</f>
        <v>0</v>
      </c>
      <c r="F16" s="198" t="n">
        <v>0</v>
      </c>
      <c r="G16" s="198" t="n">
        <v>0</v>
      </c>
      <c r="H16" s="198" t="n">
        <v>0</v>
      </c>
      <c r="I16" s="197" t="n">
        <f aca="false">(F16+G16+H16)/3</f>
        <v>0</v>
      </c>
      <c r="J16" s="198" t="n">
        <v>0</v>
      </c>
      <c r="K16" s="199" t="n">
        <v>0</v>
      </c>
      <c r="L16" s="199" t="n">
        <v>0</v>
      </c>
      <c r="M16" s="197" t="n">
        <f aca="false">AVERAGE(J16:L16)</f>
        <v>0</v>
      </c>
      <c r="N16" s="199" t="n">
        <v>0</v>
      </c>
      <c r="O16" s="199" t="n">
        <v>0</v>
      </c>
      <c r="P16" s="199" t="n">
        <v>0</v>
      </c>
      <c r="Q16" s="197" t="n">
        <f aca="false">AVERAGE(N16:P16)</f>
        <v>0</v>
      </c>
      <c r="R16" s="200" t="n">
        <f aca="false">(E16+I16+M16+Q16)/4</f>
        <v>0</v>
      </c>
    </row>
    <row r="17" customFormat="false" ht="12.75" hidden="false" customHeight="false" outlineLevel="0" collapsed="false">
      <c r="A17" s="206" t="s">
        <v>257</v>
      </c>
      <c r="B17" s="196" t="n">
        <v>1</v>
      </c>
      <c r="C17" s="196" t="n">
        <v>1</v>
      </c>
      <c r="D17" s="196" t="n">
        <v>1</v>
      </c>
      <c r="E17" s="197" t="n">
        <f aca="false">AVERAGE(B17:D17)</f>
        <v>1</v>
      </c>
      <c r="F17" s="196" t="n">
        <v>1</v>
      </c>
      <c r="G17" s="196" t="n">
        <v>1</v>
      </c>
      <c r="H17" s="196" t="n">
        <v>1</v>
      </c>
      <c r="I17" s="197" t="n">
        <f aca="false">(F17+G17+H17)/3</f>
        <v>1</v>
      </c>
      <c r="J17" s="196" t="n">
        <v>1</v>
      </c>
      <c r="K17" s="196" t="n">
        <v>1</v>
      </c>
      <c r="L17" s="196" t="n">
        <v>1</v>
      </c>
      <c r="M17" s="197" t="n">
        <f aca="false">AVERAGE(J17:L17)</f>
        <v>1</v>
      </c>
      <c r="N17" s="196" t="n">
        <v>1</v>
      </c>
      <c r="O17" s="196" t="n">
        <v>1</v>
      </c>
      <c r="P17" s="196" t="n">
        <v>1</v>
      </c>
      <c r="Q17" s="197" t="n">
        <f aca="false">AVERAGE(N17:P17)</f>
        <v>1</v>
      </c>
      <c r="R17" s="200" t="n">
        <f aca="false">(E17+I17+M17+Q17)/4</f>
        <v>1</v>
      </c>
    </row>
    <row r="18" customFormat="false" ht="12.75" hidden="false" customHeight="false" outlineLevel="0" collapsed="false">
      <c r="A18" s="206" t="s">
        <v>258</v>
      </c>
      <c r="B18" s="196" t="n">
        <v>5</v>
      </c>
      <c r="C18" s="196" t="n">
        <v>5</v>
      </c>
      <c r="D18" s="196" t="n">
        <v>5</v>
      </c>
      <c r="E18" s="197" t="n">
        <f aca="false">AVERAGE(B18:D18)</f>
        <v>5</v>
      </c>
      <c r="F18" s="196" t="n">
        <v>5</v>
      </c>
      <c r="G18" s="196" t="n">
        <v>5</v>
      </c>
      <c r="H18" s="196" t="n">
        <v>5</v>
      </c>
      <c r="I18" s="197" t="n">
        <f aca="false">(F18+G18+H18)/3</f>
        <v>5</v>
      </c>
      <c r="J18" s="196" t="n">
        <v>5</v>
      </c>
      <c r="K18" s="196" t="n">
        <v>5</v>
      </c>
      <c r="L18" s="196" t="n">
        <v>5</v>
      </c>
      <c r="M18" s="197" t="n">
        <f aca="false">AVERAGE(J18:L18)</f>
        <v>5</v>
      </c>
      <c r="N18" s="196" t="n">
        <v>5</v>
      </c>
      <c r="O18" s="196" t="n">
        <v>5</v>
      </c>
      <c r="P18" s="196" t="n">
        <v>5</v>
      </c>
      <c r="Q18" s="197" t="n">
        <f aca="false">AVERAGE(N18:P18)</f>
        <v>5</v>
      </c>
      <c r="R18" s="200" t="n">
        <f aca="false">(E18+I18+M18+Q18)/4</f>
        <v>5</v>
      </c>
    </row>
    <row r="19" customFormat="false" ht="12.75" hidden="false" customHeight="false" outlineLevel="0" collapsed="false">
      <c r="A19" s="189" t="s">
        <v>259</v>
      </c>
      <c r="B19" s="212" t="n">
        <f aca="false">SUM(B13:B18)</f>
        <v>26</v>
      </c>
      <c r="C19" s="212" t="n">
        <f aca="false">SUM(C13:C18)</f>
        <v>26</v>
      </c>
      <c r="D19" s="212" t="n">
        <f aca="false">SUM(D13:D18)</f>
        <v>26</v>
      </c>
      <c r="E19" s="202" t="n">
        <f aca="false">AVERAGE(B19:D19)</f>
        <v>26</v>
      </c>
      <c r="F19" s="212" t="n">
        <f aca="false">SUM(F13:F18)</f>
        <v>26</v>
      </c>
      <c r="G19" s="212" t="n">
        <f aca="false">SUM(G13:G18)</f>
        <v>26</v>
      </c>
      <c r="H19" s="212" t="n">
        <f aca="false">SUM(H13:H18)</f>
        <v>26</v>
      </c>
      <c r="I19" s="202" t="n">
        <f aca="false">AVERAGE(F19:H19)</f>
        <v>26</v>
      </c>
      <c r="J19" s="212" t="n">
        <f aca="false">SUM(J13:J18)</f>
        <v>26</v>
      </c>
      <c r="K19" s="212" t="n">
        <f aca="false">SUM(K13:K18)</f>
        <v>26</v>
      </c>
      <c r="L19" s="212" t="n">
        <f aca="false">SUM(L13:L18)</f>
        <v>26</v>
      </c>
      <c r="M19" s="202" t="n">
        <f aca="false">AVERAGE(J19:L19)</f>
        <v>26</v>
      </c>
      <c r="N19" s="212" t="n">
        <f aca="false">SUM(N13:N18)</f>
        <v>26</v>
      </c>
      <c r="O19" s="212" t="n">
        <f aca="false">SUM(O13:O18)</f>
        <v>26</v>
      </c>
      <c r="P19" s="212" t="n">
        <f aca="false">SUM(P13:P18)</f>
        <v>26</v>
      </c>
      <c r="Q19" s="202" t="n">
        <f aca="false">AVERAGE(N19:P19)</f>
        <v>26</v>
      </c>
      <c r="R19" s="202" t="n">
        <f aca="false">(E19+I19+M19+Q19)/4</f>
        <v>26</v>
      </c>
    </row>
    <row r="20" customFormat="false" ht="13.5" hidden="false" customHeight="false" outlineLevel="0" collapsed="false">
      <c r="A20" s="192" t="s">
        <v>260</v>
      </c>
      <c r="B20" s="213" t="n">
        <f aca="false">B12+B19</f>
        <v>66</v>
      </c>
      <c r="C20" s="213" t="n">
        <f aca="false">C12+C19</f>
        <v>66</v>
      </c>
      <c r="D20" s="213" t="n">
        <f aca="false">D12+D19</f>
        <v>66</v>
      </c>
      <c r="E20" s="209" t="n">
        <f aca="false">AVERAGE(B20:D20)</f>
        <v>66</v>
      </c>
      <c r="F20" s="213" t="n">
        <f aca="false">F12+F19</f>
        <v>66</v>
      </c>
      <c r="G20" s="213" t="n">
        <f aca="false">G12+G19</f>
        <v>66</v>
      </c>
      <c r="H20" s="213" t="n">
        <f aca="false">H12+H19</f>
        <v>66</v>
      </c>
      <c r="I20" s="209" t="n">
        <f aca="false">AVERAGE(F20:H20)</f>
        <v>66</v>
      </c>
      <c r="J20" s="213" t="n">
        <f aca="false">J12+J19</f>
        <v>68</v>
      </c>
      <c r="K20" s="213" t="n">
        <f aca="false">K12+K19</f>
        <v>68</v>
      </c>
      <c r="L20" s="213" t="n">
        <f aca="false">L12+L19</f>
        <v>68</v>
      </c>
      <c r="M20" s="209" t="n">
        <f aca="false">AVERAGE(J20:L20)</f>
        <v>68</v>
      </c>
      <c r="N20" s="213" t="n">
        <f aca="false">N12+N19</f>
        <v>68</v>
      </c>
      <c r="O20" s="213" t="n">
        <f aca="false">O12+O19</f>
        <v>68</v>
      </c>
      <c r="P20" s="213" t="n">
        <f aca="false">P12+P19</f>
        <v>68</v>
      </c>
      <c r="Q20" s="209" t="n">
        <f aca="false">AVERAGE(N20:P20)</f>
        <v>68</v>
      </c>
      <c r="R20" s="209" t="n">
        <f aca="false">(E20+I20+M20+Q20)/4</f>
        <v>67</v>
      </c>
    </row>
    <row r="21" customFormat="false" ht="13.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82"/>
    <col collapsed="false" customWidth="true" hidden="false" outlineLevel="0" max="3" min="3" style="1" width="1.15"/>
    <col collapsed="false" customWidth="true" hidden="false" outlineLevel="0" max="4" min="4" style="1" width="72.82"/>
    <col collapsed="false" customWidth="false" hidden="false" outlineLevel="0" max="8" min="5" style="1" width="9.32"/>
    <col collapsed="false" customWidth="true" hidden="false" outlineLevel="0" max="9" min="9" style="1" width="13.32"/>
    <col collapsed="false" customWidth="false" hidden="false" outlineLevel="0" max="257" min="10" style="1" width="9.32"/>
  </cols>
  <sheetData>
    <row r="1" customFormat="false" ht="13.5" hidden="false" customHeight="false" outlineLevel="0" collapsed="false">
      <c r="A1" s="117" t="s">
        <v>266</v>
      </c>
    </row>
    <row r="2" customFormat="false" ht="18" hidden="false" customHeight="true" outlineLevel="0" collapsed="false">
      <c r="B2" s="214" t="n">
        <v>4800</v>
      </c>
      <c r="D2" s="1" t="s">
        <v>267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215" t="n">
        <v>0.0375</v>
      </c>
      <c r="D4" s="1" t="s">
        <v>268</v>
      </c>
    </row>
    <row r="5" customFormat="false" ht="18" hidden="false" customHeight="true" outlineLevel="0" collapsed="false">
      <c r="B5" s="216" t="n">
        <v>0.0125</v>
      </c>
      <c r="D5" s="1" t="s">
        <v>269</v>
      </c>
    </row>
    <row r="6" customFormat="false" ht="18" hidden="false" customHeight="true" outlineLevel="0" collapsed="false">
      <c r="B6" s="216" t="n">
        <v>0.03</v>
      </c>
      <c r="D6" s="1" t="s">
        <v>270</v>
      </c>
    </row>
    <row r="7" customFormat="false" ht="18" hidden="false" customHeight="true" outlineLevel="0" collapsed="false">
      <c r="B7" s="217" t="n">
        <v>0.011</v>
      </c>
      <c r="D7" s="1" t="s">
        <v>20</v>
      </c>
    </row>
    <row r="8" customFormat="false" ht="18" hidden="false" customHeight="true" outlineLevel="0" collapsed="false">
      <c r="B8" s="218" t="n">
        <f aca="false">SUM(B4:B7)</f>
        <v>0.091</v>
      </c>
      <c r="D8" s="1" t="s">
        <v>271</v>
      </c>
    </row>
    <row r="11" customFormat="false" ht="13.5" hidden="false" customHeight="false" outlineLevel="0" collapsed="false">
      <c r="A11" s="117" t="s">
        <v>272</v>
      </c>
    </row>
    <row r="12" customFormat="false" ht="18" hidden="false" customHeight="true" outlineLevel="0" collapsed="false">
      <c r="B12" s="214" t="n">
        <v>84500</v>
      </c>
      <c r="D12" s="1" t="s">
        <v>273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18" t="n">
        <v>0.062</v>
      </c>
      <c r="D14" s="1" t="s">
        <v>274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18" t="n">
        <v>0.0145</v>
      </c>
      <c r="D16" s="1" t="s">
        <v>275</v>
      </c>
    </row>
    <row r="20" customFormat="false" ht="13.5" hidden="false" customHeight="false" outlineLevel="0" collapsed="false">
      <c r="A20" s="117" t="s">
        <v>276</v>
      </c>
    </row>
    <row r="21" customFormat="false" ht="13.5" hidden="false" customHeight="false" outlineLevel="0" collapsed="false">
      <c r="B21" s="219" t="n">
        <v>8700</v>
      </c>
      <c r="D21" s="1" t="s">
        <v>277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19" t="n">
        <v>7800</v>
      </c>
      <c r="D23" s="1" t="s">
        <v>278</v>
      </c>
    </row>
    <row r="24" customFormat="false" ht="13.5" hidden="false" customHeight="false" outlineLevel="0" collapsed="false">
      <c r="B24" s="220"/>
    </row>
    <row r="25" customFormat="false" ht="13.5" hidden="false" customHeight="false" outlineLevel="0" collapsed="false">
      <c r="B25" s="219" t="n">
        <v>3900</v>
      </c>
      <c r="D25" s="1" t="s">
        <v>279</v>
      </c>
    </row>
    <row r="26" customFormat="false" ht="13.5" hidden="false" customHeight="false" outlineLevel="0" collapsed="false">
      <c r="B26" s="220"/>
    </row>
    <row r="27" customFormat="false" ht="13.5" hidden="false" customHeight="false" outlineLevel="0" collapsed="false">
      <c r="B27" s="219" t="n">
        <v>2400</v>
      </c>
      <c r="D27" s="1" t="s">
        <v>280</v>
      </c>
    </row>
    <row r="28" customFormat="false" ht="13.5" hidden="false" customHeight="false" outlineLevel="0" collapsed="false">
      <c r="B28" s="220"/>
    </row>
    <row r="29" customFormat="false" ht="13.5" hidden="false" customHeight="false" outlineLevel="0" collapsed="false">
      <c r="B29" s="219" t="n">
        <v>12000</v>
      </c>
      <c r="D29" s="1" t="s">
        <v>281</v>
      </c>
    </row>
    <row r="30" customFormat="false" ht="13.5" hidden="false" customHeight="false" outlineLevel="0" collapsed="false">
      <c r="B30" s="220"/>
    </row>
    <row r="31" customFormat="false" ht="13.5" hidden="false" customHeight="false" outlineLevel="0" collapsed="false">
      <c r="B31" s="219" t="n">
        <v>6900</v>
      </c>
      <c r="D31" s="1" t="s">
        <v>282</v>
      </c>
    </row>
    <row r="33" customFormat="false" ht="12.75" hidden="false" customHeight="false" outlineLevel="0" collapsed="false">
      <c r="D33" s="117"/>
    </row>
    <row r="34" customFormat="false" ht="13.5" hidden="false" customHeight="false" outlineLevel="0" collapsed="false">
      <c r="A34" s="117" t="s">
        <v>283</v>
      </c>
    </row>
    <row r="35" customFormat="false" ht="18" hidden="false" customHeight="true" outlineLevel="0" collapsed="false">
      <c r="B35" s="218" t="n">
        <v>0.0425</v>
      </c>
      <c r="D35" s="1" t="s">
        <v>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dfellers</cp:lastModifiedBy>
  <cp:lastPrinted>2001-08-24T12:58:02Z</cp:lastPrinted>
  <dcterms:modified xsi:type="dcterms:W3CDTF">2001-08-24T12:58:14Z</dcterms:modified>
  <cp:revision>0</cp:revision>
  <dc:subject/>
  <dc:title/>
</cp:coreProperties>
</file>