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xl/drawings/vmlDrawing2.vml" ContentType="application/vnd.openxmlformats-officedocument.vmlDrawing"/>
  <Override PartName="/xl/comments2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op Page" sheetId="1" state="visible" r:id="rId3"/>
    <sheet name="Group" sheetId="2" state="visible" r:id="rId4"/>
    <sheet name="EIS by Support Dept" sheetId="3" state="visible" r:id="rId5"/>
    <sheet name="Headcount" sheetId="4" state="visible" r:id="rId6"/>
  </sheets>
  <definedNames>
    <definedName function="false" hidden="false" localSheetId="1" name="_xlnm.Print_Area" vbProcedure="false">Group!$A$1:$O$114</definedName>
    <definedName function="false" hidden="false" localSheetId="0" name="_xlnm.Print_Area" vbProcedure="false">'Top Page'!$A$1:$P$44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H29" authorId="0">
      <text>
        <r>
          <rPr>
            <b val="true"/>
            <sz val="8"/>
            <color rgb="FF000000"/>
            <rFont val="Tahoma"/>
            <family val="0"/>
          </rPr>
          <t xml:space="preserve">fkillen:
</t>
        </r>
        <r>
          <rPr>
            <sz val="8"/>
            <color rgb="FF000000"/>
            <rFont val="Tahoma"/>
            <family val="0"/>
          </rPr>
          <t xml:space="preserve">took out (52) to come back to 1725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12</xdr:colOff>
                <xdr:row>26</xdr:row>
                <xdr:rowOff>1</xdr:rowOff>
              </xdr:from>
              <xdr:to>
                <xdr:col>9</xdr:col>
                <xdr:colOff>4</xdr:colOff>
                <xdr:row>30</xdr:row>
                <xdr:rowOff>3</xdr:rowOff>
              </xdr:to>
            </anchor>
          </commentPr>
        </mc:Choice>
        <mc:Fallback/>
      </mc:AlternateContent>
    </comment>
  </commentList>
</comments>
</file>

<file path=xl/comments2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L9" authorId="0">
      <text>
        <r>
          <rPr>
            <b val="true"/>
            <sz val="8"/>
            <color rgb="FF000000"/>
            <rFont val="Tahoma"/>
            <family val="0"/>
          </rPr>
          <t xml:space="preserve">lguillia:
</t>
        </r>
        <r>
          <rPr>
            <sz val="8"/>
            <color rgb="FF000000"/>
            <rFont val="Tahoma"/>
            <family val="0"/>
          </rPr>
          <t xml:space="preserve">from presentation detail rev 9.05, still working on forecast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96</xdr:colOff>
                <xdr:row>7</xdr:row>
                <xdr:rowOff>7</xdr:rowOff>
              </xdr:from>
              <xdr:to>
                <xdr:col>14</xdr:col>
                <xdr:colOff>23</xdr:colOff>
                <xdr:row>11</xdr:row>
                <xdr:rowOff>8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<sst xmlns="http://schemas.openxmlformats.org/spreadsheetml/2006/main" count="179" uniqueCount="129">
  <si>
    <t xml:space="preserve">2000 Forecast</t>
  </si>
  <si>
    <t xml:space="preserve">2001 Plan</t>
  </si>
  <si>
    <t xml:space="preserve">Gross </t>
  </si>
  <si>
    <t xml:space="preserve">Direct</t>
  </si>
  <si>
    <t xml:space="preserve">Net</t>
  </si>
  <si>
    <t xml:space="preserve">Fav/(Unfav)</t>
  </si>
  <si>
    <t xml:space="preserve">Margin</t>
  </si>
  <si>
    <t xml:space="preserve">Expenses</t>
  </si>
  <si>
    <t xml:space="preserve">Headcount</t>
  </si>
  <si>
    <t xml:space="preserve">Variance</t>
  </si>
  <si>
    <t xml:space="preserve">East Power- U.S.</t>
  </si>
  <si>
    <t xml:space="preserve">West Power- U.S.</t>
  </si>
  <si>
    <t xml:space="preserve">Natural Gas- U.S.</t>
  </si>
  <si>
    <t xml:space="preserve">Mexico</t>
  </si>
  <si>
    <t xml:space="preserve">Canada</t>
  </si>
  <si>
    <t xml:space="preserve">Generation Investments</t>
  </si>
  <si>
    <t xml:space="preserve">Energy Capital Resources</t>
  </si>
  <si>
    <t xml:space="preserve">Corporate Development</t>
  </si>
  <si>
    <t xml:space="preserve">Principal Investing</t>
  </si>
  <si>
    <t xml:space="preserve">Portfolio Management</t>
  </si>
  <si>
    <t xml:space="preserve">Restructuring</t>
  </si>
  <si>
    <t xml:space="preserve">Financial Drift</t>
  </si>
  <si>
    <t xml:space="preserve">Corporate Overview</t>
  </si>
  <si>
    <t xml:space="preserve">Other</t>
  </si>
  <si>
    <t xml:space="preserve">Office of the Chairman</t>
  </si>
  <si>
    <t xml:space="preserve">Total Commercial</t>
  </si>
  <si>
    <t xml:space="preserve">Group</t>
  </si>
  <si>
    <t xml:space="preserve">Int Related Costs/Facility Costs</t>
  </si>
  <si>
    <t xml:space="preserve">Prepays</t>
  </si>
  <si>
    <t xml:space="preserve">Jedi</t>
  </si>
  <si>
    <t xml:space="preserve">Corp</t>
  </si>
  <si>
    <t xml:space="preserve">Intercompany Billings</t>
  </si>
  <si>
    <t xml:space="preserve">EBIT</t>
  </si>
  <si>
    <t xml:space="preserve">Interest Expense</t>
  </si>
  <si>
    <t xml:space="preserve">(a)</t>
  </si>
  <si>
    <t xml:space="preserve">EBT</t>
  </si>
  <si>
    <t xml:space="preserve">ROCE</t>
  </si>
  <si>
    <t xml:space="preserve">(a) assumes peakers sold 03/31, basis of $1B</t>
  </si>
  <si>
    <t xml:space="preserve">*includes external legal/tax</t>
  </si>
  <si>
    <t xml:space="preserve">2002 Group Plan Summary</t>
  </si>
  <si>
    <t xml:space="preserve">2001 Forecast</t>
  </si>
  <si>
    <t xml:space="preserve">2002 Plan</t>
  </si>
  <si>
    <t xml:space="preserve">Plan</t>
  </si>
  <si>
    <t xml:space="preserve">Forecast</t>
  </si>
  <si>
    <t xml:space="preserve">Commercial Support</t>
  </si>
  <si>
    <t xml:space="preserve">Financial Operations</t>
  </si>
  <si>
    <t xml:space="preserve">Billed to other business units</t>
  </si>
  <si>
    <t xml:space="preserve">Net ENA</t>
  </si>
  <si>
    <t xml:space="preserve">Transaction Support</t>
  </si>
  <si>
    <t xml:space="preserve">Enron Assurance Services</t>
  </si>
  <si>
    <t xml:space="preserve">Energy Operations</t>
  </si>
  <si>
    <t xml:space="preserve">Human Resources</t>
  </si>
  <si>
    <t xml:space="preserve">Legal-Internal</t>
  </si>
  <si>
    <t xml:space="preserve">Legal-External </t>
  </si>
  <si>
    <t xml:space="preserve">Billed to ENA Commercial Teams</t>
  </si>
  <si>
    <t xml:space="preserve">Net ENA Group</t>
  </si>
  <si>
    <t xml:space="preserve">Public Relations</t>
  </si>
  <si>
    <t xml:space="preserve">Tax-Internal</t>
  </si>
  <si>
    <t xml:space="preserve">Tax-External </t>
  </si>
  <si>
    <t xml:space="preserve">not planned for 2002</t>
  </si>
  <si>
    <t xml:space="preserve">Information Technology- Enron Online</t>
  </si>
  <si>
    <t xml:space="preserve">Information Technology - Infrastructure</t>
  </si>
  <si>
    <t xml:space="preserve">Information Technology - Depreciation</t>
  </si>
  <si>
    <t xml:space="preserve">Information Technology - System Development</t>
  </si>
  <si>
    <t xml:space="preserve">Information Technology - Other</t>
  </si>
  <si>
    <t xml:space="preserve">IT - Billed to ENA Commercial Teams</t>
  </si>
  <si>
    <t xml:space="preserve">Research</t>
  </si>
  <si>
    <t xml:space="preserve">Competitive Analysis &amp; Business Controls</t>
  </si>
  <si>
    <t xml:space="preserve">eSource</t>
  </si>
  <si>
    <t xml:space="preserve">5 people under plan</t>
  </si>
  <si>
    <t xml:space="preserve">Treasury</t>
  </si>
  <si>
    <t xml:space="preserve">Technical Services</t>
  </si>
  <si>
    <t xml:space="preserve">Canada Services Agreement</t>
  </si>
  <si>
    <t xml:space="preserve">no bonus included</t>
  </si>
  <si>
    <t xml:space="preserve">Net Canada</t>
  </si>
  <si>
    <t xml:space="preserve">Non-Allocable Costs</t>
  </si>
  <si>
    <t xml:space="preserve">Coyote (Turnaround through 12/2009)</t>
  </si>
  <si>
    <t xml:space="preserve">Citrus (Turnaround through 10/2013)</t>
  </si>
  <si>
    <t xml:space="preserve">Pan Nat</t>
  </si>
  <si>
    <t xml:space="preserve">Sithe</t>
  </si>
  <si>
    <t xml:space="preserve">Sithe Adj</t>
  </si>
  <si>
    <t xml:space="preserve">CES</t>
  </si>
  <si>
    <t xml:space="preserve">Buildout Amortization</t>
  </si>
  <si>
    <t xml:space="preserve">Mexico City</t>
  </si>
  <si>
    <t xml:space="preserve">Weather Alert Amortization</t>
  </si>
  <si>
    <t xml:space="preserve">Total Non-Allocable</t>
  </si>
  <si>
    <t xml:space="preserve">Total ENA Commercial Support</t>
  </si>
  <si>
    <t xml:space="preserve">Corporate Charges</t>
  </si>
  <si>
    <t xml:space="preserve">Corporate Service Billings (excl. Regulatory Affairs)</t>
  </si>
  <si>
    <t xml:space="preserve">note for property insurance, add in Global Employees Services group</t>
  </si>
  <si>
    <t xml:space="preserve">Regulatory Affairs</t>
  </si>
  <si>
    <t xml:space="preserve">ECM</t>
  </si>
  <si>
    <t xml:space="preserve">will have Tuesday at earliest</t>
  </si>
  <si>
    <t xml:space="preserve">RAC</t>
  </si>
  <si>
    <t xml:space="preserve">Subtotal - Other Corporate charges</t>
  </si>
  <si>
    <t xml:space="preserve">Bonus</t>
  </si>
  <si>
    <t xml:space="preserve">All Employee Stock Plan</t>
  </si>
  <si>
    <t xml:space="preserve">no longer billed</t>
  </si>
  <si>
    <t xml:space="preserve">Stock Options </t>
  </si>
  <si>
    <t xml:space="preserve">Phantom Stock/Restricted Stock</t>
  </si>
  <si>
    <t xml:space="preserve">padded last yr</t>
  </si>
  <si>
    <t xml:space="preserve">Long Term Incentive Plan </t>
  </si>
  <si>
    <t xml:space="preserve">S&amp;P benchmark plan</t>
  </si>
  <si>
    <t xml:space="preserve">Subtotal - Compensation related charges</t>
  </si>
  <si>
    <t xml:space="preserve">Total Corporate Charges </t>
  </si>
  <si>
    <t xml:space="preserve">Net Group</t>
  </si>
  <si>
    <t xml:space="preserve">EIS Charges by Support Department</t>
  </si>
  <si>
    <t xml:space="preserve">$$ in Thousands</t>
  </si>
  <si>
    <t xml:space="preserve">BA&amp;R</t>
  </si>
  <si>
    <t xml:space="preserve">Energy Ops and EOL</t>
  </si>
  <si>
    <t xml:space="preserve">HR</t>
  </si>
  <si>
    <t xml:space="preserve">Legal</t>
  </si>
  <si>
    <t xml:space="preserve">PR</t>
  </si>
  <si>
    <t xml:space="preserve">Tax</t>
  </si>
  <si>
    <t xml:space="preserve">CABC and Esource</t>
  </si>
  <si>
    <t xml:space="preserve">Total for all Support Depts.</t>
  </si>
  <si>
    <t xml:space="preserve">Gas Trading Headcount changes</t>
  </si>
  <si>
    <t xml:space="preserve">2000 Actuals</t>
  </si>
  <si>
    <t xml:space="preserve">West Gas</t>
  </si>
  <si>
    <t xml:space="preserve">MW Gas</t>
  </si>
  <si>
    <t xml:space="preserve">East Gas</t>
  </si>
  <si>
    <t xml:space="preserve">Texas Gas</t>
  </si>
  <si>
    <t xml:space="preserve">Financial Trading</t>
  </si>
  <si>
    <t xml:space="preserve">Derivatives</t>
  </si>
  <si>
    <t xml:space="preserve">Upstream Origination</t>
  </si>
  <si>
    <t xml:space="preserve">Bridgeline</t>
  </si>
  <si>
    <t xml:space="preserve">HPL</t>
  </si>
  <si>
    <t xml:space="preserve">Natural Gas Commodity Structuring</t>
  </si>
  <si>
    <t xml:space="preserve">Fundamentals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</si>
</sst>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_(\$* #,##0.00_);_(\$* \(#,##0.00\);_(\$* \-??_);_(@_)"/>
    <numFmt numFmtId="166" formatCode="_(\$* #,##0.0_);_(\$* \(#,##0.0\);_(\$* \-??_);_(@_)"/>
    <numFmt numFmtId="167" formatCode="_(* #,##0.00_);_(* \(#,##0.00\);_(* \-??_);_(@_)"/>
    <numFmt numFmtId="168" formatCode="_(* #,##0.0_);_(* \(#,##0.0\);_(* \-??_);_(@_)"/>
    <numFmt numFmtId="169" formatCode="_(* #,##0_);_(* \(#,##0\);_(* \-??_);_(@_)"/>
    <numFmt numFmtId="170" formatCode="[$-409]#,##0_);\(#,##0\)"/>
    <numFmt numFmtId="171" formatCode="[$-409]#,##0_);[RED]\(#,##0\)"/>
    <numFmt numFmtId="172" formatCode="_(* #,##0_);_(* \(#,##0\);_(* \-_);_(@_)"/>
    <numFmt numFmtId="173" formatCode="[$-409]m/d/yyyy\ h:mm"/>
  </numFmts>
  <fonts count="1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9"/>
      <name val="Arial"/>
      <family val="2"/>
    </font>
    <font>
      <u val="single"/>
      <sz val="9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b val="true"/>
      <sz val="12"/>
      <name val="Arial"/>
      <family val="2"/>
    </font>
    <font>
      <b val="true"/>
      <sz val="10"/>
      <name val="Arial"/>
      <family val="2"/>
    </font>
    <font>
      <b val="true"/>
      <u val="single"/>
      <sz val="10"/>
      <name val="Arial"/>
      <family val="2"/>
    </font>
    <font>
      <b val="true"/>
      <sz val="9"/>
      <name val="Arial"/>
      <family val="2"/>
    </font>
    <font>
      <sz val="9"/>
      <name val="Arial"/>
      <family val="0"/>
    </font>
    <font>
      <sz val="10"/>
      <color rgb="FFFF0000"/>
      <name val="Arial"/>
      <family val="2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1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/>
      <top/>
      <bottom style="thin"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0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" fillId="0" borderId="6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0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4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4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0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1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4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1" fontId="4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" fillId="0" borderId="6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1" fontId="4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0" fontId="1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1" fontId="12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1" fontId="1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2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1" fontId="12" fillId="2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7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2" fillId="0" borderId="8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1" fontId="12" fillId="0" borderId="6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1" fontId="12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2" fillId="0" borderId="6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left" vertical="bottom" textRotation="0" wrapText="false" indent="1" shrinkToFit="false"/>
      <protection locked="true" hidden="false"/>
    </xf>
    <xf numFmtId="172" fontId="1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2" fillId="0" borderId="7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6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1" fontId="12" fillId="0" borderId="6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0" fontId="12" fillId="0" borderId="6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true">
      <alignment horizontal="left" vertical="bottom" textRotation="0" wrapText="false" indent="1" shrinkToFit="false"/>
      <protection locked="true" hidden="false"/>
    </xf>
    <xf numFmtId="172" fontId="13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14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9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vmlDrawing" Target="../drawings/vmlDrawing2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4:P5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" customHeight="true" zeroHeight="false" outlineLevelRow="0" outlineLevelCol="0"/>
  <cols>
    <col collapsed="false" customWidth="false" hidden="false" outlineLevel="0" max="1" min="1" style="1" width="9.14"/>
    <col collapsed="false" customWidth="true" hidden="false" outlineLevel="0" max="2" min="2" style="1" width="14.56"/>
    <col collapsed="false" customWidth="true" hidden="false" outlineLevel="0" max="3" min="3" style="1" width="15.13"/>
    <col collapsed="false" customWidth="true" hidden="false" outlineLevel="0" max="4" min="4" style="1" width="11.28"/>
    <col collapsed="false" customWidth="true" hidden="false" outlineLevel="0" max="5" min="5" style="1" width="9.28"/>
    <col collapsed="false" customWidth="true" hidden="false" outlineLevel="0" max="6" min="6" style="1" width="10.13"/>
    <col collapsed="false" customWidth="true" hidden="false" outlineLevel="0" max="7" min="7" style="1" width="2.7"/>
    <col collapsed="false" customWidth="true" hidden="false" outlineLevel="0" max="8" min="8" style="1" width="10.13"/>
    <col collapsed="false" customWidth="true" hidden="false" outlineLevel="0" max="9" min="9" style="1" width="9.28"/>
    <col collapsed="false" customWidth="true" hidden="false" outlineLevel="0" max="10" min="10" style="1" width="10.13"/>
    <col collapsed="false" customWidth="true" hidden="false" outlineLevel="0" max="11" min="11" style="1" width="2.7"/>
    <col collapsed="false" customWidth="true" hidden="false" outlineLevel="0" max="12" min="12" style="1" width="13.14"/>
    <col collapsed="false" customWidth="true" hidden="false" outlineLevel="0" max="13" min="13" style="1" width="2.7"/>
    <col collapsed="false" customWidth="true" hidden="false" outlineLevel="0" max="14" min="14" style="1" width="13.14"/>
    <col collapsed="false" customWidth="true" hidden="false" outlineLevel="0" max="15" min="15" style="1" width="2.7"/>
    <col collapsed="false" customWidth="true" hidden="false" outlineLevel="0" max="16" min="16" style="1" width="11.13"/>
    <col collapsed="false" customWidth="false" hidden="false" outlineLevel="0" max="257" min="17" style="1" width="9.14"/>
  </cols>
  <sheetData>
    <row r="4" customFormat="false" ht="12" hidden="false" customHeight="false" outlineLevel="0" collapsed="false">
      <c r="D4" s="2" t="s">
        <v>0</v>
      </c>
      <c r="E4" s="2"/>
      <c r="F4" s="2"/>
      <c r="H4" s="2" t="s">
        <v>1</v>
      </c>
      <c r="I4" s="2"/>
      <c r="J4" s="2"/>
    </row>
    <row r="5" customFormat="false" ht="12" hidden="false" customHeight="false" outlineLevel="0" collapsed="false">
      <c r="D5" s="3" t="s">
        <v>2</v>
      </c>
      <c r="E5" s="3" t="s">
        <v>3</v>
      </c>
      <c r="F5" s="3" t="s">
        <v>4</v>
      </c>
      <c r="H5" s="3" t="s">
        <v>2</v>
      </c>
      <c r="I5" s="3" t="s">
        <v>3</v>
      </c>
      <c r="J5" s="3" t="s">
        <v>4</v>
      </c>
      <c r="L5" s="4" t="s">
        <v>0</v>
      </c>
      <c r="N5" s="4" t="s">
        <v>1</v>
      </c>
      <c r="P5" s="4" t="s">
        <v>5</v>
      </c>
    </row>
    <row r="6" customFormat="false" ht="12" hidden="false" customHeight="false" outlineLevel="0" collapsed="false">
      <c r="D6" s="5" t="s">
        <v>6</v>
      </c>
      <c r="E6" s="5" t="s">
        <v>7</v>
      </c>
      <c r="F6" s="5" t="s">
        <v>6</v>
      </c>
      <c r="H6" s="5" t="s">
        <v>6</v>
      </c>
      <c r="I6" s="5" t="s">
        <v>7</v>
      </c>
      <c r="J6" s="5" t="s">
        <v>6</v>
      </c>
      <c r="L6" s="6" t="s">
        <v>8</v>
      </c>
      <c r="N6" s="6" t="s">
        <v>8</v>
      </c>
      <c r="P6" s="6" t="s">
        <v>9</v>
      </c>
    </row>
    <row r="7" customFormat="false" ht="12" hidden="false" customHeight="false" outlineLevel="0" collapsed="false">
      <c r="D7" s="4"/>
      <c r="E7" s="4"/>
      <c r="F7" s="4"/>
      <c r="H7" s="4"/>
      <c r="I7" s="4"/>
      <c r="J7" s="4"/>
    </row>
    <row r="8" customFormat="false" ht="12" hidden="false" customHeight="false" outlineLevel="0" collapsed="false">
      <c r="A8" s="1" t="s">
        <v>10</v>
      </c>
      <c r="D8" s="7" t="n">
        <v>118.6</v>
      </c>
      <c r="E8" s="8" t="n">
        <v>47.7</v>
      </c>
      <c r="F8" s="8" t="n">
        <f aca="false">D8-E8</f>
        <v>70.9</v>
      </c>
      <c r="G8" s="8"/>
      <c r="H8" s="7" t="n">
        <v>230</v>
      </c>
      <c r="I8" s="8" t="n">
        <v>47.6</v>
      </c>
      <c r="J8" s="8" t="n">
        <f aca="false">H8-I8</f>
        <v>182.4</v>
      </c>
      <c r="K8" s="8"/>
      <c r="L8" s="9" t="n">
        <v>161</v>
      </c>
      <c r="M8" s="9"/>
      <c r="N8" s="9" t="n">
        <v>185</v>
      </c>
      <c r="O8" s="9"/>
      <c r="P8" s="9" t="n">
        <f aca="false">L8-N8</f>
        <v>-24</v>
      </c>
    </row>
    <row r="9" customFormat="false" ht="12" hidden="false" customHeight="false" outlineLevel="0" collapsed="false">
      <c r="A9" s="1" t="s">
        <v>11</v>
      </c>
      <c r="D9" s="8" t="n">
        <v>498.1</v>
      </c>
      <c r="E9" s="8" t="n">
        <v>24.3</v>
      </c>
      <c r="F9" s="8" t="n">
        <f aca="false">D9-E9</f>
        <v>473.8</v>
      </c>
      <c r="G9" s="8"/>
      <c r="H9" s="8" t="n">
        <v>270</v>
      </c>
      <c r="I9" s="8" t="n">
        <v>25.9</v>
      </c>
      <c r="J9" s="8" t="n">
        <f aca="false">H9-I9</f>
        <v>244.1</v>
      </c>
      <c r="K9" s="8"/>
      <c r="L9" s="9" t="n">
        <v>94</v>
      </c>
      <c r="M9" s="9"/>
      <c r="N9" s="9" t="n">
        <v>112</v>
      </c>
      <c r="O9" s="9"/>
      <c r="P9" s="9" t="n">
        <f aca="false">L9-N9</f>
        <v>-18</v>
      </c>
    </row>
    <row r="10" customFormat="false" ht="12" hidden="false" customHeight="false" outlineLevel="0" collapsed="false">
      <c r="A10" s="1" t="s">
        <v>12</v>
      </c>
      <c r="D10" s="8" t="n">
        <v>745.3</v>
      </c>
      <c r="E10" s="8" t="n">
        <v>53.8</v>
      </c>
      <c r="F10" s="8" t="n">
        <f aca="false">D10-E10</f>
        <v>691.5</v>
      </c>
      <c r="G10" s="8"/>
      <c r="H10" s="8" t="n">
        <v>575</v>
      </c>
      <c r="I10" s="8" t="n">
        <v>61.5</v>
      </c>
      <c r="J10" s="8" t="n">
        <f aca="false">H10-I10</f>
        <v>513.5</v>
      </c>
      <c r="K10" s="8"/>
      <c r="L10" s="9" t="n">
        <f aca="false">19+11+19+10+13+27+22+12+55+88</f>
        <v>276</v>
      </c>
      <c r="M10" s="9"/>
      <c r="N10" s="9" t="n">
        <v>349</v>
      </c>
      <c r="O10" s="9"/>
      <c r="P10" s="9" t="n">
        <f aca="false">L10-N10</f>
        <v>-73</v>
      </c>
    </row>
    <row r="11" customFormat="false" ht="12" hidden="false" customHeight="false" outlineLevel="0" collapsed="false">
      <c r="A11" s="1" t="s">
        <v>13</v>
      </c>
      <c r="D11" s="8" t="n">
        <v>38.8</v>
      </c>
      <c r="E11" s="8" t="n">
        <v>8.5</v>
      </c>
      <c r="F11" s="8" t="n">
        <f aca="false">D11-E11</f>
        <v>30.3</v>
      </c>
      <c r="G11" s="8"/>
      <c r="H11" s="8" t="n">
        <v>20</v>
      </c>
      <c r="I11" s="8" t="n">
        <v>6.8</v>
      </c>
      <c r="J11" s="8" t="n">
        <f aca="false">H11-I11</f>
        <v>13.2</v>
      </c>
      <c r="K11" s="8"/>
      <c r="L11" s="9" t="n">
        <v>15</v>
      </c>
      <c r="M11" s="9"/>
      <c r="N11" s="9" t="n">
        <v>13</v>
      </c>
      <c r="O11" s="9"/>
      <c r="P11" s="9" t="n">
        <f aca="false">L11-N11</f>
        <v>2</v>
      </c>
    </row>
    <row r="12" customFormat="false" ht="12" hidden="false" customHeight="false" outlineLevel="0" collapsed="false">
      <c r="A12" s="1" t="s">
        <v>14</v>
      </c>
      <c r="D12" s="8" t="n">
        <v>85.5</v>
      </c>
      <c r="E12" s="8" t="n">
        <v>11.5</v>
      </c>
      <c r="F12" s="8" t="n">
        <f aca="false">D12-E12</f>
        <v>74</v>
      </c>
      <c r="G12" s="8"/>
      <c r="H12" s="8" t="n">
        <v>230</v>
      </c>
      <c r="I12" s="8" t="n">
        <v>10.1</v>
      </c>
      <c r="J12" s="8" t="n">
        <f aca="false">H12-I12</f>
        <v>219.9</v>
      </c>
      <c r="K12" s="8"/>
      <c r="L12" s="9" t="n">
        <v>40</v>
      </c>
      <c r="M12" s="9"/>
      <c r="N12" s="9" t="n">
        <v>50</v>
      </c>
      <c r="O12" s="9"/>
      <c r="P12" s="9" t="n">
        <f aca="false">L12-N12</f>
        <v>-10</v>
      </c>
    </row>
    <row r="13" customFormat="false" ht="12" hidden="false" customHeight="false" outlineLevel="0" collapsed="false">
      <c r="A13" s="1" t="s">
        <v>15</v>
      </c>
      <c r="D13" s="8" t="n">
        <v>76.2</v>
      </c>
      <c r="E13" s="8" t="n">
        <v>6.6</v>
      </c>
      <c r="F13" s="8" t="n">
        <f aca="false">D13-E13</f>
        <v>69.6</v>
      </c>
      <c r="G13" s="8"/>
      <c r="H13" s="8" t="n">
        <v>50</v>
      </c>
      <c r="I13" s="8" t="n">
        <v>7.4</v>
      </c>
      <c r="J13" s="8" t="n">
        <f aca="false">H13-I13</f>
        <v>42.6</v>
      </c>
      <c r="K13" s="8"/>
      <c r="L13" s="9" t="n">
        <v>24</v>
      </c>
      <c r="M13" s="9"/>
      <c r="N13" s="9" t="n">
        <v>25</v>
      </c>
      <c r="O13" s="9"/>
      <c r="P13" s="9" t="n">
        <f aca="false">L13-N13</f>
        <v>-1</v>
      </c>
    </row>
    <row r="14" customFormat="false" ht="12" hidden="false" customHeight="false" outlineLevel="0" collapsed="false">
      <c r="A14" s="1" t="s">
        <v>16</v>
      </c>
      <c r="D14" s="8" t="n">
        <v>10.8</v>
      </c>
      <c r="E14" s="8" t="n">
        <v>6.3</v>
      </c>
      <c r="F14" s="8" t="n">
        <f aca="false">D14-E14</f>
        <v>4.5</v>
      </c>
      <c r="G14" s="8"/>
      <c r="H14" s="8" t="n">
        <v>30</v>
      </c>
      <c r="I14" s="8" t="n">
        <v>7.8</v>
      </c>
      <c r="J14" s="8" t="n">
        <f aca="false">H14-I14</f>
        <v>22.2</v>
      </c>
      <c r="K14" s="8"/>
      <c r="L14" s="9" t="n">
        <v>32</v>
      </c>
      <c r="M14" s="9"/>
      <c r="N14" s="9" t="n">
        <v>41</v>
      </c>
      <c r="O14" s="9"/>
      <c r="P14" s="9" t="n">
        <f aca="false">L14-N14</f>
        <v>-9</v>
      </c>
    </row>
    <row r="15" customFormat="false" ht="12" hidden="false" customHeight="false" outlineLevel="0" collapsed="false">
      <c r="A15" s="1" t="s">
        <v>17</v>
      </c>
      <c r="D15" s="8" t="n">
        <v>0</v>
      </c>
      <c r="E15" s="8" t="n">
        <v>2</v>
      </c>
      <c r="F15" s="8" t="n">
        <f aca="false">D15-E15</f>
        <v>-2</v>
      </c>
      <c r="G15" s="8"/>
      <c r="H15" s="8" t="n">
        <v>20</v>
      </c>
      <c r="I15" s="8" t="n">
        <v>2.2</v>
      </c>
      <c r="J15" s="8" t="n">
        <f aca="false">H15-I15</f>
        <v>17.8</v>
      </c>
      <c r="K15" s="8"/>
      <c r="L15" s="9" t="n">
        <v>10</v>
      </c>
      <c r="M15" s="9"/>
      <c r="N15" s="9" t="n">
        <v>15</v>
      </c>
      <c r="O15" s="9"/>
      <c r="P15" s="9" t="n">
        <f aca="false">L15-N15</f>
        <v>-5</v>
      </c>
    </row>
    <row r="16" customFormat="false" ht="12" hidden="false" customHeight="false" outlineLevel="0" collapsed="false">
      <c r="A16" s="1" t="s">
        <v>18</v>
      </c>
      <c r="D16" s="8" t="n">
        <v>122.83</v>
      </c>
      <c r="E16" s="8" t="n">
        <v>3.2</v>
      </c>
      <c r="F16" s="8" t="n">
        <f aca="false">D16-E16</f>
        <v>119.63</v>
      </c>
      <c r="G16" s="8"/>
      <c r="H16" s="8" t="n">
        <v>50</v>
      </c>
      <c r="I16" s="8" t="n">
        <v>3.6</v>
      </c>
      <c r="J16" s="8" t="n">
        <f aca="false">H16-I16</f>
        <v>46.4</v>
      </c>
      <c r="K16" s="8"/>
      <c r="L16" s="9" t="n">
        <v>14</v>
      </c>
      <c r="M16" s="9"/>
      <c r="N16" s="9" t="n">
        <v>16.6</v>
      </c>
      <c r="O16" s="9"/>
      <c r="P16" s="9" t="n">
        <f aca="false">L16-N16</f>
        <v>-2.6</v>
      </c>
    </row>
    <row r="17" customFormat="false" ht="12" hidden="false" customHeight="false" outlineLevel="0" collapsed="false">
      <c r="A17" s="1" t="s">
        <v>19</v>
      </c>
      <c r="D17" s="8" t="n">
        <v>-141.5</v>
      </c>
      <c r="E17" s="8" t="n">
        <v>12.1</v>
      </c>
      <c r="F17" s="8" t="n">
        <f aca="false">D17-E17</f>
        <v>-153.6</v>
      </c>
      <c r="G17" s="8"/>
      <c r="H17" s="8" t="n">
        <v>0</v>
      </c>
      <c r="I17" s="8" t="n">
        <v>1</v>
      </c>
      <c r="J17" s="8" t="n">
        <f aca="false">H17-I17</f>
        <v>-1</v>
      </c>
      <c r="K17" s="8"/>
      <c r="L17" s="9" t="n">
        <v>9.5</v>
      </c>
      <c r="M17" s="9"/>
      <c r="N17" s="9" t="n">
        <v>6</v>
      </c>
      <c r="O17" s="9"/>
      <c r="P17" s="9" t="n">
        <f aca="false">L17-N17</f>
        <v>3.5</v>
      </c>
    </row>
    <row r="18" customFormat="false" ht="12" hidden="false" customHeight="false" outlineLevel="0" collapsed="false">
      <c r="A18" s="1" t="s">
        <v>20</v>
      </c>
      <c r="D18" s="8" t="n">
        <v>82.4</v>
      </c>
      <c r="E18" s="8" t="n">
        <v>8.6</v>
      </c>
      <c r="F18" s="8" t="n">
        <f aca="false">D18-E18</f>
        <v>73.8</v>
      </c>
      <c r="G18" s="8"/>
      <c r="H18" s="8" t="n">
        <v>0</v>
      </c>
      <c r="I18" s="8" t="n">
        <v>5.9</v>
      </c>
      <c r="J18" s="8" t="n">
        <f aca="false">H18-I18</f>
        <v>-5.9</v>
      </c>
      <c r="K18" s="8"/>
      <c r="L18" s="9" t="n">
        <v>20</v>
      </c>
      <c r="M18" s="9"/>
      <c r="N18" s="9" t="n">
        <v>19</v>
      </c>
      <c r="O18" s="9"/>
      <c r="P18" s="9" t="n">
        <f aca="false">L18-N18</f>
        <v>1</v>
      </c>
    </row>
    <row r="19" customFormat="false" ht="12" hidden="false" customHeight="false" outlineLevel="0" collapsed="false">
      <c r="A19" s="1" t="s">
        <v>21</v>
      </c>
      <c r="D19" s="8" t="n">
        <v>116</v>
      </c>
      <c r="E19" s="8" t="n">
        <v>0</v>
      </c>
      <c r="F19" s="8" t="n">
        <f aca="false">D19-E19</f>
        <v>116</v>
      </c>
      <c r="G19" s="8"/>
      <c r="H19" s="8" t="n">
        <v>100</v>
      </c>
      <c r="I19" s="8" t="n">
        <v>0</v>
      </c>
      <c r="J19" s="8" t="n">
        <f aca="false">H19-I19</f>
        <v>100</v>
      </c>
      <c r="K19" s="8"/>
      <c r="L19" s="9"/>
      <c r="M19" s="9"/>
      <c r="N19" s="9"/>
      <c r="O19" s="9"/>
      <c r="P19" s="9"/>
    </row>
    <row r="20" customFormat="false" ht="12" hidden="false" customHeight="false" outlineLevel="0" collapsed="false">
      <c r="A20" s="1" t="s">
        <v>22</v>
      </c>
      <c r="D20" s="8" t="n">
        <v>100</v>
      </c>
      <c r="E20" s="8" t="n">
        <v>0</v>
      </c>
      <c r="F20" s="8" t="n">
        <f aca="false">D20-E20</f>
        <v>100</v>
      </c>
      <c r="G20" s="8"/>
      <c r="H20" s="8" t="n">
        <v>-85.2</v>
      </c>
      <c r="I20" s="8" t="n">
        <v>0</v>
      </c>
      <c r="J20" s="8" t="n">
        <f aca="false">H20-I20</f>
        <v>-85.2</v>
      </c>
      <c r="K20" s="8"/>
      <c r="L20" s="9"/>
      <c r="M20" s="9"/>
      <c r="N20" s="9"/>
      <c r="O20" s="9"/>
      <c r="P20" s="9"/>
    </row>
    <row r="21" customFormat="false" ht="12" hidden="false" customHeight="false" outlineLevel="0" collapsed="false">
      <c r="A21" s="1" t="s">
        <v>23</v>
      </c>
      <c r="D21" s="8" t="n">
        <v>-15.6</v>
      </c>
      <c r="E21" s="8" t="n">
        <v>0</v>
      </c>
      <c r="F21" s="8" t="n">
        <f aca="false">D21-E21</f>
        <v>-15.6</v>
      </c>
      <c r="G21" s="8"/>
      <c r="H21" s="8" t="n">
        <v>0</v>
      </c>
      <c r="I21" s="8" t="n">
        <v>0</v>
      </c>
      <c r="J21" s="8" t="n">
        <f aca="false">H21-I21</f>
        <v>0</v>
      </c>
      <c r="K21" s="8"/>
      <c r="L21" s="9"/>
      <c r="M21" s="9"/>
      <c r="N21" s="9"/>
      <c r="O21" s="9"/>
      <c r="P21" s="9"/>
    </row>
    <row r="22" customFormat="false" ht="12" hidden="false" customHeight="false" outlineLevel="0" collapsed="false">
      <c r="A22" s="1" t="s">
        <v>24</v>
      </c>
      <c r="D22" s="8" t="n">
        <v>-133</v>
      </c>
      <c r="E22" s="8" t="n">
        <f aca="false">19-7.9-2</f>
        <v>9.1</v>
      </c>
      <c r="F22" s="8" t="n">
        <f aca="false">D22-E22</f>
        <v>-142.1</v>
      </c>
      <c r="G22" s="8"/>
      <c r="H22" s="8" t="n">
        <v>170</v>
      </c>
      <c r="I22" s="8" t="n">
        <v>5</v>
      </c>
      <c r="J22" s="8" t="n">
        <f aca="false">H22-I22</f>
        <v>165</v>
      </c>
      <c r="K22" s="8"/>
      <c r="L22" s="9" t="n">
        <f aca="false">63-43-10</f>
        <v>10</v>
      </c>
      <c r="M22" s="9"/>
      <c r="N22" s="9" t="n">
        <v>10</v>
      </c>
      <c r="O22" s="9"/>
      <c r="P22" s="9" t="n">
        <f aca="false">L22-N22</f>
        <v>0</v>
      </c>
    </row>
    <row r="23" customFormat="false" ht="12" hidden="false" customHeight="false" outlineLevel="0" collapsed="false">
      <c r="B23" s="1" t="s">
        <v>25</v>
      </c>
      <c r="D23" s="10" t="n">
        <f aca="false">SUM(D8:D22)</f>
        <v>1704.43</v>
      </c>
      <c r="E23" s="11" t="n">
        <f aca="false">SUM(E8:E22)</f>
        <v>193.7</v>
      </c>
      <c r="F23" s="11" t="n">
        <f aca="false">D23-E23</f>
        <v>1510.73</v>
      </c>
      <c r="G23" s="8"/>
      <c r="H23" s="10" t="n">
        <f aca="false">SUM(H8:H22)</f>
        <v>1659.8</v>
      </c>
      <c r="I23" s="11" t="n">
        <f aca="false">SUM(I8:I22)</f>
        <v>184.8</v>
      </c>
      <c r="J23" s="11" t="n">
        <f aca="false">H23-I23</f>
        <v>1475</v>
      </c>
      <c r="K23" s="8"/>
      <c r="L23" s="12" t="n">
        <f aca="false">SUM(L8:L22)</f>
        <v>705.5</v>
      </c>
      <c r="M23" s="13"/>
      <c r="N23" s="13" t="n">
        <f aca="false">SUM(N8:N22)</f>
        <v>841.6</v>
      </c>
      <c r="O23" s="9"/>
      <c r="P23" s="13" t="n">
        <f aca="false">L23-N23</f>
        <v>-136.1</v>
      </c>
    </row>
    <row r="24" customFormat="false" ht="12" hidden="false" customHeight="false" outlineLevel="0" collapsed="false">
      <c r="D24" s="8"/>
      <c r="E24" s="8"/>
      <c r="F24" s="8"/>
      <c r="G24" s="8"/>
      <c r="H24" s="8"/>
      <c r="I24" s="8"/>
      <c r="J24" s="8"/>
      <c r="K24" s="8"/>
      <c r="L24" s="9"/>
      <c r="M24" s="9"/>
      <c r="N24" s="9"/>
      <c r="O24" s="9"/>
      <c r="P24" s="9"/>
    </row>
    <row r="25" customFormat="false" ht="12" hidden="false" customHeight="false" outlineLevel="0" collapsed="false">
      <c r="A25" s="1" t="s">
        <v>26</v>
      </c>
      <c r="D25" s="8" t="n">
        <v>0</v>
      </c>
      <c r="E25" s="8" t="n">
        <v>122.6</v>
      </c>
      <c r="F25" s="8" t="n">
        <f aca="false">D25-E25</f>
        <v>-122.6</v>
      </c>
      <c r="G25" s="8"/>
      <c r="H25" s="8" t="n">
        <v>0</v>
      </c>
      <c r="I25" s="8" t="n">
        <v>141.8</v>
      </c>
      <c r="J25" s="8" t="n">
        <f aca="false">H25-I25</f>
        <v>-141.8</v>
      </c>
      <c r="K25" s="8"/>
      <c r="L25" s="9" t="n">
        <v>972</v>
      </c>
      <c r="M25" s="9"/>
      <c r="N25" s="9" t="n">
        <v>1156</v>
      </c>
      <c r="O25" s="9"/>
      <c r="P25" s="9" t="n">
        <f aca="false">L25-N25</f>
        <v>-184</v>
      </c>
    </row>
    <row r="26" customFormat="false" ht="12" hidden="false" customHeight="false" outlineLevel="0" collapsed="false">
      <c r="D26" s="8"/>
      <c r="E26" s="8"/>
      <c r="F26" s="8"/>
      <c r="G26" s="8"/>
      <c r="H26" s="8"/>
      <c r="I26" s="8"/>
      <c r="J26" s="8"/>
      <c r="K26" s="8"/>
      <c r="L26" s="9"/>
      <c r="M26" s="9"/>
      <c r="N26" s="9"/>
      <c r="O26" s="9"/>
      <c r="P26" s="9"/>
    </row>
    <row r="27" customFormat="false" ht="12" hidden="false" customHeight="false" outlineLevel="0" collapsed="false">
      <c r="A27" s="1" t="s">
        <v>27</v>
      </c>
      <c r="F27" s="8"/>
      <c r="G27" s="8"/>
      <c r="J27" s="8" t="n">
        <f aca="false">H27-I27</f>
        <v>0</v>
      </c>
      <c r="K27" s="8"/>
      <c r="L27" s="9"/>
      <c r="M27" s="9"/>
      <c r="N27" s="9"/>
      <c r="O27" s="9"/>
      <c r="P27" s="9"/>
    </row>
    <row r="28" customFormat="false" ht="12" hidden="false" customHeight="false" outlineLevel="0" collapsed="false">
      <c r="B28" s="1" t="s">
        <v>28</v>
      </c>
      <c r="D28" s="8" t="n">
        <v>0</v>
      </c>
      <c r="E28" s="8" t="n">
        <v>87</v>
      </c>
      <c r="F28" s="8" t="n">
        <f aca="false">D28-E28</f>
        <v>-87</v>
      </c>
      <c r="G28" s="8"/>
      <c r="H28" s="8" t="n">
        <v>0</v>
      </c>
      <c r="I28" s="8" t="n">
        <v>145</v>
      </c>
      <c r="J28" s="8" t="n">
        <f aca="false">H28-I28</f>
        <v>-145</v>
      </c>
      <c r="K28" s="8"/>
      <c r="L28" s="9"/>
      <c r="M28" s="9"/>
      <c r="N28" s="9"/>
      <c r="O28" s="9"/>
      <c r="P28" s="9"/>
    </row>
    <row r="29" customFormat="false" ht="12" hidden="false" customHeight="false" outlineLevel="0" collapsed="false">
      <c r="B29" s="1" t="s">
        <v>29</v>
      </c>
      <c r="D29" s="8" t="n">
        <v>0</v>
      </c>
      <c r="E29" s="8" t="n">
        <v>60</v>
      </c>
      <c r="F29" s="8" t="n">
        <f aca="false">D29-E29</f>
        <v>-60</v>
      </c>
      <c r="G29" s="8"/>
      <c r="H29" s="8" t="n">
        <v>0</v>
      </c>
      <c r="I29" s="8" t="n">
        <v>52</v>
      </c>
      <c r="J29" s="8" t="n">
        <f aca="false">H29-I29</f>
        <v>-52</v>
      </c>
      <c r="K29" s="8"/>
      <c r="L29" s="9"/>
      <c r="M29" s="9"/>
      <c r="N29" s="9"/>
      <c r="O29" s="9"/>
      <c r="P29" s="9"/>
    </row>
    <row r="30" customFormat="false" ht="12" hidden="false" customHeight="false" outlineLevel="0" collapsed="false">
      <c r="D30" s="8"/>
      <c r="E30" s="8"/>
      <c r="F30" s="8"/>
      <c r="G30" s="8"/>
      <c r="H30" s="8"/>
      <c r="I30" s="8"/>
      <c r="J30" s="8"/>
      <c r="K30" s="8"/>
      <c r="L30" s="9"/>
      <c r="M30" s="9"/>
      <c r="N30" s="9"/>
      <c r="O30" s="9"/>
      <c r="P30" s="9"/>
    </row>
    <row r="31" customFormat="false" ht="12" hidden="false" customHeight="false" outlineLevel="0" collapsed="false">
      <c r="A31" s="1" t="s">
        <v>30</v>
      </c>
      <c r="D31" s="8" t="n">
        <v>0</v>
      </c>
      <c r="E31" s="8" t="n">
        <v>282.6</v>
      </c>
      <c r="F31" s="8" t="n">
        <f aca="false">D31-E31</f>
        <v>-282.6</v>
      </c>
      <c r="G31" s="8"/>
      <c r="H31" s="8" t="n">
        <v>0</v>
      </c>
      <c r="I31" s="8" t="n">
        <v>275.4</v>
      </c>
      <c r="J31" s="8" t="n">
        <f aca="false">H31-I31</f>
        <v>-275.4</v>
      </c>
      <c r="K31" s="8"/>
      <c r="L31" s="9"/>
      <c r="M31" s="9"/>
      <c r="N31" s="9"/>
      <c r="O31" s="9"/>
      <c r="P31" s="9"/>
    </row>
    <row r="32" customFormat="false" ht="12" hidden="false" customHeight="false" outlineLevel="0" collapsed="false">
      <c r="D32" s="8"/>
      <c r="E32" s="8"/>
      <c r="F32" s="8"/>
      <c r="G32" s="8"/>
      <c r="H32" s="8"/>
      <c r="I32" s="8"/>
      <c r="J32" s="8"/>
      <c r="K32" s="8"/>
      <c r="L32" s="9"/>
      <c r="M32" s="9"/>
      <c r="N32" s="9"/>
      <c r="O32" s="9"/>
      <c r="P32" s="9"/>
    </row>
    <row r="33" customFormat="false" ht="12" hidden="false" customHeight="false" outlineLevel="0" collapsed="false">
      <c r="A33" s="1" t="s">
        <v>31</v>
      </c>
      <c r="D33" s="8"/>
      <c r="E33" s="8" t="n">
        <v>-31.5</v>
      </c>
      <c r="F33" s="8" t="n">
        <f aca="false">D33-E33</f>
        <v>31.5</v>
      </c>
      <c r="G33" s="8"/>
      <c r="H33" s="8" t="n">
        <v>0</v>
      </c>
      <c r="I33" s="8" t="n">
        <v>-39.2</v>
      </c>
      <c r="J33" s="8" t="n">
        <f aca="false">H33-I33</f>
        <v>39.2</v>
      </c>
      <c r="K33" s="8"/>
      <c r="L33" s="9"/>
      <c r="M33" s="9"/>
      <c r="N33" s="9"/>
      <c r="O33" s="9"/>
      <c r="P33" s="9"/>
    </row>
    <row r="34" customFormat="false" ht="12" hidden="false" customHeight="false" outlineLevel="0" collapsed="false">
      <c r="C34" s="14"/>
      <c r="D34" s="8"/>
      <c r="E34" s="8"/>
      <c r="F34" s="8"/>
      <c r="G34" s="8"/>
      <c r="H34" s="8"/>
      <c r="I34" s="8"/>
      <c r="J34" s="8"/>
      <c r="K34" s="8"/>
      <c r="L34" s="9"/>
      <c r="M34" s="9"/>
      <c r="N34" s="9"/>
      <c r="O34" s="9"/>
      <c r="P34" s="9"/>
    </row>
    <row r="35" customFormat="false" ht="12" hidden="false" customHeight="false" outlineLevel="0" collapsed="false">
      <c r="C35" s="14" t="s">
        <v>32</v>
      </c>
      <c r="D35" s="10" t="n">
        <f aca="false">SUM(D23:D31)</f>
        <v>1704.43</v>
      </c>
      <c r="E35" s="11" t="n">
        <f aca="false">SUM(E23:E33)</f>
        <v>714.4</v>
      </c>
      <c r="F35" s="11" t="n">
        <f aca="false">SUM(F23:F33)</f>
        <v>990.03</v>
      </c>
      <c r="G35" s="8"/>
      <c r="H35" s="10" t="n">
        <f aca="false">SUM(H23:H31)</f>
        <v>1659.8</v>
      </c>
      <c r="I35" s="11" t="n">
        <f aca="false">SUM(I23:I33)</f>
        <v>759.8</v>
      </c>
      <c r="J35" s="11" t="n">
        <f aca="false">SUM(J23:J33)</f>
        <v>900</v>
      </c>
      <c r="K35" s="8"/>
      <c r="L35" s="12" t="n">
        <f aca="false">SUM(L23:L25)</f>
        <v>1677.5</v>
      </c>
      <c r="M35" s="9"/>
      <c r="N35" s="13" t="n">
        <f aca="false">SUM(N23:N25)</f>
        <v>1997.6</v>
      </c>
      <c r="O35" s="9"/>
      <c r="P35" s="13" t="n">
        <f aca="false">SUM(P23:P25)</f>
        <v>-320.1</v>
      </c>
    </row>
    <row r="36" customFormat="false" ht="12" hidden="false" customHeight="false" outlineLevel="0" collapsed="false">
      <c r="D36" s="15"/>
      <c r="E36" s="15"/>
      <c r="F36" s="15"/>
      <c r="G36" s="15"/>
      <c r="H36" s="15"/>
      <c r="I36" s="15"/>
      <c r="J36" s="15"/>
      <c r="K36" s="15"/>
      <c r="L36" s="16"/>
      <c r="M36" s="16"/>
      <c r="N36" s="16"/>
      <c r="O36" s="16"/>
      <c r="P36" s="16"/>
    </row>
    <row r="37" customFormat="false" ht="12" hidden="false" customHeight="false" outlineLevel="0" collapsed="false">
      <c r="C37" s="1" t="s">
        <v>33</v>
      </c>
      <c r="D37" s="15"/>
      <c r="E37" s="15"/>
      <c r="F37" s="8" t="n">
        <v>-48</v>
      </c>
      <c r="G37" s="15"/>
      <c r="H37" s="15"/>
      <c r="I37" s="15"/>
      <c r="J37" s="8" t="n">
        <v>1</v>
      </c>
      <c r="K37" s="15" t="s">
        <v>34</v>
      </c>
      <c r="L37" s="16"/>
      <c r="M37" s="16"/>
      <c r="N37" s="16"/>
      <c r="O37" s="16"/>
      <c r="P37" s="16"/>
    </row>
    <row r="38" customFormat="false" ht="12" hidden="false" customHeight="false" outlineLevel="0" collapsed="false"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</row>
    <row r="39" customFormat="false" ht="12.75" hidden="false" customHeight="false" outlineLevel="0" collapsed="false">
      <c r="C39" s="1" t="s">
        <v>35</v>
      </c>
      <c r="D39" s="15"/>
      <c r="E39" s="15"/>
      <c r="F39" s="17" t="n">
        <f aca="false">F35+F37</f>
        <v>942.03</v>
      </c>
      <c r="G39" s="15"/>
      <c r="H39" s="15"/>
      <c r="I39" s="15"/>
      <c r="J39" s="17" t="n">
        <f aca="false">J35+J37</f>
        <v>901</v>
      </c>
      <c r="K39" s="15"/>
      <c r="L39" s="15"/>
      <c r="M39" s="15"/>
      <c r="N39" s="15"/>
      <c r="O39" s="15"/>
      <c r="P39" s="15"/>
    </row>
    <row r="40" customFormat="false" ht="12.75" hidden="false" customHeight="false" outlineLevel="0" collapsed="false"/>
    <row r="41" customFormat="false" ht="12" hidden="false" customHeight="false" outlineLevel="0" collapsed="false">
      <c r="C41" s="1" t="s">
        <v>36</v>
      </c>
    </row>
    <row r="44" customFormat="false" ht="12" hidden="false" customHeight="false" outlineLevel="0" collapsed="false">
      <c r="A44" s="1" t="s">
        <v>37</v>
      </c>
    </row>
    <row r="52" customFormat="false" ht="12" hidden="false" customHeight="false" outlineLevel="0" collapsed="false">
      <c r="B52" s="1" t="s">
        <v>38</v>
      </c>
    </row>
  </sheetData>
  <mergeCells count="2">
    <mergeCell ref="D4:F4"/>
    <mergeCell ref="H4:J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11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3" ySplit="5" topLeftCell="D6" activePane="bottomRight" state="frozen"/>
      <selection pane="topLeft" activeCell="A1" activeCellId="0" sqref="A1"/>
      <selection pane="topRight" activeCell="D1" activeCellId="0" sqref="D1"/>
      <selection pane="bottomLeft" activeCell="A6" activeCellId="0" sqref="A6"/>
      <selection pane="bottomRight" activeCell="A19" activeCellId="0" sqref="A1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3.41"/>
    <col collapsed="false" customWidth="true" hidden="false" outlineLevel="0" max="2" min="2" style="0" width="9.99"/>
    <col collapsed="false" customWidth="true" hidden="false" outlineLevel="0" max="3" min="3" style="0" width="39.13"/>
    <col collapsed="false" customWidth="true" hidden="false" outlineLevel="0" max="4" min="4" style="0" width="10.99"/>
    <col collapsed="false" customWidth="true" hidden="false" outlineLevel="0" max="5" min="5" style="0" width="5.71"/>
    <col collapsed="false" customWidth="true" hidden="false" outlineLevel="0" max="7" min="6" style="0" width="9.56"/>
    <col collapsed="false" customWidth="true" hidden="false" outlineLevel="0" max="8" min="8" style="0" width="10.99"/>
    <col collapsed="false" customWidth="true" hidden="false" outlineLevel="0" max="9" min="9" style="0" width="2.7"/>
    <col collapsed="false" customWidth="true" hidden="false" outlineLevel="0" max="12" min="10" style="0" width="13.41"/>
    <col collapsed="false" customWidth="true" hidden="false" outlineLevel="0" max="13" min="13" style="0" width="14.41"/>
  </cols>
  <sheetData>
    <row r="1" customFormat="false" ht="15.75" hidden="false" customHeight="false" outlineLevel="0" collapsed="false">
      <c r="A1" s="18" t="s">
        <v>39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</row>
    <row r="4" customFormat="false" ht="12.75" hidden="false" customHeight="false" outlineLevel="0" collapsed="false">
      <c r="D4" s="19" t="n">
        <v>2001</v>
      </c>
      <c r="E4" s="19"/>
      <c r="F4" s="19" t="n">
        <v>2001</v>
      </c>
      <c r="G4" s="19" t="n">
        <v>2002</v>
      </c>
      <c r="H4" s="19" t="s">
        <v>5</v>
      </c>
      <c r="I4" s="20"/>
      <c r="J4" s="19" t="s">
        <v>1</v>
      </c>
      <c r="K4" s="19" t="s">
        <v>40</v>
      </c>
      <c r="L4" s="19" t="s">
        <v>41</v>
      </c>
      <c r="M4" s="19" t="s">
        <v>5</v>
      </c>
    </row>
    <row r="5" customFormat="false" ht="12.75" hidden="false" customHeight="false" outlineLevel="0" collapsed="false">
      <c r="D5" s="21" t="s">
        <v>42</v>
      </c>
      <c r="E5" s="21"/>
      <c r="F5" s="21" t="s">
        <v>43</v>
      </c>
      <c r="G5" s="21" t="s">
        <v>42</v>
      </c>
      <c r="H5" s="21" t="s">
        <v>9</v>
      </c>
      <c r="I5" s="20"/>
      <c r="J5" s="21" t="s">
        <v>8</v>
      </c>
      <c r="K5" s="21" t="s">
        <v>8</v>
      </c>
      <c r="L5" s="21" t="s">
        <v>8</v>
      </c>
      <c r="M5" s="21" t="s">
        <v>9</v>
      </c>
    </row>
    <row r="7" customFormat="false" ht="12.75" hidden="false" customHeight="false" outlineLevel="0" collapsed="false">
      <c r="A7" s="22" t="s">
        <v>44</v>
      </c>
    </row>
    <row r="8" customFormat="false" ht="12.75" hidden="false" customHeight="false" outlineLevel="0" collapsed="false">
      <c r="B8" s="23" t="s">
        <v>45</v>
      </c>
      <c r="C8" s="24"/>
      <c r="D8" s="9" t="n">
        <v>25225</v>
      </c>
      <c r="E8" s="23"/>
      <c r="F8" s="25" t="n">
        <v>18243</v>
      </c>
      <c r="G8" s="25" t="n">
        <v>16350</v>
      </c>
      <c r="H8" s="26" t="n">
        <f aca="false">+F8-G8</f>
        <v>1893</v>
      </c>
      <c r="I8" s="1"/>
      <c r="J8" s="1" t="n">
        <v>203</v>
      </c>
      <c r="K8" s="27" t="n">
        <v>172</v>
      </c>
      <c r="L8" s="27" t="n">
        <v>164</v>
      </c>
      <c r="M8" s="27" t="n">
        <f aca="false">+K8-L8</f>
        <v>8</v>
      </c>
    </row>
    <row r="9" customFormat="false" ht="12.75" hidden="false" customHeight="false" outlineLevel="0" collapsed="false">
      <c r="B9" s="23"/>
      <c r="C9" s="24" t="s">
        <v>46</v>
      </c>
      <c r="D9" s="28" t="n">
        <v>-15216</v>
      </c>
      <c r="E9" s="23"/>
      <c r="F9" s="29" t="n">
        <v>-8883</v>
      </c>
      <c r="G9" s="29" t="n">
        <v>-10691</v>
      </c>
      <c r="H9" s="30" t="n">
        <f aca="false">+F9-G9</f>
        <v>1808</v>
      </c>
      <c r="I9" s="1"/>
      <c r="J9" s="28" t="n">
        <v>-97</v>
      </c>
      <c r="K9" s="31" t="n">
        <v>-84</v>
      </c>
      <c r="L9" s="31" t="n">
        <v>-92</v>
      </c>
      <c r="M9" s="31" t="n">
        <f aca="false">K9-L9</f>
        <v>8</v>
      </c>
    </row>
    <row r="10" customFormat="false" ht="12.75" hidden="false" customHeight="false" outlineLevel="0" collapsed="false">
      <c r="B10" s="23"/>
      <c r="C10" s="32" t="s">
        <v>47</v>
      </c>
      <c r="D10" s="33" t="n">
        <f aca="false">SUM(D8:D9)</f>
        <v>10009</v>
      </c>
      <c r="E10" s="34"/>
      <c r="F10" s="33" t="n">
        <f aca="false">SUM(F8:F9)</f>
        <v>9360</v>
      </c>
      <c r="G10" s="33" t="n">
        <f aca="false">SUM(G8:G9)</f>
        <v>5659</v>
      </c>
      <c r="H10" s="33" t="n">
        <f aca="false">SUM(H8:H9)</f>
        <v>3701</v>
      </c>
      <c r="I10" s="1"/>
      <c r="J10" s="27" t="n">
        <f aca="false">+J8+J9</f>
        <v>106</v>
      </c>
      <c r="K10" s="27" t="n">
        <f aca="false">+K8+K9</f>
        <v>88</v>
      </c>
      <c r="L10" s="27" t="n">
        <f aca="false">+L8+L9</f>
        <v>72</v>
      </c>
      <c r="M10" s="27" t="n">
        <f aca="false">K10-L10</f>
        <v>16</v>
      </c>
    </row>
    <row r="11" customFormat="false" ht="12.75" hidden="false" customHeight="false" outlineLevel="0" collapsed="false">
      <c r="B11" s="23"/>
      <c r="C11" s="24"/>
      <c r="D11" s="23"/>
      <c r="E11" s="23"/>
      <c r="F11" s="35"/>
      <c r="G11" s="35"/>
      <c r="H11" s="26"/>
      <c r="I11" s="1"/>
      <c r="J11" s="1"/>
      <c r="K11" s="1"/>
      <c r="L11" s="1"/>
      <c r="M11" s="9"/>
    </row>
    <row r="12" customFormat="false" ht="12.75" hidden="false" customHeight="false" outlineLevel="0" collapsed="false">
      <c r="B12" s="23" t="s">
        <v>48</v>
      </c>
      <c r="C12" s="24"/>
      <c r="D12" s="25" t="n">
        <v>6393</v>
      </c>
      <c r="E12" s="23"/>
      <c r="F12" s="25" t="n">
        <v>5103</v>
      </c>
      <c r="G12" s="25" t="n">
        <v>4771</v>
      </c>
      <c r="H12" s="26" t="n">
        <f aca="false">+F12-G12</f>
        <v>332</v>
      </c>
      <c r="I12" s="1"/>
      <c r="J12" s="1" t="n">
        <v>20</v>
      </c>
      <c r="K12" s="27" t="n">
        <v>17</v>
      </c>
      <c r="L12" s="27" t="n">
        <v>17</v>
      </c>
      <c r="M12" s="27" t="n">
        <f aca="false">K12-L12</f>
        <v>0</v>
      </c>
    </row>
    <row r="13" customFormat="false" ht="12.75" hidden="false" customHeight="false" outlineLevel="0" collapsed="false">
      <c r="B13" s="23"/>
      <c r="C13" s="24" t="s">
        <v>46</v>
      </c>
      <c r="D13" s="29" t="n">
        <v>-4484</v>
      </c>
      <c r="E13" s="23"/>
      <c r="F13" s="29" t="n">
        <v>-2408</v>
      </c>
      <c r="G13" s="29" t="n">
        <v>-3634</v>
      </c>
      <c r="H13" s="30" t="n">
        <f aca="false">+F13-G13</f>
        <v>1226</v>
      </c>
      <c r="I13" s="1"/>
      <c r="J13" s="28" t="n">
        <v>-7</v>
      </c>
      <c r="K13" s="31" t="n">
        <v>-7</v>
      </c>
      <c r="L13" s="31" t="n">
        <v>-12</v>
      </c>
      <c r="M13" s="31" t="n">
        <f aca="false">K13-L13</f>
        <v>5</v>
      </c>
    </row>
    <row r="14" customFormat="false" ht="12.75" hidden="false" customHeight="false" outlineLevel="0" collapsed="false">
      <c r="B14" s="23"/>
      <c r="C14" s="32" t="s">
        <v>47</v>
      </c>
      <c r="D14" s="25" t="n">
        <f aca="false">SUM(D12:D13)</f>
        <v>1909</v>
      </c>
      <c r="E14" s="34"/>
      <c r="F14" s="25" t="n">
        <f aca="false">SUM(F12:F13)</f>
        <v>2695</v>
      </c>
      <c r="G14" s="25" t="n">
        <f aca="false">SUM(G12:G13)</f>
        <v>1137</v>
      </c>
      <c r="H14" s="25" t="n">
        <f aca="false">SUM(H12:H13)</f>
        <v>1558</v>
      </c>
      <c r="I14" s="1"/>
      <c r="J14" s="1" t="n">
        <f aca="false">SUM(J12:J13)</f>
        <v>13</v>
      </c>
      <c r="K14" s="27" t="n">
        <f aca="false">+K12+K13</f>
        <v>10</v>
      </c>
      <c r="L14" s="27" t="n">
        <f aca="false">+L12+L13</f>
        <v>5</v>
      </c>
      <c r="M14" s="27" t="n">
        <f aca="false">K14-L14</f>
        <v>5</v>
      </c>
    </row>
    <row r="15" customFormat="false" ht="12.75" hidden="false" customHeight="false" outlineLevel="0" collapsed="false">
      <c r="B15" s="23"/>
      <c r="C15" s="24"/>
      <c r="D15" s="23"/>
      <c r="E15" s="23"/>
      <c r="F15" s="36"/>
      <c r="G15" s="36"/>
      <c r="H15" s="37"/>
      <c r="I15" s="1"/>
      <c r="J15" s="1"/>
      <c r="K15" s="1"/>
      <c r="L15" s="1"/>
      <c r="M15" s="1"/>
    </row>
    <row r="16" customFormat="false" ht="12.75" hidden="false" customHeight="false" outlineLevel="0" collapsed="false">
      <c r="B16" s="23" t="s">
        <v>49</v>
      </c>
      <c r="C16" s="24"/>
      <c r="D16" s="9" t="n">
        <v>5400</v>
      </c>
      <c r="E16" s="9"/>
      <c r="F16" s="9" t="n">
        <v>4534</v>
      </c>
      <c r="G16" s="9" t="n">
        <v>5376</v>
      </c>
      <c r="H16" s="26" t="n">
        <f aca="false">F16-G16</f>
        <v>-842</v>
      </c>
      <c r="I16" s="1"/>
      <c r="J16" s="1" t="n">
        <v>5</v>
      </c>
      <c r="K16" s="27" t="n">
        <v>5</v>
      </c>
      <c r="L16" s="27" t="n">
        <v>7</v>
      </c>
      <c r="M16" s="27" t="n">
        <f aca="false">K16-L16</f>
        <v>-2</v>
      </c>
    </row>
    <row r="17" customFormat="false" ht="12.75" hidden="false" customHeight="false" outlineLevel="0" collapsed="false">
      <c r="B17" s="23"/>
      <c r="C17" s="24" t="s">
        <v>46</v>
      </c>
      <c r="D17" s="28" t="n">
        <v>-1700</v>
      </c>
      <c r="E17" s="23"/>
      <c r="F17" s="28" t="n">
        <v>-1013</v>
      </c>
      <c r="G17" s="28" t="n">
        <v>-1667</v>
      </c>
      <c r="H17" s="38" t="n">
        <f aca="false">F17-G17</f>
        <v>654</v>
      </c>
      <c r="I17" s="1"/>
      <c r="J17" s="28" t="n">
        <v>-1</v>
      </c>
      <c r="K17" s="31" t="n">
        <v>-1</v>
      </c>
      <c r="L17" s="31" t="n">
        <v>-2</v>
      </c>
      <c r="M17" s="31" t="n">
        <f aca="false">K17-L17</f>
        <v>1</v>
      </c>
    </row>
    <row r="18" customFormat="false" ht="12.75" hidden="false" customHeight="false" outlineLevel="0" collapsed="false">
      <c r="B18" s="23"/>
      <c r="C18" s="32" t="s">
        <v>47</v>
      </c>
      <c r="D18" s="39" t="n">
        <f aca="false">SUM(D16:D17)</f>
        <v>3700</v>
      </c>
      <c r="E18" s="23"/>
      <c r="F18" s="9" t="n">
        <f aca="false">SUM(F16:F17)</f>
        <v>3521</v>
      </c>
      <c r="G18" s="9" t="n">
        <f aca="false">SUM(G16:G17)</f>
        <v>3709</v>
      </c>
      <c r="H18" s="9" t="n">
        <f aca="false">SUM(H16:H17)</f>
        <v>-188</v>
      </c>
      <c r="I18" s="1"/>
      <c r="J18" s="27" t="n">
        <f aca="false">SUM(J16:J17)</f>
        <v>4</v>
      </c>
      <c r="K18" s="27" t="n">
        <f aca="false">SUM(K16:K17)</f>
        <v>4</v>
      </c>
      <c r="L18" s="27" t="n">
        <f aca="false">SUM(L16:L17)</f>
        <v>5</v>
      </c>
      <c r="M18" s="27" t="n">
        <f aca="false">K18-L18</f>
        <v>-1</v>
      </c>
    </row>
    <row r="19" customFormat="false" ht="12.75" hidden="false" customHeight="false" outlineLevel="0" collapsed="false">
      <c r="B19" s="23"/>
      <c r="C19" s="24"/>
      <c r="D19" s="23"/>
      <c r="E19" s="23"/>
      <c r="F19" s="36"/>
      <c r="G19" s="36"/>
      <c r="H19" s="37"/>
      <c r="I19" s="1"/>
      <c r="J19" s="1"/>
      <c r="K19" s="1"/>
      <c r="L19" s="1"/>
      <c r="M19" s="1"/>
    </row>
    <row r="20" customFormat="false" ht="12.75" hidden="false" customHeight="false" outlineLevel="0" collapsed="false">
      <c r="B20" s="23" t="s">
        <v>50</v>
      </c>
      <c r="C20" s="24"/>
      <c r="D20" s="9" t="n">
        <v>42192</v>
      </c>
      <c r="E20" s="23"/>
      <c r="F20" s="35" t="n">
        <v>39996</v>
      </c>
      <c r="G20" s="35" t="n">
        <v>45669</v>
      </c>
      <c r="H20" s="26" t="n">
        <f aca="false">F20-G20</f>
        <v>-5673</v>
      </c>
      <c r="I20" s="1"/>
      <c r="J20" s="1"/>
      <c r="K20" s="27"/>
      <c r="L20" s="27"/>
      <c r="M20" s="27"/>
    </row>
    <row r="21" customFormat="false" ht="12.75" hidden="false" customHeight="false" outlineLevel="0" collapsed="false">
      <c r="B21" s="23"/>
      <c r="C21" s="24"/>
      <c r="D21" s="23"/>
      <c r="E21" s="23"/>
      <c r="F21" s="37"/>
      <c r="G21" s="37"/>
      <c r="H21" s="37"/>
      <c r="I21" s="1"/>
      <c r="J21" s="1"/>
      <c r="K21" s="40"/>
      <c r="L21" s="1"/>
      <c r="M21" s="9"/>
    </row>
    <row r="22" customFormat="false" ht="12.75" hidden="false" customHeight="false" outlineLevel="0" collapsed="false">
      <c r="B22" s="23" t="s">
        <v>51</v>
      </c>
      <c r="C22" s="24"/>
      <c r="D22" s="25" t="n">
        <v>18672</v>
      </c>
      <c r="E22" s="23"/>
      <c r="F22" s="25" t="n">
        <v>21128</v>
      </c>
      <c r="G22" s="25" t="n">
        <v>26345</v>
      </c>
      <c r="H22" s="26" t="n">
        <f aca="false">+F22-G22</f>
        <v>-5217</v>
      </c>
      <c r="I22" s="1"/>
      <c r="J22" s="1" t="n">
        <v>179</v>
      </c>
      <c r="K22" s="27" t="n">
        <v>191</v>
      </c>
      <c r="L22" s="27" t="n">
        <v>261</v>
      </c>
      <c r="M22" s="27" t="n">
        <f aca="false">K22-L22</f>
        <v>-70</v>
      </c>
    </row>
    <row r="23" customFormat="false" ht="12.75" hidden="false" customHeight="false" outlineLevel="0" collapsed="false">
      <c r="B23" s="23"/>
      <c r="C23" s="24" t="s">
        <v>46</v>
      </c>
      <c r="D23" s="29" t="n">
        <v>-15509</v>
      </c>
      <c r="E23" s="23"/>
      <c r="F23" s="29" t="n">
        <v>-16811</v>
      </c>
      <c r="G23" s="29" t="n">
        <v>-27361</v>
      </c>
      <c r="H23" s="30" t="n">
        <f aca="false">+F23-G23</f>
        <v>10550</v>
      </c>
      <c r="I23" s="1"/>
      <c r="J23" s="28" t="n">
        <v>-146</v>
      </c>
      <c r="K23" s="31" t="n">
        <v>-156</v>
      </c>
      <c r="L23" s="31" t="n">
        <v>-58</v>
      </c>
      <c r="M23" s="31" t="n">
        <f aca="false">K23-L23</f>
        <v>-98</v>
      </c>
    </row>
    <row r="24" customFormat="false" ht="12.75" hidden="false" customHeight="false" outlineLevel="0" collapsed="false">
      <c r="B24" s="23"/>
      <c r="C24" s="32" t="s">
        <v>47</v>
      </c>
      <c r="D24" s="25" t="n">
        <f aca="false">SUM(D22:D23)</f>
        <v>3163</v>
      </c>
      <c r="E24" s="34"/>
      <c r="F24" s="25" t="n">
        <f aca="false">SUM(F22:F23)</f>
        <v>4317</v>
      </c>
      <c r="G24" s="25" t="n">
        <f aca="false">SUM(G22:G23)</f>
        <v>-1016</v>
      </c>
      <c r="H24" s="25" t="n">
        <f aca="false">SUM(H22:H23)</f>
        <v>5333</v>
      </c>
      <c r="I24" s="1"/>
      <c r="J24" s="1" t="n">
        <f aca="false">SUM(J22:J23)</f>
        <v>33</v>
      </c>
      <c r="K24" s="27" t="n">
        <f aca="false">SUM(K22:K23)</f>
        <v>35</v>
      </c>
      <c r="L24" s="27" t="n">
        <f aca="false">SUM(L22:L23)</f>
        <v>203</v>
      </c>
      <c r="M24" s="27" t="n">
        <f aca="false">SUM(M22:M23)</f>
        <v>-168</v>
      </c>
    </row>
    <row r="25" customFormat="false" ht="12.75" hidden="false" customHeight="false" outlineLevel="0" collapsed="false">
      <c r="B25" s="23"/>
      <c r="C25" s="24"/>
      <c r="D25" s="23"/>
      <c r="E25" s="23"/>
      <c r="F25" s="35"/>
      <c r="G25" s="37"/>
      <c r="H25" s="26"/>
      <c r="I25" s="1"/>
      <c r="J25" s="1"/>
      <c r="K25" s="1"/>
      <c r="L25" s="1"/>
      <c r="M25" s="9"/>
    </row>
    <row r="26" customFormat="false" ht="12.75" hidden="false" customHeight="false" outlineLevel="0" collapsed="false">
      <c r="B26" s="23" t="s">
        <v>52</v>
      </c>
      <c r="C26" s="24"/>
      <c r="D26" s="25" t="n">
        <f aca="false">47208-21645</f>
        <v>25563</v>
      </c>
      <c r="E26" s="23"/>
      <c r="F26" s="25" t="n">
        <f aca="false">53359-31100</f>
        <v>22259</v>
      </c>
      <c r="G26" s="41" t="n">
        <v>22726</v>
      </c>
      <c r="H26" s="26" t="n">
        <f aca="false">F26-G26</f>
        <v>-467</v>
      </c>
      <c r="I26" s="1"/>
      <c r="J26" s="1"/>
      <c r="K26" s="27"/>
      <c r="L26" s="27"/>
      <c r="M26" s="27"/>
    </row>
    <row r="27" customFormat="false" ht="12.75" hidden="false" customHeight="false" outlineLevel="0" collapsed="false">
      <c r="B27" s="23" t="s">
        <v>53</v>
      </c>
      <c r="C27" s="24"/>
      <c r="D27" s="29" t="n">
        <v>21645</v>
      </c>
      <c r="E27" s="23"/>
      <c r="F27" s="29" t="n">
        <v>31100</v>
      </c>
      <c r="G27" s="30" t="n">
        <v>31100</v>
      </c>
      <c r="H27" s="38" t="n">
        <f aca="false">+F27-G27</f>
        <v>0</v>
      </c>
      <c r="I27" s="1"/>
      <c r="J27" s="1"/>
      <c r="K27" s="27"/>
      <c r="L27" s="27"/>
      <c r="M27" s="27"/>
    </row>
    <row r="28" customFormat="false" ht="12.75" hidden="false" customHeight="false" outlineLevel="0" collapsed="false">
      <c r="B28" s="23"/>
      <c r="D28" s="25" t="n">
        <f aca="false">SUM(D26:D27)</f>
        <v>47208</v>
      </c>
      <c r="E28" s="1"/>
      <c r="F28" s="25" t="n">
        <f aca="false">+F27+F26</f>
        <v>53359</v>
      </c>
      <c r="G28" s="25" t="n">
        <f aca="false">+G27+G26</f>
        <v>53826</v>
      </c>
      <c r="H28" s="25" t="n">
        <f aca="false">+H27+H26</f>
        <v>-467</v>
      </c>
      <c r="I28" s="1"/>
      <c r="J28" s="1" t="n">
        <v>119</v>
      </c>
      <c r="K28" s="27" t="n">
        <v>133</v>
      </c>
      <c r="L28" s="27" t="n">
        <v>133</v>
      </c>
      <c r="M28" s="27" t="n">
        <f aca="false">K28-L28</f>
        <v>0</v>
      </c>
    </row>
    <row r="29" customFormat="false" ht="12.75" hidden="false" customHeight="false" outlineLevel="0" collapsed="false">
      <c r="A29" s="42"/>
      <c r="B29" s="23"/>
      <c r="C29" s="24" t="s">
        <v>46</v>
      </c>
      <c r="D29" s="25" t="n">
        <v>-22856</v>
      </c>
      <c r="E29" s="23"/>
      <c r="F29" s="25" t="n">
        <v>-23772</v>
      </c>
      <c r="G29" s="41" t="n">
        <v>-29925</v>
      </c>
      <c r="H29" s="26" t="n">
        <f aca="false">F29-G29</f>
        <v>6153</v>
      </c>
      <c r="I29" s="1"/>
      <c r="J29" s="9" t="n">
        <v>-46</v>
      </c>
      <c r="K29" s="27" t="n">
        <v>-60</v>
      </c>
      <c r="L29" s="27" t="n">
        <v>-69</v>
      </c>
      <c r="M29" s="27" t="n">
        <f aca="false">K29-L29</f>
        <v>9</v>
      </c>
    </row>
    <row r="30" customFormat="false" ht="12.75" hidden="false" customHeight="false" outlineLevel="0" collapsed="false">
      <c r="A30" s="42"/>
      <c r="B30" s="23"/>
      <c r="C30" s="23" t="s">
        <v>54</v>
      </c>
      <c r="D30" s="29" t="n">
        <v>-14385</v>
      </c>
      <c r="E30" s="23"/>
      <c r="F30" s="29" t="n">
        <v>-17392</v>
      </c>
      <c r="G30" s="30" t="n">
        <v>-15206</v>
      </c>
      <c r="H30" s="38" t="n">
        <f aca="false">+F30-G30</f>
        <v>-2186</v>
      </c>
      <c r="I30" s="1"/>
      <c r="J30" s="28" t="n">
        <v>-39</v>
      </c>
      <c r="K30" s="31" t="n">
        <v>-42</v>
      </c>
      <c r="L30" s="31" t="n">
        <v>-35</v>
      </c>
      <c r="M30" s="31" t="n">
        <f aca="false">K30-L30</f>
        <v>-7</v>
      </c>
    </row>
    <row r="31" customFormat="false" ht="12.75" hidden="false" customHeight="false" outlineLevel="0" collapsed="false">
      <c r="B31" s="23"/>
      <c r="C31" s="32" t="s">
        <v>55</v>
      </c>
      <c r="D31" s="25" t="n">
        <f aca="false">SUM(D28:D30)</f>
        <v>9967</v>
      </c>
      <c r="E31" s="34"/>
      <c r="F31" s="25" t="n">
        <f aca="false">SUM(F28:F30)</f>
        <v>12195</v>
      </c>
      <c r="G31" s="25" t="n">
        <f aca="false">SUM(G28:G30)</f>
        <v>8695</v>
      </c>
      <c r="H31" s="25" t="n">
        <f aca="false">SUM(H28:H30)</f>
        <v>3500</v>
      </c>
      <c r="I31" s="1"/>
      <c r="J31" s="1" t="n">
        <f aca="false">SUM(J28:J30)</f>
        <v>34</v>
      </c>
      <c r="K31" s="27" t="n">
        <f aca="false">SUM(K28:K30)</f>
        <v>31</v>
      </c>
      <c r="L31" s="27" t="n">
        <f aca="false">SUM(L28:L30)</f>
        <v>29</v>
      </c>
      <c r="M31" s="27" t="n">
        <f aca="false">K31-L31</f>
        <v>2</v>
      </c>
    </row>
    <row r="32" customFormat="false" ht="12.75" hidden="false" customHeight="false" outlineLevel="0" collapsed="false">
      <c r="B32" s="23"/>
      <c r="C32" s="24"/>
      <c r="D32" s="23"/>
      <c r="E32" s="23"/>
      <c r="F32" s="35"/>
      <c r="G32" s="37"/>
      <c r="H32" s="26"/>
      <c r="I32" s="1"/>
      <c r="J32" s="1"/>
      <c r="K32" s="1"/>
      <c r="L32" s="1"/>
      <c r="M32" s="9"/>
    </row>
    <row r="33" customFormat="false" ht="12.75" hidden="false" customHeight="false" outlineLevel="0" collapsed="false">
      <c r="B33" s="23" t="s">
        <v>56</v>
      </c>
      <c r="C33" s="24"/>
      <c r="D33" s="25" t="n">
        <v>2488</v>
      </c>
      <c r="E33" s="23"/>
      <c r="F33" s="25" t="n">
        <v>2235</v>
      </c>
      <c r="G33" s="25" t="n">
        <v>2304</v>
      </c>
      <c r="H33" s="26" t="n">
        <f aca="false">+F33-G33</f>
        <v>-69</v>
      </c>
      <c r="I33" s="1"/>
      <c r="J33" s="1" t="n">
        <v>9</v>
      </c>
      <c r="K33" s="27" t="n">
        <v>10</v>
      </c>
      <c r="L33" s="27" t="n">
        <v>10</v>
      </c>
      <c r="M33" s="27" t="n">
        <f aca="false">K33-L33</f>
        <v>0</v>
      </c>
    </row>
    <row r="34" customFormat="false" ht="12.75" hidden="false" customHeight="false" outlineLevel="0" collapsed="false">
      <c r="B34" s="23"/>
      <c r="C34" s="24" t="s">
        <v>46</v>
      </c>
      <c r="D34" s="29" t="n">
        <v>-916</v>
      </c>
      <c r="E34" s="23"/>
      <c r="F34" s="29" t="n">
        <v>-706</v>
      </c>
      <c r="G34" s="29" t="n">
        <v>-1658</v>
      </c>
      <c r="H34" s="30" t="n">
        <f aca="false">+F34-G34</f>
        <v>952</v>
      </c>
      <c r="I34" s="1"/>
      <c r="J34" s="28" t="n">
        <v>-3</v>
      </c>
      <c r="K34" s="31" t="n">
        <v>-3</v>
      </c>
      <c r="L34" s="31" t="n">
        <v>-7</v>
      </c>
      <c r="M34" s="31" t="n">
        <f aca="false">K34-L34</f>
        <v>4</v>
      </c>
    </row>
    <row r="35" customFormat="false" ht="12.75" hidden="false" customHeight="false" outlineLevel="0" collapsed="false">
      <c r="B35" s="23"/>
      <c r="C35" s="32" t="s">
        <v>47</v>
      </c>
      <c r="D35" s="25" t="n">
        <f aca="false">SUM(D33:D34)</f>
        <v>1572</v>
      </c>
      <c r="E35" s="34"/>
      <c r="F35" s="25" t="n">
        <f aca="false">SUM(F33:F34)</f>
        <v>1529</v>
      </c>
      <c r="G35" s="25" t="n">
        <f aca="false">SUM(G33:G34)</f>
        <v>646</v>
      </c>
      <c r="H35" s="25" t="n">
        <f aca="false">SUM(H33:H34)</f>
        <v>883</v>
      </c>
      <c r="I35" s="1"/>
      <c r="J35" s="1" t="n">
        <f aca="false">SUM(J33:J34)</f>
        <v>6</v>
      </c>
      <c r="K35" s="27" t="n">
        <f aca="false">SUM(K33:K34)</f>
        <v>7</v>
      </c>
      <c r="L35" s="27" t="n">
        <f aca="false">SUM(L33:L34)</f>
        <v>3</v>
      </c>
      <c r="M35" s="27" t="n">
        <f aca="false">SUM(M33:M34)</f>
        <v>4</v>
      </c>
    </row>
    <row r="36" customFormat="false" ht="12.75" hidden="false" customHeight="false" outlineLevel="0" collapsed="false">
      <c r="B36" s="23"/>
      <c r="C36" s="24"/>
      <c r="D36" s="23"/>
      <c r="E36" s="23"/>
      <c r="F36" s="35"/>
      <c r="G36" s="37"/>
      <c r="H36" s="26"/>
      <c r="I36" s="1"/>
      <c r="J36" s="1"/>
      <c r="K36" s="1"/>
      <c r="L36" s="1"/>
      <c r="M36" s="9"/>
    </row>
    <row r="37" customFormat="false" ht="12.75" hidden="false" customHeight="false" outlineLevel="0" collapsed="false">
      <c r="B37" s="23" t="s">
        <v>57</v>
      </c>
      <c r="C37" s="24"/>
      <c r="D37" s="25" t="n">
        <f aca="false">5378-428</f>
        <v>4950</v>
      </c>
      <c r="E37" s="23"/>
      <c r="F37" s="25" t="n">
        <v>4568</v>
      </c>
      <c r="G37" s="41" t="n">
        <v>4031</v>
      </c>
      <c r="H37" s="26" t="n">
        <f aca="false">F37-G37</f>
        <v>537</v>
      </c>
      <c r="I37" s="1"/>
      <c r="J37" s="1"/>
      <c r="K37" s="27"/>
      <c r="L37" s="27"/>
      <c r="M37" s="27"/>
    </row>
    <row r="38" customFormat="false" ht="12.75" hidden="false" customHeight="false" outlineLevel="0" collapsed="false">
      <c r="B38" s="23" t="s">
        <v>58</v>
      </c>
      <c r="C38" s="24"/>
      <c r="D38" s="29" t="n">
        <v>428</v>
      </c>
      <c r="E38" s="23"/>
      <c r="F38" s="43" t="n">
        <v>0</v>
      </c>
      <c r="G38" s="43" t="n">
        <v>0</v>
      </c>
      <c r="H38" s="43" t="n">
        <f aca="false">+F38-G38</f>
        <v>0</v>
      </c>
      <c r="I38" s="1"/>
      <c r="J38" s="1"/>
      <c r="K38" s="27"/>
      <c r="L38" s="27"/>
      <c r="M38" s="27"/>
      <c r="P38" s="0" t="s">
        <v>59</v>
      </c>
    </row>
    <row r="39" customFormat="false" ht="12.75" hidden="false" customHeight="false" outlineLevel="0" collapsed="false">
      <c r="B39" s="23"/>
      <c r="D39" s="25" t="n">
        <f aca="false">SUM(D37:D38)</f>
        <v>5378</v>
      </c>
      <c r="E39" s="1"/>
      <c r="F39" s="25" t="n">
        <f aca="false">SUM(F37:F38)</f>
        <v>4568</v>
      </c>
      <c r="G39" s="25" t="n">
        <f aca="false">SUM(G37:G38)</f>
        <v>4031</v>
      </c>
      <c r="H39" s="25" t="n">
        <f aca="false">SUM(H37:H38)</f>
        <v>537</v>
      </c>
      <c r="I39" s="1"/>
      <c r="J39" s="1" t="n">
        <v>38</v>
      </c>
      <c r="K39" s="27" t="n">
        <v>33</v>
      </c>
      <c r="L39" s="27" t="n">
        <v>24</v>
      </c>
      <c r="M39" s="27" t="n">
        <f aca="false">K39-L39</f>
        <v>9</v>
      </c>
    </row>
    <row r="40" customFormat="false" ht="12.75" hidden="false" customHeight="false" outlineLevel="0" collapsed="false">
      <c r="B40" s="23"/>
      <c r="C40" s="24" t="s">
        <v>46</v>
      </c>
      <c r="D40" s="9" t="n">
        <v>-2869</v>
      </c>
      <c r="E40" s="23"/>
      <c r="F40" s="25" t="n">
        <v>-2138</v>
      </c>
      <c r="G40" s="41" t="n">
        <v>-3125</v>
      </c>
      <c r="H40" s="26" t="n">
        <f aca="false">F40-G40</f>
        <v>987</v>
      </c>
      <c r="I40" s="1"/>
      <c r="J40" s="9" t="n">
        <v>-22</v>
      </c>
      <c r="K40" s="44" t="n">
        <v>-15</v>
      </c>
      <c r="L40" s="44" t="n">
        <v>-16</v>
      </c>
      <c r="M40" s="44" t="n">
        <f aca="false">K40-L40</f>
        <v>1</v>
      </c>
    </row>
    <row r="41" customFormat="false" ht="12.75" hidden="false" customHeight="false" outlineLevel="0" collapsed="false">
      <c r="C41" s="23" t="s">
        <v>54</v>
      </c>
      <c r="D41" s="28" t="n">
        <v>-524</v>
      </c>
      <c r="E41" s="23"/>
      <c r="F41" s="43" t="n">
        <v>0</v>
      </c>
      <c r="G41" s="43" t="n">
        <v>0</v>
      </c>
      <c r="H41" s="43" t="n">
        <f aca="false">+F41-G41</f>
        <v>0</v>
      </c>
      <c r="I41" s="1"/>
      <c r="J41" s="45" t="n">
        <v>0</v>
      </c>
      <c r="K41" s="31" t="n">
        <v>0</v>
      </c>
      <c r="L41" s="31" t="n">
        <v>0</v>
      </c>
      <c r="M41" s="31" t="n">
        <f aca="false">K41-L41</f>
        <v>0</v>
      </c>
    </row>
    <row r="42" customFormat="false" ht="12.75" hidden="false" customHeight="false" outlineLevel="0" collapsed="false">
      <c r="B42" s="23"/>
      <c r="C42" s="32" t="s">
        <v>55</v>
      </c>
      <c r="D42" s="46" t="n">
        <f aca="false">SUM(D39:D41)</f>
        <v>1985</v>
      </c>
      <c r="E42" s="34"/>
      <c r="F42" s="46" t="n">
        <f aca="false">SUM(F39:F41)</f>
        <v>2430</v>
      </c>
      <c r="G42" s="46" t="n">
        <f aca="false">SUM(G39:G41)</f>
        <v>906</v>
      </c>
      <c r="H42" s="46" t="n">
        <f aca="false">SUM(H39:H41)</f>
        <v>1524</v>
      </c>
      <c r="I42" s="1"/>
      <c r="J42" s="1" t="n">
        <f aca="false">SUM(J39:J41)</f>
        <v>16</v>
      </c>
      <c r="K42" s="27" t="n">
        <f aca="false">SUM(K39:K41)</f>
        <v>18</v>
      </c>
      <c r="L42" s="27" t="n">
        <f aca="false">SUM(L39:L41)</f>
        <v>8</v>
      </c>
      <c r="M42" s="27" t="n">
        <f aca="false">SUM(M39:M41)</f>
        <v>10</v>
      </c>
    </row>
    <row r="43" customFormat="false" ht="12.75" hidden="false" customHeight="false" outlineLevel="0" collapsed="false">
      <c r="D43" s="1"/>
      <c r="E43" s="1"/>
      <c r="F43" s="1"/>
      <c r="G43" s="1"/>
      <c r="H43" s="1"/>
      <c r="I43" s="1"/>
      <c r="J43" s="1"/>
      <c r="K43" s="1"/>
      <c r="L43" s="1"/>
      <c r="M43" s="1"/>
    </row>
    <row r="44" customFormat="false" ht="12.75" hidden="false" customHeight="false" outlineLevel="0" collapsed="false">
      <c r="D44" s="1"/>
      <c r="E44" s="1"/>
      <c r="F44" s="1"/>
      <c r="G44" s="1"/>
      <c r="H44" s="1"/>
      <c r="I44" s="1"/>
      <c r="J44" s="1"/>
      <c r="K44" s="1"/>
      <c r="L44" s="1"/>
      <c r="M44" s="1"/>
    </row>
    <row r="45" customFormat="false" ht="12.75" hidden="false" customHeight="false" outlineLevel="0" collapsed="false">
      <c r="B45" s="23" t="s">
        <v>60</v>
      </c>
      <c r="C45" s="24"/>
      <c r="D45" s="35" t="n">
        <v>18761</v>
      </c>
      <c r="E45" s="23"/>
      <c r="F45" s="35" t="n">
        <v>15629</v>
      </c>
      <c r="G45" s="35" t="n">
        <f aca="false">24477</f>
        <v>24477</v>
      </c>
      <c r="H45" s="44" t="n">
        <f aca="false">F45-G45</f>
        <v>-8848</v>
      </c>
      <c r="I45" s="1"/>
      <c r="J45" s="1"/>
      <c r="K45" s="27"/>
      <c r="L45" s="27"/>
      <c r="M45" s="27"/>
    </row>
    <row r="46" customFormat="false" ht="12.75" hidden="false" customHeight="false" outlineLevel="0" collapsed="false">
      <c r="B46" s="23" t="s">
        <v>61</v>
      </c>
      <c r="C46" s="24"/>
      <c r="D46" s="35" t="n">
        <v>35757</v>
      </c>
      <c r="E46" s="47"/>
      <c r="F46" s="35" t="n">
        <f aca="false">36452+2684+3911</f>
        <v>43047</v>
      </c>
      <c r="G46" s="35" t="n">
        <f aca="false">22347+616+1331+66</f>
        <v>24360</v>
      </c>
      <c r="H46" s="26" t="n">
        <f aca="false">F46-G46</f>
        <v>18687</v>
      </c>
      <c r="I46" s="1"/>
      <c r="J46" s="1"/>
      <c r="K46" s="1"/>
      <c r="L46" s="1"/>
      <c r="M46" s="9"/>
    </row>
    <row r="47" customFormat="false" ht="12.75" hidden="false" customHeight="false" outlineLevel="0" collapsed="false">
      <c r="B47" s="23" t="s">
        <v>62</v>
      </c>
      <c r="C47" s="24"/>
      <c r="D47" s="35" t="n">
        <v>25446</v>
      </c>
      <c r="E47" s="23"/>
      <c r="F47" s="35" t="n">
        <v>26586</v>
      </c>
      <c r="G47" s="35" t="n">
        <v>23285</v>
      </c>
      <c r="H47" s="44" t="n">
        <f aca="false">F47-G47</f>
        <v>3301</v>
      </c>
      <c r="I47" s="1"/>
      <c r="J47" s="1"/>
      <c r="K47" s="27"/>
      <c r="L47" s="27"/>
      <c r="M47" s="27"/>
    </row>
    <row r="48" customFormat="false" ht="12.75" hidden="false" customHeight="false" outlineLevel="0" collapsed="false">
      <c r="B48" s="23" t="s">
        <v>63</v>
      </c>
      <c r="C48" s="24"/>
      <c r="D48" s="48" t="n">
        <v>40290</v>
      </c>
      <c r="E48" s="23"/>
      <c r="F48" s="48" t="n">
        <f aca="false">24078+4148</f>
        <v>28226</v>
      </c>
      <c r="G48" s="48" t="n">
        <f aca="false">41342+3056</f>
        <v>44398</v>
      </c>
      <c r="H48" s="31" t="n">
        <f aca="false">F48-G48</f>
        <v>-16172</v>
      </c>
      <c r="I48" s="1"/>
      <c r="J48" s="1"/>
      <c r="K48" s="27"/>
      <c r="L48" s="27"/>
      <c r="M48" s="27"/>
    </row>
    <row r="49" customFormat="false" ht="12.75" hidden="true" customHeight="false" outlineLevel="0" collapsed="false">
      <c r="B49" s="23" t="s">
        <v>64</v>
      </c>
      <c r="C49" s="24"/>
      <c r="D49" s="48" t="n">
        <v>0</v>
      </c>
      <c r="E49" s="23"/>
      <c r="F49" s="48" t="n">
        <v>0</v>
      </c>
      <c r="G49" s="48" t="n">
        <v>0</v>
      </c>
      <c r="H49" s="31" t="n">
        <f aca="false">F49-G49</f>
        <v>0</v>
      </c>
      <c r="I49" s="1"/>
      <c r="J49" s="1"/>
      <c r="K49" s="27"/>
      <c r="L49" s="27"/>
      <c r="M49" s="27"/>
    </row>
    <row r="50" customFormat="false" ht="12.75" hidden="false" customHeight="false" outlineLevel="0" collapsed="false">
      <c r="B50" s="23"/>
      <c r="C50" s="24"/>
      <c r="D50" s="35" t="n">
        <f aca="false">SUM(D45:D49)</f>
        <v>120254</v>
      </c>
      <c r="E50" s="23"/>
      <c r="F50" s="35" t="n">
        <f aca="false">SUM(F45:F49)</f>
        <v>113488</v>
      </c>
      <c r="G50" s="35" t="n">
        <f aca="false">SUM(G45:G49)</f>
        <v>116520</v>
      </c>
      <c r="H50" s="35" t="n">
        <f aca="false">SUM(H45:H49)</f>
        <v>-3032</v>
      </c>
      <c r="I50" s="1"/>
      <c r="J50" s="40"/>
      <c r="K50" s="27"/>
      <c r="L50" s="27"/>
      <c r="M50" s="27"/>
    </row>
    <row r="51" customFormat="false" ht="12.75" hidden="false" customHeight="false" outlineLevel="0" collapsed="false">
      <c r="B51" s="23" t="s">
        <v>65</v>
      </c>
      <c r="C51" s="24"/>
      <c r="D51" s="28" t="n">
        <v>0</v>
      </c>
      <c r="E51" s="23"/>
      <c r="F51" s="43" t="n">
        <v>0</v>
      </c>
      <c r="G51" s="48"/>
      <c r="H51" s="31"/>
      <c r="I51" s="1"/>
      <c r="J51" s="1"/>
      <c r="K51" s="27"/>
      <c r="L51" s="27"/>
      <c r="M51" s="27"/>
    </row>
    <row r="52" customFormat="false" ht="12.75" hidden="false" customHeight="false" outlineLevel="0" collapsed="false">
      <c r="B52" s="23"/>
      <c r="C52" s="24"/>
      <c r="D52" s="23"/>
      <c r="E52" s="23"/>
      <c r="F52" s="35"/>
      <c r="G52" s="35"/>
      <c r="H52" s="35"/>
      <c r="I52" s="1"/>
      <c r="J52" s="1"/>
      <c r="K52" s="27"/>
      <c r="L52" s="27"/>
      <c r="M52" s="27"/>
    </row>
    <row r="53" customFormat="false" ht="12.75" hidden="false" customHeight="false" outlineLevel="0" collapsed="false">
      <c r="B53" s="23"/>
      <c r="C53" s="24"/>
      <c r="D53" s="23"/>
      <c r="E53" s="23"/>
      <c r="F53" s="35"/>
      <c r="G53" s="35"/>
      <c r="H53" s="35"/>
      <c r="I53" s="1"/>
      <c r="J53" s="1"/>
      <c r="K53" s="1"/>
      <c r="L53" s="1"/>
      <c r="M53" s="9"/>
    </row>
    <row r="54" customFormat="false" ht="12.75" hidden="false" customHeight="false" outlineLevel="0" collapsed="false">
      <c r="B54" s="23" t="s">
        <v>66</v>
      </c>
      <c r="C54" s="24"/>
      <c r="D54" s="25" t="n">
        <v>9225</v>
      </c>
      <c r="E54" s="23"/>
      <c r="F54" s="25" t="n">
        <v>8626</v>
      </c>
      <c r="G54" s="25" t="n">
        <v>10928</v>
      </c>
      <c r="H54" s="44" t="n">
        <f aca="false">+F54-G54</f>
        <v>-2302</v>
      </c>
      <c r="I54" s="1"/>
      <c r="J54" s="1" t="n">
        <v>60</v>
      </c>
      <c r="K54" s="27" t="n">
        <v>53</v>
      </c>
      <c r="L54" s="27" t="n">
        <v>67</v>
      </c>
      <c r="M54" s="27" t="n">
        <f aca="false">+K54-L54</f>
        <v>-14</v>
      </c>
    </row>
    <row r="55" customFormat="false" ht="12.75" hidden="false" customHeight="false" outlineLevel="0" collapsed="false">
      <c r="B55" s="23"/>
      <c r="C55" s="24" t="s">
        <v>46</v>
      </c>
      <c r="D55" s="29" t="n">
        <v>-7025</v>
      </c>
      <c r="E55" s="23"/>
      <c r="F55" s="29" t="n">
        <v>-6313</v>
      </c>
      <c r="G55" s="29" t="n">
        <v>-10425</v>
      </c>
      <c r="H55" s="49" t="n">
        <f aca="false">+F55-G55</f>
        <v>4112</v>
      </c>
      <c r="I55" s="1"/>
      <c r="J55" s="28" t="n">
        <v>-44</v>
      </c>
      <c r="K55" s="31" t="n">
        <v>-39</v>
      </c>
      <c r="L55" s="31" t="n">
        <v>-54</v>
      </c>
      <c r="M55" s="31" t="n">
        <f aca="false">+K55-L55</f>
        <v>15</v>
      </c>
    </row>
    <row r="56" customFormat="false" ht="12.75" hidden="false" customHeight="false" outlineLevel="0" collapsed="false">
      <c r="B56" s="23"/>
      <c r="C56" s="32" t="s">
        <v>47</v>
      </c>
      <c r="D56" s="25" t="n">
        <f aca="false">SUM(D54:D55)</f>
        <v>2200</v>
      </c>
      <c r="E56" s="34"/>
      <c r="F56" s="25" t="n">
        <f aca="false">SUM(F54:F55)</f>
        <v>2313</v>
      </c>
      <c r="G56" s="25" t="n">
        <f aca="false">SUM(G54:G55)</f>
        <v>503</v>
      </c>
      <c r="H56" s="25" t="n">
        <f aca="false">SUM(H54:H55)</f>
        <v>1810</v>
      </c>
      <c r="I56" s="1"/>
      <c r="J56" s="1" t="n">
        <f aca="false">SUM(J54:J55)</f>
        <v>16</v>
      </c>
      <c r="K56" s="27" t="n">
        <f aca="false">SUM(K54:K55)</f>
        <v>14</v>
      </c>
      <c r="L56" s="27" t="n">
        <f aca="false">SUM(L54:L55)</f>
        <v>13</v>
      </c>
      <c r="M56" s="27" t="n">
        <f aca="false">SUM(M54:M55)</f>
        <v>1</v>
      </c>
    </row>
    <row r="57" customFormat="false" ht="12.75" hidden="false" customHeight="false" outlineLevel="0" collapsed="false">
      <c r="B57" s="23"/>
      <c r="C57" s="32"/>
      <c r="D57" s="34"/>
      <c r="E57" s="34"/>
      <c r="F57" s="35"/>
      <c r="G57" s="35"/>
      <c r="H57" s="35"/>
      <c r="I57" s="1"/>
      <c r="J57" s="1"/>
      <c r="K57" s="1"/>
      <c r="L57" s="1"/>
      <c r="M57" s="9"/>
    </row>
    <row r="58" customFormat="false" ht="12.75" hidden="false" customHeight="false" outlineLevel="0" collapsed="false">
      <c r="B58" s="23" t="s">
        <v>67</v>
      </c>
      <c r="C58" s="24"/>
      <c r="D58" s="25" t="n">
        <v>2842</v>
      </c>
      <c r="E58" s="23"/>
      <c r="F58" s="25" t="n">
        <v>8067</v>
      </c>
      <c r="G58" s="25" t="n">
        <v>6248</v>
      </c>
      <c r="H58" s="26" t="n">
        <f aca="false">+F58-G58</f>
        <v>1819</v>
      </c>
      <c r="I58" s="1"/>
      <c r="J58" s="1" t="n">
        <v>16</v>
      </c>
      <c r="K58" s="27" t="n">
        <v>27</v>
      </c>
      <c r="L58" s="27" t="n">
        <v>27</v>
      </c>
      <c r="M58" s="27" t="n">
        <f aca="false">+K58-L58</f>
        <v>0</v>
      </c>
    </row>
    <row r="59" customFormat="false" ht="12.75" hidden="false" customHeight="false" outlineLevel="0" collapsed="false">
      <c r="B59" s="23"/>
      <c r="C59" s="24" t="s">
        <v>46</v>
      </c>
      <c r="D59" s="29" t="n">
        <v>-2100</v>
      </c>
      <c r="E59" s="23"/>
      <c r="F59" s="29" t="n">
        <v>-5625</v>
      </c>
      <c r="G59" s="29" t="n">
        <v>-4145</v>
      </c>
      <c r="H59" s="30" t="n">
        <f aca="false">+F59-G59</f>
        <v>-1480</v>
      </c>
      <c r="I59" s="1"/>
      <c r="J59" s="28" t="n">
        <v>-10</v>
      </c>
      <c r="K59" s="31" t="n">
        <v>-17</v>
      </c>
      <c r="L59" s="31" t="n">
        <v>-17</v>
      </c>
      <c r="M59" s="31" t="n">
        <f aca="false">+K59-L59</f>
        <v>0</v>
      </c>
    </row>
    <row r="60" customFormat="false" ht="12.75" hidden="false" customHeight="false" outlineLevel="0" collapsed="false">
      <c r="B60" s="23"/>
      <c r="C60" s="32" t="s">
        <v>47</v>
      </c>
      <c r="D60" s="25" t="n">
        <f aca="false">SUM(D58:D59)</f>
        <v>742</v>
      </c>
      <c r="E60" s="34"/>
      <c r="F60" s="25" t="n">
        <f aca="false">SUM(F58:F59)</f>
        <v>2442</v>
      </c>
      <c r="G60" s="25" t="n">
        <f aca="false">SUM(G58:G59)</f>
        <v>2103</v>
      </c>
      <c r="H60" s="25" t="n">
        <f aca="false">SUM(H58:H59)</f>
        <v>339</v>
      </c>
      <c r="I60" s="1"/>
      <c r="J60" s="1" t="n">
        <f aca="false">SUM(J58:J59)</f>
        <v>6</v>
      </c>
      <c r="K60" s="27" t="n">
        <f aca="false">SUM(K58:K59)</f>
        <v>10</v>
      </c>
      <c r="L60" s="27" t="n">
        <f aca="false">SUM(L58:L59)</f>
        <v>10</v>
      </c>
      <c r="M60" s="27" t="n">
        <f aca="false">+K60-L60</f>
        <v>0</v>
      </c>
    </row>
    <row r="61" customFormat="false" ht="12.75" hidden="false" customHeight="false" outlineLevel="0" collapsed="false">
      <c r="B61" s="23"/>
      <c r="C61" s="32"/>
      <c r="D61" s="34"/>
      <c r="E61" s="34"/>
      <c r="F61" s="35"/>
      <c r="G61" s="35"/>
      <c r="H61" s="35"/>
      <c r="I61" s="1"/>
      <c r="J61" s="1"/>
      <c r="K61" s="1"/>
      <c r="L61" s="1"/>
      <c r="M61" s="9"/>
    </row>
    <row r="62" customFormat="false" ht="12.75" hidden="false" customHeight="false" outlineLevel="0" collapsed="false">
      <c r="B62" s="23" t="s">
        <v>68</v>
      </c>
      <c r="C62" s="24"/>
      <c r="D62" s="25" t="n">
        <v>1923</v>
      </c>
      <c r="E62" s="23"/>
      <c r="F62" s="25" t="n">
        <v>1094</v>
      </c>
      <c r="G62" s="25" t="n">
        <v>1523</v>
      </c>
      <c r="H62" s="26" t="n">
        <f aca="false">+F62-G62</f>
        <v>-429</v>
      </c>
      <c r="I62" s="1"/>
      <c r="J62" s="1" t="n">
        <v>16</v>
      </c>
      <c r="K62" s="27" t="n">
        <v>11</v>
      </c>
      <c r="L62" s="27" t="n">
        <v>12</v>
      </c>
      <c r="M62" s="27" t="n">
        <f aca="false">+K62-L62</f>
        <v>-1</v>
      </c>
    </row>
    <row r="63" customFormat="false" ht="12.75" hidden="false" customHeight="false" outlineLevel="0" collapsed="false">
      <c r="B63" s="23"/>
      <c r="C63" s="24" t="s">
        <v>46</v>
      </c>
      <c r="D63" s="29" t="n">
        <v>-1874</v>
      </c>
      <c r="E63" s="23"/>
      <c r="F63" s="29" t="n">
        <v>-1094</v>
      </c>
      <c r="G63" s="29" t="n">
        <v>-1727</v>
      </c>
      <c r="H63" s="30" t="n">
        <f aca="false">+F63-G63</f>
        <v>633</v>
      </c>
      <c r="I63" s="1"/>
      <c r="J63" s="28" t="n">
        <v>-7</v>
      </c>
      <c r="K63" s="31" t="n">
        <v>-11</v>
      </c>
      <c r="L63" s="31" t="n">
        <v>-12</v>
      </c>
      <c r="M63" s="31" t="n">
        <f aca="false">+K63-L63</f>
        <v>1</v>
      </c>
    </row>
    <row r="64" customFormat="false" ht="12.75" hidden="false" customHeight="false" outlineLevel="0" collapsed="false">
      <c r="B64" s="23"/>
      <c r="C64" s="32" t="s">
        <v>47</v>
      </c>
      <c r="D64" s="25" t="n">
        <f aca="false">SUM(D62:D63)</f>
        <v>49</v>
      </c>
      <c r="E64" s="34"/>
      <c r="F64" s="25" t="n">
        <f aca="false">SUM(F62:F63)</f>
        <v>0</v>
      </c>
      <c r="G64" s="25" t="n">
        <f aca="false">SUM(G62:G63)</f>
        <v>-204</v>
      </c>
      <c r="H64" s="25" t="n">
        <f aca="false">SUM(H62:H63)</f>
        <v>204</v>
      </c>
      <c r="I64" s="1"/>
      <c r="J64" s="1" t="n">
        <f aca="false">SUM(J62:J63)</f>
        <v>9</v>
      </c>
      <c r="K64" s="27" t="n">
        <f aca="false">SUM(K62:K63)</f>
        <v>0</v>
      </c>
      <c r="L64" s="27" t="n">
        <f aca="false">SUM(L62:L63)</f>
        <v>0</v>
      </c>
      <c r="M64" s="27" t="n">
        <f aca="false">SUM(M62:M63)</f>
        <v>0</v>
      </c>
      <c r="P64" s="0" t="s">
        <v>69</v>
      </c>
    </row>
    <row r="65" customFormat="false" ht="12.75" hidden="false" customHeight="false" outlineLevel="0" collapsed="false">
      <c r="B65" s="23"/>
      <c r="C65" s="32"/>
      <c r="D65" s="34"/>
      <c r="E65" s="34"/>
      <c r="F65" s="35"/>
      <c r="G65" s="35"/>
      <c r="H65" s="35"/>
      <c r="I65" s="1"/>
      <c r="J65" s="1"/>
      <c r="K65" s="1"/>
      <c r="L65" s="1"/>
      <c r="M65" s="9"/>
    </row>
    <row r="66" customFormat="false" ht="12.75" hidden="false" customHeight="false" outlineLevel="0" collapsed="false">
      <c r="B66" s="23" t="s">
        <v>70</v>
      </c>
      <c r="C66" s="24"/>
      <c r="D66" s="25" t="n">
        <v>3563</v>
      </c>
      <c r="E66" s="23"/>
      <c r="F66" s="25" t="n">
        <v>2833</v>
      </c>
      <c r="G66" s="25" t="n">
        <v>3641</v>
      </c>
      <c r="H66" s="26" t="n">
        <f aca="false">+F66-G66</f>
        <v>-808</v>
      </c>
      <c r="I66" s="1"/>
      <c r="J66" s="1" t="n">
        <v>23</v>
      </c>
      <c r="K66" s="27" t="n">
        <v>16</v>
      </c>
      <c r="L66" s="27" t="n">
        <v>20</v>
      </c>
      <c r="M66" s="27" t="n">
        <f aca="false">+K66-L66</f>
        <v>-4</v>
      </c>
    </row>
    <row r="67" customFormat="false" ht="12.75" hidden="false" customHeight="false" outlineLevel="0" collapsed="false">
      <c r="B67" s="23"/>
      <c r="C67" s="24" t="s">
        <v>46</v>
      </c>
      <c r="D67" s="29" t="n">
        <v>-862</v>
      </c>
      <c r="E67" s="23"/>
      <c r="F67" s="29" t="n">
        <v>-862</v>
      </c>
      <c r="G67" s="43" t="n">
        <v>0</v>
      </c>
      <c r="H67" s="30" t="n">
        <f aca="false">+F67-G67</f>
        <v>-862</v>
      </c>
      <c r="I67" s="1"/>
      <c r="J67" s="28" t="n">
        <v>-7</v>
      </c>
      <c r="K67" s="31" t="n">
        <v>-5</v>
      </c>
      <c r="L67" s="31" t="n">
        <v>0</v>
      </c>
      <c r="M67" s="31" t="n">
        <f aca="false">+K67-L67</f>
        <v>-5</v>
      </c>
    </row>
    <row r="68" customFormat="false" ht="12.75" hidden="false" customHeight="false" outlineLevel="0" collapsed="false">
      <c r="B68" s="23"/>
      <c r="C68" s="32" t="s">
        <v>47</v>
      </c>
      <c r="D68" s="25" t="n">
        <f aca="false">SUM(D66:D67)</f>
        <v>2701</v>
      </c>
      <c r="E68" s="34"/>
      <c r="F68" s="25" t="n">
        <f aca="false">+F66+F67</f>
        <v>1971</v>
      </c>
      <c r="G68" s="25" t="n">
        <f aca="false">+G66+G67</f>
        <v>3641</v>
      </c>
      <c r="H68" s="25" t="n">
        <f aca="false">+H66+H67</f>
        <v>-1670</v>
      </c>
      <c r="I68" s="1"/>
      <c r="J68" s="1" t="n">
        <f aca="false">SUM(J66:J67)</f>
        <v>16</v>
      </c>
      <c r="K68" s="27" t="n">
        <f aca="false">SUM(K66:K67)</f>
        <v>11</v>
      </c>
      <c r="L68" s="27" t="n">
        <f aca="false">SUM(L66:L67)</f>
        <v>20</v>
      </c>
      <c r="M68" s="27" t="n">
        <f aca="false">SUM(M66:M67)</f>
        <v>-9</v>
      </c>
    </row>
    <row r="69" customFormat="false" ht="12.75" hidden="false" customHeight="false" outlineLevel="0" collapsed="false">
      <c r="B69" s="23"/>
      <c r="C69" s="32"/>
      <c r="D69" s="34"/>
      <c r="E69" s="34"/>
      <c r="F69" s="35"/>
      <c r="G69" s="35"/>
      <c r="H69" s="35"/>
      <c r="I69" s="1"/>
      <c r="J69" s="1"/>
      <c r="K69" s="1"/>
      <c r="L69" s="1"/>
      <c r="M69" s="9"/>
    </row>
    <row r="70" customFormat="false" ht="12.75" hidden="false" customHeight="false" outlineLevel="0" collapsed="false">
      <c r="B70" s="23" t="s">
        <v>71</v>
      </c>
      <c r="C70" s="24"/>
      <c r="D70" s="35" t="n">
        <v>5676</v>
      </c>
      <c r="E70" s="23"/>
      <c r="F70" s="35" t="n">
        <v>2001</v>
      </c>
      <c r="G70" s="35" t="n">
        <v>5439</v>
      </c>
      <c r="H70" s="26" t="n">
        <f aca="false">F70-G70</f>
        <v>-3438</v>
      </c>
      <c r="I70" s="1"/>
      <c r="J70" s="1" t="n">
        <v>27</v>
      </c>
      <c r="K70" s="27" t="n">
        <v>12</v>
      </c>
      <c r="L70" s="27" t="n">
        <v>27</v>
      </c>
      <c r="M70" s="27" t="n">
        <f aca="false">K70-L70</f>
        <v>-15</v>
      </c>
    </row>
    <row r="71" customFormat="false" ht="12.75" hidden="false" customHeight="false" outlineLevel="0" collapsed="false">
      <c r="B71" s="23"/>
      <c r="C71" s="24"/>
      <c r="D71" s="23"/>
      <c r="E71" s="23"/>
      <c r="F71" s="35"/>
      <c r="G71" s="35"/>
      <c r="H71" s="26"/>
      <c r="I71" s="1"/>
      <c r="J71" s="1"/>
      <c r="K71" s="27"/>
      <c r="L71" s="27"/>
      <c r="M71" s="27"/>
    </row>
    <row r="72" customFormat="false" ht="12.75" hidden="false" customHeight="false" outlineLevel="0" collapsed="false">
      <c r="B72" s="47" t="s">
        <v>14</v>
      </c>
      <c r="C72" s="24"/>
      <c r="D72" s="35" t="n">
        <f aca="false">13096-7428</f>
        <v>5668</v>
      </c>
      <c r="E72" s="23"/>
      <c r="F72" s="35" t="n">
        <v>5476</v>
      </c>
      <c r="G72" s="35" t="n">
        <v>5658</v>
      </c>
      <c r="H72" s="26" t="n">
        <f aca="false">F72-G72</f>
        <v>-182</v>
      </c>
      <c r="I72" s="1"/>
      <c r="J72" s="1"/>
      <c r="K72" s="27"/>
      <c r="L72" s="27"/>
      <c r="M72" s="27"/>
    </row>
    <row r="73" customFormat="false" ht="12.75" hidden="false" customHeight="false" outlineLevel="0" collapsed="false">
      <c r="B73" s="47" t="s">
        <v>72</v>
      </c>
      <c r="C73" s="24"/>
      <c r="D73" s="48" t="n">
        <v>7428</v>
      </c>
      <c r="E73" s="23"/>
      <c r="F73" s="48" t="n">
        <v>7428</v>
      </c>
      <c r="G73" s="48" t="n">
        <v>7754</v>
      </c>
      <c r="H73" s="38" t="n">
        <f aca="false">F73-G73</f>
        <v>-326</v>
      </c>
      <c r="I73" s="1"/>
      <c r="J73" s="1"/>
      <c r="K73" s="27"/>
      <c r="L73" s="27"/>
      <c r="M73" s="27"/>
      <c r="P73" s="0" t="s">
        <v>73</v>
      </c>
    </row>
    <row r="74" customFormat="false" ht="12.75" hidden="false" customHeight="false" outlineLevel="0" collapsed="false">
      <c r="B74" s="23"/>
      <c r="C74" s="32" t="s">
        <v>74</v>
      </c>
      <c r="D74" s="35" t="n">
        <f aca="false">SUM(D72:D73)</f>
        <v>13096</v>
      </c>
      <c r="E74" s="34"/>
      <c r="F74" s="35" t="n">
        <f aca="false">F72+F73</f>
        <v>12904</v>
      </c>
      <c r="G74" s="35" t="n">
        <f aca="false">G72+G73</f>
        <v>13412</v>
      </c>
      <c r="H74" s="35" t="n">
        <f aca="false">F74-G74</f>
        <v>-508</v>
      </c>
      <c r="I74" s="1"/>
      <c r="J74" s="1" t="n">
        <v>59</v>
      </c>
      <c r="K74" s="1" t="n">
        <v>68</v>
      </c>
      <c r="L74" s="1" t="n">
        <v>75</v>
      </c>
      <c r="M74" s="9" t="n">
        <f aca="false">K74-L74</f>
        <v>-7</v>
      </c>
    </row>
    <row r="75" customFormat="false" ht="12.75" hidden="false" customHeight="false" outlineLevel="0" collapsed="false">
      <c r="B75" s="23"/>
      <c r="C75" s="32"/>
      <c r="D75" s="34"/>
      <c r="E75" s="34"/>
      <c r="F75" s="35"/>
      <c r="G75" s="35"/>
      <c r="H75" s="44"/>
      <c r="I75" s="1"/>
      <c r="J75" s="1"/>
      <c r="K75" s="1"/>
      <c r="L75" s="1"/>
      <c r="M75" s="1"/>
    </row>
    <row r="76" customFormat="false" ht="12.75" hidden="false" customHeight="false" outlineLevel="0" collapsed="false">
      <c r="D76" s="50" t="n">
        <f aca="false">D74+D70+D68+D64+D60+D56+D50+D42+D35+D31+D24+D20+D18+D14+D10</f>
        <v>219215</v>
      </c>
      <c r="E76" s="50"/>
      <c r="F76" s="50" t="n">
        <f aca="false">F74+F70+F68+F64+F60+F56+F50+F42+F35+F31+F24+F20+F18+F14+F10</f>
        <v>211162</v>
      </c>
      <c r="G76" s="50" t="n">
        <f aca="false">G74+G70+G68+G64+G60+G56+G50+G42+G35+G31+G24+G20+G18+G14+G10</f>
        <v>206819</v>
      </c>
      <c r="H76" s="50" t="n">
        <f aca="false">H74+H70+H68+H64+H60+H56+H50+H42+H35+H31+H24+H20+H18+H14+H10</f>
        <v>4343</v>
      </c>
      <c r="I76" s="1"/>
      <c r="J76" s="50" t="n">
        <f aca="false">J74+J70+J68+J64+J60+J56+J50+J42+J35+J31+J24+J20+J18+J14+J10</f>
        <v>345</v>
      </c>
      <c r="K76" s="50" t="n">
        <f aca="false">K74+K70+K68+K64+K60+K56+K50+K42+K35+K31+K24+K20+K18+K14+K10</f>
        <v>308</v>
      </c>
      <c r="L76" s="50" t="n">
        <f aca="false">L74+L70+L68+L64+L60+L56+L50+L42+L35+L31+L24+L20+L18+L14+L10</f>
        <v>470</v>
      </c>
      <c r="M76" s="50" t="n">
        <f aca="false">M74+M70+M68+M64+M60+M56+M50+M42+M35+M31+M24+M20+M18+M14+M10</f>
        <v>-162</v>
      </c>
      <c r="N76" s="51"/>
      <c r="O76" s="51"/>
      <c r="P76" s="51"/>
    </row>
    <row r="78" customFormat="false" ht="12.75" hidden="false" customHeight="false" outlineLevel="0" collapsed="false">
      <c r="A78" s="52" t="s">
        <v>75</v>
      </c>
    </row>
    <row r="79" customFormat="false" ht="12.75" hidden="false" customHeight="false" outlineLevel="0" collapsed="false">
      <c r="B79" s="53" t="s">
        <v>76</v>
      </c>
      <c r="D79" s="54" t="n">
        <v>11318</v>
      </c>
      <c r="F79" s="54" t="n">
        <v>11318</v>
      </c>
      <c r="G79" s="54" t="n">
        <v>14694</v>
      </c>
      <c r="H79" s="54" t="n">
        <f aca="false">F79-G79</f>
        <v>-3376</v>
      </c>
      <c r="K79" s="55"/>
    </row>
    <row r="80" customFormat="false" ht="12.75" hidden="false" customHeight="false" outlineLevel="0" collapsed="false">
      <c r="B80" s="53" t="s">
        <v>77</v>
      </c>
      <c r="D80" s="54" t="n">
        <v>341</v>
      </c>
      <c r="F80" s="54" t="n">
        <v>341</v>
      </c>
      <c r="G80" s="54" t="n">
        <v>341</v>
      </c>
      <c r="H80" s="54" t="n">
        <f aca="false">F80-G80</f>
        <v>0</v>
      </c>
    </row>
    <row r="81" customFormat="false" ht="12.75" hidden="false" customHeight="false" outlineLevel="0" collapsed="false">
      <c r="B81" s="53" t="s">
        <v>78</v>
      </c>
      <c r="D81" s="54" t="n">
        <v>0</v>
      </c>
      <c r="F81" s="54" t="n">
        <v>0</v>
      </c>
      <c r="G81" s="54" t="n">
        <v>8264</v>
      </c>
      <c r="H81" s="54" t="n">
        <f aca="false">F81-G81</f>
        <v>-8264</v>
      </c>
    </row>
    <row r="82" customFormat="false" ht="12.75" hidden="false" customHeight="false" outlineLevel="0" collapsed="false">
      <c r="B82" s="53" t="s">
        <v>79</v>
      </c>
      <c r="D82" s="54" t="n">
        <v>0</v>
      </c>
      <c r="F82" s="54" t="n">
        <v>0</v>
      </c>
      <c r="G82" s="54" t="n">
        <v>-6489</v>
      </c>
      <c r="H82" s="54" t="n">
        <f aca="false">F82-G82</f>
        <v>6489</v>
      </c>
    </row>
    <row r="83" customFormat="false" ht="12.75" hidden="false" customHeight="false" outlineLevel="0" collapsed="false">
      <c r="B83" s="53" t="s">
        <v>80</v>
      </c>
      <c r="D83" s="54" t="n">
        <v>0</v>
      </c>
      <c r="F83" s="54" t="n">
        <v>0</v>
      </c>
      <c r="G83" s="54" t="n">
        <v>6489</v>
      </c>
      <c r="H83" s="54" t="n">
        <f aca="false">F83-G83</f>
        <v>-6489</v>
      </c>
    </row>
    <row r="84" customFormat="false" ht="12.75" hidden="false" customHeight="false" outlineLevel="0" collapsed="false">
      <c r="B84" s="53" t="s">
        <v>81</v>
      </c>
      <c r="D84" s="54" t="n">
        <v>1080</v>
      </c>
      <c r="F84" s="54" t="n">
        <v>1080</v>
      </c>
      <c r="G84" s="54" t="n">
        <v>1080</v>
      </c>
      <c r="H84" s="54" t="n">
        <f aca="false">F84-G84</f>
        <v>0</v>
      </c>
    </row>
    <row r="85" customFormat="false" ht="12.75" hidden="false" customHeight="false" outlineLevel="0" collapsed="false">
      <c r="B85" s="23" t="s">
        <v>72</v>
      </c>
      <c r="C85" s="24"/>
      <c r="D85" s="56" t="n">
        <v>-7428</v>
      </c>
      <c r="E85" s="57"/>
      <c r="F85" s="58" t="n">
        <v>-7428</v>
      </c>
      <c r="G85" s="59" t="n">
        <v>-7754</v>
      </c>
      <c r="H85" s="60" t="n">
        <f aca="false">F85-G85</f>
        <v>326</v>
      </c>
    </row>
    <row r="86" customFormat="false" ht="12.75" hidden="false" customHeight="false" outlineLevel="0" collapsed="false">
      <c r="B86" s="47" t="s">
        <v>82</v>
      </c>
      <c r="C86" s="57"/>
      <c r="D86" s="57" t="n">
        <v>537</v>
      </c>
      <c r="E86" s="57"/>
      <c r="F86" s="58" t="n">
        <v>500</v>
      </c>
      <c r="G86" s="58" t="n">
        <v>2848</v>
      </c>
      <c r="H86" s="60" t="n">
        <f aca="false">F86-G86</f>
        <v>-2348</v>
      </c>
    </row>
    <row r="87" customFormat="false" ht="12.75" hidden="false" customHeight="false" outlineLevel="0" collapsed="false">
      <c r="B87" s="53" t="s">
        <v>83</v>
      </c>
      <c r="D87" s="54"/>
      <c r="F87" s="54"/>
      <c r="G87" s="54"/>
      <c r="H87" s="54"/>
    </row>
    <row r="88" customFormat="false" ht="12.75" hidden="false" customHeight="false" outlineLevel="0" collapsed="false">
      <c r="B88" s="53" t="s">
        <v>84</v>
      </c>
      <c r="D88" s="54" t="n">
        <v>1000</v>
      </c>
      <c r="F88" s="54" t="n">
        <v>1000</v>
      </c>
      <c r="G88" s="54" t="n">
        <v>950</v>
      </c>
      <c r="H88" s="54" t="n">
        <f aca="false">F88-G88</f>
        <v>50</v>
      </c>
    </row>
    <row r="89" customFormat="false" ht="12.75" hidden="false" customHeight="false" outlineLevel="0" collapsed="false">
      <c r="B89" s="53"/>
      <c r="F89" s="59"/>
      <c r="G89" s="59"/>
      <c r="H89" s="59"/>
    </row>
    <row r="90" customFormat="false" ht="12.75" hidden="false" customHeight="false" outlineLevel="0" collapsed="false">
      <c r="B90" s="53" t="s">
        <v>85</v>
      </c>
      <c r="D90" s="61" t="n">
        <f aca="false">SUM(D79:D88)</f>
        <v>6848</v>
      </c>
      <c r="E90" s="61"/>
      <c r="F90" s="61" t="n">
        <f aca="false">SUM(F79:F88)</f>
        <v>6811</v>
      </c>
      <c r="G90" s="61" t="n">
        <f aca="false">SUM(G79:G88)</f>
        <v>20423</v>
      </c>
      <c r="H90" s="61" t="n">
        <f aca="false">SUM(H79:H88)</f>
        <v>-13612</v>
      </c>
    </row>
    <row r="92" customFormat="false" ht="12.75" hidden="false" customHeight="false" outlineLevel="0" collapsed="false">
      <c r="B92" s="23" t="s">
        <v>86</v>
      </c>
      <c r="D92" s="61" t="n">
        <f aca="false">D90+D76</f>
        <v>226063</v>
      </c>
      <c r="E92" s="61"/>
      <c r="F92" s="61" t="n">
        <f aca="false">F90+F76</f>
        <v>217973</v>
      </c>
      <c r="G92" s="61" t="n">
        <f aca="false">G90+G76</f>
        <v>227242</v>
      </c>
      <c r="H92" s="61" t="n">
        <f aca="false">H90+H76</f>
        <v>-9269</v>
      </c>
    </row>
    <row r="94" customFormat="false" ht="12.75" hidden="false" customHeight="false" outlineLevel="0" collapsed="false">
      <c r="A94" s="52" t="s">
        <v>87</v>
      </c>
    </row>
    <row r="95" customFormat="false" ht="12.75" hidden="false" customHeight="false" outlineLevel="0" collapsed="false">
      <c r="B95" s="62" t="s">
        <v>88</v>
      </c>
      <c r="C95" s="63"/>
      <c r="D95" s="58" t="n">
        <v>25487</v>
      </c>
      <c r="E95" s="57"/>
      <c r="F95" s="58" t="n">
        <v>22865</v>
      </c>
      <c r="G95" s="58" t="n">
        <v>26183</v>
      </c>
      <c r="H95" s="60" t="n">
        <f aca="false">F95-G95</f>
        <v>-3318</v>
      </c>
      <c r="L95" s="55"/>
      <c r="P95" s="0" t="s">
        <v>89</v>
      </c>
    </row>
    <row r="96" customFormat="false" ht="12.75" hidden="false" customHeight="false" outlineLevel="0" collapsed="false">
      <c r="B96" s="62" t="s">
        <v>90</v>
      </c>
      <c r="C96" s="63"/>
      <c r="D96" s="58" t="n">
        <v>13480</v>
      </c>
      <c r="E96" s="57"/>
      <c r="F96" s="58" t="n">
        <v>13748</v>
      </c>
      <c r="G96" s="59" t="n">
        <v>15206</v>
      </c>
      <c r="H96" s="60" t="n">
        <f aca="false">F96-G96</f>
        <v>-1458</v>
      </c>
      <c r="L96" s="55"/>
    </row>
    <row r="97" customFormat="false" ht="12.75" hidden="false" customHeight="false" outlineLevel="0" collapsed="false">
      <c r="B97" s="23" t="s">
        <v>91</v>
      </c>
      <c r="C97" s="24"/>
      <c r="D97" s="58" t="n">
        <v>3500</v>
      </c>
      <c r="E97" s="58"/>
      <c r="F97" s="58" t="n">
        <v>4300</v>
      </c>
      <c r="G97" s="58" t="n">
        <v>8557</v>
      </c>
      <c r="H97" s="60" t="n">
        <f aca="false">F97-G97</f>
        <v>-4257</v>
      </c>
      <c r="P97" s="0" t="s">
        <v>92</v>
      </c>
    </row>
    <row r="98" customFormat="false" ht="12.75" hidden="false" customHeight="false" outlineLevel="0" collapsed="false">
      <c r="B98" s="23" t="s">
        <v>93</v>
      </c>
      <c r="C98" s="24"/>
      <c r="D98" s="64" t="n">
        <v>9601</v>
      </c>
      <c r="E98" s="57"/>
      <c r="F98" s="64" t="n">
        <v>9555</v>
      </c>
      <c r="G98" s="65" t="n">
        <v>8091</v>
      </c>
      <c r="H98" s="66" t="n">
        <f aca="false">F98-G98</f>
        <v>1464</v>
      </c>
    </row>
    <row r="99" customFormat="false" ht="12.75" hidden="false" customHeight="false" outlineLevel="0" collapsed="false">
      <c r="B99" s="67" t="s">
        <v>94</v>
      </c>
      <c r="C99" s="24"/>
      <c r="D99" s="68" t="n">
        <f aca="false">SUM(D95:D98)</f>
        <v>52068</v>
      </c>
      <c r="E99" s="57"/>
      <c r="F99" s="68" t="n">
        <f aca="false">SUM(F95:F98)</f>
        <v>50468</v>
      </c>
      <c r="G99" s="68" t="n">
        <f aca="false">SUM(G95:G98)</f>
        <v>58037</v>
      </c>
      <c r="H99" s="68" t="n">
        <f aca="false">SUM(H95:H98)</f>
        <v>-7569</v>
      </c>
    </row>
    <row r="100" customFormat="false" ht="12.75" hidden="false" customHeight="false" outlineLevel="0" collapsed="false">
      <c r="B100" s="67"/>
      <c r="C100" s="24"/>
      <c r="D100" s="57"/>
      <c r="E100" s="57"/>
      <c r="F100" s="68"/>
      <c r="G100" s="68"/>
      <c r="H100" s="68"/>
    </row>
    <row r="101" customFormat="false" ht="12.75" hidden="false" customHeight="false" outlineLevel="0" collapsed="false">
      <c r="B101" s="23"/>
      <c r="C101" s="24"/>
      <c r="D101" s="57"/>
      <c r="E101" s="57"/>
      <c r="F101" s="59"/>
      <c r="G101" s="59"/>
      <c r="H101" s="59"/>
      <c r="M101" s="69"/>
    </row>
    <row r="102" customFormat="false" ht="12.75" hidden="false" customHeight="false" outlineLevel="0" collapsed="false">
      <c r="B102" s="53" t="s">
        <v>95</v>
      </c>
      <c r="C102" s="24"/>
      <c r="D102" s="56" t="n">
        <v>100000</v>
      </c>
      <c r="E102" s="57"/>
      <c r="F102" s="56" t="n">
        <f aca="false">18238+18000+25000+25000</f>
        <v>86238</v>
      </c>
      <c r="G102" s="59" t="n">
        <v>100000</v>
      </c>
      <c r="H102" s="60" t="n">
        <f aca="false">F102-G102</f>
        <v>-13762</v>
      </c>
    </row>
    <row r="103" customFormat="false" ht="12.75" hidden="false" customHeight="false" outlineLevel="0" collapsed="false">
      <c r="B103" s="70" t="s">
        <v>96</v>
      </c>
      <c r="C103" s="63"/>
      <c r="D103" s="56" t="n">
        <v>5747</v>
      </c>
      <c r="E103" s="57"/>
      <c r="F103" s="58" t="n">
        <v>0</v>
      </c>
      <c r="G103" s="58" t="n">
        <v>0</v>
      </c>
      <c r="H103" s="60" t="n">
        <v>0</v>
      </c>
      <c r="P103" s="0" t="s">
        <v>97</v>
      </c>
    </row>
    <row r="104" customFormat="false" ht="12.75" hidden="false" customHeight="false" outlineLevel="0" collapsed="false">
      <c r="B104" s="71" t="s">
        <v>98</v>
      </c>
      <c r="C104" s="63"/>
      <c r="D104" s="56" t="n">
        <f aca="false">14586+38</f>
        <v>14624</v>
      </c>
      <c r="E104" s="57"/>
      <c r="F104" s="58" t="n">
        <v>0</v>
      </c>
      <c r="G104" s="58" t="n">
        <v>0</v>
      </c>
      <c r="H104" s="60" t="n">
        <v>0</v>
      </c>
      <c r="P104" s="0" t="s">
        <v>97</v>
      </c>
    </row>
    <row r="105" customFormat="false" ht="12.75" hidden="false" customHeight="false" outlineLevel="0" collapsed="false">
      <c r="B105" s="70" t="s">
        <v>99</v>
      </c>
      <c r="C105" s="63"/>
      <c r="D105" s="58" t="n">
        <v>10418</v>
      </c>
      <c r="E105" s="57"/>
      <c r="F105" s="58" t="n">
        <v>16876</v>
      </c>
      <c r="G105" s="58" t="n">
        <f aca="false">17473+12000</f>
        <v>29473</v>
      </c>
      <c r="H105" s="60" t="n">
        <f aca="false">F105-G105</f>
        <v>-12597</v>
      </c>
      <c r="K105" s="72"/>
      <c r="L105" s="72"/>
      <c r="M105" s="72"/>
      <c r="P105" s="51" t="s">
        <v>100</v>
      </c>
    </row>
    <row r="106" customFormat="false" ht="12.75" hidden="false" customHeight="false" outlineLevel="0" collapsed="false">
      <c r="B106" s="70" t="s">
        <v>101</v>
      </c>
      <c r="C106" s="63"/>
      <c r="D106" s="73" t="n">
        <v>159</v>
      </c>
      <c r="E106" s="24"/>
      <c r="F106" s="74" t="n">
        <v>159</v>
      </c>
      <c r="G106" s="74" t="n">
        <v>0</v>
      </c>
      <c r="H106" s="75" t="n">
        <f aca="false">F106-G106</f>
        <v>159</v>
      </c>
      <c r="P106" s="51" t="s">
        <v>102</v>
      </c>
    </row>
    <row r="107" customFormat="false" ht="12.75" hidden="false" customHeight="false" outlineLevel="0" collapsed="false">
      <c r="B107" s="76" t="s">
        <v>103</v>
      </c>
      <c r="C107" s="63"/>
      <c r="D107" s="68" t="n">
        <f aca="false">SUM(D102:D106)</f>
        <v>130948</v>
      </c>
      <c r="E107" s="24"/>
      <c r="F107" s="68" t="n">
        <f aca="false">SUM(F102:F106)</f>
        <v>103273</v>
      </c>
      <c r="G107" s="68" t="n">
        <f aca="false">SUM(G102:G106)</f>
        <v>129473</v>
      </c>
      <c r="H107" s="68" t="n">
        <f aca="false">SUM(H102:H106)</f>
        <v>-26200</v>
      </c>
    </row>
    <row r="108" customFormat="false" ht="12.75" hidden="false" customHeight="false" outlineLevel="0" collapsed="false">
      <c r="B108" s="53"/>
    </row>
    <row r="109" customFormat="false" ht="12.75" hidden="false" customHeight="false" outlineLevel="0" collapsed="false">
      <c r="B109" s="53" t="s">
        <v>104</v>
      </c>
      <c r="D109" s="77" t="n">
        <f aca="false">D107+D99</f>
        <v>183016</v>
      </c>
      <c r="E109" s="77"/>
      <c r="F109" s="77" t="n">
        <f aca="false">F107+F99</f>
        <v>153741</v>
      </c>
      <c r="G109" s="77" t="n">
        <f aca="false">G107+G99</f>
        <v>187510</v>
      </c>
      <c r="H109" s="77" t="n">
        <f aca="false">H107+H99</f>
        <v>-33769</v>
      </c>
      <c r="K109" s="78"/>
    </row>
    <row r="111" customFormat="false" ht="12.75" hidden="false" customHeight="false" outlineLevel="0" collapsed="false">
      <c r="F111" s="59"/>
      <c r="G111" s="59"/>
      <c r="H111" s="59"/>
    </row>
    <row r="112" customFormat="false" ht="13.5" hidden="false" customHeight="false" outlineLevel="0" collapsed="false">
      <c r="A112" s="52" t="s">
        <v>105</v>
      </c>
      <c r="D112" s="79" t="n">
        <f aca="false">D109+D76</f>
        <v>402231</v>
      </c>
      <c r="E112" s="79"/>
      <c r="F112" s="79" t="n">
        <f aca="false">F109+F76</f>
        <v>364903</v>
      </c>
      <c r="G112" s="79" t="n">
        <f aca="false">G109+G76</f>
        <v>394329</v>
      </c>
      <c r="H112" s="79" t="n">
        <f aca="false">H109+H76</f>
        <v>-29426</v>
      </c>
    </row>
    <row r="113" customFormat="false" ht="13.5" hidden="false" customHeight="false" outlineLevel="0" collapsed="false">
      <c r="F113" s="59"/>
      <c r="G113" s="59"/>
      <c r="H113" s="59"/>
    </row>
    <row r="114" customFormat="false" ht="12.75" hidden="false" customHeight="false" outlineLevel="0" collapsed="false">
      <c r="M114" s="80" t="n">
        <f aca="true">NOW()</f>
        <v>45926.8896061413</v>
      </c>
    </row>
  </sheetData>
  <mergeCells count="1">
    <mergeCell ref="A1:O1"/>
  </mergeCells>
  <printOptions headings="false" gridLines="false" gridLinesSet="true" horizontalCentered="false" verticalCentered="false"/>
  <pageMargins left="0.747916666666667" right="0.25" top="0.5" bottom="0.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2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2.56"/>
    <col collapsed="false" customWidth="true" hidden="false" outlineLevel="0" max="2" min="2" style="0" width="11.13"/>
    <col collapsed="false" customWidth="true" hidden="false" outlineLevel="0" max="3" min="3" style="0" width="12.56"/>
  </cols>
  <sheetData>
    <row r="1" customFormat="false" ht="12.75" hidden="false" customHeight="false" outlineLevel="0" collapsed="false">
      <c r="A1" s="20" t="s">
        <v>106</v>
      </c>
    </row>
    <row r="2" customFormat="false" ht="12.75" hidden="false" customHeight="false" outlineLevel="0" collapsed="false">
      <c r="A2" s="20" t="s">
        <v>107</v>
      </c>
    </row>
    <row r="3" customFormat="false" ht="13.5" hidden="false" customHeight="false" outlineLevel="0" collapsed="false"/>
    <row r="4" customFormat="false" ht="12.75" hidden="false" customHeight="false" outlineLevel="0" collapsed="false">
      <c r="B4" s="81" t="n">
        <v>2000</v>
      </c>
      <c r="C4" s="82" t="n">
        <v>2001</v>
      </c>
    </row>
    <row r="5" customFormat="false" ht="13.5" hidden="false" customHeight="false" outlineLevel="0" collapsed="false">
      <c r="B5" s="83" t="s">
        <v>43</v>
      </c>
      <c r="C5" s="84" t="s">
        <v>42</v>
      </c>
    </row>
    <row r="7" customFormat="false" ht="12.75" hidden="false" customHeight="false" outlineLevel="0" collapsed="false">
      <c r="A7" s="0" t="s">
        <v>108</v>
      </c>
      <c r="B7" s="69" t="n">
        <v>542</v>
      </c>
      <c r="C7" s="69" t="n">
        <v>462</v>
      </c>
    </row>
    <row r="8" customFormat="false" ht="12.75" hidden="false" customHeight="false" outlineLevel="0" collapsed="false">
      <c r="A8" s="0" t="s">
        <v>48</v>
      </c>
      <c r="B8" s="69" t="n">
        <v>19</v>
      </c>
      <c r="C8" s="69" t="n">
        <v>15</v>
      </c>
    </row>
    <row r="9" customFormat="false" ht="12.75" hidden="false" customHeight="false" outlineLevel="0" collapsed="false">
      <c r="A9" s="0" t="s">
        <v>109</v>
      </c>
      <c r="B9" s="69" t="n">
        <v>2579</v>
      </c>
      <c r="C9" s="69" t="n">
        <v>2859</v>
      </c>
    </row>
    <row r="10" customFormat="false" ht="12.75" hidden="false" customHeight="false" outlineLevel="0" collapsed="false">
      <c r="A10" s="0" t="s">
        <v>110</v>
      </c>
      <c r="B10" s="69" t="n">
        <v>175</v>
      </c>
      <c r="C10" s="69" t="n">
        <v>199</v>
      </c>
    </row>
    <row r="11" customFormat="false" ht="12.75" hidden="false" customHeight="false" outlineLevel="0" collapsed="false">
      <c r="A11" s="0" t="s">
        <v>111</v>
      </c>
      <c r="B11" s="69" t="n">
        <v>429</v>
      </c>
      <c r="C11" s="69" t="n">
        <v>540</v>
      </c>
    </row>
    <row r="12" customFormat="false" ht="12.75" hidden="false" customHeight="false" outlineLevel="0" collapsed="false">
      <c r="A12" s="0" t="s">
        <v>112</v>
      </c>
      <c r="B12" s="69" t="n">
        <v>48</v>
      </c>
      <c r="C12" s="69" t="n">
        <v>55</v>
      </c>
    </row>
    <row r="13" customFormat="false" ht="12.75" hidden="false" customHeight="false" outlineLevel="0" collapsed="false">
      <c r="A13" s="0" t="s">
        <v>113</v>
      </c>
      <c r="B13" s="69" t="n">
        <v>181</v>
      </c>
      <c r="C13" s="69" t="n">
        <v>200</v>
      </c>
    </row>
    <row r="14" customFormat="false" ht="12.75" hidden="false" customHeight="false" outlineLevel="0" collapsed="false">
      <c r="A14" s="0" t="s">
        <v>66</v>
      </c>
      <c r="B14" s="69" t="n">
        <v>145</v>
      </c>
      <c r="C14" s="69" t="n">
        <v>240</v>
      </c>
    </row>
    <row r="15" customFormat="false" ht="12.75" hidden="false" customHeight="false" outlineLevel="0" collapsed="false">
      <c r="A15" s="0" t="s">
        <v>114</v>
      </c>
      <c r="B15" s="69" t="n">
        <v>161</v>
      </c>
      <c r="C15" s="69" t="n">
        <v>248</v>
      </c>
    </row>
    <row r="16" customFormat="false" ht="12.75" hidden="false" customHeight="false" outlineLevel="0" collapsed="false">
      <c r="A16" s="0" t="s">
        <v>71</v>
      </c>
      <c r="B16" s="69" t="n">
        <v>81</v>
      </c>
      <c r="C16" s="69" t="n">
        <v>155</v>
      </c>
    </row>
    <row r="17" customFormat="false" ht="12.75" hidden="false" customHeight="false" outlineLevel="0" collapsed="false">
      <c r="A17" s="0" t="s">
        <v>70</v>
      </c>
      <c r="B17" s="85" t="n">
        <v>89</v>
      </c>
      <c r="C17" s="85" t="n">
        <v>102</v>
      </c>
    </row>
    <row r="18" customFormat="false" ht="12.75" hidden="false" customHeight="false" outlineLevel="0" collapsed="false">
      <c r="B18" s="69"/>
      <c r="C18" s="69"/>
    </row>
    <row r="19" customFormat="false" ht="13.5" hidden="false" customHeight="false" outlineLevel="0" collapsed="false">
      <c r="A19" s="0" t="s">
        <v>115</v>
      </c>
      <c r="B19" s="86" t="n">
        <f aca="false">SUM(B7:B17)</f>
        <v>4449</v>
      </c>
      <c r="C19" s="86" t="n">
        <f aca="false">SUM(C7:C17)</f>
        <v>5075</v>
      </c>
    </row>
    <row r="20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J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10" activeCellId="0" sqref="H1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5" min="5" style="0" width="4.56"/>
    <col collapsed="false" customWidth="true" hidden="false" outlineLevel="0" max="6" min="6" style="0" width="11.7"/>
    <col collapsed="false" customWidth="true" hidden="false" outlineLevel="0" max="7" min="7" style="0" width="2.7"/>
    <col collapsed="false" customWidth="true" hidden="false" outlineLevel="0" max="9" min="9" style="0" width="2.7"/>
  </cols>
  <sheetData>
    <row r="2" customFormat="false" ht="12.75" hidden="false" customHeight="false" outlineLevel="0" collapsed="false">
      <c r="B2" s="0" t="s">
        <v>116</v>
      </c>
    </row>
    <row r="4" customFormat="false" ht="12.75" hidden="false" customHeight="false" outlineLevel="0" collapsed="false">
      <c r="F4" s="87" t="s">
        <v>117</v>
      </c>
      <c r="H4" s="87" t="s">
        <v>1</v>
      </c>
      <c r="J4" s="87" t="s">
        <v>9</v>
      </c>
    </row>
    <row r="7" customFormat="false" ht="12.75" hidden="false" customHeight="false" outlineLevel="0" collapsed="false">
      <c r="B7" s="0" t="s">
        <v>118</v>
      </c>
      <c r="F7" s="0" t="n">
        <v>13</v>
      </c>
      <c r="H7" s="0" t="n">
        <v>15</v>
      </c>
      <c r="J7" s="69" t="n">
        <f aca="false">F7-H7</f>
        <v>-2</v>
      </c>
    </row>
    <row r="8" customFormat="false" ht="12.75" hidden="false" customHeight="false" outlineLevel="0" collapsed="false">
      <c r="B8" s="0" t="s">
        <v>119</v>
      </c>
      <c r="F8" s="0" t="n">
        <v>22</v>
      </c>
      <c r="H8" s="0" t="n">
        <v>36</v>
      </c>
      <c r="J8" s="69" t="n">
        <f aca="false">F8-H8</f>
        <v>-14</v>
      </c>
    </row>
    <row r="9" customFormat="false" ht="12.75" hidden="false" customHeight="false" outlineLevel="0" collapsed="false">
      <c r="B9" s="0" t="s">
        <v>120</v>
      </c>
      <c r="F9" s="0" t="n">
        <v>27</v>
      </c>
      <c r="H9" s="0" t="n">
        <v>31</v>
      </c>
      <c r="J9" s="69" t="n">
        <f aca="false">F9-H9</f>
        <v>-4</v>
      </c>
    </row>
    <row r="10" customFormat="false" ht="12.75" hidden="false" customHeight="false" outlineLevel="0" collapsed="false">
      <c r="B10" s="0" t="s">
        <v>121</v>
      </c>
      <c r="F10" s="0" t="n">
        <v>19</v>
      </c>
      <c r="H10" s="0" t="n">
        <v>20</v>
      </c>
      <c r="J10" s="69" t="n">
        <f aca="false">F10-H10</f>
        <v>-1</v>
      </c>
    </row>
    <row r="11" customFormat="false" ht="12.75" hidden="false" customHeight="false" outlineLevel="0" collapsed="false">
      <c r="B11" s="0" t="s">
        <v>122</v>
      </c>
      <c r="F11" s="0" t="n">
        <v>10</v>
      </c>
      <c r="H11" s="0" t="n">
        <v>9</v>
      </c>
      <c r="J11" s="69" t="n">
        <f aca="false">F11-H11</f>
        <v>1</v>
      </c>
    </row>
    <row r="12" customFormat="false" ht="12.75" hidden="false" customHeight="false" outlineLevel="0" collapsed="false">
      <c r="B12" s="0" t="s">
        <v>123</v>
      </c>
      <c r="F12" s="0" t="n">
        <v>19</v>
      </c>
      <c r="H12" s="0" t="n">
        <v>24</v>
      </c>
      <c r="J12" s="69" t="n">
        <f aca="false">F12-H12</f>
        <v>-5</v>
      </c>
    </row>
    <row r="13" customFormat="false" ht="12.75" hidden="false" customHeight="false" outlineLevel="0" collapsed="false">
      <c r="B13" s="0" t="s">
        <v>124</v>
      </c>
      <c r="F13" s="0" t="n">
        <v>55</v>
      </c>
      <c r="H13" s="0" t="n">
        <v>95</v>
      </c>
      <c r="J13" s="69" t="n">
        <f aca="false">F13-H13</f>
        <v>-40</v>
      </c>
    </row>
    <row r="14" customFormat="false" ht="12.75" hidden="false" customHeight="false" outlineLevel="0" collapsed="false">
      <c r="B14" s="0" t="s">
        <v>125</v>
      </c>
      <c r="F14" s="0" t="n">
        <v>0</v>
      </c>
      <c r="H14" s="0" t="n">
        <v>0</v>
      </c>
      <c r="J14" s="69" t="n">
        <f aca="false">F14-H14</f>
        <v>0</v>
      </c>
    </row>
    <row r="15" customFormat="false" ht="12.75" hidden="false" customHeight="false" outlineLevel="0" collapsed="false">
      <c r="B15" s="0" t="s">
        <v>126</v>
      </c>
      <c r="F15" s="0" t="n">
        <v>88</v>
      </c>
      <c r="H15" s="0" t="n">
        <v>90</v>
      </c>
      <c r="J15" s="69" t="n">
        <f aca="false">F15-H15</f>
        <v>-2</v>
      </c>
    </row>
    <row r="16" customFormat="false" ht="12.75" hidden="false" customHeight="false" outlineLevel="0" collapsed="false">
      <c r="B16" s="0" t="s">
        <v>127</v>
      </c>
      <c r="F16" s="0" t="n">
        <v>12</v>
      </c>
      <c r="H16" s="0" t="n">
        <v>14</v>
      </c>
      <c r="J16" s="69" t="n">
        <f aca="false">F16-H16</f>
        <v>-2</v>
      </c>
    </row>
    <row r="17" customFormat="false" ht="12.75" hidden="false" customHeight="false" outlineLevel="0" collapsed="false">
      <c r="B17" s="0" t="s">
        <v>128</v>
      </c>
      <c r="F17" s="87" t="n">
        <v>11</v>
      </c>
      <c r="H17" s="87" t="n">
        <v>15</v>
      </c>
      <c r="J17" s="85" t="n">
        <f aca="false">F17-H17</f>
        <v>-4</v>
      </c>
    </row>
    <row r="18" customFormat="false" ht="12.75" hidden="false" customHeight="false" outlineLevel="0" collapsed="false">
      <c r="F18" s="0" t="n">
        <f aca="false">SUM(F7:F17)</f>
        <v>276</v>
      </c>
      <c r="H18" s="0" t="n">
        <f aca="false">SUM(H7:H17)</f>
        <v>349</v>
      </c>
      <c r="J18" s="69" t="n">
        <f aca="false">F18-H18</f>
        <v>-73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2000-10-27T15:48:20Z</dcterms:created>
  <dc:creator>fkillen</dc:creator>
  <dc:description/>
  <dc:language>en-US</dc:language>
  <cp:lastModifiedBy>fkillen</cp:lastModifiedBy>
  <cp:lastPrinted>2001-09-19T18:08:34Z</cp:lastPrinted>
  <dcterms:modified xsi:type="dcterms:W3CDTF">2001-09-26T13:03:37Z</dcterms:modified>
  <cp:revision>0</cp:revision>
  <dc:subject/>
  <dc:title/>
</cp:coreProperties>
</file>