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externalReferences>
    <externalReference r:id="rId18"/>
    <externalReference r:id="rId19"/>
    <externalReference r:id="rId20"/>
  </externalReference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CapEx!$A$1:$Z$44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Format!$A$1:$AL$162</definedName>
    <definedName function="false" hidden="false" localSheetId="0" name="_xlnm.Print_Titles" vbProcedure="false">Format!$A:$C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Dept'!$A$1:$AP$58</definedName>
    <definedName function="false" hidden="false" localSheetId="1" name="_xlnm.Print_Area" vbProcedure="false">'O&amp;M Detail'!$A$1:$AB$56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<sst xmlns="http://schemas.openxmlformats.org/spreadsheetml/2006/main" count="945" uniqueCount="439">
  <si>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</si>
  <si>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</si>
  <si>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</si>
  <si>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</si>
  <si>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</si>
  <si>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</si>
  <si>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</si>
  <si>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</si>
  <si>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</si>
  <si>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</si>
  <si>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</si>
  <si>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</si>
  <si>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</si>
  <si>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</si>
  <si>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</si>
  <si>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</si>
  <si>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</si>
  <si>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</si>
  <si>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</si>
  <si>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</si>
  <si>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</si>
  <si>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</si>
  <si>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</si>
  <si>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</si>
  <si>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</si>
  <si>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</si>
  <si>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</si>
  <si>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</si>
  <si>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</si>
  <si>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</si>
  <si>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</si>
  <si>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</si>
  <si>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</si>
  <si>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</si>
  <si>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</si>
  <si>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</si>
  <si>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</si>
  <si>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</si>
  <si>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</si>
  <si>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</si>
  <si>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</si>
  <si>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</si>
  <si>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</si>
  <si>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</si>
  <si>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</si>
  <si>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</si>
  <si>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</si>
  <si>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</si>
  <si>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</si>
  <si>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</si>
  <si>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</si>
  <si>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</si>
  <si>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</si>
  <si>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</si>
  <si>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</si>
  <si>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</si>
  <si>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</si>
  <si>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</si>
  <si>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</si>
  <si>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</si>
  <si>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</si>
  <si>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</si>
  <si>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</si>
  <si>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</si>
  <si>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</si>
  <si>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</si>
  <si>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</si>
  <si>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</si>
  <si>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</si>
  <si>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</si>
  <si>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</si>
  <si>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</si>
  <si>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</si>
  <si>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</si>
  <si>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</si>
  <si>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</si>
  <si>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</si>
  <si>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</si>
  <si>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</si>
  <si>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</si>
  <si>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</si>
  <si>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</si>
  <si>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</si>
  <si>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</si>
  <si>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</si>
  <si>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</si>
  <si>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</si>
  <si>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</si>
  <si>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</si>
  <si>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</si>
  <si>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</si>
  <si>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</si>
  <si>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</si>
  <si>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</si>
  <si>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</si>
  <si>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</si>
  <si>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</si>
  <si>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</si>
  <si>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</si>
  <si>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</si>
  <si>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</si>
  <si>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</si>
  <si>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</si>
  <si>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</si>
  <si>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</si>
  <si>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</si>
  <si>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</si>
  <si>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</si>
  <si>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</si>
  <si>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</si>
  <si>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</si>
  <si>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</si>
  <si>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</si>
  <si>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</si>
  <si>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</si>
  <si>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</si>
  <si>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</si>
  <si>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</si>
  <si>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</si>
  <si>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</si>
  <si>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</si>
  <si>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</si>
  <si>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</si>
  <si>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</si>
  <si>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</si>
  <si>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</si>
  <si>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</si>
  <si>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</si>
  <si>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</si>
  <si>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</si>
  <si>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</si>
  <si>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</si>
  <si>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</si>
  <si>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</si>
  <si>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</si>
  <si>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</si>
  <si>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</si>
  <si>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</si>
  <si>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</si>
  <si>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</si>
  <si>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</si>
  <si>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</si>
  <si>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</si>
  <si>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</si>
  <si>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</si>
  <si>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</si>
  <si>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</si>
  <si>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</si>
  <si>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</si>
  <si>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</si>
  <si>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</si>
  <si>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</si>
  <si>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</si>
  <si>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</si>
  <si>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</si>
  <si>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</si>
  <si>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</si>
  <si>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</si>
  <si>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</si>
  <si>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</si>
  <si>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</si>
  <si>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</si>
  <si>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</si>
  <si>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</si>
  <si>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</si>
  <si>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</si>
  <si>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</si>
  <si>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</si>
  <si>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</si>
  <si>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</si>
  <si>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</si>
  <si>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</si>
  <si>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</si>
  <si>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</si>
  <si>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</si>
  <si>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</si>
  <si>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</si>
  <si>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</si>
  <si>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</si>
  <si>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</si>
  <si>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</si>
  <si>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</si>
  <si>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</si>
  <si>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</si>
  <si>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</si>
  <si>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</si>
  <si>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</si>
  <si>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</si>
  <si>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</si>
  <si>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</si>
  <si>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</si>
  <si>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</si>
  <si>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</si>
  <si>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</si>
  <si>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</si>
  <si>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</si>
  <si>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</si>
  <si>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</si>
  <si>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</si>
  <si>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</si>
  <si>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</si>
  <si>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</si>
  <si>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</si>
  <si>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</si>
  <si>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</si>
  <si>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</si>
  <si>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</si>
  <si>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</si>
  <si>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</si>
  <si>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</si>
  <si>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</si>
  <si>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</si>
  <si>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</si>
  <si>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</si>
  <si>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</si>
  <si>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</si>
  <si>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</si>
  <si>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</si>
  <si>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</si>
  <si>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</si>
  <si>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</si>
  <si>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</si>
  <si>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</si>
  <si>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</si>
  <si>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</si>
  <si>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</si>
  <si>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</si>
  <si>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</si>
  <si>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</si>
  <si>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</si>
  <si>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</si>
  <si>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</si>
  <si>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</si>
  <si>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</si>
  <si>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</si>
  <si>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</si>
  <si>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</si>
  <si>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</si>
  <si>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</si>
  <si>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</si>
  <si>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</si>
  <si>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</si>
  <si>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</si>
  <si>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</si>
  <si>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</si>
  <si>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</si>
  <si>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</si>
  <si>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</si>
  <si>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</si>
  <si>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</si>
  <si>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</si>
  <si>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</si>
  <si>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</si>
  <si>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</si>
  <si>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</si>
  <si>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</si>
  <si>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</si>
  <si>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</si>
  <si>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</si>
  <si>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</si>
  <si>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</si>
  <si>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</si>
  <si>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</si>
  <si>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</si>
  <si>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</si>
  <si>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</si>
  <si>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</si>
  <si>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</si>
  <si>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</si>
  <si>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</si>
  <si>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</si>
  <si>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</si>
  <si>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</si>
  <si>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</si>
  <si>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</si>
  <si>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</si>
  <si>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</si>
  <si>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</si>
  <si>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</si>
  <si>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</si>
  <si>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</si>
  <si>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</si>
  <si>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</si>
  <si>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</si>
  <si>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</si>
  <si>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</si>
  <si>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</si>
  <si>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</si>
  <si>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</si>
  <si>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</si>
  <si>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</si>
  <si>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</si>
  <si>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</si>
  <si>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</si>
  <si>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</si>
  <si>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</si>
  <si>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</si>
  <si>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</si>
  <si>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</si>
  <si>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</si>
  <si>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</si>
  <si>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</si>
  <si>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</si>
  <si>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</si>
  <si>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</si>
  <si>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</si>
  <si>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</si>
  <si>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</si>
  <si>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</si>
  <si>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</si>
  <si>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</si>
  <si>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</si>
  <si>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</si>
  <si>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</si>
  <si>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</si>
  <si>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</si>
  <si>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</si>
  <si>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</si>
  <si>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</si>
  <si>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</si>
  <si>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</si>
  <si>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</si>
  <si>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</si>
  <si>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</si>
  <si>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</si>
  <si>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</si>
  <si>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</si>
  <si>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</si>
  <si>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</si>
  <si>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</si>
  <si>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</si>
  <si>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</si>
  <si>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</si>
  <si>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</si>
  <si>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</si>
  <si>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</si>
  <si>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</si>
  <si>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</si>
  <si>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</si>
  <si>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</si>
  <si>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</si>
  <si>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</si>
  <si>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</si>
  <si>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</si>
  <si>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</si>
  <si>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</si>
  <si>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</si>
  <si>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</si>
  <si>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</si>
  <si>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</si>
  <si>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</si>
  <si>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</si>
  <si>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</si>
  <si>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</si>
  <si>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</si>
  <si>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</si>
  <si>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</si>
  <si>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</si>
  <si>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</si>
  <si>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</si>
  <si>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</si>
  <si>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</si>
  <si>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</si>
  <si>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</si>
  <si>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</si>
  <si>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</si>
  <si>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</si>
  <si>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</si>
  <si>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</si>
  <si>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</si>
  <si>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</si>
  <si>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</si>
  <si>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</si>
  <si>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</si>
  <si>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</si>
  <si>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</si>
  <si>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</si>
  <si>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</si>
  <si>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</si>
  <si>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</si>
  <si>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</si>
  <si>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</si>
  <si>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</si>
  <si>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</si>
  <si>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</si>
  <si>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</si>
  <si>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</si>
  <si>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</si>
  <si>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</si>
  <si>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</si>
  <si>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</si>
  <si>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</si>
  <si>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</si>
  <si>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</si>
  <si>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</si>
  <si>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</si>
  <si>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</si>
  <si>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</si>
  <si>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</si>
  <si>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</si>
  <si>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</si>
  <si>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</si>
  <si>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</si>
  <si>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</si>
  <si>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</si>
  <si>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</si>
  <si>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</si>
  <si>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</si>
  <si>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</si>
  <si>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Generation</t>
  </si>
  <si>
    <t xml:space="preserve">Relicensing</t>
  </si>
  <si>
    <t xml:space="preserve">Transmission</t>
  </si>
  <si>
    <t xml:space="preserve">Distribution</t>
  </si>
  <si>
    <t xml:space="preserve">General</t>
  </si>
  <si>
    <t xml:space="preserve">Non-Utility</t>
  </si>
  <si>
    <t xml:space="preserve">RWIP</t>
  </si>
  <si>
    <t xml:space="preserve">Various IT project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</si>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</sst>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_(* #,##0.00_);_(* \(#,##0.00\);_(* \-??_);_(@_)"/>
    <numFmt numFmtId="172" formatCode="0.0_);\(0.0\)"/>
    <numFmt numFmtId="173" formatCode="_(* #,##0_);_(* \(#,##0\);_(* \-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GEU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onsbud02-Subsidiaries%20Oct%2010,%2020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BUDGET/2002%20Budget/PVC20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EU"/>
      <sheetName val="Recon"/>
      <sheetName val="vs. UE-115"/>
      <sheetName val="Recon (2)"/>
      <sheetName val="temp"/>
      <sheetName val="Pro-formas"/>
      <sheetName val="For Jim P"/>
      <sheetName val="For Mary"/>
    </sheetNames>
    <sheetDataSet>
      <sheetData sheetId="0">
        <row r="422">
          <cell r="V422">
            <v>144875.165405224</v>
          </cell>
          <cell r="W422">
            <v>128675.88716071</v>
          </cell>
          <cell r="X422">
            <v>130578.431847782</v>
          </cell>
          <cell r="Y422">
            <v>123052.614299302</v>
          </cell>
          <cell r="Z422">
            <v>119217.049074512</v>
          </cell>
          <cell r="AA422">
            <v>115514.224072084</v>
          </cell>
          <cell r="AB422">
            <v>122120.307536708</v>
          </cell>
          <cell r="AC422">
            <v>122521.04409506</v>
          </cell>
          <cell r="AD422">
            <v>116828.929073479</v>
          </cell>
          <cell r="AE422">
            <v>127538.778791759</v>
          </cell>
          <cell r="AF422">
            <v>133243.884282779</v>
          </cell>
          <cell r="AG422">
            <v>149388.626358997</v>
          </cell>
        </row>
        <row r="429">
          <cell r="V429">
            <v>10806.33425</v>
          </cell>
          <cell r="W429">
            <v>9417.858125</v>
          </cell>
          <cell r="X429">
            <v>10785.7915</v>
          </cell>
          <cell r="Y429">
            <v>10434.933</v>
          </cell>
          <cell r="Z429">
            <v>8419.66534375</v>
          </cell>
          <cell r="AA429">
            <v>9486.156</v>
          </cell>
          <cell r="AB429">
            <v>11884.785</v>
          </cell>
          <cell r="AC429">
            <v>10077.05975</v>
          </cell>
          <cell r="AD429">
            <v>9138.9385</v>
          </cell>
          <cell r="AE429">
            <v>6749.2841875</v>
          </cell>
          <cell r="AF429">
            <v>7176.127125</v>
          </cell>
          <cell r="AG429">
            <v>7257.88425</v>
          </cell>
        </row>
        <row r="436">
          <cell r="V436">
            <v>1479.03333333333</v>
          </cell>
          <cell r="W436">
            <v>1479.03333333333</v>
          </cell>
          <cell r="X436">
            <v>1479.03333333333</v>
          </cell>
          <cell r="Y436">
            <v>1479.03333333333</v>
          </cell>
          <cell r="Z436">
            <v>1479.03333333333</v>
          </cell>
          <cell r="AA436">
            <v>1479.03333333333</v>
          </cell>
          <cell r="AB436">
            <v>1479.03333333333</v>
          </cell>
          <cell r="AC436">
            <v>1479.03333333333</v>
          </cell>
          <cell r="AD436">
            <v>1479.03333333333</v>
          </cell>
          <cell r="AE436">
            <v>1479.03333333333</v>
          </cell>
          <cell r="AF436">
            <v>1479.03333333333</v>
          </cell>
          <cell r="AG436">
            <v>1479.03333333333</v>
          </cell>
        </row>
        <row r="516">
          <cell r="V516">
            <v>92071.3021054687</v>
          </cell>
          <cell r="W516">
            <v>77462.8268652344</v>
          </cell>
          <cell r="X516">
            <v>80693.172859375</v>
          </cell>
          <cell r="Y516">
            <v>65890.7436152344</v>
          </cell>
          <cell r="Z516">
            <v>65384.056015625</v>
          </cell>
          <cell r="AA516">
            <v>69226.2365136719</v>
          </cell>
          <cell r="AB516">
            <v>74877.6143085938</v>
          </cell>
          <cell r="AC516">
            <v>77297.490125</v>
          </cell>
          <cell r="AD516">
            <v>72430.4839042969</v>
          </cell>
          <cell r="AE516">
            <v>69514.8483632813</v>
          </cell>
          <cell r="AF516">
            <v>70530.3553378906</v>
          </cell>
          <cell r="AG516">
            <v>75797.4509726563</v>
          </cell>
        </row>
        <row r="577">
          <cell r="V577">
            <v>22236.7166666667</v>
          </cell>
          <cell r="W577">
            <v>22236.7166666667</v>
          </cell>
          <cell r="X577">
            <v>22236.7166666667</v>
          </cell>
          <cell r="Y577">
            <v>22236.7166666667</v>
          </cell>
          <cell r="Z577">
            <v>22236.7166666667</v>
          </cell>
          <cell r="AA577">
            <v>22236.7166666667</v>
          </cell>
          <cell r="AB577">
            <v>22236.7166666667</v>
          </cell>
          <cell r="AC577">
            <v>22236.7166666667</v>
          </cell>
          <cell r="AD577">
            <v>22236.7166666667</v>
          </cell>
          <cell r="AE577">
            <v>22236.7166666667</v>
          </cell>
          <cell r="AF577">
            <v>22236.7166666667</v>
          </cell>
          <cell r="AG577">
            <v>22236.7166666667</v>
          </cell>
        </row>
        <row r="578">
          <cell r="V578">
            <v>12434.266196142</v>
          </cell>
          <cell r="W578">
            <v>12487.6281166111</v>
          </cell>
          <cell r="X578">
            <v>12542.8890104305</v>
          </cell>
          <cell r="Y578">
            <v>12651.1213540138</v>
          </cell>
          <cell r="Z578">
            <v>12722.4372134922</v>
          </cell>
          <cell r="AA578">
            <v>12790.0612124208</v>
          </cell>
          <cell r="AB578">
            <v>12863.5071450009</v>
          </cell>
          <cell r="AC578">
            <v>12936.0034807712</v>
          </cell>
          <cell r="AD578">
            <v>13009.3766833386</v>
          </cell>
          <cell r="AE578">
            <v>13223.4668553927</v>
          </cell>
          <cell r="AF578">
            <v>13340.4517366381</v>
          </cell>
          <cell r="AG578">
            <v>13442.2983016616</v>
          </cell>
        </row>
        <row r="595">
          <cell r="V595">
            <v>3102.54084554427</v>
          </cell>
          <cell r="W595">
            <v>3102.54084554427</v>
          </cell>
          <cell r="X595">
            <v>3102.54084554427</v>
          </cell>
          <cell r="Y595">
            <v>3102.54084554427</v>
          </cell>
          <cell r="Z595">
            <v>3102.54084554427</v>
          </cell>
          <cell r="AA595">
            <v>3102.54084554427</v>
          </cell>
          <cell r="AB595">
            <v>3102.54084554427</v>
          </cell>
          <cell r="AC595">
            <v>3102.54084554427</v>
          </cell>
          <cell r="AD595">
            <v>3102.54084554427</v>
          </cell>
          <cell r="AE595">
            <v>3102.54084554427</v>
          </cell>
          <cell r="AF595">
            <v>3102.54084554427</v>
          </cell>
          <cell r="AG595">
            <v>3102.54084554427</v>
          </cell>
        </row>
        <row r="596">
          <cell r="V596">
            <v>2641.83333333333</v>
          </cell>
          <cell r="W596">
            <v>2641.83333333333</v>
          </cell>
          <cell r="X596">
            <v>2641.83333333333</v>
          </cell>
          <cell r="Y596">
            <v>2641.83333333333</v>
          </cell>
          <cell r="Z596">
            <v>2641.83333333333</v>
          </cell>
          <cell r="AA596">
            <v>2641.83333333333</v>
          </cell>
          <cell r="AB596">
            <v>2641.83333333333</v>
          </cell>
          <cell r="AC596">
            <v>2641.83333333333</v>
          </cell>
          <cell r="AD596">
            <v>2641.83333333333</v>
          </cell>
          <cell r="AE596">
            <v>2641.83333333333</v>
          </cell>
          <cell r="AF596">
            <v>2641.83333333333</v>
          </cell>
          <cell r="AG596">
            <v>2641.83333333333</v>
          </cell>
        </row>
        <row r="597">
          <cell r="V597">
            <v>744.5</v>
          </cell>
          <cell r="W597">
            <v>744.5</v>
          </cell>
          <cell r="X597">
            <v>744.5</v>
          </cell>
          <cell r="Y597">
            <v>744.5</v>
          </cell>
          <cell r="Z597">
            <v>744.5</v>
          </cell>
          <cell r="AA597">
            <v>744.5</v>
          </cell>
          <cell r="AB597">
            <v>744.5</v>
          </cell>
          <cell r="AC597">
            <v>744.5</v>
          </cell>
          <cell r="AD597">
            <v>744.5</v>
          </cell>
          <cell r="AE597">
            <v>744.5</v>
          </cell>
          <cell r="AF597">
            <v>744.5</v>
          </cell>
          <cell r="AG597">
            <v>744.5</v>
          </cell>
        </row>
        <row r="613">
          <cell r="V613">
            <v>2704.58084329469</v>
          </cell>
          <cell r="W613">
            <v>2553.38536577787</v>
          </cell>
          <cell r="X613">
            <v>2571.14270953831</v>
          </cell>
          <cell r="Y613">
            <v>2500.9007172241</v>
          </cell>
          <cell r="Z613">
            <v>2465.10158426548</v>
          </cell>
          <cell r="AA613">
            <v>2430.54137819007</v>
          </cell>
          <cell r="AB613">
            <v>2492.19906002463</v>
          </cell>
          <cell r="AC613">
            <v>2495.93932266992</v>
          </cell>
          <cell r="AD613">
            <v>2442.81213787944</v>
          </cell>
          <cell r="AE613">
            <v>2542.77219892951</v>
          </cell>
          <cell r="AF613">
            <v>2596.02062987679</v>
          </cell>
        </row>
        <row r="785">
          <cell r="V785">
            <v>7895.3009226164</v>
          </cell>
          <cell r="W785">
            <v>6470.197476069</v>
          </cell>
          <cell r="X785">
            <v>6393.37340304574</v>
          </cell>
          <cell r="Y785">
            <v>9692.53398963368</v>
          </cell>
          <cell r="Z785">
            <v>7044.00262460732</v>
          </cell>
          <cell r="AA785">
            <v>3874.00232955206</v>
          </cell>
          <cell r="AB785">
            <v>5432.73152433585</v>
          </cell>
          <cell r="AC785">
            <v>3557.31657709726</v>
          </cell>
          <cell r="AD785">
            <v>2761.43360308498</v>
          </cell>
          <cell r="AE785">
            <v>8109.94677520909</v>
          </cell>
          <cell r="AF785">
            <v>10504.6090687346</v>
          </cell>
          <cell r="AG785">
            <v>15707.3642340215</v>
          </cell>
        </row>
        <row r="789">
          <cell r="V789">
            <v>6148.1942436366</v>
          </cell>
          <cell r="W789">
            <v>4934.87123453631</v>
          </cell>
          <cell r="X789">
            <v>4869.46376136112</v>
          </cell>
          <cell r="Y789">
            <v>7678.34578330971</v>
          </cell>
          <cell r="Z789">
            <v>5423.40488530283</v>
          </cell>
          <cell r="AA789">
            <v>2724.48902332555</v>
          </cell>
          <cell r="AB789">
            <v>4051.58005069585</v>
          </cell>
          <cell r="AC789">
            <v>2461.86360804906</v>
          </cell>
          <cell r="AD789">
            <v>1784.2544651761</v>
          </cell>
          <cell r="AE789">
            <v>6338.81562889026</v>
          </cell>
          <cell r="AF789">
            <v>8378.48901716769</v>
          </cell>
          <cell r="AG789">
            <v>12808.9528433274</v>
          </cell>
        </row>
        <row r="821">
          <cell r="V821">
            <v>789.5</v>
          </cell>
          <cell r="W821">
            <v>789.5</v>
          </cell>
          <cell r="X821">
            <v>789.5</v>
          </cell>
          <cell r="Y821">
            <v>789.5</v>
          </cell>
          <cell r="Z821">
            <v>789.5</v>
          </cell>
          <cell r="AA821">
            <v>789.5</v>
          </cell>
          <cell r="AB821">
            <v>789.5</v>
          </cell>
          <cell r="AC821">
            <v>789.5</v>
          </cell>
          <cell r="AD821">
            <v>789.5</v>
          </cell>
          <cell r="AE821">
            <v>789.5</v>
          </cell>
          <cell r="AF821">
            <v>789.5</v>
          </cell>
          <cell r="AG821">
            <v>789.5</v>
          </cell>
        </row>
        <row r="822">
          <cell r="V822">
            <v>1437.59909722222</v>
          </cell>
          <cell r="W822">
            <v>1437.59909722222</v>
          </cell>
          <cell r="X822">
            <v>1437.59909722222</v>
          </cell>
          <cell r="Y822">
            <v>1437.59909722222</v>
          </cell>
          <cell r="Z822">
            <v>1437.59909722222</v>
          </cell>
          <cell r="AA822">
            <v>1437.59909722222</v>
          </cell>
          <cell r="AB822">
            <v>1437.59909722222</v>
          </cell>
          <cell r="AC822">
            <v>1410.43576388889</v>
          </cell>
          <cell r="AD822">
            <v>1410.43576388889</v>
          </cell>
          <cell r="AE822">
            <v>1407.04034722222</v>
          </cell>
          <cell r="AF822">
            <v>1403.64493055556</v>
          </cell>
          <cell r="AG822">
            <v>1400.24951388889</v>
          </cell>
        </row>
        <row r="824">
          <cell r="V824">
            <v>-544.18816011636</v>
          </cell>
          <cell r="W824">
            <v>-544.18816011636</v>
          </cell>
          <cell r="X824">
            <v>-544.18816011636</v>
          </cell>
          <cell r="Y824">
            <v>-544.18816011636</v>
          </cell>
          <cell r="Z824">
            <v>-544.18816011636</v>
          </cell>
          <cell r="AA824">
            <v>-544.18816011636</v>
          </cell>
          <cell r="AB824">
            <v>-544.18816011636</v>
          </cell>
          <cell r="AC824">
            <v>-537.550842357248</v>
          </cell>
          <cell r="AD824">
            <v>-537.550842357248</v>
          </cell>
          <cell r="AE824">
            <v>-536.72117763736</v>
          </cell>
          <cell r="AF824">
            <v>-535.891512917471</v>
          </cell>
          <cell r="AG824">
            <v>-535.061848197582</v>
          </cell>
        </row>
        <row r="827">
          <cell r="V827">
            <v>6085.9426805</v>
          </cell>
          <cell r="W827">
            <v>6041.45101383333</v>
          </cell>
          <cell r="X827">
            <v>6037.45101383333</v>
          </cell>
          <cell r="Y827">
            <v>6033.45101383333</v>
          </cell>
          <cell r="Z827">
            <v>6029.45101383333</v>
          </cell>
          <cell r="AA827">
            <v>6025.45101383333</v>
          </cell>
          <cell r="AB827">
            <v>6021.45101383333</v>
          </cell>
          <cell r="AC827">
            <v>6017.45101383333</v>
          </cell>
          <cell r="AD827">
            <v>6013.45101383333</v>
          </cell>
          <cell r="AE827">
            <v>6009.45101383333</v>
          </cell>
          <cell r="AF827">
            <v>6005.45101383333</v>
          </cell>
          <cell r="AG827">
            <v>6001.45101383333</v>
          </cell>
        </row>
        <row r="828">
          <cell r="V828">
            <v>214.382378564667</v>
          </cell>
          <cell r="W828">
            <v>315.159299660438</v>
          </cell>
          <cell r="X828">
            <v>434.780863928269</v>
          </cell>
          <cell r="Y828">
            <v>637.29474128881</v>
          </cell>
          <cell r="Z828">
            <v>669.348795668516</v>
          </cell>
          <cell r="AA828">
            <v>632.536643856332</v>
          </cell>
          <cell r="AB828">
            <v>747.168396510483</v>
          </cell>
          <cell r="AC828">
            <v>663.998937694609</v>
          </cell>
          <cell r="AD828">
            <v>520.500974297258</v>
          </cell>
          <cell r="AE828">
            <v>464.407766515522</v>
          </cell>
          <cell r="AF828">
            <v>458.388061576567</v>
          </cell>
          <cell r="AG828">
            <v>574.408863122675</v>
          </cell>
        </row>
        <row r="837"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</row>
        <row r="844">
          <cell r="V844">
            <v>518.95771031746</v>
          </cell>
          <cell r="W844">
            <v>518.51071031746</v>
          </cell>
          <cell r="X844">
            <v>518.51071031746</v>
          </cell>
          <cell r="Y844">
            <v>518.51071031746</v>
          </cell>
          <cell r="Z844">
            <v>518.51071031746</v>
          </cell>
          <cell r="AA844">
            <v>518.51071031746</v>
          </cell>
          <cell r="AB844">
            <v>518.51071031746</v>
          </cell>
          <cell r="AC844">
            <v>518.51071031746</v>
          </cell>
          <cell r="AD844">
            <v>518.51071031746</v>
          </cell>
          <cell r="AE844">
            <v>518.51071031746</v>
          </cell>
          <cell r="AF844">
            <v>518.51071031746</v>
          </cell>
          <cell r="AG844">
            <v>518.51071031746</v>
          </cell>
        </row>
        <row r="845">
          <cell r="V845">
            <v>-282.555841096095</v>
          </cell>
          <cell r="W845">
            <v>-321.205074332225</v>
          </cell>
          <cell r="X845">
            <v>-313.454035446863</v>
          </cell>
          <cell r="Y845">
            <v>-334.637934686978</v>
          </cell>
          <cell r="Z845">
            <v>-355.28918075048</v>
          </cell>
          <cell r="AA845">
            <v>-378.33249288405</v>
          </cell>
          <cell r="AB845">
            <v>-441.160134854347</v>
          </cell>
          <cell r="AC845">
            <v>-459.251438403023</v>
          </cell>
          <cell r="AD845">
            <v>-476.417992555883</v>
          </cell>
          <cell r="AE845">
            <v>-375.412931223576</v>
          </cell>
          <cell r="AF845">
            <v>-291.974768933109</v>
          </cell>
          <cell r="AG845">
            <v>-281.524749629203</v>
          </cell>
        </row>
        <row r="853">
          <cell r="V853">
            <v>193.75</v>
          </cell>
          <cell r="W853">
            <v>193.75</v>
          </cell>
          <cell r="X853">
            <v>193.75</v>
          </cell>
          <cell r="Y853">
            <v>193.75</v>
          </cell>
          <cell r="Z853">
            <v>193.75</v>
          </cell>
          <cell r="AA853">
            <v>184.0625</v>
          </cell>
          <cell r="AB853">
            <v>184.0625</v>
          </cell>
          <cell r="AC853">
            <v>184.0625</v>
          </cell>
          <cell r="AD853">
            <v>184.0625</v>
          </cell>
          <cell r="AE853">
            <v>184.0625</v>
          </cell>
          <cell r="AF853">
            <v>184.0625</v>
          </cell>
          <cell r="AG853">
            <v>184.0625</v>
          </cell>
        </row>
        <row r="1043">
          <cell r="U1043">
            <v>28500</v>
          </cell>
          <cell r="V1043">
            <v>28500</v>
          </cell>
          <cell r="W1043">
            <v>28500</v>
          </cell>
          <cell r="X1043">
            <v>28500</v>
          </cell>
          <cell r="Y1043">
            <v>28500</v>
          </cell>
          <cell r="Z1043">
            <v>28500</v>
          </cell>
          <cell r="AA1043">
            <v>27000</v>
          </cell>
          <cell r="AB1043">
            <v>27000</v>
          </cell>
          <cell r="AC1043">
            <v>27000</v>
          </cell>
          <cell r="AD1043">
            <v>27000</v>
          </cell>
          <cell r="AE1043">
            <v>27000</v>
          </cell>
          <cell r="AF1043">
            <v>27000</v>
          </cell>
          <cell r="AG1043">
            <v>27000</v>
          </cell>
        </row>
        <row r="1050">
          <cell r="U1050">
            <v>986522.721</v>
          </cell>
          <cell r="V1050">
            <v>986535.721</v>
          </cell>
          <cell r="W1050">
            <v>986548.721</v>
          </cell>
          <cell r="X1050">
            <v>986561.721</v>
          </cell>
          <cell r="Y1050">
            <v>986574.721</v>
          </cell>
          <cell r="Z1050">
            <v>986587.721</v>
          </cell>
          <cell r="AA1050">
            <v>986600.721</v>
          </cell>
          <cell r="AB1050">
            <v>986613.721</v>
          </cell>
          <cell r="AC1050">
            <v>946626.721</v>
          </cell>
          <cell r="AD1050">
            <v>946639.721</v>
          </cell>
          <cell r="AE1050">
            <v>946652.721</v>
          </cell>
          <cell r="AF1050">
            <v>946665.721</v>
          </cell>
          <cell r="AG1050">
            <v>946678.721</v>
          </cell>
        </row>
        <row r="1058">
          <cell r="U1058">
            <v>15000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40000</v>
          </cell>
          <cell r="AD1058">
            <v>40000</v>
          </cell>
          <cell r="AE1058">
            <v>40000</v>
          </cell>
          <cell r="AF1058">
            <v>40000</v>
          </cell>
          <cell r="AG1058">
            <v>40000</v>
          </cell>
        </row>
        <row r="1059">
          <cell r="U1059">
            <v>1500</v>
          </cell>
          <cell r="V1059">
            <v>1500</v>
          </cell>
          <cell r="W1059">
            <v>1500</v>
          </cell>
          <cell r="X1059">
            <v>1500</v>
          </cell>
          <cell r="Y1059">
            <v>1500</v>
          </cell>
          <cell r="Z1059">
            <v>1500</v>
          </cell>
          <cell r="AA1059">
            <v>1500</v>
          </cell>
          <cell r="AB1059">
            <v>1500</v>
          </cell>
          <cell r="AC1059">
            <v>1500</v>
          </cell>
          <cell r="AD1059">
            <v>1500</v>
          </cell>
          <cell r="AE1059">
            <v>1500</v>
          </cell>
          <cell r="AF1059">
            <v>1500</v>
          </cell>
          <cell r="AG1059">
            <v>1500</v>
          </cell>
        </row>
        <row r="1061">
          <cell r="U1061">
            <v>32040.6195366785</v>
          </cell>
          <cell r="V1061">
            <v>82296.6490311436</v>
          </cell>
          <cell r="W1061">
            <v>85788.3107877562</v>
          </cell>
          <cell r="X1061">
            <v>146094.816640654</v>
          </cell>
          <cell r="Y1061">
            <v>193795.712046711</v>
          </cell>
          <cell r="Z1061">
            <v>163190.31230983</v>
          </cell>
          <cell r="AA1061">
            <v>174162.564413547</v>
          </cell>
          <cell r="AB1061">
            <v>224327.247058711</v>
          </cell>
          <cell r="AC1061">
            <v>129805.519711747</v>
          </cell>
          <cell r="AD1061">
            <v>147794.999913457</v>
          </cell>
          <cell r="AE1061">
            <v>99889.1422281547</v>
          </cell>
          <cell r="AF1061">
            <v>144584.490612681</v>
          </cell>
          <cell r="AG1061">
            <v>161766.903052746</v>
          </cell>
        </row>
        <row r="1181">
          <cell r="V1181">
            <v>26852.6149063866</v>
          </cell>
          <cell r="W1181">
            <v>25450.1646551732</v>
          </cell>
          <cell r="X1181">
            <v>25323.2586904065</v>
          </cell>
          <cell r="Y1181">
            <v>28737.9078068743</v>
          </cell>
          <cell r="Z1181">
            <v>26075.8912853421</v>
          </cell>
          <cell r="AA1181">
            <v>22924.4344895776</v>
          </cell>
          <cell r="AB1181">
            <v>24643.6100897303</v>
          </cell>
          <cell r="AC1181">
            <v>22836.7347036895</v>
          </cell>
          <cell r="AD1181">
            <v>22109.451328322</v>
          </cell>
          <cell r="AE1181">
            <v>27863.7201622642</v>
          </cell>
          <cell r="AF1181">
            <v>29081.8056624766</v>
          </cell>
          <cell r="AG1181">
            <v>32219.0801269108</v>
          </cell>
        </row>
        <row r="1182">
          <cell r="V1182">
            <v>-7999.38348130672</v>
          </cell>
          <cell r="W1182">
            <v>-35219.7111367126</v>
          </cell>
          <cell r="X1182">
            <v>-27549.7620694457</v>
          </cell>
          <cell r="Y1182">
            <v>-30565.2161074991</v>
          </cell>
          <cell r="Z1182">
            <v>13808.84909776</v>
          </cell>
          <cell r="AA1182">
            <v>8218.50331576786</v>
          </cell>
          <cell r="AB1182">
            <v>-81278.3765902938</v>
          </cell>
          <cell r="AC1182">
            <v>84528.8165787943</v>
          </cell>
          <cell r="AD1182">
            <v>31516.8542192645</v>
          </cell>
          <cell r="AE1182">
            <v>33133.1258552822</v>
          </cell>
          <cell r="AF1182">
            <v>-13351.3450588529</v>
          </cell>
          <cell r="AG1182">
            <v>-3014.72915775498</v>
          </cell>
        </row>
        <row r="1183">
          <cell r="V1183">
            <v>-88.111683572628</v>
          </cell>
          <cell r="W1183">
            <v>-88.2931792142481</v>
          </cell>
          <cell r="X1183">
            <v>-88.4750487071869</v>
          </cell>
          <cell r="Y1183">
            <v>-88.6572928214737</v>
          </cell>
          <cell r="Z1183">
            <v>-88.8399123288255</v>
          </cell>
          <cell r="AA1183">
            <v>-89.0229080024437</v>
          </cell>
          <cell r="AB1183">
            <v>-89.2062806171889</v>
          </cell>
          <cell r="AC1183">
            <v>-89.3900309495075</v>
          </cell>
          <cell r="AD1183">
            <v>-89.5741597774177</v>
          </cell>
          <cell r="AE1183">
            <v>-89.7586678805674</v>
          </cell>
          <cell r="AF1183">
            <v>-89.9435560402053</v>
          </cell>
          <cell r="AG1183">
            <v>-90.1288250391663</v>
          </cell>
        </row>
        <row r="1184">
          <cell r="V1184">
            <v>17493.9302235788</v>
          </cell>
          <cell r="W1184">
            <v>45999.2302235789</v>
          </cell>
          <cell r="X1184">
            <v>17541.2192235789</v>
          </cell>
          <cell r="Y1184">
            <v>17212.0012235788</v>
          </cell>
          <cell r="Z1184">
            <v>16986.5842235789</v>
          </cell>
          <cell r="AA1184">
            <v>39291.1742235788</v>
          </cell>
          <cell r="AB1184">
            <v>16594.6287936925</v>
          </cell>
          <cell r="AC1184">
            <v>16468.7307936924</v>
          </cell>
          <cell r="AD1184">
            <v>16692.3857936924</v>
          </cell>
          <cell r="AE1184">
            <v>16658.0657936925</v>
          </cell>
          <cell r="AF1184">
            <v>-6981.33430956415</v>
          </cell>
          <cell r="AG1184">
            <v>15031.0327936924</v>
          </cell>
        </row>
        <row r="1189">
          <cell r="V1189">
            <v>-51101.9402851222</v>
          </cell>
          <cell r="W1189">
            <v>-19759.5139117718</v>
          </cell>
          <cell r="X1189">
            <v>-27732.9008664301</v>
          </cell>
          <cell r="Y1189">
            <v>-42520.7097681701</v>
          </cell>
          <cell r="Z1189">
            <v>-6257.46244338725</v>
          </cell>
          <cell r="AA1189">
            <v>-31940.6169849013</v>
          </cell>
          <cell r="AB1189">
            <v>10530.3423105116</v>
          </cell>
          <cell r="AC1189">
            <v>-9187.57992652641</v>
          </cell>
          <cell r="AD1189">
            <v>-40231.7876438027</v>
          </cell>
          <cell r="AE1189">
            <v>-9147.36169349912</v>
          </cell>
          <cell r="AF1189">
            <v>-33474.2230202792</v>
          </cell>
          <cell r="AG1189">
            <v>-13523.7508813914</v>
          </cell>
        </row>
        <row r="1197">
          <cell r="V1197">
            <v>-17709.6666666667</v>
          </cell>
          <cell r="W1197">
            <v>-17709.6666666667</v>
          </cell>
          <cell r="X1197">
            <v>-17709.6666666667</v>
          </cell>
          <cell r="Y1197">
            <v>-17709.6666666667</v>
          </cell>
          <cell r="Z1197">
            <v>-17709.6666666667</v>
          </cell>
          <cell r="AA1197">
            <v>-17709.6666666667</v>
          </cell>
          <cell r="AB1197">
            <v>-17709.6666666667</v>
          </cell>
          <cell r="AC1197">
            <v>-17709.6666666667</v>
          </cell>
          <cell r="AD1197">
            <v>-17709.6666666667</v>
          </cell>
          <cell r="AE1197">
            <v>-17709.6666666667</v>
          </cell>
          <cell r="AF1197">
            <v>-17709.6666666667</v>
          </cell>
          <cell r="AG1197">
            <v>-17709.6666666667</v>
          </cell>
        </row>
        <row r="1198">
          <cell r="V1198">
            <v>-282.555841096095</v>
          </cell>
          <cell r="W1198">
            <v>-321.205074332225</v>
          </cell>
          <cell r="X1198">
            <v>-313.454035446863</v>
          </cell>
          <cell r="Y1198">
            <v>-334.637934686978</v>
          </cell>
          <cell r="Z1198">
            <v>-355.28918075048</v>
          </cell>
          <cell r="AA1198">
            <v>-378.33249288405</v>
          </cell>
          <cell r="AB1198">
            <v>-441.160134854347</v>
          </cell>
          <cell r="AC1198">
            <v>-459.251438403023</v>
          </cell>
          <cell r="AD1198">
            <v>-476.417992555883</v>
          </cell>
          <cell r="AE1198">
            <v>-375.412931223576</v>
          </cell>
          <cell r="AF1198">
            <v>-291.974768933109</v>
          </cell>
          <cell r="AG1198">
            <v>-281.524749629203</v>
          </cell>
        </row>
        <row r="1199">
          <cell r="V1199">
            <v>-1170.08333333333</v>
          </cell>
          <cell r="W1199">
            <v>-1170.08333333333</v>
          </cell>
          <cell r="X1199">
            <v>-1170.08333333333</v>
          </cell>
          <cell r="Y1199">
            <v>-1170.08333333333</v>
          </cell>
          <cell r="Z1199">
            <v>-1170.08333333333</v>
          </cell>
          <cell r="AA1199">
            <v>-1170.08333333333</v>
          </cell>
          <cell r="AB1199">
            <v>-1170.08333333333</v>
          </cell>
          <cell r="AC1199">
            <v>-1170.08333333333</v>
          </cell>
          <cell r="AD1199">
            <v>-1170.08333333333</v>
          </cell>
          <cell r="AE1199">
            <v>-1170.08333333333</v>
          </cell>
          <cell r="AF1199">
            <v>-1170.08333333333</v>
          </cell>
          <cell r="AG1199">
            <v>-1170.08333333333</v>
          </cell>
        </row>
        <row r="1200">
          <cell r="V1200">
            <v>-1650</v>
          </cell>
          <cell r="W1200">
            <v>-1650</v>
          </cell>
          <cell r="X1200">
            <v>-1650</v>
          </cell>
          <cell r="Y1200">
            <v>-1650</v>
          </cell>
          <cell r="Z1200">
            <v>-1650</v>
          </cell>
          <cell r="AA1200">
            <v>-1650</v>
          </cell>
          <cell r="AB1200">
            <v>-1650</v>
          </cell>
          <cell r="AC1200">
            <v>-1650</v>
          </cell>
          <cell r="AD1200">
            <v>-1650</v>
          </cell>
          <cell r="AE1200">
            <v>-1650</v>
          </cell>
          <cell r="AF1200">
            <v>-1650</v>
          </cell>
          <cell r="AG1200">
            <v>-1650</v>
          </cell>
        </row>
        <row r="1201">
          <cell r="V1201">
            <v>1650</v>
          </cell>
          <cell r="W1201">
            <v>1650</v>
          </cell>
          <cell r="X1201">
            <v>1650</v>
          </cell>
          <cell r="Y1201">
            <v>1650</v>
          </cell>
          <cell r="Z1201">
            <v>1650</v>
          </cell>
          <cell r="AA1201">
            <v>1650</v>
          </cell>
          <cell r="AB1201">
            <v>1650</v>
          </cell>
          <cell r="AC1201">
            <v>1650</v>
          </cell>
          <cell r="AD1201">
            <v>1650</v>
          </cell>
          <cell r="AE1201">
            <v>1650</v>
          </cell>
          <cell r="AF1201">
            <v>1650</v>
          </cell>
          <cell r="AG1201">
            <v>1650</v>
          </cell>
        </row>
        <row r="1210">
          <cell r="V1210">
            <v>50256.0294944651</v>
          </cell>
          <cell r="W1210">
            <v>3491.66175661259</v>
          </cell>
          <cell r="X1210">
            <v>60306.5058528974</v>
          </cell>
          <cell r="Y1210">
            <v>47700.8954060578</v>
          </cell>
          <cell r="Z1210">
            <v>-30605.3997368811</v>
          </cell>
          <cell r="AA1210">
            <v>10972.2521037163</v>
          </cell>
          <cell r="AB1210">
            <v>50164.6826451644</v>
          </cell>
          <cell r="AC1210">
            <v>-94521.727346964</v>
          </cell>
          <cell r="AD1210">
            <v>17989.4802017099</v>
          </cell>
          <cell r="AE1210">
            <v>-47905.8576853023</v>
          </cell>
          <cell r="AF1210">
            <v>44695.3483845263</v>
          </cell>
          <cell r="AG1210">
            <v>17182.4124400645</v>
          </cell>
        </row>
        <row r="1211"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</row>
        <row r="1212">
          <cell r="V1212">
            <v>-15000</v>
          </cell>
        </row>
        <row r="1212"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</row>
        <row r="1213">
          <cell r="V1213">
            <v>-669.583333333336</v>
          </cell>
          <cell r="W1213">
            <v>-672.583333333336</v>
          </cell>
          <cell r="X1213">
            <v>-676.583333333336</v>
          </cell>
          <cell r="Y1213">
            <v>-680.583333333336</v>
          </cell>
          <cell r="Z1213">
            <v>-684.583333333336</v>
          </cell>
          <cell r="AA1213">
            <v>-688.583333333336</v>
          </cell>
          <cell r="AB1213">
            <v>-692.583333333336</v>
          </cell>
          <cell r="AC1213">
            <v>-696.583333333336</v>
          </cell>
          <cell r="AD1213">
            <v>-700.583333333336</v>
          </cell>
          <cell r="AE1213">
            <v>-704.583333333336</v>
          </cell>
          <cell r="AF1213">
            <v>-708.583333333336</v>
          </cell>
          <cell r="AG1213">
            <v>-712.583333333336</v>
          </cell>
        </row>
        <row r="1216"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-1500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</row>
        <row r="1222">
          <cell r="V1222">
            <v>0</v>
          </cell>
          <cell r="W1222">
            <v>0</v>
          </cell>
          <cell r="X1222">
            <v>-27930.0584135195</v>
          </cell>
          <cell r="Y1222">
            <v>0</v>
          </cell>
          <cell r="Z1222">
            <v>0</v>
          </cell>
          <cell r="AA1222">
            <v>-27930.0584135195</v>
          </cell>
          <cell r="AB1222">
            <v>0</v>
          </cell>
          <cell r="AC1222">
            <v>0</v>
          </cell>
          <cell r="AD1222">
            <v>-27930.0584135195</v>
          </cell>
          <cell r="AE1222">
            <v>0</v>
          </cell>
          <cell r="AF1222">
            <v>0</v>
          </cell>
          <cell r="AG1222">
            <v>-27930.0584135195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LASH"/>
      <sheetName val="16R"/>
      <sheetName val="PVC"/>
      <sheetName val="610"/>
      <sheetName val="600"/>
      <sheetName val="890"/>
      <sheetName val="323"/>
      <sheetName val="680"/>
      <sheetName val="640"/>
      <sheetName val="650"/>
      <sheetName val="420"/>
    </sheetNames>
    <sheetDataSet>
      <sheetData sheetId="0">
        <row r="8">
          <cell r="M8">
            <v>2457072</v>
          </cell>
        </row>
        <row r="12">
          <cell r="M12">
            <v>1625090</v>
          </cell>
        </row>
        <row r="20">
          <cell r="M20">
            <v>8244330</v>
          </cell>
        </row>
        <row r="24">
          <cell r="M24">
            <v>0</v>
          </cell>
        </row>
        <row r="25">
          <cell r="M25">
            <v>150000</v>
          </cell>
        </row>
        <row r="26">
          <cell r="M26">
            <v>0</v>
          </cell>
        </row>
        <row r="27">
          <cell r="M27">
            <v>4800000</v>
          </cell>
        </row>
        <row r="35">
          <cell r="M35">
            <v>17414615</v>
          </cell>
        </row>
        <row r="42">
          <cell r="M42">
            <v>-9927237.17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Budget"/>
    </sheetNames>
    <sheetDataSet>
      <sheetData sheetId="0">
        <row r="2">
          <cell r="E2">
            <v>0.975144</v>
          </cell>
        </row>
        <row r="2">
          <cell r="G2">
            <v>0.92229625</v>
          </cell>
        </row>
        <row r="2">
          <cell r="I2">
            <v>0.85659225</v>
          </cell>
        </row>
        <row r="2">
          <cell r="K2">
            <v>0.81503725</v>
          </cell>
        </row>
        <row r="2">
          <cell r="M2">
            <v>0.75571425</v>
          </cell>
        </row>
        <row r="2">
          <cell r="O2">
            <v>0.68126225</v>
          </cell>
        </row>
        <row r="2">
          <cell r="Q2">
            <v>0.02452125</v>
          </cell>
        </row>
        <row r="2">
          <cell r="S2">
            <v>0.02452125</v>
          </cell>
        </row>
        <row r="2">
          <cell r="U2">
            <v>0.02452125</v>
          </cell>
        </row>
        <row r="2">
          <cell r="W2">
            <v>0.02452125</v>
          </cell>
        </row>
        <row r="2">
          <cell r="Y2">
            <v>0.02452125</v>
          </cell>
        </row>
        <row r="2">
          <cell r="AA2">
            <v>0.02452125</v>
          </cell>
        </row>
        <row r="3">
          <cell r="E3">
            <v>0.944</v>
          </cell>
        </row>
        <row r="3">
          <cell r="G3">
            <v>0.944</v>
          </cell>
        </row>
        <row r="3">
          <cell r="I3">
            <v>0.944</v>
          </cell>
        </row>
        <row r="3">
          <cell r="K3">
            <v>0.944</v>
          </cell>
        </row>
        <row r="3">
          <cell r="M3">
            <v>0.944</v>
          </cell>
        </row>
        <row r="3">
          <cell r="O3">
            <v>0.944</v>
          </cell>
        </row>
        <row r="3">
          <cell r="Q3">
            <v>0.944</v>
          </cell>
        </row>
        <row r="3">
          <cell r="S3">
            <v>0.944</v>
          </cell>
        </row>
        <row r="3">
          <cell r="W3">
            <v>0.944</v>
          </cell>
        </row>
        <row r="3">
          <cell r="Y3">
            <v>0.944</v>
          </cell>
        </row>
        <row r="3">
          <cell r="AA3">
            <v>0.944</v>
          </cell>
        </row>
        <row r="4">
          <cell r="E4">
            <v>-8.267</v>
          </cell>
        </row>
        <row r="6">
          <cell r="E6">
            <v>0.081125</v>
          </cell>
        </row>
        <row r="6">
          <cell r="G6">
            <v>0.081125</v>
          </cell>
        </row>
        <row r="6">
          <cell r="I6">
            <v>0.081125</v>
          </cell>
        </row>
        <row r="6">
          <cell r="K6">
            <v>0.081125</v>
          </cell>
        </row>
        <row r="6">
          <cell r="M6">
            <v>0.081125</v>
          </cell>
        </row>
        <row r="6">
          <cell r="O6">
            <v>0.081125</v>
          </cell>
        </row>
        <row r="6">
          <cell r="Q6">
            <v>0.081125</v>
          </cell>
        </row>
        <row r="6">
          <cell r="S6">
            <v>0.081125</v>
          </cell>
        </row>
        <row r="6">
          <cell r="U6">
            <v>0.081125</v>
          </cell>
        </row>
        <row r="6">
          <cell r="W6">
            <v>0.081125</v>
          </cell>
        </row>
        <row r="6">
          <cell r="Y6">
            <v>0.081125</v>
          </cell>
        </row>
        <row r="6">
          <cell r="AA6">
            <v>0.081125</v>
          </cell>
        </row>
        <row r="8">
          <cell r="E8">
            <v>2.475358745</v>
          </cell>
        </row>
        <row r="8">
          <cell r="G8">
            <v>-0.76923139375</v>
          </cell>
        </row>
        <row r="8">
          <cell r="I8">
            <v>-0.74327831375</v>
          </cell>
        </row>
        <row r="8">
          <cell r="K8">
            <v>-0.72686408875</v>
          </cell>
        </row>
        <row r="8">
          <cell r="M8">
            <v>-0.70343150375</v>
          </cell>
        </row>
        <row r="8">
          <cell r="O8">
            <v>-0.67402296375</v>
          </cell>
        </row>
        <row r="8">
          <cell r="Q8">
            <v>-0.41461026875</v>
          </cell>
        </row>
        <row r="8">
          <cell r="S8">
            <v>-0.41461026875</v>
          </cell>
        </row>
        <row r="8">
          <cell r="U8">
            <v>-0.41461026875</v>
          </cell>
        </row>
        <row r="8">
          <cell r="W8">
            <v>-0.41461026875</v>
          </cell>
        </row>
        <row r="8">
          <cell r="Y8">
            <v>-0.41461026875</v>
          </cell>
        </row>
        <row r="8">
          <cell r="AA8">
            <v>-0.41461026875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XML/filtered-attachments/xls/2002_Pl1.xls'#$Format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45926.9978268587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45926.9978268589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f aca="false">([1]PGEU!$V$422+[1]PGEU!$V$429)/1000</f>
        <v>155.681499655224</v>
      </c>
      <c r="E11" s="21"/>
      <c r="F11" s="19" t="n">
        <f aca="false">([1]PGEU!$W$422+[1]PGEU!$W$429)/1000</f>
        <v>138.09374528571</v>
      </c>
      <c r="G11" s="21"/>
      <c r="H11" s="19" t="n">
        <f aca="false">([1]PGEU!$X$422+[1]PGEU!$X$429)/1000</f>
        <v>141.364223347782</v>
      </c>
      <c r="I11" s="21"/>
      <c r="J11" s="19" t="n">
        <f aca="false">([1]PGEU!$Y$422+[1]PGEU!$Y$429)/1000</f>
        <v>133.487547299302</v>
      </c>
      <c r="K11" s="21"/>
      <c r="L11" s="19" t="n">
        <f aca="false">([1]PGEU!$Z$422+[1]PGEU!$Z$429)/1000</f>
        <v>127.636714418262</v>
      </c>
      <c r="M11" s="21"/>
      <c r="N11" s="19" t="n">
        <f aca="false">([1]PGEU!$AA$422+[1]PGEU!$AA$429)/1000</f>
        <v>125.000380072084</v>
      </c>
      <c r="O11" s="21"/>
      <c r="P11" s="19" t="n">
        <f aca="false">([1]PGEU!$AB$422+[1]PGEU!$AB$429)/1000</f>
        <v>134.005092536708</v>
      </c>
      <c r="Q11" s="21"/>
      <c r="R11" s="19" t="n">
        <f aca="false">([1]PGEU!$AC$422+[1]PGEU!$AC$429)/1000</f>
        <v>132.59810384506</v>
      </c>
      <c r="S11" s="21"/>
      <c r="T11" s="19" t="n">
        <f aca="false">([1]PGEU!$AD$422+[1]PGEU!$AD$429)/1000</f>
        <v>125.967867573479</v>
      </c>
      <c r="U11" s="21"/>
      <c r="V11" s="19" t="n">
        <f aca="false">([1]PGEU!$AE$422+[1]PGEU!$AE$429)/1000</f>
        <v>134.288062979259</v>
      </c>
      <c r="W11" s="21"/>
      <c r="X11" s="19" t="n">
        <f aca="false">([1]PGEU!$AF$422+[1]PGEU!$AF$429)/1000</f>
        <v>140.420011407779</v>
      </c>
      <c r="Y11" s="21"/>
      <c r="Z11" s="19" t="n">
        <f aca="false">([1]PGEU!$AG$422+[1]PGEU!$AG$429)/1000</f>
        <v>156.646510608997</v>
      </c>
      <c r="AA11" s="21"/>
      <c r="AB11" s="21" t="n">
        <f aca="false">SUM(D11:Z11)</f>
        <v>1645.18975902965</v>
      </c>
      <c r="AC11" s="21"/>
      <c r="AD11" s="19" t="n">
        <f aca="false">SUM(D11:H11)</f>
        <v>435.139468288717</v>
      </c>
      <c r="AE11" s="21"/>
      <c r="AF11" s="19" t="n">
        <f aca="false">SUM(J11:N11)</f>
        <v>386.124641789648</v>
      </c>
      <c r="AG11" s="21"/>
      <c r="AH11" s="19" t="n">
        <f aca="false">SUM(P11:T11)</f>
        <v>392.571063955248</v>
      </c>
      <c r="AI11" s="21"/>
      <c r="AJ11" s="19" t="n">
        <f aca="false">SUM(V11:Z11)</f>
        <v>431.354584996035</v>
      </c>
      <c r="AK11" s="21"/>
      <c r="AL11" s="19" t="n">
        <f aca="false">SUM(AD11:AJ11)</f>
        <v>1645.18975902965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f aca="false">[2]FLASH!$M$8/12/1000000</f>
        <v>0.204756</v>
      </c>
      <c r="E13" s="21"/>
      <c r="F13" s="19" t="n">
        <f aca="false">[2]FLASH!$M$8/12/1000000</f>
        <v>0.204756</v>
      </c>
      <c r="G13" s="21"/>
      <c r="H13" s="19" t="n">
        <f aca="false">[2]FLASH!$M$8/12/1000000</f>
        <v>0.204756</v>
      </c>
      <c r="I13" s="21"/>
      <c r="J13" s="19" t="n">
        <f aca="false">[2]FLASH!$M$8/12/1000000</f>
        <v>0.204756</v>
      </c>
      <c r="K13" s="21"/>
      <c r="L13" s="19" t="n">
        <f aca="false">[2]FLASH!$M$8/12/1000000</f>
        <v>0.204756</v>
      </c>
      <c r="M13" s="21"/>
      <c r="N13" s="19" t="n">
        <f aca="false">[2]FLASH!$M$8/12/1000000</f>
        <v>0.204756</v>
      </c>
      <c r="O13" s="21"/>
      <c r="P13" s="19" t="n">
        <f aca="false">[2]FLASH!$M$8/12/1000000</f>
        <v>0.204756</v>
      </c>
      <c r="Q13" s="21"/>
      <c r="R13" s="19" t="n">
        <f aca="false">[2]FLASH!$M$8/12/1000000</f>
        <v>0.204756</v>
      </c>
      <c r="S13" s="21"/>
      <c r="T13" s="19" t="n">
        <f aca="false">[2]FLASH!$M$8/12/1000000</f>
        <v>0.204756</v>
      </c>
      <c r="U13" s="21"/>
      <c r="V13" s="19" t="n">
        <f aca="false">[2]FLASH!$M$8/12/1000000</f>
        <v>0.204756</v>
      </c>
      <c r="W13" s="21"/>
      <c r="X13" s="19" t="n">
        <f aca="false">[2]FLASH!$M$8/12/1000000</f>
        <v>0.204756</v>
      </c>
      <c r="Y13" s="21"/>
      <c r="Z13" s="19" t="n">
        <f aca="false">[2]FLASH!$M$8/12/1000000</f>
        <v>0.204756</v>
      </c>
      <c r="AA13" s="21"/>
      <c r="AB13" s="21" t="n">
        <f aca="false">SUM(D13:Z13)</f>
        <v>2.457072</v>
      </c>
      <c r="AC13" s="21"/>
      <c r="AD13" s="19" t="n">
        <f aca="false">SUM(D13:H13)</f>
        <v>0.614268</v>
      </c>
      <c r="AE13" s="21"/>
      <c r="AF13" s="19" t="n">
        <f aca="false">SUM(J13:N13)</f>
        <v>0.614268</v>
      </c>
      <c r="AG13" s="21"/>
      <c r="AH13" s="19" t="n">
        <f aca="false">SUM(P13:T13)</f>
        <v>0.614268</v>
      </c>
      <c r="AI13" s="21"/>
      <c r="AJ13" s="19" t="n">
        <f aca="false">SUM(V13:Z13)</f>
        <v>0.614268</v>
      </c>
      <c r="AK13" s="21"/>
      <c r="AL13" s="19" t="n">
        <f aca="false">SUM(AD13:AJ13)</f>
        <v>2.457072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f aca="false">[1]PGEU!$V$436/1000</f>
        <v>1.47903333333333</v>
      </c>
      <c r="E17" s="21"/>
      <c r="F17" s="22" t="n">
        <f aca="false">[1]PGEU!$W$436/1000</f>
        <v>1.47903333333333</v>
      </c>
      <c r="G17" s="21"/>
      <c r="H17" s="22" t="n">
        <f aca="false">[1]PGEU!$X$436/1000</f>
        <v>1.47903333333333</v>
      </c>
      <c r="I17" s="21"/>
      <c r="J17" s="22" t="n">
        <f aca="false">[1]PGEU!$Y$436/1000</f>
        <v>1.47903333333333</v>
      </c>
      <c r="K17" s="21"/>
      <c r="L17" s="22" t="n">
        <f aca="false">[1]PGEU!$Z$436/1000</f>
        <v>1.47903333333333</v>
      </c>
      <c r="M17" s="21"/>
      <c r="N17" s="22" t="n">
        <f aca="false">[1]PGEU!$AA$436/1000</f>
        <v>1.47903333333333</v>
      </c>
      <c r="O17" s="21"/>
      <c r="P17" s="22" t="n">
        <f aca="false">[1]PGEU!$AB$436/1000</f>
        <v>1.47903333333333</v>
      </c>
      <c r="Q17" s="21"/>
      <c r="R17" s="22" t="n">
        <f aca="false">[1]PGEU!$AC$436/1000</f>
        <v>1.47903333333333</v>
      </c>
      <c r="S17" s="21"/>
      <c r="T17" s="22" t="n">
        <f aca="false">[1]PGEU!$AD$436/1000</f>
        <v>1.47903333333333</v>
      </c>
      <c r="U17" s="21"/>
      <c r="V17" s="22" t="n">
        <f aca="false">[1]PGEU!$AE$436/1000</f>
        <v>1.47903333333333</v>
      </c>
      <c r="W17" s="21"/>
      <c r="X17" s="22" t="n">
        <f aca="false">[1]PGEU!$AF$436/1000</f>
        <v>1.47903333333333</v>
      </c>
      <c r="Y17" s="21"/>
      <c r="Z17" s="22" t="n">
        <f aca="false">[1]PGEU!$AG$436/1000</f>
        <v>1.47903333333333</v>
      </c>
      <c r="AA17" s="21"/>
      <c r="AB17" s="23" t="n">
        <f aca="false">SUM(D17:Z17)</f>
        <v>17.7484</v>
      </c>
      <c r="AC17" s="21"/>
      <c r="AD17" s="22" t="n">
        <f aca="false">SUM(D17:H17)</f>
        <v>4.4371</v>
      </c>
      <c r="AE17" s="21"/>
      <c r="AF17" s="22" t="n">
        <f aca="false">SUM(J17:N17)</f>
        <v>4.4371</v>
      </c>
      <c r="AG17" s="21"/>
      <c r="AH17" s="22" t="n">
        <f aca="false">SUM(P17:T17)</f>
        <v>4.4371</v>
      </c>
      <c r="AI17" s="21"/>
      <c r="AJ17" s="22" t="n">
        <f aca="false">SUM(V17:Z17)</f>
        <v>4.4371</v>
      </c>
      <c r="AK17" s="21"/>
      <c r="AL17" s="22" t="n">
        <f aca="false">SUM(AD17:AJ17)</f>
        <v>17.7484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157.365288988558</v>
      </c>
      <c r="E18" s="20"/>
      <c r="F18" s="19" t="n">
        <f aca="false">SUM(F8:F17)</f>
        <v>139.777534619044</v>
      </c>
      <c r="G18" s="20"/>
      <c r="H18" s="19" t="n">
        <f aca="false">SUM(H8:H17)</f>
        <v>143.048012681116</v>
      </c>
      <c r="I18" s="20"/>
      <c r="J18" s="19" t="n">
        <f aca="false">SUM(J8:J17)</f>
        <v>135.171336632635</v>
      </c>
      <c r="K18" s="20"/>
      <c r="L18" s="19" t="n">
        <f aca="false">SUM(L8:L17)</f>
        <v>129.320503751595</v>
      </c>
      <c r="M18" s="20"/>
      <c r="N18" s="19" t="n">
        <f aca="false">SUM(N8:N17)</f>
        <v>126.684169405417</v>
      </c>
      <c r="O18" s="20"/>
      <c r="P18" s="19" t="n">
        <f aca="false">SUM(P8:P17)</f>
        <v>135.688881870042</v>
      </c>
      <c r="Q18" s="20"/>
      <c r="R18" s="19" t="n">
        <f aca="false">SUM(R8:R17)</f>
        <v>134.281893178394</v>
      </c>
      <c r="S18" s="20"/>
      <c r="T18" s="19" t="n">
        <f aca="false">SUM(T8:T17)</f>
        <v>127.651656906813</v>
      </c>
      <c r="U18" s="20"/>
      <c r="V18" s="19" t="n">
        <f aca="false">SUM(V8:V17)</f>
        <v>135.971852312592</v>
      </c>
      <c r="W18" s="20"/>
      <c r="X18" s="19" t="n">
        <f aca="false">SUM(X8:X17)</f>
        <v>142.103800741113</v>
      </c>
      <c r="Y18" s="20"/>
      <c r="Z18" s="19" t="n">
        <f aca="false">SUM(Z8:Z17)</f>
        <v>158.33029994233</v>
      </c>
      <c r="AA18" s="20"/>
      <c r="AB18" s="18" t="n">
        <f aca="false">SUM(AB8:AB17)</f>
        <v>1665.39523102965</v>
      </c>
      <c r="AC18" s="20"/>
      <c r="AD18" s="19" t="n">
        <f aca="false">SUM(D18:H18)</f>
        <v>440.190836288717</v>
      </c>
      <c r="AE18" s="20"/>
      <c r="AF18" s="19" t="n">
        <f aca="false">SUM(J18:N18)</f>
        <v>391.176009789648</v>
      </c>
      <c r="AG18" s="20"/>
      <c r="AH18" s="19" t="n">
        <f aca="false">SUM(P18:T18)</f>
        <v>397.622431955248</v>
      </c>
      <c r="AI18" s="20"/>
      <c r="AJ18" s="19" t="n">
        <f aca="false">SUM(V18:Z18)</f>
        <v>436.405952996035</v>
      </c>
      <c r="AK18" s="20"/>
      <c r="AL18" s="19" t="n">
        <f aca="false">SUM(AD18:AJ18)</f>
        <v>1665.39523102965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2" t="n">
        <f aca="false">[1]PGEU!$V$516/1000+[2]FLASH!$M$12/12/1000000</f>
        <v>92.2067262721354</v>
      </c>
      <c r="E20" s="21"/>
      <c r="F20" s="22" t="n">
        <f aca="false">[1]PGEU!$W$516/1000+[2]FLASH!$M$12/12/1000000</f>
        <v>77.598251031901</v>
      </c>
      <c r="G20" s="21"/>
      <c r="H20" s="22" t="n">
        <f aca="false">[1]PGEU!$X$516/1000+[2]FLASH!$M$12/12/1000000</f>
        <v>80.8285970260417</v>
      </c>
      <c r="I20" s="21"/>
      <c r="J20" s="22" t="n">
        <f aca="false">[1]PGEU!$Y$516/1000+[2]FLASH!$M$12/12/1000000</f>
        <v>66.026167781901</v>
      </c>
      <c r="K20" s="22"/>
      <c r="L20" s="22" t="n">
        <f aca="false">[1]PGEU!$Z$516/1000+[2]FLASH!$M$12/12/1000000</f>
        <v>65.5194801822917</v>
      </c>
      <c r="M20" s="21"/>
      <c r="N20" s="22" t="n">
        <f aca="false">[1]PGEU!$AA$516/1000+[2]FLASH!$M$12/12/1000000</f>
        <v>69.3616606803385</v>
      </c>
      <c r="O20" s="21"/>
      <c r="P20" s="22" t="n">
        <f aca="false">[1]PGEU!$AB$516/1000+[2]FLASH!$M$12/12/1000000</f>
        <v>75.0130384752604</v>
      </c>
      <c r="Q20" s="21"/>
      <c r="R20" s="22" t="n">
        <f aca="false">[1]PGEU!$AC$516/1000+[2]FLASH!$M$12/12/1000000</f>
        <v>77.4329142916667</v>
      </c>
      <c r="S20" s="21"/>
      <c r="T20" s="22" t="n">
        <f aca="false">[1]PGEU!$AD$516/1000+[2]FLASH!$M$12/12/1000000</f>
        <v>72.5659080709635</v>
      </c>
      <c r="U20" s="21"/>
      <c r="V20" s="22" t="n">
        <f aca="false">[1]PGEU!$AE$516/1000+[2]FLASH!$M$12/12/1000000</f>
        <v>69.6502725299479</v>
      </c>
      <c r="W20" s="21"/>
      <c r="X20" s="22" t="n">
        <f aca="false">[1]PGEU!$AF$516/1000+[2]FLASH!$M$12/12/1000000</f>
        <v>70.6657795045573</v>
      </c>
      <c r="Y20" s="21"/>
      <c r="Z20" s="22" t="n">
        <f aca="false">[1]PGEU!$AG$516/1000+[2]FLASH!$M$12/12/1000000</f>
        <v>75.9328751393229</v>
      </c>
      <c r="AA20" s="18"/>
      <c r="AB20" s="24" t="n">
        <f aca="false">SUM(D20:Z20)</f>
        <v>892.801670986328</v>
      </c>
      <c r="AC20" s="18"/>
      <c r="AD20" s="25" t="n">
        <f aca="false">SUM(D20:H20)</f>
        <v>250.633574330078</v>
      </c>
      <c r="AE20" s="18"/>
      <c r="AF20" s="25" t="n">
        <f aca="false">SUM(J20:N20)</f>
        <v>200.907308644531</v>
      </c>
      <c r="AG20" s="18"/>
      <c r="AH20" s="25" t="n">
        <f aca="false">SUM(P20:T20)</f>
        <v>225.011860837891</v>
      </c>
      <c r="AI20" s="18"/>
      <c r="AJ20" s="25" t="n">
        <f aca="false">SUM(V20:Z20)</f>
        <v>216.248927173828</v>
      </c>
      <c r="AK20" s="18"/>
      <c r="AL20" s="25" t="n">
        <f aca="false">SUM(AD20:AJ20)</f>
        <v>892.801670986328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65.1585627164223</v>
      </c>
      <c r="E22" s="27"/>
      <c r="F22" s="26" t="n">
        <f aca="false">F18-F20</f>
        <v>62.1792835871428</v>
      </c>
      <c r="G22" s="27"/>
      <c r="H22" s="26" t="n">
        <f aca="false">H18-H20</f>
        <v>62.2194156550741</v>
      </c>
      <c r="I22" s="27"/>
      <c r="J22" s="26" t="n">
        <f aca="false">J18-J20</f>
        <v>69.1451688507344</v>
      </c>
      <c r="K22" s="27"/>
      <c r="L22" s="26" t="n">
        <f aca="false">L18-L20</f>
        <v>63.8010235693036</v>
      </c>
      <c r="M22" s="27"/>
      <c r="N22" s="26" t="n">
        <f aca="false">N18-N20</f>
        <v>57.322508725079</v>
      </c>
      <c r="O22" s="27"/>
      <c r="P22" s="26" t="n">
        <f aca="false">P18-P20</f>
        <v>60.6758433947812</v>
      </c>
      <c r="Q22" s="27"/>
      <c r="R22" s="26" t="n">
        <f aca="false">R18-R20</f>
        <v>56.848978886727</v>
      </c>
      <c r="S22" s="27"/>
      <c r="T22" s="26" t="n">
        <f aca="false">T18-T20</f>
        <v>55.0857488358492</v>
      </c>
      <c r="U22" s="27"/>
      <c r="V22" s="26" t="n">
        <f aca="false">V18-V20</f>
        <v>66.3215797826441</v>
      </c>
      <c r="W22" s="27"/>
      <c r="X22" s="26" t="n">
        <f aca="false">X18-X20</f>
        <v>71.4380212365553</v>
      </c>
      <c r="Y22" s="27"/>
      <c r="Z22" s="26" t="n">
        <f aca="false">Z18-Z20</f>
        <v>82.3974248030074</v>
      </c>
      <c r="AA22" s="27"/>
      <c r="AB22" s="26" t="n">
        <f aca="false">AB18-AB20</f>
        <v>772.59356004332</v>
      </c>
      <c r="AC22" s="20"/>
      <c r="AD22" s="26" t="n">
        <f aca="false">AD18-AD20</f>
        <v>189.557261958639</v>
      </c>
      <c r="AE22" s="20"/>
      <c r="AF22" s="26" t="n">
        <f aca="false">AF18-AF20</f>
        <v>190.268701145117</v>
      </c>
      <c r="AG22" s="20"/>
      <c r="AH22" s="26" t="n">
        <f aca="false">AH18-AH20</f>
        <v>172.610571117357</v>
      </c>
      <c r="AI22" s="20"/>
      <c r="AJ22" s="26" t="n">
        <f aca="false">AJ18-AJ20</f>
        <v>220.157025822207</v>
      </c>
      <c r="AK22" s="20"/>
      <c r="AL22" s="26" t="n">
        <f aca="false">AL18-AL20</f>
        <v>772.59356004332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0.6870275</v>
      </c>
      <c r="E28" s="18"/>
      <c r="F28" s="28" t="n">
        <f aca="false">'O&amp;M Detail'!F30</f>
        <v>0.6870275</v>
      </c>
      <c r="G28" s="18"/>
      <c r="H28" s="28" t="n">
        <f aca="false">'O&amp;M Detail'!H30</f>
        <v>0.6870275</v>
      </c>
      <c r="I28" s="18"/>
      <c r="J28" s="28" t="n">
        <f aca="false">'O&amp;M Detail'!J30</f>
        <v>0.6870275</v>
      </c>
      <c r="K28" s="18"/>
      <c r="L28" s="28" t="n">
        <f aca="false">'O&amp;M Detail'!L30</f>
        <v>0.6870275</v>
      </c>
      <c r="M28" s="18"/>
      <c r="N28" s="28" t="n">
        <f aca="false">'O&amp;M Detail'!N30</f>
        <v>0.6870275</v>
      </c>
      <c r="O28" s="18"/>
      <c r="P28" s="28" t="n">
        <f aca="false">'O&amp;M Detail'!P30</f>
        <v>0.6870275</v>
      </c>
      <c r="Q28" s="18"/>
      <c r="R28" s="28" t="n">
        <f aca="false">'O&amp;M Detail'!R30</f>
        <v>0.6870275</v>
      </c>
      <c r="S28" s="18"/>
      <c r="T28" s="28" t="n">
        <f aca="false">'O&amp;M Detail'!T30</f>
        <v>0.6870275</v>
      </c>
      <c r="U28" s="18"/>
      <c r="V28" s="28" t="n">
        <f aca="false">'O&amp;M Detail'!V30</f>
        <v>0.6870275</v>
      </c>
      <c r="W28" s="18"/>
      <c r="X28" s="28" t="n">
        <f aca="false">'O&amp;M Detail'!X30</f>
        <v>0.6870275</v>
      </c>
      <c r="Y28" s="18"/>
      <c r="Z28" s="28" t="n">
        <f aca="false">'O&amp;M Detail'!Z30</f>
        <v>0.6870275</v>
      </c>
      <c r="AA28" s="18"/>
      <c r="AB28" s="18" t="n">
        <f aca="false">SUM(D28:Z28)</f>
        <v>8.24433</v>
      </c>
      <c r="AC28" s="29"/>
      <c r="AD28" s="28" t="n">
        <f aca="false">SUM(D28:H28)</f>
        <v>2.0610825</v>
      </c>
      <c r="AE28" s="18"/>
      <c r="AF28" s="28" t="n">
        <f aca="false">SUM(J28:N28)</f>
        <v>2.0610825</v>
      </c>
      <c r="AG28" s="18"/>
      <c r="AH28" s="28" t="n">
        <f aca="false">SUM(P28:T28)</f>
        <v>2.0610825</v>
      </c>
      <c r="AI28" s="18"/>
      <c r="AJ28" s="28" t="n">
        <f aca="false">SUM(V28:Z28)</f>
        <v>2.0610825</v>
      </c>
      <c r="AK28" s="29"/>
      <c r="AL28" s="28" t="n">
        <f aca="false">SUM(AD28:AJ28)</f>
        <v>8.24433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21.2615726666667</v>
      </c>
      <c r="E30" s="18"/>
      <c r="F30" s="28" t="n">
        <f aca="false">'O&amp;M Detail'!F47</f>
        <v>21.3144204166667</v>
      </c>
      <c r="G30" s="18"/>
      <c r="H30" s="28" t="n">
        <f aca="false">'O&amp;M Detail'!H47</f>
        <v>21.3801244166667</v>
      </c>
      <c r="I30" s="18"/>
      <c r="J30" s="28" t="n">
        <f aca="false">'O&amp;M Detail'!J47</f>
        <v>21.4216794166667</v>
      </c>
      <c r="K30" s="18"/>
      <c r="L30" s="28" t="n">
        <f aca="false">'O&amp;M Detail'!L47</f>
        <v>21.4810024166667</v>
      </c>
      <c r="M30" s="18"/>
      <c r="N30" s="28" t="n">
        <f aca="false">'O&amp;M Detail'!N47</f>
        <v>21.5554544166667</v>
      </c>
      <c r="O30" s="18"/>
      <c r="P30" s="28" t="n">
        <f aca="false">'O&amp;M Detail'!P47</f>
        <v>22.2121954166667</v>
      </c>
      <c r="Q30" s="18"/>
      <c r="R30" s="28" t="n">
        <f aca="false">'O&amp;M Detail'!R47</f>
        <v>22.2121954166667</v>
      </c>
      <c r="S30" s="18"/>
      <c r="T30" s="28" t="n">
        <f aca="false">'O&amp;M Detail'!T47</f>
        <v>22.2121954166667</v>
      </c>
      <c r="U30" s="18"/>
      <c r="V30" s="28" t="n">
        <f aca="false">'O&amp;M Detail'!V47</f>
        <v>22.2121954166667</v>
      </c>
      <c r="W30" s="18"/>
      <c r="X30" s="28" t="n">
        <f aca="false">'O&amp;M Detail'!X47</f>
        <v>22.2121954166667</v>
      </c>
      <c r="Y30" s="18"/>
      <c r="Z30" s="28" t="n">
        <f aca="false">'O&amp;M Detail'!Z47</f>
        <v>22.2121954166667</v>
      </c>
      <c r="AA30" s="18"/>
      <c r="AB30" s="18" t="n">
        <f aca="false">SUM(D30:Z30)</f>
        <v>261.68742625</v>
      </c>
      <c r="AC30" s="29"/>
      <c r="AD30" s="28" t="n">
        <f aca="false">SUM(D30:H30)</f>
        <v>63.9561175</v>
      </c>
      <c r="AE30" s="18"/>
      <c r="AF30" s="28" t="n">
        <f aca="false">SUM(J30:N30)</f>
        <v>64.45813625</v>
      </c>
      <c r="AG30" s="18"/>
      <c r="AH30" s="28" t="n">
        <f aca="false">SUM(P30:T30)</f>
        <v>66.63658625</v>
      </c>
      <c r="AI30" s="18"/>
      <c r="AJ30" s="28" t="n">
        <f aca="false">SUM(V30:Z30)</f>
        <v>66.63658625</v>
      </c>
      <c r="AK30" s="29"/>
      <c r="AL30" s="28" t="n">
        <f aca="false">SUM(AD30:AJ30)</f>
        <v>261.68742625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f aca="false">([1]PGEU!$V$578+[1]PGEU!$V$595)/1000-[3]Input!$E$3</f>
        <v>14.5928070416862</v>
      </c>
      <c r="E31" s="21"/>
      <c r="F31" s="19" t="n">
        <f aca="false">([1]PGEU!$W$578+[1]PGEU!$W$595)/1000-[3]Input!$G$3</f>
        <v>14.6461689621553</v>
      </c>
      <c r="G31" s="21"/>
      <c r="H31" s="19" t="n">
        <f aca="false">([1]PGEU!$X$578+[1]PGEU!$X$595)/1000-[3]Input!$I$3</f>
        <v>14.7014298559747</v>
      </c>
      <c r="I31" s="21"/>
      <c r="J31" s="19" t="n">
        <f aca="false">([1]PGEU!$Y$578+[1]PGEU!$Y$595)/1000-[3]Input!$K$3</f>
        <v>14.809662199558</v>
      </c>
      <c r="K31" s="21"/>
      <c r="L31" s="19" t="n">
        <f aca="false">([1]PGEU!$Z$578+[1]PGEU!$Z$595)/1000-[3]Input!$M$3</f>
        <v>14.8809780590364</v>
      </c>
      <c r="M31" s="21"/>
      <c r="N31" s="19" t="n">
        <f aca="false">([1]PGEU!$AA$578+[1]PGEU!$AA$595)/1000-[3]Input!$O$3</f>
        <v>14.948602057965</v>
      </c>
      <c r="O31" s="21"/>
      <c r="P31" s="19" t="n">
        <f aca="false">([1]PGEU!$AB$578+[1]PGEU!$AB$595)/1000-[3]Input!$Q$3</f>
        <v>15.0220479905451</v>
      </c>
      <c r="Q31" s="21"/>
      <c r="R31" s="19" t="n">
        <f aca="false">([1]PGEU!$AC$578+[1]PGEU!$AC$595)/1000-[3]Input!$S$3</f>
        <v>15.0945443263154</v>
      </c>
      <c r="S31" s="21"/>
      <c r="T31" s="19" t="n">
        <f aca="false">([1]PGEU!$AD$578+[1]PGEU!$AD$595)/1000-[3]Input!$W$3</f>
        <v>15.1679175288828</v>
      </c>
      <c r="U31" s="21"/>
      <c r="V31" s="19" t="n">
        <f aca="false">([1]PGEU!$AE$578+[1]PGEU!$AE$595)/1000-[3]Input!$W$3</f>
        <v>15.3820077009369</v>
      </c>
      <c r="W31" s="21"/>
      <c r="X31" s="19" t="n">
        <f aca="false">([1]PGEU!$AF$578+[1]PGEU!$AF$595)/1000-[3]Input!$Y$3</f>
        <v>15.4989925821823</v>
      </c>
      <c r="Y31" s="21"/>
      <c r="Z31" s="19" t="n">
        <f aca="false">([1]PGEU!$AG$578+[1]PGEU!$AG$595)/1000-[3]Input!$AA$3</f>
        <v>15.6008391472058</v>
      </c>
      <c r="AA31" s="21"/>
      <c r="AB31" s="21" t="n">
        <f aca="false">SUM(D31:Z31)</f>
        <v>180.345997452444</v>
      </c>
      <c r="AC31" s="31"/>
      <c r="AD31" s="19" t="n">
        <f aca="false">SUM(D31:H31)</f>
        <v>43.9404058598163</v>
      </c>
      <c r="AE31" s="21"/>
      <c r="AF31" s="19" t="n">
        <f aca="false">SUM(J31:N31)</f>
        <v>44.6392423165595</v>
      </c>
      <c r="AG31" s="21"/>
      <c r="AH31" s="19" t="n">
        <f aca="false">SUM(P31:T31)</f>
        <v>45.2845098457434</v>
      </c>
      <c r="AI31" s="21"/>
      <c r="AJ31" s="19" t="n">
        <f aca="false">SUM(V31:Z31)</f>
        <v>46.4818394303251</v>
      </c>
      <c r="AK31" s="31"/>
      <c r="AL31" s="19" t="n">
        <f aca="false">SUM(AD31:AJ31)</f>
        <v>180.345997452444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6.09091417662803</v>
      </c>
      <c r="E32" s="18"/>
      <c r="F32" s="28" t="n">
        <f aca="false">'O&amp;M Detail'!F53</f>
        <v>5.9397186991112</v>
      </c>
      <c r="G32" s="18"/>
      <c r="H32" s="28" t="n">
        <f aca="false">'O&amp;M Detail'!H53</f>
        <v>5.95747604287165</v>
      </c>
      <c r="I32" s="18"/>
      <c r="J32" s="28" t="n">
        <f aca="false">'O&amp;M Detail'!J53</f>
        <v>5.88723405055743</v>
      </c>
      <c r="K32" s="18"/>
      <c r="L32" s="28" t="n">
        <f aca="false">'O&amp;M Detail'!L53</f>
        <v>5.85143491759881</v>
      </c>
      <c r="M32" s="18"/>
      <c r="N32" s="28" t="n">
        <f aca="false">'O&amp;M Detail'!N53</f>
        <v>5.8168747115234</v>
      </c>
      <c r="O32" s="18"/>
      <c r="P32" s="28" t="n">
        <f aca="false">'O&amp;M Detail'!P53</f>
        <v>5.87853239335797</v>
      </c>
      <c r="Q32" s="18"/>
      <c r="R32" s="28" t="n">
        <f aca="false">'O&amp;M Detail'!R53</f>
        <v>5.88227265600325</v>
      </c>
      <c r="S32" s="18"/>
      <c r="T32" s="28" t="n">
        <f aca="false">'O&amp;M Detail'!T53</f>
        <v>5.82914547121277</v>
      </c>
      <c r="U32" s="18"/>
      <c r="V32" s="28" t="n">
        <f aca="false">'O&amp;M Detail'!V53</f>
        <v>5.92910553226284</v>
      </c>
      <c r="W32" s="18"/>
      <c r="X32" s="28" t="n">
        <f aca="false">'O&amp;M Detail'!X53</f>
        <v>5.98235396321012</v>
      </c>
      <c r="Y32" s="18"/>
      <c r="Z32" s="28" t="n">
        <f aca="false">'O&amp;M Detail'!Z53</f>
        <v>5.82914547121277</v>
      </c>
      <c r="AA32" s="18"/>
      <c r="AB32" s="24" t="n">
        <f aca="false">SUM(D32:Z32)</f>
        <v>70.8742080855503</v>
      </c>
      <c r="AC32" s="29"/>
      <c r="AD32" s="25" t="n">
        <f aca="false">SUM(D32:H32)</f>
        <v>17.9881089186109</v>
      </c>
      <c r="AE32" s="18"/>
      <c r="AF32" s="25" t="n">
        <f aca="false">SUM(J32:N32)</f>
        <v>17.5555436796796</v>
      </c>
      <c r="AG32" s="18"/>
      <c r="AH32" s="25" t="n">
        <f aca="false">SUM(P32:T32)</f>
        <v>17.589950520574</v>
      </c>
      <c r="AI32" s="18"/>
      <c r="AJ32" s="25" t="n">
        <f aca="false">SUM(V32:Z32)</f>
        <v>17.7406049666857</v>
      </c>
      <c r="AK32" s="29"/>
      <c r="AL32" s="25" t="n">
        <f aca="false">SUM(AD32:AJ32)</f>
        <v>70.8742080855503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42.6323213849809</v>
      </c>
      <c r="E33" s="20"/>
      <c r="F33" s="32" t="n">
        <f aca="false">SUM(F25:F32)</f>
        <v>42.5873355779332</v>
      </c>
      <c r="G33" s="20"/>
      <c r="H33" s="32" t="n">
        <f aca="false">SUM(H25:H32)</f>
        <v>42.7260578155131</v>
      </c>
      <c r="I33" s="20"/>
      <c r="J33" s="32" t="n">
        <f aca="false">SUM(J25:J32)</f>
        <v>42.8056031667821</v>
      </c>
      <c r="K33" s="20"/>
      <c r="L33" s="32" t="n">
        <f aca="false">SUM(L25:L32)</f>
        <v>42.9004428933019</v>
      </c>
      <c r="M33" s="20"/>
      <c r="N33" s="32" t="n">
        <f aca="false">SUM(N25:N32)</f>
        <v>43.0079586861551</v>
      </c>
      <c r="O33" s="20"/>
      <c r="P33" s="32" t="n">
        <f aca="false">SUM(P25:P32)</f>
        <v>43.7998033005698</v>
      </c>
      <c r="Q33" s="20"/>
      <c r="R33" s="32" t="n">
        <f aca="false">SUM(R25:R32)</f>
        <v>43.8760398989854</v>
      </c>
      <c r="S33" s="20"/>
      <c r="T33" s="32" t="n">
        <f aca="false">SUM(T25:T32)</f>
        <v>43.8962859167623</v>
      </c>
      <c r="U33" s="20"/>
      <c r="V33" s="32" t="n">
        <f aca="false">SUM(V25:V32)</f>
        <v>44.2103361498665</v>
      </c>
      <c r="W33" s="20"/>
      <c r="X33" s="32" t="n">
        <f aca="false">SUM(X25:X32)</f>
        <v>44.3805694620591</v>
      </c>
      <c r="Y33" s="20"/>
      <c r="Z33" s="32" t="n">
        <f aca="false">SUM(Z25:Z32)</f>
        <v>44.3292075350853</v>
      </c>
      <c r="AA33" s="20"/>
      <c r="AB33" s="24" t="n">
        <f aca="false">SUM(AB25:AB32)</f>
        <v>521.151961787995</v>
      </c>
      <c r="AC33" s="30"/>
      <c r="AD33" s="24" t="n">
        <f aca="false">SUM(AD25:AD32)</f>
        <v>127.945714778427</v>
      </c>
      <c r="AE33" s="30"/>
      <c r="AF33" s="24" t="n">
        <f aca="false">SUM(AF25:AF32)</f>
        <v>128.714004746239</v>
      </c>
      <c r="AG33" s="30"/>
      <c r="AH33" s="24" t="n">
        <f aca="false">SUM(AH25:AH32)</f>
        <v>131.572129116317</v>
      </c>
      <c r="AI33" s="30"/>
      <c r="AJ33" s="24" t="n">
        <f aca="false">SUM(AJ25:AJ32)</f>
        <v>132.920113147011</v>
      </c>
      <c r="AK33" s="30"/>
      <c r="AL33" s="24" t="n">
        <f aca="false">SUM(AL25:AL32)</f>
        <v>521.151961787995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22.5262413314414</v>
      </c>
      <c r="E35" s="27"/>
      <c r="F35" s="26" t="n">
        <f aca="false">F22-F33</f>
        <v>19.5919480092096</v>
      </c>
      <c r="G35" s="27"/>
      <c r="H35" s="26" t="n">
        <f aca="false">H22-H33</f>
        <v>19.493357839561</v>
      </c>
      <c r="I35" s="27"/>
      <c r="J35" s="26" t="n">
        <f aca="false">J22-J33</f>
        <v>26.3395656839523</v>
      </c>
      <c r="K35" s="27"/>
      <c r="L35" s="26" t="n">
        <f aca="false">L22-L33</f>
        <v>20.9005806760017</v>
      </c>
      <c r="M35" s="27"/>
      <c r="N35" s="26" t="n">
        <f aca="false">N22-N33</f>
        <v>14.3145500389239</v>
      </c>
      <c r="O35" s="27"/>
      <c r="P35" s="26" t="n">
        <f aca="false">P22-P33</f>
        <v>16.8760400942114</v>
      </c>
      <c r="Q35" s="27"/>
      <c r="R35" s="26" t="n">
        <f aca="false">R22-R33</f>
        <v>12.9729389877416</v>
      </c>
      <c r="S35" s="27"/>
      <c r="T35" s="26" t="n">
        <f aca="false">T22-T33</f>
        <v>11.1894629190869</v>
      </c>
      <c r="U35" s="27"/>
      <c r="V35" s="26" t="n">
        <f aca="false">V22-V33</f>
        <v>22.1112436327777</v>
      </c>
      <c r="W35" s="27"/>
      <c r="X35" s="26" t="n">
        <f aca="false">X22-X33</f>
        <v>27.0574517744962</v>
      </c>
      <c r="Y35" s="27"/>
      <c r="Z35" s="26" t="n">
        <f aca="false">Z22-Z33</f>
        <v>38.0682172679221</v>
      </c>
      <c r="AA35" s="27"/>
      <c r="AB35" s="26" t="n">
        <f aca="false">AB22-AB33</f>
        <v>251.441598255326</v>
      </c>
      <c r="AC35" s="30"/>
      <c r="AD35" s="26" t="n">
        <f aca="false">AD22-AD33</f>
        <v>61.611547180212</v>
      </c>
      <c r="AE35" s="30"/>
      <c r="AF35" s="26" t="n">
        <f aca="false">AF22-AF33</f>
        <v>61.5546963988778</v>
      </c>
      <c r="AG35" s="30"/>
      <c r="AH35" s="26" t="n">
        <f aca="false">AH22-AH33</f>
        <v>41.03844200104</v>
      </c>
      <c r="AI35" s="30"/>
      <c r="AJ35" s="26" t="n">
        <f aca="false">AJ22-AJ33</f>
        <v>87.236912675196</v>
      </c>
      <c r="AK35" s="30"/>
      <c r="AL35" s="26" t="n">
        <f aca="false">AL22-AL33</f>
        <v>251.441598255326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f aca="false">[1]PGEU!$V$821/1000</f>
        <v>0.7895</v>
      </c>
      <c r="E39" s="21"/>
      <c r="F39" s="19" t="n">
        <f aca="false">[1]PGEU!$W$821/1000</f>
        <v>0.7895</v>
      </c>
      <c r="G39" s="21"/>
      <c r="H39" s="19" t="n">
        <f aca="false">[1]PGEU!$X$821/1000</f>
        <v>0.7895</v>
      </c>
      <c r="I39" s="21"/>
      <c r="J39" s="19" t="n">
        <f aca="false">[1]PGEU!$Y$821/1000</f>
        <v>0.7895</v>
      </c>
      <c r="K39" s="21"/>
      <c r="L39" s="19" t="n">
        <f aca="false">[1]PGEU!$Z$821/1000</f>
        <v>0.7895</v>
      </c>
      <c r="M39" s="21"/>
      <c r="N39" s="19" t="n">
        <f aca="false">[1]PGEU!$AA$821/1000</f>
        <v>0.7895</v>
      </c>
      <c r="O39" s="21"/>
      <c r="P39" s="19" t="n">
        <f aca="false">[1]PGEU!$AB$821/1000</f>
        <v>0.7895</v>
      </c>
      <c r="Q39" s="21"/>
      <c r="R39" s="19" t="n">
        <f aca="false">[1]PGEU!$AC$821/1000</f>
        <v>0.7895</v>
      </c>
      <c r="S39" s="21"/>
      <c r="T39" s="19" t="n">
        <f aca="false">[1]PGEU!$AD$821/1000</f>
        <v>0.7895</v>
      </c>
      <c r="U39" s="21"/>
      <c r="V39" s="19" t="n">
        <f aca="false">[1]PGEU!$AE$821/1000</f>
        <v>0.7895</v>
      </c>
      <c r="W39" s="21"/>
      <c r="X39" s="19" t="n">
        <f aca="false">[1]PGEU!$AF$821/1000</f>
        <v>0.7895</v>
      </c>
      <c r="Y39" s="21"/>
      <c r="Z39" s="19" t="n">
        <f aca="false">[1]PGEU!$AG$821/1000</f>
        <v>0.7895</v>
      </c>
      <c r="AA39" s="21"/>
      <c r="AB39" s="21" t="n">
        <f aca="false">SUM(D39:Z39)</f>
        <v>9.474</v>
      </c>
      <c r="AC39" s="31"/>
      <c r="AD39" s="19" t="n">
        <f aca="false">SUM(D39:H39)</f>
        <v>2.3685</v>
      </c>
      <c r="AE39" s="21"/>
      <c r="AF39" s="19" t="n">
        <f aca="false">SUM(J39:N39)</f>
        <v>2.3685</v>
      </c>
      <c r="AG39" s="21"/>
      <c r="AH39" s="19" t="n">
        <f aca="false">SUM(P39:T39)</f>
        <v>2.3685</v>
      </c>
      <c r="AI39" s="21"/>
      <c r="AJ39" s="19" t="n">
        <f aca="false">SUM(V39:Z39)</f>
        <v>2.3685</v>
      </c>
      <c r="AK39" s="31"/>
      <c r="AL39" s="19" t="n">
        <f aca="false">SUM(AD39:AJ39)</f>
        <v>9.474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f aca="false">[3]Input!$E$4</f>
        <v>-8.267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-8.267</v>
      </c>
      <c r="AC40" s="31"/>
      <c r="AD40" s="19" t="n">
        <f aca="false">SUM(D40:H40)</f>
        <v>-8.267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-8.267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f aca="false">[1]PGEU!$V$822/1000+SUM([2]FLASH!$M$24:$M$27)/12/1000000</f>
        <v>1.85009909722222</v>
      </c>
      <c r="E41" s="21"/>
      <c r="F41" s="22" t="n">
        <f aca="false">[1]PGEU!$W$822/1000+SUM([2]FLASH!$M$24:$M$27)/12/1000000</f>
        <v>1.85009909722222</v>
      </c>
      <c r="G41" s="21"/>
      <c r="H41" s="22" t="n">
        <f aca="false">[1]PGEU!$X$822/1000+SUM([2]FLASH!$M$24:$M$27)/12/1000000</f>
        <v>1.85009909722222</v>
      </c>
      <c r="I41" s="21"/>
      <c r="J41" s="22" t="n">
        <f aca="false">[1]PGEU!$Y$822/1000+SUM([2]FLASH!$M$24:$M$27)/12/1000000</f>
        <v>1.85009909722222</v>
      </c>
      <c r="K41" s="21"/>
      <c r="L41" s="22" t="n">
        <f aca="false">[1]PGEU!$Z$822/1000+SUM([2]FLASH!$M$24:$M$27)/12/1000000</f>
        <v>1.85009909722222</v>
      </c>
      <c r="M41" s="21"/>
      <c r="N41" s="22" t="n">
        <f aca="false">[1]PGEU!$AA$822/1000+SUM([2]FLASH!$M$24:$M$27)/12/1000000</f>
        <v>1.85009909722222</v>
      </c>
      <c r="O41" s="21"/>
      <c r="P41" s="22" t="n">
        <f aca="false">[1]PGEU!$AB$822/1000+SUM([2]FLASH!$M$24:$M$27)/12/1000000</f>
        <v>1.85009909722222</v>
      </c>
      <c r="Q41" s="21"/>
      <c r="R41" s="22" t="n">
        <f aca="false">[1]PGEU!$AC$822/1000+SUM([2]FLASH!$M$24:$M$27)/12/1000000</f>
        <v>1.82293576388889</v>
      </c>
      <c r="S41" s="21"/>
      <c r="T41" s="22" t="n">
        <f aca="false">[1]PGEU!$AD$822/1000+SUM([2]FLASH!$M$24:$M$27)/12/1000000</f>
        <v>1.82293576388889</v>
      </c>
      <c r="U41" s="21"/>
      <c r="V41" s="22" t="n">
        <f aca="false">[1]PGEU!$AE$822/1000+SUM([2]FLASH!$M$24:$M$27)/12/1000000</f>
        <v>1.81954034722222</v>
      </c>
      <c r="W41" s="21"/>
      <c r="X41" s="22" t="n">
        <f aca="false">[1]PGEU!$AF$822/1000+SUM([2]FLASH!$M$24:$M$27)/12/1000000</f>
        <v>1.81614493055556</v>
      </c>
      <c r="Y41" s="21"/>
      <c r="Z41" s="22" t="n">
        <f aca="false">[1]PGEU!$AG$822/1000+SUM([2]FLASH!$M$24:$M$27)/12/1000000</f>
        <v>1.81274951388889</v>
      </c>
      <c r="AA41" s="21"/>
      <c r="AB41" s="23" t="n">
        <f aca="false">SUM(D41:Z41)</f>
        <v>22.045</v>
      </c>
      <c r="AC41" s="31"/>
      <c r="AD41" s="22" t="n">
        <f aca="false">SUM(D41:H41)</f>
        <v>5.55029729166667</v>
      </c>
      <c r="AE41" s="21"/>
      <c r="AF41" s="22" t="n">
        <f aca="false">SUM(J41:N41)</f>
        <v>5.55029729166667</v>
      </c>
      <c r="AG41" s="21"/>
      <c r="AH41" s="22" t="n">
        <f aca="false">SUM(P41:T41)</f>
        <v>5.495970625</v>
      </c>
      <c r="AI41" s="21"/>
      <c r="AJ41" s="22" t="n">
        <f aca="false">SUM(V41:Z41)</f>
        <v>5.44843479166667</v>
      </c>
      <c r="AK41" s="31"/>
      <c r="AL41" s="22" t="n">
        <f aca="false">SUM(AD41:AJ41)</f>
        <v>22.045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4" t="n">
        <f aca="false">SUM(D38:D41)</f>
        <v>-5.62740090277778</v>
      </c>
      <c r="E42" s="20"/>
      <c r="F42" s="24" t="n">
        <f aca="false">SUM(F38:F41)</f>
        <v>2.63959909722222</v>
      </c>
      <c r="G42" s="20"/>
      <c r="H42" s="24" t="n">
        <f aca="false">SUM(H38:H41)</f>
        <v>2.63959909722222</v>
      </c>
      <c r="I42" s="20"/>
      <c r="J42" s="24" t="n">
        <f aca="false">SUM(J38:J41)</f>
        <v>2.63959909722222</v>
      </c>
      <c r="K42" s="20"/>
      <c r="L42" s="24" t="n">
        <f aca="false">SUM(L38:L41)</f>
        <v>2.63959909722222</v>
      </c>
      <c r="M42" s="20"/>
      <c r="N42" s="24" t="n">
        <f aca="false">SUM(N38:N41)</f>
        <v>2.63959909722222</v>
      </c>
      <c r="O42" s="20"/>
      <c r="P42" s="24" t="n">
        <f aca="false">SUM(P38:P41)</f>
        <v>2.63959909722222</v>
      </c>
      <c r="Q42" s="20"/>
      <c r="R42" s="24" t="n">
        <f aca="false">SUM(R38:R41)</f>
        <v>2.61243576388889</v>
      </c>
      <c r="S42" s="20"/>
      <c r="T42" s="24" t="n">
        <f aca="false">SUM(T38:T41)</f>
        <v>2.61243576388889</v>
      </c>
      <c r="U42" s="20"/>
      <c r="V42" s="24" t="n">
        <f aca="false">SUM(V38:V41)</f>
        <v>2.60904034722222</v>
      </c>
      <c r="W42" s="20"/>
      <c r="X42" s="24" t="n">
        <f aca="false">SUM(X38:X41)</f>
        <v>2.60564493055556</v>
      </c>
      <c r="Y42" s="20"/>
      <c r="Z42" s="24" t="n">
        <f aca="false">SUM(Z38:Z41)</f>
        <v>2.60224951388889</v>
      </c>
      <c r="AA42" s="20"/>
      <c r="AB42" s="24" t="n">
        <f aca="false">SUM(AB38:AB41)</f>
        <v>23.252</v>
      </c>
      <c r="AC42" s="30"/>
      <c r="AD42" s="24" t="n">
        <f aca="false">SUM(AD38:AD41)</f>
        <v>-0.348202708333332</v>
      </c>
      <c r="AE42" s="30"/>
      <c r="AF42" s="24" t="n">
        <f aca="false">SUM(AF38:AF41)</f>
        <v>7.91879729166667</v>
      </c>
      <c r="AG42" s="30"/>
      <c r="AH42" s="24" t="n">
        <f aca="false">SUM(AH38:AH41)</f>
        <v>7.864470625</v>
      </c>
      <c r="AI42" s="30"/>
      <c r="AJ42" s="24" t="n">
        <f aca="false">SUM(AJ38:AJ41)</f>
        <v>7.81693479166667</v>
      </c>
      <c r="AK42" s="30"/>
      <c r="AL42" s="24" t="n">
        <f aca="false">SUM(AL38:AL41)</f>
        <v>23.252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16.8988404286636</v>
      </c>
      <c r="E44" s="27"/>
      <c r="F44" s="26" t="n">
        <f aca="false">F35+F42</f>
        <v>22.2315471064318</v>
      </c>
      <c r="G44" s="27"/>
      <c r="H44" s="26" t="n">
        <f aca="false">H35+H42</f>
        <v>22.1329569367832</v>
      </c>
      <c r="I44" s="27"/>
      <c r="J44" s="26" t="n">
        <f aca="false">J35+J42</f>
        <v>28.9791647811745</v>
      </c>
      <c r="K44" s="27"/>
      <c r="L44" s="26" t="n">
        <f aca="false">L35+L42</f>
        <v>23.5401797732239</v>
      </c>
      <c r="M44" s="27"/>
      <c r="N44" s="26" t="n">
        <f aca="false">N35+N42</f>
        <v>16.9541491361461</v>
      </c>
      <c r="O44" s="27"/>
      <c r="P44" s="26" t="n">
        <f aca="false">P35+P42</f>
        <v>19.5156391914336</v>
      </c>
      <c r="Q44" s="27"/>
      <c r="R44" s="26" t="n">
        <f aca="false">R35+R42</f>
        <v>15.5853747516305</v>
      </c>
      <c r="S44" s="27"/>
      <c r="T44" s="26" t="n">
        <f aca="false">T35+T42</f>
        <v>13.8018986829758</v>
      </c>
      <c r="U44" s="27"/>
      <c r="V44" s="26" t="n">
        <f aca="false">V35+V42</f>
        <v>24.7202839799999</v>
      </c>
      <c r="W44" s="27"/>
      <c r="X44" s="26" t="n">
        <f aca="false">X35+X42</f>
        <v>29.6630967050517</v>
      </c>
      <c r="Y44" s="27"/>
      <c r="Z44" s="26" t="n">
        <f aca="false">Z35+Z42</f>
        <v>40.670466781811</v>
      </c>
      <c r="AA44" s="27"/>
      <c r="AB44" s="26" t="n">
        <f aca="false">AB35+AB42</f>
        <v>274.693598255326</v>
      </c>
      <c r="AC44" s="30"/>
      <c r="AD44" s="26" t="n">
        <f aca="false">AD35+AD42</f>
        <v>61.2633444718786</v>
      </c>
      <c r="AE44" s="30"/>
      <c r="AF44" s="26" t="n">
        <f aca="false">AF35+AF42</f>
        <v>69.4734936905445</v>
      </c>
      <c r="AG44" s="30"/>
      <c r="AH44" s="26" t="n">
        <f aca="false">AH35+AH42</f>
        <v>48.90291262604</v>
      </c>
      <c r="AI44" s="30"/>
      <c r="AJ44" s="26" t="n">
        <f aca="false">AJ35+AJ42</f>
        <v>95.0538474668627</v>
      </c>
      <c r="AK44" s="30"/>
      <c r="AL44" s="26" t="n">
        <f aca="false">AL35+AL42</f>
        <v>274.693598255326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f aca="false">([1]PGEU!$V$827+[1]PGEU!$V$828+[1]PGEU!$V$837+[1]PGEU!$V$844)/1000</f>
        <v>6.81928276938213</v>
      </c>
      <c r="E47" s="21"/>
      <c r="F47" s="19" t="n">
        <f aca="false">([1]PGEU!$W$827+[1]PGEU!$W$828+[1]PGEU!$W$837+[1]PGEU!$W$844)/1000</f>
        <v>6.87512102381123</v>
      </c>
      <c r="G47" s="21"/>
      <c r="H47" s="19" t="n">
        <f aca="false">([1]PGEU!$X$827+[1]PGEU!$X$828+[1]PGEU!$X$837+[1]PGEU!$X$844)/1000</f>
        <v>6.99074258807906</v>
      </c>
      <c r="I47" s="21"/>
      <c r="J47" s="19" t="n">
        <f aca="false">([1]PGEU!$Y$827+[1]PGEU!$Y$828+[1]PGEU!$Y$837+[1]PGEU!$Y$844)/1000</f>
        <v>7.1892564654396</v>
      </c>
      <c r="K47" s="21"/>
      <c r="L47" s="19" t="n">
        <f aca="false">([1]PGEU!$Z$827+[1]PGEU!$Z$828+[1]PGEU!$Z$837+[1]PGEU!$Z$844)/1000</f>
        <v>7.21731051981931</v>
      </c>
      <c r="M47" s="21"/>
      <c r="N47" s="19" t="n">
        <f aca="false">([1]PGEU!$AA$827+[1]PGEU!$AA$828+[1]PGEU!$AA$837+[1]PGEU!$AA$844)/1000</f>
        <v>7.17649836800713</v>
      </c>
      <c r="O47" s="21"/>
      <c r="P47" s="19" t="n">
        <f aca="false">([1]PGEU!$AB$827+[1]PGEU!$AB$828+[1]PGEU!$AB$837+[1]PGEU!$AB$844)/1000</f>
        <v>7.28713012066128</v>
      </c>
      <c r="Q47" s="21"/>
      <c r="R47" s="19" t="n">
        <f aca="false">([1]PGEU!$AC$827+[1]PGEU!$AC$828+[1]PGEU!$AC$837+[1]PGEU!$AC$844)/1000</f>
        <v>7.1999606618454</v>
      </c>
      <c r="S47" s="21"/>
      <c r="T47" s="19" t="n">
        <f aca="false">([1]PGEU!$AD$827+[1]PGEU!$AD$828+[1]PGEU!$AD$837+[1]PGEU!$AD$844)/1000</f>
        <v>7.05246269844805</v>
      </c>
      <c r="U47" s="21"/>
      <c r="V47" s="19" t="n">
        <f aca="false">([1]PGEU!$AE$827+[1]PGEU!$AE$828+[1]PGEU!$AE$837+[1]PGEU!$AE$844)/1000</f>
        <v>6.99236949066632</v>
      </c>
      <c r="W47" s="21"/>
      <c r="X47" s="19" t="n">
        <f aca="false">([1]PGEU!$AF$827+[1]PGEU!$AF$828+[1]PGEU!$AF$837+[1]PGEU!$AF$844)/1000</f>
        <v>6.98234978572736</v>
      </c>
      <c r="Y47" s="21"/>
      <c r="Z47" s="19" t="n">
        <f aca="false">([1]PGEU!$AG$827+[1]PGEU!$AG$828+[1]PGEU!$AG$837+[1]PGEU!$AG$844)/1000</f>
        <v>7.09437058727347</v>
      </c>
      <c r="AA47" s="21"/>
      <c r="AB47" s="21" t="n">
        <f aca="false">SUM(D47:Z47)</f>
        <v>84.8768550791603</v>
      </c>
      <c r="AC47" s="31"/>
      <c r="AD47" s="19" t="n">
        <f aca="false">SUM(D47:H47)</f>
        <v>20.6851463812724</v>
      </c>
      <c r="AE47" s="21"/>
      <c r="AF47" s="19" t="n">
        <f aca="false">SUM(J47:N47)</f>
        <v>21.583065353266</v>
      </c>
      <c r="AG47" s="21"/>
      <c r="AH47" s="19" t="n">
        <f aca="false">SUM(P47:T47)</f>
        <v>21.5395534809547</v>
      </c>
      <c r="AI47" s="21"/>
      <c r="AJ47" s="19" t="n">
        <f aca="false">SUM(V47:Z47)</f>
        <v>21.0690898636671</v>
      </c>
      <c r="AK47" s="31"/>
      <c r="AL47" s="19" t="n">
        <f aca="false">SUM(AD47:AJ47)</f>
        <v>84.8768550791603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f aca="false">[2]FLASH!$M$35/12/1000000</f>
        <v>1.45121791666667</v>
      </c>
      <c r="E48" s="21"/>
      <c r="F48" s="19" t="n">
        <f aca="false">[2]FLASH!$M$35/12/1000000</f>
        <v>1.45121791666667</v>
      </c>
      <c r="G48" s="21"/>
      <c r="H48" s="19" t="n">
        <f aca="false">[2]FLASH!$M$35/12/1000000</f>
        <v>1.45121791666667</v>
      </c>
      <c r="I48" s="21"/>
      <c r="J48" s="19" t="n">
        <f aca="false">[2]FLASH!$M$35/12/1000000</f>
        <v>1.45121791666667</v>
      </c>
      <c r="K48" s="21"/>
      <c r="L48" s="19" t="n">
        <f aca="false">[2]FLASH!$M$35/12/1000000</f>
        <v>1.45121791666667</v>
      </c>
      <c r="M48" s="21"/>
      <c r="N48" s="19" t="n">
        <f aca="false">[2]FLASH!$M$35/12/1000000</f>
        <v>1.45121791666667</v>
      </c>
      <c r="O48" s="21"/>
      <c r="P48" s="19" t="n">
        <f aca="false">[2]FLASH!$M$35/12/1000000</f>
        <v>1.45121791666667</v>
      </c>
      <c r="Q48" s="21"/>
      <c r="R48" s="19" t="n">
        <f aca="false">[2]FLASH!$M$35/12/1000000</f>
        <v>1.45121791666667</v>
      </c>
      <c r="S48" s="21"/>
      <c r="T48" s="19" t="n">
        <f aca="false">[2]FLASH!$M$35/12/1000000</f>
        <v>1.45121791666667</v>
      </c>
      <c r="U48" s="21"/>
      <c r="V48" s="19" t="n">
        <f aca="false">[2]FLASH!$M$35/12/1000000</f>
        <v>1.45121791666667</v>
      </c>
      <c r="W48" s="21"/>
      <c r="X48" s="19" t="n">
        <f aca="false">[2]FLASH!$M$35/12/1000000</f>
        <v>1.45121791666667</v>
      </c>
      <c r="Y48" s="21"/>
      <c r="Z48" s="19" t="n">
        <f aca="false">[2]FLASH!$M$35/12/1000000</f>
        <v>1.45121791666667</v>
      </c>
      <c r="AA48" s="21"/>
      <c r="AB48" s="21" t="n">
        <f aca="false">SUM(D48:Z48)</f>
        <v>17.414615</v>
      </c>
      <c r="AC48" s="31"/>
      <c r="AD48" s="19" t="n">
        <f aca="false">SUM(D48:H48)</f>
        <v>4.35365375</v>
      </c>
      <c r="AE48" s="21"/>
      <c r="AF48" s="19" t="n">
        <f aca="false">SUM(J48:N48)</f>
        <v>4.35365375</v>
      </c>
      <c r="AG48" s="21"/>
      <c r="AH48" s="19" t="n">
        <f aca="false">SUM(P48:T48)</f>
        <v>4.35365375</v>
      </c>
      <c r="AI48" s="21"/>
      <c r="AJ48" s="19" t="n">
        <f aca="false">SUM(V48:Z48)</f>
        <v>4.35365375</v>
      </c>
      <c r="AK48" s="31"/>
      <c r="AL48" s="19" t="n">
        <f aca="false">SUM(AD48:AJ48)</f>
        <v>17.414615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f aca="false">-[3]Input!E6</f>
        <v>-0.081125</v>
      </c>
      <c r="E49" s="21"/>
      <c r="F49" s="19" t="n">
        <f aca="false">-[3]Input!G6</f>
        <v>-0.081125</v>
      </c>
      <c r="G49" s="21"/>
      <c r="H49" s="19" t="n">
        <f aca="false">-[3]Input!I6</f>
        <v>-0.081125</v>
      </c>
      <c r="I49" s="21"/>
      <c r="J49" s="19" t="n">
        <f aca="false">-[3]Input!K6</f>
        <v>-0.081125</v>
      </c>
      <c r="K49" s="21"/>
      <c r="L49" s="19" t="n">
        <f aca="false">-[3]Input!M6</f>
        <v>-0.081125</v>
      </c>
      <c r="M49" s="21"/>
      <c r="N49" s="19" t="n">
        <f aca="false">-[3]Input!O6</f>
        <v>-0.081125</v>
      </c>
      <c r="O49" s="21"/>
      <c r="P49" s="19" t="n">
        <f aca="false">-[3]Input!Q6</f>
        <v>-0.081125</v>
      </c>
      <c r="Q49" s="21"/>
      <c r="R49" s="19" t="n">
        <f aca="false">-[3]Input!S6</f>
        <v>-0.081125</v>
      </c>
      <c r="S49" s="21"/>
      <c r="T49" s="19" t="n">
        <f aca="false">-[3]Input!U6</f>
        <v>-0.081125</v>
      </c>
      <c r="U49" s="21"/>
      <c r="V49" s="19" t="n">
        <f aca="false">-[3]Input!W6</f>
        <v>-0.081125</v>
      </c>
      <c r="W49" s="21"/>
      <c r="X49" s="19" t="n">
        <f aca="false">-[3]Input!Y6</f>
        <v>-0.081125</v>
      </c>
      <c r="Y49" s="21"/>
      <c r="Z49" s="19" t="n">
        <f aca="false">-[3]Input!AA6</f>
        <v>-0.081125</v>
      </c>
      <c r="AA49" s="21"/>
      <c r="AB49" s="21" t="n">
        <f aca="false">SUM(D49:Z49)</f>
        <v>-0.9735</v>
      </c>
      <c r="AC49" s="31"/>
      <c r="AD49" s="19" t="n">
        <f aca="false">SUM(D49:H49)</f>
        <v>-0.243375</v>
      </c>
      <c r="AE49" s="21"/>
      <c r="AF49" s="19" t="n">
        <f aca="false">SUM(J49:N49)</f>
        <v>-0.243375</v>
      </c>
      <c r="AG49" s="21"/>
      <c r="AH49" s="19" t="n">
        <f aca="false">SUM(P49:T49)</f>
        <v>-0.243375</v>
      </c>
      <c r="AI49" s="21"/>
      <c r="AJ49" s="19" t="n">
        <f aca="false">SUM(V49:Z49)</f>
        <v>-0.243375</v>
      </c>
      <c r="AK49" s="31"/>
      <c r="AL49" s="19" t="n">
        <f aca="false">SUM(AD49:AJ49)</f>
        <v>-0.9735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f aca="false">[1]PGEU!$V$845/1000</f>
        <v>-0.282555841096095</v>
      </c>
      <c r="E50" s="21"/>
      <c r="F50" s="22" t="n">
        <f aca="false">[1]PGEU!$W$845/1000</f>
        <v>-0.321205074332225</v>
      </c>
      <c r="G50" s="21"/>
      <c r="H50" s="22" t="n">
        <f aca="false">[1]PGEU!$X$845/1000</f>
        <v>-0.313454035446863</v>
      </c>
      <c r="I50" s="21"/>
      <c r="J50" s="22" t="n">
        <f aca="false">[1]PGEU!$Y$845/1000</f>
        <v>-0.334637934686978</v>
      </c>
      <c r="K50" s="21"/>
      <c r="L50" s="22" t="n">
        <f aca="false">[1]PGEU!$Z$845/1000</f>
        <v>-0.35528918075048</v>
      </c>
      <c r="M50" s="21"/>
      <c r="N50" s="22" t="n">
        <f aca="false">[1]PGEU!$AA$845/1000</f>
        <v>-0.37833249288405</v>
      </c>
      <c r="O50" s="21"/>
      <c r="P50" s="22" t="n">
        <f aca="false">[1]PGEU!$AB$845/1000</f>
        <v>-0.441160134854347</v>
      </c>
      <c r="Q50" s="21"/>
      <c r="R50" s="22" t="n">
        <f aca="false">[1]PGEU!$AC$845/1000</f>
        <v>-0.459251438403023</v>
      </c>
      <c r="S50" s="21"/>
      <c r="T50" s="22" t="n">
        <f aca="false">[1]PGEU!$AD$845/1000</f>
        <v>-0.476417992555883</v>
      </c>
      <c r="U50" s="21"/>
      <c r="V50" s="22" t="n">
        <f aca="false">[1]PGEU!$AE$845/1000</f>
        <v>-0.375412931223576</v>
      </c>
      <c r="W50" s="21"/>
      <c r="X50" s="22" t="n">
        <f aca="false">[1]PGEU!$AF$845/1000</f>
        <v>-0.291974768933109</v>
      </c>
      <c r="Y50" s="21"/>
      <c r="Z50" s="22" t="n">
        <f aca="false">[1]PGEU!$AG$845/1000</f>
        <v>-0.281524749629203</v>
      </c>
      <c r="AA50" s="21"/>
      <c r="AB50" s="23" t="n">
        <f aca="false">SUM(D50:Z50)</f>
        <v>-4.31121657479583</v>
      </c>
      <c r="AC50" s="31"/>
      <c r="AD50" s="22" t="n">
        <f aca="false">SUM(D50:H50)</f>
        <v>-0.917214950875184</v>
      </c>
      <c r="AE50" s="21"/>
      <c r="AF50" s="22" t="n">
        <f aca="false">SUM(J50:N50)</f>
        <v>-1.06825960832151</v>
      </c>
      <c r="AG50" s="21"/>
      <c r="AH50" s="22" t="n">
        <f aca="false">SUM(P50:T50)</f>
        <v>-1.37682956581325</v>
      </c>
      <c r="AI50" s="21"/>
      <c r="AJ50" s="22" t="n">
        <f aca="false">SUM(V50:Z50)</f>
        <v>-0.948912449785888</v>
      </c>
      <c r="AK50" s="31"/>
      <c r="AL50" s="22" t="n">
        <f aca="false">SUM(AD50:AJ50)</f>
        <v>-4.31121657479583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7.9068198449527</v>
      </c>
      <c r="E51" s="20"/>
      <c r="F51" s="32" t="n">
        <f aca="false">SUM(F47:F50)</f>
        <v>7.92400886614567</v>
      </c>
      <c r="G51" s="20"/>
      <c r="H51" s="32" t="n">
        <f aca="false">SUM(H47:H50)</f>
        <v>8.04738146929887</v>
      </c>
      <c r="I51" s="20"/>
      <c r="J51" s="32" t="n">
        <f aca="false">SUM(J47:J50)</f>
        <v>8.22471144741929</v>
      </c>
      <c r="K51" s="20"/>
      <c r="L51" s="32" t="n">
        <f aca="false">SUM(L47:L50)</f>
        <v>8.2321142557355</v>
      </c>
      <c r="M51" s="20"/>
      <c r="N51" s="32" t="n">
        <f aca="false">SUM(N47:N50)</f>
        <v>8.16825879178974</v>
      </c>
      <c r="O51" s="20"/>
      <c r="P51" s="32" t="n">
        <f aca="false">SUM(P47:P50)</f>
        <v>8.2160629024736</v>
      </c>
      <c r="Q51" s="20"/>
      <c r="R51" s="32" t="n">
        <f aca="false">SUM(R47:R50)</f>
        <v>8.11080214010905</v>
      </c>
      <c r="S51" s="20"/>
      <c r="T51" s="32" t="n">
        <f aca="false">SUM(T47:T50)</f>
        <v>7.94613762255884</v>
      </c>
      <c r="U51" s="20"/>
      <c r="V51" s="32" t="n">
        <f aca="false">SUM(V47:V50)</f>
        <v>7.98704947610941</v>
      </c>
      <c r="W51" s="20"/>
      <c r="X51" s="32" t="n">
        <f aca="false">SUM(X47:X50)</f>
        <v>8.06046793346092</v>
      </c>
      <c r="Y51" s="20"/>
      <c r="Z51" s="32" t="n">
        <f aca="false">SUM(Z47:Z50)</f>
        <v>8.18293875431093</v>
      </c>
      <c r="AA51" s="20"/>
      <c r="AB51" s="32" t="n">
        <f aca="false">SUM(AB47:AB50)</f>
        <v>97.0067535043645</v>
      </c>
      <c r="AC51" s="30"/>
      <c r="AD51" s="32" t="n">
        <f aca="false">SUM(AD47:AD50)</f>
        <v>23.8782101803972</v>
      </c>
      <c r="AE51" s="30"/>
      <c r="AF51" s="32" t="n">
        <f aca="false">SUM(AF47:AF50)</f>
        <v>24.6250844949445</v>
      </c>
      <c r="AG51" s="30"/>
      <c r="AH51" s="32" t="n">
        <f aca="false">SUM(AH47:AH50)</f>
        <v>24.2730026651415</v>
      </c>
      <c r="AI51" s="30"/>
      <c r="AJ51" s="32" t="n">
        <f aca="false">SUM(AJ47:AJ50)</f>
        <v>24.2304561638813</v>
      </c>
      <c r="AK51" s="30"/>
      <c r="AL51" s="32" t="n">
        <f aca="false">SUM(AL47:AL50)</f>
        <v>97.0067535043645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f aca="false">[1]PGEU!$V$853/1000</f>
        <v>0.19375</v>
      </c>
      <c r="E58" s="21"/>
      <c r="F58" s="22" t="n">
        <f aca="false">[1]PGEU!$W$853/1000</f>
        <v>0.19375</v>
      </c>
      <c r="G58" s="21"/>
      <c r="H58" s="22" t="n">
        <f aca="false">[1]PGEU!$X$853/1000</f>
        <v>0.19375</v>
      </c>
      <c r="I58" s="21"/>
      <c r="J58" s="22" t="n">
        <f aca="false">[1]PGEU!$Y$853/1000</f>
        <v>0.19375</v>
      </c>
      <c r="K58" s="21"/>
      <c r="L58" s="22" t="n">
        <f aca="false">[1]PGEU!$Z$853/1000</f>
        <v>0.19375</v>
      </c>
      <c r="M58" s="21"/>
      <c r="N58" s="22" t="n">
        <f aca="false">[1]PGEU!$AA$853/1000</f>
        <v>0.1840625</v>
      </c>
      <c r="O58" s="21"/>
      <c r="P58" s="22" t="n">
        <f aca="false">[1]PGEU!$AB$853/1000</f>
        <v>0.1840625</v>
      </c>
      <c r="Q58" s="21"/>
      <c r="R58" s="22" t="n">
        <f aca="false">[1]PGEU!$AC$853/1000</f>
        <v>0.1840625</v>
      </c>
      <c r="S58" s="21"/>
      <c r="T58" s="22" t="n">
        <f aca="false">[1]PGEU!$AD$853/1000</f>
        <v>0.1840625</v>
      </c>
      <c r="U58" s="21"/>
      <c r="V58" s="22" t="n">
        <f aca="false">[1]PGEU!$AE$853/1000</f>
        <v>0.1840625</v>
      </c>
      <c r="W58" s="21"/>
      <c r="X58" s="22" t="n">
        <f aca="false">[1]PGEU!$AF$853/1000</f>
        <v>0.1840625</v>
      </c>
      <c r="Y58" s="21"/>
      <c r="Z58" s="22" t="n">
        <f aca="false">[1]PGEU!$AG$853/1000</f>
        <v>0.1840625</v>
      </c>
      <c r="AA58" s="21"/>
      <c r="AB58" s="23" t="n">
        <f aca="false">SUM(D58:Z58)</f>
        <v>2.2571875</v>
      </c>
      <c r="AC58" s="31"/>
      <c r="AD58" s="22" t="n">
        <f aca="false">SUM(D58:H58)</f>
        <v>0.58125</v>
      </c>
      <c r="AE58" s="21"/>
      <c r="AF58" s="22" t="n">
        <f aca="false">SUM(J58:N58)</f>
        <v>0.5715625</v>
      </c>
      <c r="AG58" s="21"/>
      <c r="AH58" s="22" t="n">
        <f aca="false">SUM(P58:T58)</f>
        <v>0.5521875</v>
      </c>
      <c r="AI58" s="21"/>
      <c r="AJ58" s="22" t="n">
        <f aca="false">SUM(V58:Z58)</f>
        <v>0.5521875</v>
      </c>
      <c r="AK58" s="31"/>
      <c r="AL58" s="22" t="n">
        <f aca="false">SUM(AD58:AJ58)</f>
        <v>2.2571875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8.79827058371094</v>
      </c>
      <c r="E60" s="27"/>
      <c r="F60" s="26" t="n">
        <f aca="false">F44-F51-F56-F58</f>
        <v>14.1137882402861</v>
      </c>
      <c r="G60" s="27"/>
      <c r="H60" s="26" t="n">
        <f aca="false">H44-H51-H56-H58</f>
        <v>13.8918254674844</v>
      </c>
      <c r="I60" s="27"/>
      <c r="J60" s="26" t="n">
        <f aca="false">J44-J51-J56-J58</f>
        <v>20.5607033337552</v>
      </c>
      <c r="K60" s="27"/>
      <c r="L60" s="26" t="n">
        <f aca="false">L44-L51-L56-L58</f>
        <v>15.1143155174884</v>
      </c>
      <c r="M60" s="27"/>
      <c r="N60" s="26" t="n">
        <f aca="false">N44-N51-N56-N58</f>
        <v>8.60182784435634</v>
      </c>
      <c r="O60" s="27"/>
      <c r="P60" s="26" t="n">
        <f aca="false">P44-P51-P56-P58</f>
        <v>11.11551378896</v>
      </c>
      <c r="Q60" s="27"/>
      <c r="R60" s="26" t="n">
        <f aca="false">R44-R51-R56-R58</f>
        <v>7.29051011152147</v>
      </c>
      <c r="S60" s="27"/>
      <c r="T60" s="26" t="n">
        <f aca="false">T44-T51-T56-T58</f>
        <v>5.67169856041695</v>
      </c>
      <c r="U60" s="27"/>
      <c r="V60" s="26" t="n">
        <f aca="false">V44-V51-V56-V58</f>
        <v>16.5491720038905</v>
      </c>
      <c r="W60" s="27"/>
      <c r="X60" s="26" t="n">
        <f aca="false">X44-X51-X56-X58</f>
        <v>21.4185662715908</v>
      </c>
      <c r="Y60" s="27"/>
      <c r="Z60" s="26" t="n">
        <f aca="false">Z44-Z51-Z56-Z58</f>
        <v>32.3034655275001</v>
      </c>
      <c r="AA60" s="27"/>
      <c r="AB60" s="26" t="n">
        <f aca="false">AB44-AB51-AB56-AB58</f>
        <v>175.429657250961</v>
      </c>
      <c r="AC60" s="30"/>
      <c r="AD60" s="26" t="n">
        <f aca="false">AD44-AD51-AD56-AD58</f>
        <v>36.8038842914814</v>
      </c>
      <c r="AE60" s="30"/>
      <c r="AF60" s="26" t="n">
        <f aca="false">AF44-AF51-AF56-AF58</f>
        <v>44.2768466956</v>
      </c>
      <c r="AG60" s="30"/>
      <c r="AH60" s="26" t="n">
        <f aca="false">AH44-AH51-AH56-AH58</f>
        <v>24.0777224608985</v>
      </c>
      <c r="AI60" s="30"/>
      <c r="AJ60" s="26" t="n">
        <f aca="false">AJ44-AJ51-AJ56-AJ58</f>
        <v>70.2712038029814</v>
      </c>
      <c r="AK60" s="30"/>
      <c r="AL60" s="26" t="n">
        <f aca="false">AL44-AL51-AL56-AL58</f>
        <v>175.429657250961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f aca="false">([1]PGEU!$V$785-[1]PGEU!$V$824)/1000+[2]FLASH!$M$42/12/1000000</f>
        <v>7.61221931856609</v>
      </c>
      <c r="E63" s="21"/>
      <c r="F63" s="19" t="n">
        <f aca="false">([1]PGEU!$W$785-[1]PGEU!$W$824)/1000+[2]FLASH!$M$42/12/1000000</f>
        <v>6.18711587201869</v>
      </c>
      <c r="G63" s="21"/>
      <c r="H63" s="19" t="n">
        <f aca="false">([1]PGEU!$X$785-[1]PGEU!$X$824)/1000+[2]FLASH!$M$42/12/1000000</f>
        <v>6.11029179899544</v>
      </c>
      <c r="I63" s="21"/>
      <c r="J63" s="19" t="n">
        <f aca="false">([1]PGEU!$Y$785-[1]PGEU!$Y$824)/1000+[2]FLASH!$M$42/12/1000000</f>
        <v>9.40945238558337</v>
      </c>
      <c r="K63" s="21"/>
      <c r="L63" s="19" t="n">
        <f aca="false">([1]PGEU!$Z$785-[1]PGEU!$Z$824)/1000+[2]FLASH!$M$42/12/1000000</f>
        <v>6.76092102055701</v>
      </c>
      <c r="M63" s="21"/>
      <c r="N63" s="19" t="n">
        <f aca="false">([1]PGEU!$AA$785-[1]PGEU!$AA$824)/1000+[2]FLASH!$M$42/12/1000000</f>
        <v>3.59092072550176</v>
      </c>
      <c r="O63" s="21"/>
      <c r="P63" s="19" t="n">
        <f aca="false">([1]PGEU!$AB$785-[1]PGEU!$AB$824)/1000+[2]FLASH!$M$42/12/1000000</f>
        <v>5.14964992028555</v>
      </c>
      <c r="Q63" s="21"/>
      <c r="R63" s="19" t="n">
        <f aca="false">([1]PGEU!$AC$785-[1]PGEU!$AC$824)/1000+[2]FLASH!$M$42/12/1000000</f>
        <v>3.26759765528784</v>
      </c>
      <c r="S63" s="21"/>
      <c r="T63" s="19" t="n">
        <f aca="false">([1]PGEU!$AD$785-[1]PGEU!$AD$824)/1000+[2]FLASH!$M$42/12/1000000</f>
        <v>2.47171468127556</v>
      </c>
      <c r="U63" s="21"/>
      <c r="V63" s="19" t="n">
        <f aca="false">([1]PGEU!$AE$785-[1]PGEU!$AE$824)/1000+[2]FLASH!$M$42/12/1000000</f>
        <v>7.81939818867978</v>
      </c>
      <c r="W63" s="21"/>
      <c r="X63" s="19" t="n">
        <f aca="false">([1]PGEU!$AF$785-[1]PGEU!$AF$824)/1000+[2]FLASH!$M$42/12/1000000</f>
        <v>10.2132308174854</v>
      </c>
      <c r="Y63" s="21"/>
      <c r="Z63" s="19" t="n">
        <f aca="false">([1]PGEU!$AG$785-[1]PGEU!$AG$824)/1000+[2]FLASH!$M$42/12/1000000</f>
        <v>15.4151563180524</v>
      </c>
      <c r="AA63" s="21"/>
      <c r="AB63" s="21" t="n">
        <f aca="false">SUM(D63:Z63)</f>
        <v>84.0076687022889</v>
      </c>
      <c r="AC63" s="31"/>
      <c r="AD63" s="19" t="n">
        <f aca="false">SUM(D63:H63)</f>
        <v>19.9096269895802</v>
      </c>
      <c r="AE63" s="21"/>
      <c r="AF63" s="19" t="n">
        <f aca="false">SUM(J63:N63)</f>
        <v>19.7612941316421</v>
      </c>
      <c r="AG63" s="21"/>
      <c r="AH63" s="19" t="n">
        <f aca="false">SUM(P63:T63)</f>
        <v>10.8889622568489</v>
      </c>
      <c r="AI63" s="21"/>
      <c r="AJ63" s="19" t="n">
        <f aca="false">SUM(V63:Z63)</f>
        <v>33.4477853242176</v>
      </c>
      <c r="AK63" s="31"/>
      <c r="AL63" s="19" t="n">
        <f aca="false">SUM(AD63:AJ63)</f>
        <v>84.0076687022889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f aca="false">([1]PGEU!$V$789-[1]PGEU!$V$785)/1000-[3]Input!$E$8</f>
        <v>-4.2224654239798</v>
      </c>
      <c r="E64" s="21"/>
      <c r="F64" s="22" t="n">
        <f aca="false">([1]PGEU!$W$789-[1]PGEU!$W$785)/1000-[3]Input!$G$8</f>
        <v>-0.766094847782696</v>
      </c>
      <c r="G64" s="21"/>
      <c r="H64" s="22" t="n">
        <f aca="false">([1]PGEU!$X$789-[1]PGEU!$X$785)/1000-[3]Input!$I$8</f>
        <v>-0.780631327934629</v>
      </c>
      <c r="I64" s="21"/>
      <c r="J64" s="22" t="n">
        <f aca="false">([1]PGEU!$Y$789-[1]PGEU!$Y$785)/1000-[3]Input!$K$8</f>
        <v>-1.28732411757397</v>
      </c>
      <c r="K64" s="21"/>
      <c r="L64" s="22" t="n">
        <f aca="false">([1]PGEU!$Z$789-[1]PGEU!$Z$785)/1000-[3]Input!$M$8</f>
        <v>-0.917166235554491</v>
      </c>
      <c r="M64" s="21"/>
      <c r="N64" s="22" t="n">
        <f aca="false">([1]PGEU!$AA$789-[1]PGEU!$AA$785)/1000-[3]Input!$O$8</f>
        <v>-0.475490342476515</v>
      </c>
      <c r="O64" s="21"/>
      <c r="P64" s="22" t="n">
        <f aca="false">([1]PGEU!$AB$789-[1]PGEU!$AB$785)/1000-[3]Input!$Q$8</f>
        <v>-0.966541204890003</v>
      </c>
      <c r="Q64" s="21"/>
      <c r="R64" s="22" t="n">
        <f aca="false">([1]PGEU!$AC$789-[1]PGEU!$AC$785)/1000-[3]Input!$S$8</f>
        <v>-0.680842700298202</v>
      </c>
      <c r="S64" s="21"/>
      <c r="T64" s="22" t="n">
        <f aca="false">([1]PGEU!$AD$789-[1]PGEU!$AD$785)/1000-[3]Input!$U$8</f>
        <v>-0.562568869158872</v>
      </c>
      <c r="U64" s="21"/>
      <c r="V64" s="22" t="n">
        <f aca="false">([1]PGEU!$AE$789-[1]PGEU!$AE$785)/1000-[3]Input!$W$8</f>
        <v>-1.35652087756884</v>
      </c>
      <c r="W64" s="21"/>
      <c r="X64" s="22" t="n">
        <f aca="false">([1]PGEU!$AF$789-[1]PGEU!$AF$785)/1000-[3]Input!$Y$8</f>
        <v>-1.71150978281694</v>
      </c>
      <c r="Y64" s="21"/>
      <c r="Z64" s="22" t="n">
        <f aca="false">([1]PGEU!$AG$789-[1]PGEU!$AG$785)/1000-[3]Input!$AA$8</f>
        <v>-2.48380112194413</v>
      </c>
      <c r="AA64" s="21"/>
      <c r="AB64" s="23" t="n">
        <f aca="false">SUM(D64:Z64)</f>
        <v>-16.2109568519791</v>
      </c>
      <c r="AC64" s="31"/>
      <c r="AD64" s="22" t="n">
        <f aca="false">SUM(D64:H64)</f>
        <v>-5.76919159969713</v>
      </c>
      <c r="AE64" s="21"/>
      <c r="AF64" s="22" t="n">
        <f aca="false">SUM(J64:N64)</f>
        <v>-2.67998069560498</v>
      </c>
      <c r="AG64" s="21"/>
      <c r="AH64" s="22" t="n">
        <f aca="false">SUM(P64:T64)</f>
        <v>-2.20995277434708</v>
      </c>
      <c r="AI64" s="21"/>
      <c r="AJ64" s="22" t="n">
        <f aca="false">SUM(V64:Z64)</f>
        <v>-5.5518317823299</v>
      </c>
      <c r="AK64" s="31"/>
      <c r="AL64" s="22" t="n">
        <f aca="false">SUM(AD64:AJ64)</f>
        <v>-16.2109568519791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4" t="n">
        <f aca="false">SUM(D63:D64)</f>
        <v>3.38975389458629</v>
      </c>
      <c r="E65" s="20"/>
      <c r="F65" s="24" t="n">
        <f aca="false">SUM(F63:F64)</f>
        <v>5.421021024236</v>
      </c>
      <c r="G65" s="20"/>
      <c r="H65" s="24" t="n">
        <f aca="false">SUM(H63:H64)</f>
        <v>5.32966047106081</v>
      </c>
      <c r="I65" s="20"/>
      <c r="J65" s="24" t="n">
        <f aca="false">SUM(J63:J64)</f>
        <v>8.1221282680094</v>
      </c>
      <c r="K65" s="20"/>
      <c r="L65" s="24" t="n">
        <f aca="false">SUM(L63:L64)</f>
        <v>5.84375478500252</v>
      </c>
      <c r="M65" s="20"/>
      <c r="N65" s="24" t="n">
        <f aca="false">SUM(N63:N64)</f>
        <v>3.11543038302524</v>
      </c>
      <c r="O65" s="20"/>
      <c r="P65" s="24" t="n">
        <f aca="false">SUM(P63:P64)</f>
        <v>4.18310871539554</v>
      </c>
      <c r="Q65" s="20"/>
      <c r="R65" s="24" t="n">
        <f aca="false">SUM(R63:R64)</f>
        <v>2.58675495498964</v>
      </c>
      <c r="S65" s="20"/>
      <c r="T65" s="24" t="n">
        <f aca="false">SUM(T63:T64)</f>
        <v>1.90914581211668</v>
      </c>
      <c r="U65" s="20"/>
      <c r="V65" s="24" t="n">
        <f aca="false">SUM(V63:V64)</f>
        <v>6.46287731111095</v>
      </c>
      <c r="W65" s="20"/>
      <c r="X65" s="24" t="n">
        <f aca="false">SUM(X63:X64)</f>
        <v>8.5017210346685</v>
      </c>
      <c r="Y65" s="20"/>
      <c r="Z65" s="24" t="n">
        <f aca="false">SUM(Z63:Z64)</f>
        <v>12.9313551961083</v>
      </c>
      <c r="AA65" s="20"/>
      <c r="AB65" s="24" t="n">
        <f aca="false">SUM(AB63:AB64)</f>
        <v>67.7967118503099</v>
      </c>
      <c r="AC65" s="30"/>
      <c r="AD65" s="24" t="n">
        <f aca="false">SUM(AD63:AD64)</f>
        <v>14.1404353898831</v>
      </c>
      <c r="AE65" s="30"/>
      <c r="AF65" s="24" t="n">
        <f aca="false">SUM(AF63:AF64)</f>
        <v>17.0813134360372</v>
      </c>
      <c r="AG65" s="30"/>
      <c r="AH65" s="24" t="n">
        <f aca="false">SUM(AH63:AH64)</f>
        <v>8.67900948250187</v>
      </c>
      <c r="AI65" s="30"/>
      <c r="AJ65" s="24" t="n">
        <f aca="false">SUM(AJ63:AJ64)</f>
        <v>27.8959535418877</v>
      </c>
      <c r="AK65" s="30"/>
      <c r="AL65" s="24" t="n">
        <f aca="false">SUM(AL63:AL64)</f>
        <v>67.7967118503099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5.40851668912465</v>
      </c>
      <c r="E67" s="27"/>
      <c r="F67" s="37" t="n">
        <f aca="false">F60-F65</f>
        <v>8.69276721605011</v>
      </c>
      <c r="G67" s="27"/>
      <c r="H67" s="37" t="n">
        <f aca="false">H60-H65</f>
        <v>8.56216499642357</v>
      </c>
      <c r="I67" s="27"/>
      <c r="J67" s="37" t="n">
        <f aca="false">J60-J65</f>
        <v>12.4385750657458</v>
      </c>
      <c r="K67" s="27"/>
      <c r="L67" s="37" t="n">
        <f aca="false">L60-L65</f>
        <v>9.27056073248588</v>
      </c>
      <c r="M67" s="27"/>
      <c r="N67" s="37" t="n">
        <f aca="false">N60-N65</f>
        <v>5.4863974613311</v>
      </c>
      <c r="O67" s="27"/>
      <c r="P67" s="37" t="n">
        <f aca="false">P60-P65</f>
        <v>6.93240507356449</v>
      </c>
      <c r="Q67" s="27"/>
      <c r="R67" s="37" t="n">
        <f aca="false">R60-R65</f>
        <v>4.70375515653183</v>
      </c>
      <c r="S67" s="27"/>
      <c r="T67" s="37" t="n">
        <f aca="false">T60-T65</f>
        <v>3.76255274830026</v>
      </c>
      <c r="U67" s="27"/>
      <c r="V67" s="37" t="n">
        <f aca="false">V60-V65</f>
        <v>10.0862946927796</v>
      </c>
      <c r="W67" s="27"/>
      <c r="X67" s="37" t="n">
        <f aca="false">X60-X65</f>
        <v>12.9168452369223</v>
      </c>
      <c r="Y67" s="27"/>
      <c r="Z67" s="37" t="n">
        <f aca="false">Z60-Z65</f>
        <v>19.3721103313918</v>
      </c>
      <c r="AA67" s="27"/>
      <c r="AB67" s="37" t="n">
        <f aca="false">AB60-AB65</f>
        <v>107.632945400651</v>
      </c>
      <c r="AC67" s="30"/>
      <c r="AD67" s="37" t="n">
        <f aca="false">AD60-AD65</f>
        <v>22.6634489015983</v>
      </c>
      <c r="AE67" s="30"/>
      <c r="AF67" s="37" t="n">
        <f aca="false">AF60-AF65</f>
        <v>27.1955332595628</v>
      </c>
      <c r="AG67" s="30"/>
      <c r="AH67" s="37" t="n">
        <f aca="false">AH60-AH65</f>
        <v>15.3987129783966</v>
      </c>
      <c r="AI67" s="30"/>
      <c r="AJ67" s="37" t="n">
        <f aca="false">AJ60-AJ65</f>
        <v>42.3752502610937</v>
      </c>
      <c r="AK67" s="30"/>
      <c r="AL67" s="37" t="n">
        <f aca="false">AL60-AL65</f>
        <v>107.632945400652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5.40851668912465</v>
      </c>
      <c r="E72" s="41"/>
      <c r="F72" s="43" t="n">
        <f aca="false">SUM(F67:F71)</f>
        <v>8.69276721605011</v>
      </c>
      <c r="G72" s="41"/>
      <c r="H72" s="43" t="n">
        <f aca="false">SUM(H67:H71)</f>
        <v>8.56216499642357</v>
      </c>
      <c r="I72" s="41"/>
      <c r="J72" s="43" t="n">
        <f aca="false">SUM(J67:J71)</f>
        <v>12.4385750657458</v>
      </c>
      <c r="K72" s="41"/>
      <c r="L72" s="43" t="n">
        <f aca="false">SUM(L67:L71)</f>
        <v>9.27056073248588</v>
      </c>
      <c r="M72" s="41"/>
      <c r="N72" s="43" t="n">
        <f aca="false">SUM(N67:N71)</f>
        <v>5.4863974613311</v>
      </c>
      <c r="O72" s="41"/>
      <c r="P72" s="43" t="n">
        <f aca="false">SUM(P67:P71)</f>
        <v>6.93240507356449</v>
      </c>
      <c r="Q72" s="41"/>
      <c r="R72" s="43" t="n">
        <f aca="false">SUM(R67:R71)</f>
        <v>4.70375515653183</v>
      </c>
      <c r="S72" s="41"/>
      <c r="T72" s="43" t="n">
        <f aca="false">SUM(T67:T71)</f>
        <v>3.76255274830026</v>
      </c>
      <c r="U72" s="41"/>
      <c r="V72" s="43" t="n">
        <f aca="false">SUM(V67:V71)</f>
        <v>10.0862946927796</v>
      </c>
      <c r="W72" s="41"/>
      <c r="X72" s="43" t="n">
        <f aca="false">SUM(X67:X71)</f>
        <v>12.9168452369223</v>
      </c>
      <c r="Y72" s="41"/>
      <c r="Z72" s="43" t="n">
        <f aca="false">SUM(Z67:Z71)</f>
        <v>19.3721103313918</v>
      </c>
      <c r="AA72" s="41"/>
      <c r="AB72" s="43" t="n">
        <f aca="false">SUM(AB67:AB71)</f>
        <v>107.632945400651</v>
      </c>
      <c r="AC72" s="20"/>
      <c r="AD72" s="43" t="n">
        <f aca="false">SUM(AD67:AD71)</f>
        <v>22.6634489015983</v>
      </c>
      <c r="AE72" s="41"/>
      <c r="AF72" s="43" t="n">
        <f aca="false">SUM(AF67:AF71)</f>
        <v>27.1955332595628</v>
      </c>
      <c r="AG72" s="41"/>
      <c r="AH72" s="43" t="n">
        <f aca="false">SUM(AH67:AH71)</f>
        <v>15.3987129783966</v>
      </c>
      <c r="AI72" s="41"/>
      <c r="AJ72" s="43" t="n">
        <f aca="false">SUM(AJ67:AJ71)</f>
        <v>42.3752502610937</v>
      </c>
      <c r="AK72" s="41"/>
      <c r="AL72" s="43" t="n">
        <f aca="false">SUM(AL67:AL71)</f>
        <v>107.632945400652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XML/filtered-attachments/xls/2002_Pl1.xls'#$Format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45926.9978268776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45926.9978268776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5.40851668912465</v>
      </c>
      <c r="E81" s="48"/>
      <c r="F81" s="49" t="n">
        <f aca="false">+F72</f>
        <v>8.69276721605011</v>
      </c>
      <c r="G81" s="48"/>
      <c r="H81" s="49" t="n">
        <f aca="false">+H72</f>
        <v>8.56216499642357</v>
      </c>
      <c r="I81" s="48"/>
      <c r="J81" s="49" t="n">
        <f aca="false">+J72</f>
        <v>12.4385750657458</v>
      </c>
      <c r="K81" s="48"/>
      <c r="L81" s="49" t="n">
        <f aca="false">+L72</f>
        <v>9.27056073248588</v>
      </c>
      <c r="M81" s="48"/>
      <c r="N81" s="49" t="n">
        <f aca="false">+N72</f>
        <v>5.4863974613311</v>
      </c>
      <c r="O81" s="48"/>
      <c r="P81" s="49" t="n">
        <f aca="false">+P72</f>
        <v>6.93240507356449</v>
      </c>
      <c r="Q81" s="48"/>
      <c r="R81" s="49" t="n">
        <f aca="false">+R72</f>
        <v>4.70375515653183</v>
      </c>
      <c r="S81" s="48"/>
      <c r="T81" s="49" t="n">
        <f aca="false">+T72</f>
        <v>3.76255274830026</v>
      </c>
      <c r="U81" s="48"/>
      <c r="V81" s="49" t="n">
        <f aca="false">+V72</f>
        <v>10.0862946927796</v>
      </c>
      <c r="W81" s="48"/>
      <c r="X81" s="49" t="n">
        <f aca="false">+X72</f>
        <v>12.9168452369223</v>
      </c>
      <c r="Y81" s="48"/>
      <c r="Z81" s="49" t="n">
        <f aca="false">+Z72</f>
        <v>19.3721103313918</v>
      </c>
      <c r="AA81" s="48"/>
      <c r="AB81" s="47" t="n">
        <f aca="false">SUM(D81:Z81)</f>
        <v>107.632945400651</v>
      </c>
      <c r="AC81" s="48"/>
      <c r="AD81" s="49" t="n">
        <f aca="false">SUM(D81:H81)</f>
        <v>22.6634489015983</v>
      </c>
      <c r="AE81" s="20"/>
      <c r="AF81" s="49" t="n">
        <f aca="false">SUM(J81:N81)</f>
        <v>27.1955332595628</v>
      </c>
      <c r="AG81" s="20"/>
      <c r="AH81" s="49" t="n">
        <f aca="false">SUM(P81:T81)</f>
        <v>15.3987129783966</v>
      </c>
      <c r="AI81" s="20"/>
      <c r="AJ81" s="49" t="n">
        <f aca="false">SUM(V81:Z81)</f>
        <v>42.3752502610937</v>
      </c>
      <c r="AK81" s="30"/>
      <c r="AL81" s="49" t="n">
        <f aca="false">SUM(AD81:AJ81)</f>
        <v>107.632945400651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14.5928070416862</v>
      </c>
      <c r="E86" s="20"/>
      <c r="F86" s="51" t="n">
        <f aca="false">+F31</f>
        <v>14.6461689621553</v>
      </c>
      <c r="G86" s="20"/>
      <c r="H86" s="51" t="n">
        <f aca="false">+H31</f>
        <v>14.7014298559747</v>
      </c>
      <c r="I86" s="20"/>
      <c r="J86" s="51" t="n">
        <f aca="false">+J31</f>
        <v>14.809662199558</v>
      </c>
      <c r="K86" s="20"/>
      <c r="L86" s="51" t="n">
        <f aca="false">+L31</f>
        <v>14.8809780590364</v>
      </c>
      <c r="M86" s="20"/>
      <c r="N86" s="51" t="n">
        <f aca="false">+N31</f>
        <v>14.948602057965</v>
      </c>
      <c r="O86" s="20"/>
      <c r="P86" s="51" t="n">
        <f aca="false">+P31</f>
        <v>15.0220479905451</v>
      </c>
      <c r="Q86" s="20"/>
      <c r="R86" s="51" t="n">
        <f aca="false">+R31</f>
        <v>15.0945443263154</v>
      </c>
      <c r="S86" s="20"/>
      <c r="T86" s="51" t="n">
        <f aca="false">+T31</f>
        <v>15.1679175288828</v>
      </c>
      <c r="U86" s="20"/>
      <c r="V86" s="51" t="n">
        <f aca="false">+V31</f>
        <v>15.3820077009369</v>
      </c>
      <c r="W86" s="20"/>
      <c r="X86" s="51" t="n">
        <f aca="false">+X31</f>
        <v>15.4989925821823</v>
      </c>
      <c r="Y86" s="20"/>
      <c r="Z86" s="51" t="n">
        <f aca="false">+Z31</f>
        <v>15.6008391472058</v>
      </c>
      <c r="AA86" s="20"/>
      <c r="AB86" s="18" t="n">
        <f aca="false">SUM(D86:Z86)</f>
        <v>180.345997452444</v>
      </c>
      <c r="AC86" s="20"/>
      <c r="AD86" s="51" t="n">
        <f aca="false">SUM(D86:H86)</f>
        <v>43.9404058598163</v>
      </c>
      <c r="AE86" s="20"/>
      <c r="AF86" s="51" t="n">
        <f aca="false">SUM(J86:N86)</f>
        <v>44.6392423165595</v>
      </c>
      <c r="AG86" s="20"/>
      <c r="AH86" s="51" t="n">
        <f aca="false">SUM(P86:T86)</f>
        <v>45.2845098457434</v>
      </c>
      <c r="AI86" s="20"/>
      <c r="AJ86" s="51" t="n">
        <f aca="false">SUM(V86:Z86)</f>
        <v>46.4818394303251</v>
      </c>
      <c r="AK86" s="30"/>
      <c r="AL86" s="51" t="n">
        <f aca="false">SUM(AD86:AJ86)</f>
        <v>180.345997452444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-4.2224654239798</v>
      </c>
      <c r="E87" s="20"/>
      <c r="F87" s="51" t="n">
        <f aca="false">+F64</f>
        <v>-0.766094847782696</v>
      </c>
      <c r="G87" s="20"/>
      <c r="H87" s="51" t="n">
        <f aca="false">+H64</f>
        <v>-0.780631327934629</v>
      </c>
      <c r="I87" s="20"/>
      <c r="J87" s="51" t="n">
        <f aca="false">+J64</f>
        <v>-1.28732411757397</v>
      </c>
      <c r="K87" s="20"/>
      <c r="L87" s="51" t="n">
        <f aca="false">+L64</f>
        <v>-0.917166235554491</v>
      </c>
      <c r="M87" s="20"/>
      <c r="N87" s="51" t="n">
        <f aca="false">+N64</f>
        <v>-0.475490342476515</v>
      </c>
      <c r="O87" s="20"/>
      <c r="P87" s="51" t="n">
        <f aca="false">+P64</f>
        <v>-0.966541204890003</v>
      </c>
      <c r="Q87" s="20"/>
      <c r="R87" s="51" t="n">
        <f aca="false">+R64</f>
        <v>-0.680842700298202</v>
      </c>
      <c r="S87" s="20"/>
      <c r="T87" s="51" t="n">
        <f aca="false">+T64</f>
        <v>-0.562568869158872</v>
      </c>
      <c r="U87" s="20"/>
      <c r="V87" s="51" t="n">
        <f aca="false">+V64</f>
        <v>-1.35652087756884</v>
      </c>
      <c r="W87" s="20"/>
      <c r="X87" s="51" t="n">
        <f aca="false">+X64</f>
        <v>-1.71150978281694</v>
      </c>
      <c r="Y87" s="20"/>
      <c r="Z87" s="51" t="n">
        <f aca="false">+Z64</f>
        <v>-2.48380112194413</v>
      </c>
      <c r="AA87" s="20"/>
      <c r="AB87" s="18" t="n">
        <f aca="false">SUM(D87:Z87)</f>
        <v>-16.2109568519791</v>
      </c>
      <c r="AC87" s="30"/>
      <c r="AD87" s="51" t="n">
        <f aca="false">SUM(D87:H87)</f>
        <v>-5.76919159969713</v>
      </c>
      <c r="AE87" s="20"/>
      <c r="AF87" s="51" t="n">
        <f aca="false">SUM(J87:N87)</f>
        <v>-2.67998069560498</v>
      </c>
      <c r="AG87" s="20"/>
      <c r="AH87" s="51" t="n">
        <f aca="false">SUM(P87:T87)</f>
        <v>-2.20995277434708</v>
      </c>
      <c r="AI87" s="20"/>
      <c r="AJ87" s="51" t="n">
        <f aca="false">SUM(V87:Z87)</f>
        <v>-5.5518317823299</v>
      </c>
      <c r="AK87" s="30"/>
      <c r="AL87" s="51" t="n">
        <f aca="false">SUM(AD87:AJ87)</f>
        <v>-16.2109568519791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8.267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8.267</v>
      </c>
      <c r="AC88" s="30"/>
      <c r="AD88" s="51" t="n">
        <f aca="false">SUM(D88:H88)</f>
        <v>8.267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8.267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</v>
      </c>
      <c r="I98" s="21"/>
      <c r="J98" s="21" t="n">
        <v>0</v>
      </c>
      <c r="K98" s="21"/>
      <c r="L98" s="21" t="n">
        <v>0</v>
      </c>
      <c r="M98" s="21"/>
      <c r="N98" s="21" t="n">
        <v>0</v>
      </c>
      <c r="O98" s="21"/>
      <c r="P98" s="21" t="n">
        <v>0</v>
      </c>
      <c r="Q98" s="21"/>
      <c r="R98" s="21" t="n">
        <v>0</v>
      </c>
      <c r="S98" s="21"/>
      <c r="T98" s="21" t="n">
        <v>0</v>
      </c>
      <c r="U98" s="21"/>
      <c r="V98" s="21" t="n">
        <v>0</v>
      </c>
      <c r="W98" s="21"/>
      <c r="X98" s="21" t="n">
        <v>0</v>
      </c>
      <c r="Y98" s="21"/>
      <c r="Z98" s="21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0.19375</v>
      </c>
      <c r="E99" s="20"/>
      <c r="F99" s="51" t="n">
        <f aca="false">+F58</f>
        <v>0.19375</v>
      </c>
      <c r="G99" s="20"/>
      <c r="H99" s="51" t="n">
        <f aca="false">+H58</f>
        <v>0.19375</v>
      </c>
      <c r="I99" s="20"/>
      <c r="J99" s="51" t="n">
        <f aca="false">+J58</f>
        <v>0.19375</v>
      </c>
      <c r="K99" s="20"/>
      <c r="L99" s="51" t="n">
        <f aca="false">+L58</f>
        <v>0.19375</v>
      </c>
      <c r="M99" s="20"/>
      <c r="N99" s="51" t="n">
        <f aca="false">+N58</f>
        <v>0.1840625</v>
      </c>
      <c r="O99" s="20"/>
      <c r="P99" s="51" t="n">
        <f aca="false">+P58</f>
        <v>0.1840625</v>
      </c>
      <c r="Q99" s="20"/>
      <c r="R99" s="51" t="n">
        <f aca="false">+R58</f>
        <v>0.1840625</v>
      </c>
      <c r="S99" s="20"/>
      <c r="T99" s="51" t="n">
        <f aca="false">+T58</f>
        <v>0.1840625</v>
      </c>
      <c r="U99" s="20"/>
      <c r="V99" s="51" t="n">
        <f aca="false">+V58</f>
        <v>0.1840625</v>
      </c>
      <c r="W99" s="20"/>
      <c r="X99" s="51" t="n">
        <f aca="false">+X58</f>
        <v>0.1840625</v>
      </c>
      <c r="Y99" s="20"/>
      <c r="Z99" s="51" t="n">
        <f aca="false">+Z58</f>
        <v>0.1840625</v>
      </c>
      <c r="AA99" s="20"/>
      <c r="AB99" s="18" t="n">
        <f aca="false">SUM(D99:Z99)</f>
        <v>2.2571875</v>
      </c>
      <c r="AC99" s="30"/>
      <c r="AD99" s="51" t="n">
        <f aca="false">SUM(D99:H99)</f>
        <v>0.58125</v>
      </c>
      <c r="AE99" s="20"/>
      <c r="AF99" s="51" t="n">
        <f aca="false">SUM(J99:N99)</f>
        <v>0.5715625</v>
      </c>
      <c r="AG99" s="20"/>
      <c r="AH99" s="51" t="n">
        <f aca="false">SUM(P99:T99)</f>
        <v>0.5521875</v>
      </c>
      <c r="AI99" s="20"/>
      <c r="AJ99" s="51" t="n">
        <f aca="false">SUM(V99:Z99)</f>
        <v>0.5521875</v>
      </c>
      <c r="AK99" s="30"/>
      <c r="AL99" s="51" t="n">
        <f aca="false">SUM(AD99:AJ99)</f>
        <v>2.2571875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52" t="n">
        <f aca="false">([1]PGEU!$V$1181/1000)-SUM(D81:D100)</f>
        <v>2.61300659955552</v>
      </c>
      <c r="E101" s="21"/>
      <c r="F101" s="52" t="n">
        <f aca="false">([1]PGEU!$W$1181/1000)-SUM(F81:F100)</f>
        <v>2.68357332475046</v>
      </c>
      <c r="G101" s="21"/>
      <c r="H101" s="52" t="n">
        <f aca="false">([1]PGEU!$X$1181/1000)-SUM(H81:H100)</f>
        <v>2.64654516594283</v>
      </c>
      <c r="I101" s="21"/>
      <c r="J101" s="52" t="n">
        <f aca="false">([1]PGEU!$Y$1181/1000)-SUM(J81:J100)</f>
        <v>2.58324465914444</v>
      </c>
      <c r="K101" s="21"/>
      <c r="L101" s="52" t="n">
        <f aca="false">([1]PGEU!$Z$1181/1000)-SUM(L81:L100)</f>
        <v>2.6477687293743</v>
      </c>
      <c r="M101" s="21"/>
      <c r="N101" s="52" t="n">
        <f aca="false">([1]PGEU!$AA$1181/1000)-SUM(N81:N100)</f>
        <v>2.780862812758</v>
      </c>
      <c r="O101" s="21"/>
      <c r="P101" s="52" t="n">
        <f aca="false">([1]PGEU!$AB$1181/1000)-SUM(P81:P100)</f>
        <v>3.47163573051063</v>
      </c>
      <c r="Q101" s="21"/>
      <c r="R101" s="52" t="n">
        <f aca="false">([1]PGEU!$AC$1181/1000)-SUM(R81:R100)</f>
        <v>3.5352154211404</v>
      </c>
      <c r="S101" s="21"/>
      <c r="T101" s="52" t="n">
        <f aca="false">([1]PGEU!$AD$1181/1000)-SUM(T81:T100)</f>
        <v>3.55748742029775</v>
      </c>
      <c r="U101" s="21"/>
      <c r="V101" s="52" t="n">
        <f aca="false">([1]PGEU!$AE$1181/1000)-SUM(V81:V100)</f>
        <v>3.56787614611654</v>
      </c>
      <c r="W101" s="21"/>
      <c r="X101" s="52" t="n">
        <f aca="false">([1]PGEU!$AF$1181/1000)-SUM(X81:X100)</f>
        <v>2.1934151261889</v>
      </c>
      <c r="Y101" s="21"/>
      <c r="Z101" s="52" t="n">
        <f aca="false">([1]PGEU!$AG$1181/1000)-SUM(Z81:Z100)</f>
        <v>-0.454130729742744</v>
      </c>
      <c r="AA101" s="20"/>
      <c r="AB101" s="24" t="n">
        <f aca="false">SUM(D101:Z101)</f>
        <v>31.826500406037</v>
      </c>
      <c r="AC101" s="30"/>
      <c r="AD101" s="24" t="n">
        <f aca="false">SUM(D101:H101)</f>
        <v>7.94312509024881</v>
      </c>
      <c r="AE101" s="20"/>
      <c r="AF101" s="24" t="n">
        <f aca="false">SUM(J101:N101)</f>
        <v>8.01187620127674</v>
      </c>
      <c r="AG101" s="20"/>
      <c r="AH101" s="24" t="n">
        <f aca="false">SUM(P101:T101)</f>
        <v>10.5643385719488</v>
      </c>
      <c r="AI101" s="20"/>
      <c r="AJ101" s="24" t="n">
        <f aca="false">SUM(V101:Z101)</f>
        <v>5.3071605425627</v>
      </c>
      <c r="AK101" s="30"/>
      <c r="AL101" s="24" t="n">
        <f aca="false">SUM(AD101:AJ101)</f>
        <v>31.826500406037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26.8526149063866</v>
      </c>
      <c r="E103" s="27"/>
      <c r="F103" s="26" t="n">
        <f aca="false">SUM(F81:F101)</f>
        <v>25.4501646551732</v>
      </c>
      <c r="G103" s="27"/>
      <c r="H103" s="26" t="n">
        <f aca="false">SUM(H81:H101)</f>
        <v>25.3232586904065</v>
      </c>
      <c r="I103" s="27"/>
      <c r="J103" s="26" t="n">
        <f aca="false">SUM(J81:J101)</f>
        <v>28.7379078068743</v>
      </c>
      <c r="K103" s="27"/>
      <c r="L103" s="26" t="n">
        <f aca="false">SUM(L81:L101)</f>
        <v>26.0758912853421</v>
      </c>
      <c r="M103" s="27"/>
      <c r="N103" s="26" t="n">
        <f aca="false">SUM(N81:N101)</f>
        <v>22.9244344895776</v>
      </c>
      <c r="O103" s="27"/>
      <c r="P103" s="26" t="n">
        <f aca="false">SUM(P81:P101)</f>
        <v>24.6436100897303</v>
      </c>
      <c r="Q103" s="27"/>
      <c r="R103" s="26" t="n">
        <f aca="false">SUM(R81:R101)</f>
        <v>22.8367347036895</v>
      </c>
      <c r="S103" s="27"/>
      <c r="T103" s="26" t="n">
        <f aca="false">SUM(T81:T101)</f>
        <v>22.109451328322</v>
      </c>
      <c r="U103" s="27"/>
      <c r="V103" s="26" t="n">
        <f aca="false">SUM(V81:V101)</f>
        <v>27.8637201622642</v>
      </c>
      <c r="W103" s="27"/>
      <c r="X103" s="26" t="n">
        <f aca="false">SUM(X81:X101)</f>
        <v>29.0818056624766</v>
      </c>
      <c r="Y103" s="27"/>
      <c r="Z103" s="26" t="n">
        <f aca="false">SUM(Z81:Z101)</f>
        <v>32.2190801269108</v>
      </c>
      <c r="AA103" s="20"/>
      <c r="AB103" s="26" t="n">
        <f aca="false">SUM(AB81:AB101)</f>
        <v>314.118673907154</v>
      </c>
      <c r="AC103" s="30"/>
      <c r="AD103" s="26" t="n">
        <f aca="false">SUM(D103:H103)</f>
        <v>77.6260382519663</v>
      </c>
      <c r="AE103" s="30"/>
      <c r="AF103" s="26" t="n">
        <f aca="false">SUM(J103:N103)</f>
        <v>77.7382335817941</v>
      </c>
      <c r="AG103" s="30"/>
      <c r="AH103" s="26" t="n">
        <f aca="false">SUM(P103:T103)</f>
        <v>69.5897961217417</v>
      </c>
      <c r="AI103" s="30"/>
      <c r="AJ103" s="26" t="n">
        <f aca="false">SUM(V103:Z103)</f>
        <v>89.1646059516516</v>
      </c>
      <c r="AK103" s="30"/>
      <c r="AL103" s="26" t="n">
        <f aca="false">SUM(AD103:AJ103)</f>
        <v>314.118673907154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f aca="false">[1]PGEU!$V$1182/1000</f>
        <v>-7.99938348130672</v>
      </c>
      <c r="E106" s="21"/>
      <c r="F106" s="19" t="n">
        <f aca="false">[1]PGEU!$W$1182/1000</f>
        <v>-35.2197111367126</v>
      </c>
      <c r="G106" s="21"/>
      <c r="H106" s="19" t="n">
        <f aca="false">[1]PGEU!$X$1182/1000</f>
        <v>-27.5497620694457</v>
      </c>
      <c r="I106" s="21"/>
      <c r="J106" s="19" t="n">
        <f aca="false">[1]PGEU!$Y$1182/1000</f>
        <v>-30.5652161074991</v>
      </c>
      <c r="K106" s="21"/>
      <c r="L106" s="19" t="n">
        <f aca="false">[1]PGEU!$Z$1182/1000</f>
        <v>13.80884909776</v>
      </c>
      <c r="M106" s="21"/>
      <c r="N106" s="19" t="n">
        <f aca="false">[1]PGEU!$AA$1182/1000</f>
        <v>8.21850331576786</v>
      </c>
      <c r="O106" s="21"/>
      <c r="P106" s="19" t="n">
        <f aca="false">[1]PGEU!$AB$1182/1000</f>
        <v>-81.2783765902938</v>
      </c>
      <c r="Q106" s="21"/>
      <c r="R106" s="19" t="n">
        <f aca="false">[1]PGEU!$AC$1182/1000</f>
        <v>84.5288165787943</v>
      </c>
      <c r="S106" s="21"/>
      <c r="T106" s="19" t="n">
        <f aca="false">[1]PGEU!$AD$1182/1000</f>
        <v>31.5168542192645</v>
      </c>
      <c r="U106" s="21"/>
      <c r="V106" s="19" t="n">
        <f aca="false">[1]PGEU!$AE$1182/1000</f>
        <v>33.1331258552822</v>
      </c>
      <c r="W106" s="21"/>
      <c r="X106" s="19" t="n">
        <f aca="false">[1]PGEU!$AF$1182/1000</f>
        <v>-13.3513450588529</v>
      </c>
      <c r="Y106" s="21"/>
      <c r="Z106" s="19" t="n">
        <f aca="false">[1]PGEU!$AG$1182/1000</f>
        <v>-3.01472915775498</v>
      </c>
      <c r="AA106" s="20"/>
      <c r="AB106" s="18" t="n">
        <f aca="false">SUM(D106:Z106)</f>
        <v>-27.7723745349969</v>
      </c>
      <c r="AC106" s="30"/>
      <c r="AD106" s="19" t="n">
        <f aca="false">SUM(D106:H106)</f>
        <v>-70.7688566874651</v>
      </c>
      <c r="AE106" s="20"/>
      <c r="AF106" s="19" t="n">
        <f aca="false">SUM(J106:N106)</f>
        <v>-8.53786369397119</v>
      </c>
      <c r="AG106" s="20"/>
      <c r="AH106" s="19" t="n">
        <f aca="false">SUM(P106:T106)</f>
        <v>34.767294207765</v>
      </c>
      <c r="AI106" s="20"/>
      <c r="AJ106" s="19" t="n">
        <f aca="false">SUM(V106:Z106)</f>
        <v>16.7670516386743</v>
      </c>
      <c r="AK106" s="30"/>
      <c r="AL106" s="19" t="n">
        <f aca="false">SUM(AD106:AJ106)</f>
        <v>-27.7723745349969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f aca="false">[1]PGEU!$V$1183/1000</f>
        <v>-0.088111683572628</v>
      </c>
      <c r="E107" s="21"/>
      <c r="F107" s="19" t="n">
        <f aca="false">[1]PGEU!$W$1183/1000</f>
        <v>-0.0882931792142481</v>
      </c>
      <c r="G107" s="21"/>
      <c r="H107" s="19" t="n">
        <f aca="false">[1]PGEU!$X$1183/1000</f>
        <v>-0.088475048707187</v>
      </c>
      <c r="I107" s="21"/>
      <c r="J107" s="19" t="n">
        <f aca="false">[1]PGEU!$Y$1183/1000</f>
        <v>-0.0886572928214737</v>
      </c>
      <c r="K107" s="21"/>
      <c r="L107" s="19" t="n">
        <f aca="false">[1]PGEU!$Z$1183/1000</f>
        <v>-0.0888399123288255</v>
      </c>
      <c r="M107" s="21"/>
      <c r="N107" s="19" t="n">
        <f aca="false">[1]PGEU!$AA$1183/1000</f>
        <v>-0.0890229080024437</v>
      </c>
      <c r="O107" s="21"/>
      <c r="P107" s="19" t="n">
        <f aca="false">[1]PGEU!$AB$1183/1000</f>
        <v>-0.0892062806171889</v>
      </c>
      <c r="Q107" s="21"/>
      <c r="R107" s="19" t="n">
        <f aca="false">[1]PGEU!$AC$1183/1000</f>
        <v>-0.0893900309495075</v>
      </c>
      <c r="S107" s="21"/>
      <c r="T107" s="19" t="n">
        <f aca="false">[1]PGEU!$AD$1183/1000</f>
        <v>-0.0895741597774177</v>
      </c>
      <c r="U107" s="21"/>
      <c r="V107" s="19" t="n">
        <f aca="false">[1]PGEU!$AE$1183/1000</f>
        <v>-0.0897586678805674</v>
      </c>
      <c r="W107" s="21"/>
      <c r="X107" s="19" t="n">
        <f aca="false">[1]PGEU!$AF$1183/1000</f>
        <v>-0.0899435560402053</v>
      </c>
      <c r="Y107" s="21"/>
      <c r="Z107" s="19" t="n">
        <f aca="false">[1]PGEU!$AG$1183/1000</f>
        <v>-0.0901288250391663</v>
      </c>
      <c r="AA107" s="20"/>
      <c r="AB107" s="18" t="n">
        <f aca="false">SUM(D107:Z107)</f>
        <v>-1.06940154495086</v>
      </c>
      <c r="AC107" s="30"/>
      <c r="AD107" s="19" t="n">
        <f aca="false">SUM(D107:H107)</f>
        <v>-0.264879911494063</v>
      </c>
      <c r="AE107" s="20"/>
      <c r="AF107" s="19" t="n">
        <f aca="false">SUM(J107:N107)</f>
        <v>-0.266520113152743</v>
      </c>
      <c r="AG107" s="20"/>
      <c r="AH107" s="19" t="n">
        <f aca="false">SUM(P107:T107)</f>
        <v>-0.268170471344114</v>
      </c>
      <c r="AI107" s="20"/>
      <c r="AJ107" s="19" t="n">
        <f aca="false">SUM(V107:Z107)</f>
        <v>-0.269831048959939</v>
      </c>
      <c r="AK107" s="30"/>
      <c r="AL107" s="19" t="n">
        <f aca="false">SUM(AD107:AJ107)</f>
        <v>-1.06940154495086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f aca="false">[1]PGEU!$V$1184/1000</f>
        <v>17.4939302235788</v>
      </c>
      <c r="E108" s="21"/>
      <c r="F108" s="19" t="n">
        <f aca="false">[1]PGEU!$W$1184/1000</f>
        <v>45.9992302235789</v>
      </c>
      <c r="G108" s="21"/>
      <c r="H108" s="19" t="n">
        <f aca="false">[1]PGEU!$X$1184/1000</f>
        <v>17.5412192235789</v>
      </c>
      <c r="I108" s="21"/>
      <c r="J108" s="19" t="n">
        <f aca="false">[1]PGEU!$Y$1184/1000</f>
        <v>17.2120012235788</v>
      </c>
      <c r="K108" s="21"/>
      <c r="L108" s="19" t="n">
        <f aca="false">[1]PGEU!$Z$1184/1000</f>
        <v>16.9865842235789</v>
      </c>
      <c r="M108" s="21"/>
      <c r="N108" s="19" t="n">
        <f aca="false">[1]PGEU!$AA$1184/1000</f>
        <v>39.2911742235788</v>
      </c>
      <c r="O108" s="21"/>
      <c r="P108" s="19" t="n">
        <f aca="false">[1]PGEU!$AB$1184/1000</f>
        <v>16.5946287936925</v>
      </c>
      <c r="Q108" s="21"/>
      <c r="R108" s="19" t="n">
        <f aca="false">[1]PGEU!$AC$1184/1000</f>
        <v>16.4687307936924</v>
      </c>
      <c r="S108" s="21"/>
      <c r="T108" s="19" t="n">
        <f aca="false">[1]PGEU!$AD$1184/1000</f>
        <v>16.6923857936924</v>
      </c>
      <c r="U108" s="21"/>
      <c r="V108" s="19" t="n">
        <f aca="false">[1]PGEU!$AE$1184/1000</f>
        <v>16.6580657936925</v>
      </c>
      <c r="W108" s="21"/>
      <c r="X108" s="19" t="n">
        <f aca="false">[1]PGEU!$AF$1184/1000</f>
        <v>-6.98133430956415</v>
      </c>
      <c r="Y108" s="21"/>
      <c r="Z108" s="19" t="n">
        <f aca="false">[1]PGEU!$AG$1184/1000</f>
        <v>15.0310327936924</v>
      </c>
      <c r="AA108" s="20"/>
      <c r="AB108" s="18" t="n">
        <f aca="false">SUM(D108:Z108)</f>
        <v>228.987649000371</v>
      </c>
      <c r="AC108" s="30"/>
      <c r="AD108" s="19" t="n">
        <f aca="false">SUM(D108:H108)</f>
        <v>81.0343796707366</v>
      </c>
      <c r="AE108" s="20"/>
      <c r="AF108" s="19" t="n">
        <f aca="false">SUM(J108:N108)</f>
        <v>73.4897596707365</v>
      </c>
      <c r="AG108" s="20"/>
      <c r="AH108" s="19" t="n">
        <f aca="false">SUM(P108:T108)</f>
        <v>49.7557453810773</v>
      </c>
      <c r="AI108" s="20"/>
      <c r="AJ108" s="19" t="n">
        <f aca="false">SUM(V108:Z108)</f>
        <v>24.7077642778207</v>
      </c>
      <c r="AK108" s="30"/>
      <c r="AL108" s="19" t="n">
        <f aca="false">SUM(AD108:AJ108)</f>
        <v>228.987649000371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f aca="false">[1]PGEU!$V$1189/1000</f>
        <v>-51.1019402851222</v>
      </c>
      <c r="E110" s="21"/>
      <c r="F110" s="19" t="n">
        <f aca="false">[1]PGEU!$W$1189/1000</f>
        <v>-19.7595139117718</v>
      </c>
      <c r="G110" s="21"/>
      <c r="H110" s="19" t="n">
        <f aca="false">[1]PGEU!$X$1189/1000</f>
        <v>-27.7329008664301</v>
      </c>
      <c r="I110" s="21"/>
      <c r="J110" s="19" t="n">
        <f aca="false">[1]PGEU!$Y$1189/1000</f>
        <v>-42.5207097681701</v>
      </c>
      <c r="K110" s="21"/>
      <c r="L110" s="19" t="n">
        <f aca="false">[1]PGEU!$Z$1189/1000</f>
        <v>-6.25746244338725</v>
      </c>
      <c r="M110" s="21"/>
      <c r="N110" s="19" t="n">
        <f aca="false">[1]PGEU!$AA$1189/1000</f>
        <v>-31.9406169849013</v>
      </c>
      <c r="O110" s="21"/>
      <c r="P110" s="19" t="n">
        <f aca="false">[1]PGEU!$AB$1189/1000</f>
        <v>10.5303423105116</v>
      </c>
      <c r="Q110" s="21"/>
      <c r="R110" s="19" t="n">
        <f aca="false">[1]PGEU!$AC$1189/1000</f>
        <v>-9.18757992652641</v>
      </c>
      <c r="S110" s="21"/>
      <c r="T110" s="19" t="n">
        <f aca="false">[1]PGEU!$AD$1189/1000</f>
        <v>-40.2317876438027</v>
      </c>
      <c r="U110" s="21"/>
      <c r="V110" s="19" t="n">
        <f aca="false">[1]PGEU!$AE$1189/1000</f>
        <v>-9.14736169349911</v>
      </c>
      <c r="W110" s="21"/>
      <c r="X110" s="19" t="n">
        <f aca="false">[1]PGEU!$AF$1189/1000</f>
        <v>-33.4742230202792</v>
      </c>
      <c r="Y110" s="21"/>
      <c r="Z110" s="19" t="n">
        <f aca="false">[1]PGEU!$AG$1189/1000</f>
        <v>-13.5237508813914</v>
      </c>
      <c r="AA110" s="20"/>
      <c r="AB110" s="18" t="n">
        <f aca="false">SUM(D110:Z110)</f>
        <v>-274.34750511477</v>
      </c>
      <c r="AC110" s="30"/>
      <c r="AD110" s="19" t="n">
        <f aca="false">SUM(D110:H110)</f>
        <v>-98.5943550633241</v>
      </c>
      <c r="AE110" s="20"/>
      <c r="AF110" s="19" t="n">
        <f aca="false">SUM(J110:N110)</f>
        <v>-80.7187891964586</v>
      </c>
      <c r="AG110" s="20"/>
      <c r="AH110" s="19" t="n">
        <f aca="false">SUM(P110:T110)</f>
        <v>-38.8890252598175</v>
      </c>
      <c r="AI110" s="20"/>
      <c r="AJ110" s="19" t="n">
        <f aca="false">SUM(V110:Z110)</f>
        <v>-56.1453355951697</v>
      </c>
      <c r="AK110" s="30"/>
      <c r="AL110" s="19" t="n">
        <f aca="false">SUM(AD110:AJ110)</f>
        <v>-274.34750511477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1"/>
      <c r="F111" s="19" t="n">
        <v>0</v>
      </c>
      <c r="G111" s="21"/>
      <c r="H111" s="19" t="n">
        <v>0</v>
      </c>
      <c r="I111" s="21"/>
      <c r="J111" s="19" t="n">
        <v>0</v>
      </c>
      <c r="K111" s="21"/>
      <c r="L111" s="19" t="n">
        <v>0</v>
      </c>
      <c r="M111" s="21"/>
      <c r="N111" s="19" t="n">
        <v>0</v>
      </c>
      <c r="O111" s="21"/>
      <c r="P111" s="19" t="n">
        <v>0</v>
      </c>
      <c r="Q111" s="21"/>
      <c r="R111" s="19" t="n">
        <v>0</v>
      </c>
      <c r="S111" s="21"/>
      <c r="T111" s="19" t="n">
        <v>0</v>
      </c>
      <c r="U111" s="21"/>
      <c r="V111" s="19" t="n">
        <v>0</v>
      </c>
      <c r="W111" s="21"/>
      <c r="X111" s="19" t="n">
        <v>0</v>
      </c>
      <c r="Y111" s="21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1"/>
      <c r="F112" s="19" t="n">
        <v>0</v>
      </c>
      <c r="G112" s="21"/>
      <c r="H112" s="19" t="n">
        <v>0</v>
      </c>
      <c r="I112" s="21"/>
      <c r="J112" s="19" t="n">
        <v>0</v>
      </c>
      <c r="K112" s="21"/>
      <c r="L112" s="19" t="n">
        <v>0</v>
      </c>
      <c r="M112" s="21"/>
      <c r="N112" s="19" t="n">
        <v>0</v>
      </c>
      <c r="O112" s="21"/>
      <c r="P112" s="19" t="n">
        <v>0</v>
      </c>
      <c r="Q112" s="21"/>
      <c r="R112" s="19" t="n">
        <v>0</v>
      </c>
      <c r="S112" s="21"/>
      <c r="T112" s="19" t="n">
        <v>0</v>
      </c>
      <c r="U112" s="21"/>
      <c r="V112" s="19" t="n">
        <v>0</v>
      </c>
      <c r="W112" s="21"/>
      <c r="X112" s="19" t="n">
        <v>0</v>
      </c>
      <c r="Y112" s="21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1"/>
      <c r="F114" s="19" t="n">
        <v>0</v>
      </c>
      <c r="G114" s="21"/>
      <c r="H114" s="19" t="n">
        <v>0</v>
      </c>
      <c r="I114" s="21"/>
      <c r="J114" s="19" t="n">
        <v>0</v>
      </c>
      <c r="K114" s="21"/>
      <c r="L114" s="19" t="n">
        <v>0</v>
      </c>
      <c r="M114" s="21"/>
      <c r="N114" s="19" t="n">
        <v>0</v>
      </c>
      <c r="O114" s="21"/>
      <c r="P114" s="19" t="n">
        <v>0</v>
      </c>
      <c r="Q114" s="21"/>
      <c r="R114" s="19" t="n">
        <v>0</v>
      </c>
      <c r="S114" s="21"/>
      <c r="T114" s="19" t="n">
        <v>0</v>
      </c>
      <c r="U114" s="21"/>
      <c r="V114" s="19" t="n">
        <v>0</v>
      </c>
      <c r="W114" s="21"/>
      <c r="X114" s="19" t="n">
        <v>0</v>
      </c>
      <c r="Y114" s="21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1"/>
      <c r="F115" s="22" t="n">
        <v>0</v>
      </c>
      <c r="G115" s="21"/>
      <c r="H115" s="22" t="n">
        <v>0</v>
      </c>
      <c r="I115" s="21"/>
      <c r="J115" s="22" t="n">
        <v>0</v>
      </c>
      <c r="K115" s="21"/>
      <c r="L115" s="22" t="n">
        <v>0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</v>
      </c>
      <c r="Y115" s="21"/>
      <c r="Z115" s="22" t="n">
        <v>0</v>
      </c>
      <c r="AA115" s="20"/>
      <c r="AB115" s="24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3" t="n">
        <f aca="false">SUM(D105:D116)</f>
        <v>-41.6955052264227</v>
      </c>
      <c r="E117" s="20"/>
      <c r="F117" s="53" t="n">
        <f aca="false">SUM(F105:F116)</f>
        <v>-9.06828800411978</v>
      </c>
      <c r="G117" s="20"/>
      <c r="H117" s="53" t="n">
        <f aca="false">SUM(H105:H116)</f>
        <v>-37.8299187610042</v>
      </c>
      <c r="I117" s="20"/>
      <c r="J117" s="53" t="n">
        <f aca="false">SUM(J105:J116)</f>
        <v>-55.9625819449119</v>
      </c>
      <c r="K117" s="20"/>
      <c r="L117" s="53" t="n">
        <f aca="false">SUM(L105:L116)</f>
        <v>24.4491309656228</v>
      </c>
      <c r="M117" s="20"/>
      <c r="N117" s="53" t="n">
        <f aca="false">SUM(N105:N116)</f>
        <v>15.480037646443</v>
      </c>
      <c r="O117" s="20"/>
      <c r="P117" s="53" t="n">
        <f aca="false">SUM(P105:P116)</f>
        <v>-54.242611766707</v>
      </c>
      <c r="Q117" s="20"/>
      <c r="R117" s="53" t="n">
        <f aca="false">SUM(R105:R116)</f>
        <v>91.7205774150109</v>
      </c>
      <c r="S117" s="20"/>
      <c r="T117" s="53" t="n">
        <f aca="false">SUM(T105:T116)</f>
        <v>7.88787820937677</v>
      </c>
      <c r="U117" s="20"/>
      <c r="V117" s="53" t="n">
        <f aca="false">SUM(V105:V116)</f>
        <v>40.554071287595</v>
      </c>
      <c r="W117" s="20"/>
      <c r="X117" s="53" t="n">
        <f aca="false">SUM(X105:X116)</f>
        <v>-53.8968459447365</v>
      </c>
      <c r="Y117" s="20"/>
      <c r="Z117" s="53" t="n">
        <f aca="false">SUM(Z105:Z116)</f>
        <v>-1.59757607049315</v>
      </c>
      <c r="AA117" s="20"/>
      <c r="AB117" s="53" t="n">
        <f aca="false">SUM(AB105:AB116)</f>
        <v>-74.2016321943468</v>
      </c>
      <c r="AC117" s="30"/>
      <c r="AD117" s="53" t="n">
        <f aca="false">SUM(D117:H117)</f>
        <v>-88.5937119915467</v>
      </c>
      <c r="AE117" s="30"/>
      <c r="AF117" s="53" t="n">
        <f aca="false">SUM(J117:N117)</f>
        <v>-16.0334133328461</v>
      </c>
      <c r="AG117" s="30"/>
      <c r="AH117" s="53" t="n">
        <f aca="false">SUM(P117:T117)</f>
        <v>45.3658438576806</v>
      </c>
      <c r="AI117" s="30"/>
      <c r="AJ117" s="53" t="n">
        <f aca="false">SUM(V117:Z117)</f>
        <v>-14.9403507276346</v>
      </c>
      <c r="AK117" s="30"/>
      <c r="AL117" s="53" t="n">
        <f aca="false">SUM(AD117:AJ117)</f>
        <v>-74.2016321943468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4" t="n">
        <f aca="false">D103+D117</f>
        <v>-14.8428903200361</v>
      </c>
      <c r="E119" s="20"/>
      <c r="F119" s="54" t="n">
        <f aca="false">F103+F117</f>
        <v>16.3818766510534</v>
      </c>
      <c r="G119" s="20"/>
      <c r="H119" s="54" t="n">
        <f aca="false">H103+H117</f>
        <v>-12.5066600705977</v>
      </c>
      <c r="I119" s="20"/>
      <c r="J119" s="54" t="n">
        <f aca="false">J103+J117</f>
        <v>-27.2246741380376</v>
      </c>
      <c r="K119" s="20"/>
      <c r="L119" s="54" t="n">
        <f aca="false">L103+L117</f>
        <v>50.525022250965</v>
      </c>
      <c r="M119" s="20"/>
      <c r="N119" s="54" t="n">
        <f aca="false">N103+N117</f>
        <v>38.4044721360206</v>
      </c>
      <c r="O119" s="20"/>
      <c r="P119" s="54" t="n">
        <f aca="false">P103+P117</f>
        <v>-29.5990016769768</v>
      </c>
      <c r="Q119" s="20"/>
      <c r="R119" s="54" t="n">
        <f aca="false">R103+R117</f>
        <v>114.5573121187</v>
      </c>
      <c r="S119" s="20"/>
      <c r="T119" s="54" t="n">
        <f aca="false">T103+T117</f>
        <v>29.9973295376988</v>
      </c>
      <c r="U119" s="20"/>
      <c r="V119" s="54" t="n">
        <f aca="false">V103+V117</f>
        <v>68.4177914498592</v>
      </c>
      <c r="W119" s="20"/>
      <c r="X119" s="54" t="n">
        <f aca="false">X103+X117</f>
        <v>-24.8150402822598</v>
      </c>
      <c r="Y119" s="20"/>
      <c r="Z119" s="54" t="n">
        <f aca="false">Z103+Z117</f>
        <v>30.6215040564176</v>
      </c>
      <c r="AA119" s="20"/>
      <c r="AB119" s="54" t="n">
        <f aca="false">AB103+AB117</f>
        <v>239.917041712807</v>
      </c>
      <c r="AC119" s="30"/>
      <c r="AD119" s="54" t="n">
        <f aca="false">AD103+AD117</f>
        <v>-10.9676737395804</v>
      </c>
      <c r="AE119" s="30"/>
      <c r="AF119" s="54" t="n">
        <f aca="false">AF103+AF117</f>
        <v>61.704820248948</v>
      </c>
      <c r="AG119" s="30"/>
      <c r="AH119" s="54" t="n">
        <f aca="false">AH103+AH117</f>
        <v>114.955639979422</v>
      </c>
      <c r="AI119" s="30"/>
      <c r="AJ119" s="54" t="n">
        <f aca="false">AJ103+AJ117</f>
        <v>74.224255224017</v>
      </c>
      <c r="AK119" s="30"/>
      <c r="AL119" s="54" t="n">
        <f aca="false">AL103+AL117</f>
        <v>239.917041712807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f aca="false">[1]PGEU!$V$1197/1000</f>
        <v>-17.7096666666667</v>
      </c>
      <c r="E122" s="20"/>
      <c r="F122" s="19" t="n">
        <f aca="false">[1]PGEU!$W$1197/1000</f>
        <v>-17.7096666666667</v>
      </c>
      <c r="G122" s="20"/>
      <c r="H122" s="19" t="n">
        <f aca="false">[1]PGEU!$X$1197/1000</f>
        <v>-17.7096666666667</v>
      </c>
      <c r="I122" s="20"/>
      <c r="J122" s="19" t="n">
        <f aca="false">[1]PGEU!$Y$1197/1000</f>
        <v>-17.7096666666667</v>
      </c>
      <c r="K122" s="20"/>
      <c r="L122" s="19" t="n">
        <f aca="false">[1]PGEU!$Z$1197/1000</f>
        <v>-17.7096666666667</v>
      </c>
      <c r="M122" s="20"/>
      <c r="N122" s="19" t="n">
        <f aca="false">[1]PGEU!$AA$1197/1000</f>
        <v>-17.7096666666667</v>
      </c>
      <c r="O122" s="20"/>
      <c r="P122" s="19" t="n">
        <f aca="false">[1]PGEU!$AB$1197/1000</f>
        <v>-17.7096666666667</v>
      </c>
      <c r="Q122" s="20"/>
      <c r="R122" s="19" t="n">
        <f aca="false">[1]PGEU!$AC$1197/1000</f>
        <v>-17.7096666666667</v>
      </c>
      <c r="S122" s="20"/>
      <c r="T122" s="19" t="n">
        <f aca="false">[1]PGEU!$AD$1197/1000</f>
        <v>-17.7096666666667</v>
      </c>
      <c r="U122" s="20"/>
      <c r="V122" s="19" t="n">
        <f aca="false">[1]PGEU!$AE$1197/1000</f>
        <v>-17.7096666666667</v>
      </c>
      <c r="W122" s="20"/>
      <c r="X122" s="19" t="n">
        <f aca="false">[1]PGEU!$AF$1197/1000</f>
        <v>-17.7096666666667</v>
      </c>
      <c r="Y122" s="20"/>
      <c r="Z122" s="19" t="n">
        <f aca="false">[1]PGEU!$AG$1197/1000</f>
        <v>-17.7096666666667</v>
      </c>
      <c r="AA122" s="20"/>
      <c r="AB122" s="18" t="n">
        <f aca="false">SUM(D122:Z122)</f>
        <v>-212.516</v>
      </c>
      <c r="AC122" s="30"/>
      <c r="AD122" s="19" t="n">
        <f aca="false">SUM(D122:H122)</f>
        <v>-53.129</v>
      </c>
      <c r="AE122" s="20"/>
      <c r="AF122" s="19" t="n">
        <f aca="false">SUM(J122:N122)</f>
        <v>-53.129</v>
      </c>
      <c r="AG122" s="20"/>
      <c r="AH122" s="19" t="n">
        <f aca="false">SUM(P122:T122)</f>
        <v>-53.129</v>
      </c>
      <c r="AI122" s="20"/>
      <c r="AJ122" s="19" t="n">
        <f aca="false">SUM(V122:Z122)</f>
        <v>-53.129</v>
      </c>
      <c r="AK122" s="30"/>
      <c r="AL122" s="19" t="n">
        <f aca="false">SUM(AD122:AJ122)</f>
        <v>-212.516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f aca="false">SUM([1]PGEU!$V$1198:$V$1201)/1000</f>
        <v>-1.45263917442943</v>
      </c>
      <c r="E127" s="20"/>
      <c r="F127" s="22" t="n">
        <f aca="false">SUM([1]PGEU!$W$1198:$W$1201)/1000</f>
        <v>-1.49128840766556</v>
      </c>
      <c r="G127" s="20"/>
      <c r="H127" s="22" t="n">
        <f aca="false">SUM([1]PGEU!$X$1198:$X$1201)/1000</f>
        <v>-1.4835373687802</v>
      </c>
      <c r="I127" s="20"/>
      <c r="J127" s="22" t="n">
        <f aca="false">SUM([1]PGEU!$Y$1198:$Y$1201)/1000</f>
        <v>-1.50472126802031</v>
      </c>
      <c r="K127" s="20"/>
      <c r="L127" s="22" t="n">
        <f aca="false">SUM([1]PGEU!$Z$1198:$Z$1201)/1000</f>
        <v>-1.52537251408381</v>
      </c>
      <c r="M127" s="20"/>
      <c r="N127" s="22" t="n">
        <f aca="false">SUM([1]PGEU!$AA$1198:$AA$1201)/1000</f>
        <v>-1.54841582621738</v>
      </c>
      <c r="O127" s="20"/>
      <c r="P127" s="22" t="n">
        <f aca="false">SUM([1]PGEU!$AB$1198:$AB$1201)/1000</f>
        <v>-1.61124346818768</v>
      </c>
      <c r="Q127" s="20"/>
      <c r="R127" s="22" t="n">
        <f aca="false">SUM([1]PGEU!$AC$1198:$AC$1201)/1000</f>
        <v>-1.62933477173636</v>
      </c>
      <c r="S127" s="20"/>
      <c r="T127" s="22" t="n">
        <f aca="false">SUM([1]PGEU!$AD$1198:$AD$1201)/1000</f>
        <v>-1.64650132588922</v>
      </c>
      <c r="U127" s="20"/>
      <c r="V127" s="22" t="n">
        <f aca="false">SUM([1]PGEU!$AE$1198:$AE$1201)/1000</f>
        <v>-1.54549626455691</v>
      </c>
      <c r="W127" s="20"/>
      <c r="X127" s="22" t="n">
        <f aca="false">SUM([1]PGEU!$AF$1198:$AF$1201)/1000</f>
        <v>-1.46205810226644</v>
      </c>
      <c r="Y127" s="20"/>
      <c r="Z127" s="22" t="n">
        <f aca="false">SUM([1]PGEU!$AG$1198:$AG$1201)/1000</f>
        <v>-1.45160808296254</v>
      </c>
      <c r="AA127" s="20"/>
      <c r="AB127" s="24" t="n">
        <f aca="false">SUM(D127:Z127)</f>
        <v>-18.3522165747958</v>
      </c>
      <c r="AC127" s="30"/>
      <c r="AD127" s="22" t="n">
        <f aca="false">SUM(D127:H127)</f>
        <v>-4.42746495087518</v>
      </c>
      <c r="AE127" s="20"/>
      <c r="AF127" s="22" t="n">
        <f aca="false">SUM(J127:N127)</f>
        <v>-4.57850960832151</v>
      </c>
      <c r="AG127" s="20"/>
      <c r="AH127" s="22" t="n">
        <f aca="false">SUM(P127:T127)</f>
        <v>-4.88707956581325</v>
      </c>
      <c r="AI127" s="20"/>
      <c r="AJ127" s="22" t="n">
        <f aca="false">SUM(V127:Z127)</f>
        <v>-4.45916244978589</v>
      </c>
      <c r="AK127" s="30"/>
      <c r="AL127" s="22" t="n">
        <f aca="false">SUM(AD127:AJ127)</f>
        <v>-18.3522165747958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3" t="n">
        <f aca="false">SUM(D122:D127)</f>
        <v>-19.1623058410961</v>
      </c>
      <c r="E129" s="27"/>
      <c r="F129" s="53" t="n">
        <f aca="false">SUM(F122:F127)</f>
        <v>-19.2009550743322</v>
      </c>
      <c r="G129" s="27"/>
      <c r="H129" s="53" t="n">
        <f aca="false">SUM(H122:H127)</f>
        <v>-19.1932040354469</v>
      </c>
      <c r="I129" s="27"/>
      <c r="J129" s="53" t="n">
        <f aca="false">SUM(J122:J127)</f>
        <v>-19.214387934687</v>
      </c>
      <c r="K129" s="27"/>
      <c r="L129" s="53" t="n">
        <f aca="false">SUM(L122:L127)</f>
        <v>-19.2350391807505</v>
      </c>
      <c r="M129" s="27"/>
      <c r="N129" s="53" t="n">
        <f aca="false">SUM(N122:N127)</f>
        <v>-19.2580824928841</v>
      </c>
      <c r="O129" s="27"/>
      <c r="P129" s="53" t="n">
        <f aca="false">SUM(P122:P127)</f>
        <v>-19.3209101348544</v>
      </c>
      <c r="Q129" s="27"/>
      <c r="R129" s="53" t="n">
        <f aca="false">SUM(R122:R127)</f>
        <v>-19.339001438403</v>
      </c>
      <c r="S129" s="27"/>
      <c r="T129" s="53" t="n">
        <f aca="false">SUM(T122:T127)</f>
        <v>-19.3561679925559</v>
      </c>
      <c r="U129" s="27"/>
      <c r="V129" s="53" t="n">
        <f aca="false">SUM(V122:V127)</f>
        <v>-19.2551629312236</v>
      </c>
      <c r="W129" s="27"/>
      <c r="X129" s="53" t="n">
        <f aca="false">SUM(X122:X127)</f>
        <v>-19.1717247689331</v>
      </c>
      <c r="Y129" s="27"/>
      <c r="Z129" s="53" t="n">
        <f aca="false">SUM(Z122:Z127)</f>
        <v>-19.1612747496292</v>
      </c>
      <c r="AA129" s="27"/>
      <c r="AB129" s="53" t="n">
        <f aca="false">SUM(AB122:AB127)</f>
        <v>-230.868216574796</v>
      </c>
      <c r="AC129" s="55"/>
      <c r="AD129" s="53" t="n">
        <f aca="false">SUM(D129:H129)</f>
        <v>-57.5564649508752</v>
      </c>
      <c r="AE129" s="30"/>
      <c r="AF129" s="53" t="n">
        <f aca="false">SUM(J129:N129)</f>
        <v>-57.7075096083215</v>
      </c>
      <c r="AG129" s="30"/>
      <c r="AH129" s="53" t="n">
        <f aca="false">SUM(P129:T129)</f>
        <v>-58.0160795658133</v>
      </c>
      <c r="AI129" s="30"/>
      <c r="AJ129" s="53" t="n">
        <f aca="false">SUM(V129:Z129)</f>
        <v>-57.5881624497859</v>
      </c>
      <c r="AK129" s="30"/>
      <c r="AL129" s="53" t="n">
        <f aca="false">SUM(AD129:AJ129)</f>
        <v>-230.868216574796</v>
      </c>
      <c r="AM129" s="55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f aca="false">[1]PGEU!$V$1211/1000</f>
        <v>0</v>
      </c>
      <c r="E132" s="20"/>
      <c r="F132" s="19" t="n">
        <f aca="false">[1]PGEU!$W$1211/1000</f>
        <v>0</v>
      </c>
      <c r="G132" s="20"/>
      <c r="H132" s="19" t="n">
        <f aca="false">[1]PGEU!$X$1211/1000</f>
        <v>0</v>
      </c>
      <c r="I132" s="20"/>
      <c r="J132" s="19" t="n">
        <f aca="false">[1]PGEU!$Y$1211/1000</f>
        <v>0</v>
      </c>
      <c r="K132" s="20"/>
      <c r="L132" s="19" t="n">
        <f aca="false">[1]PGEU!$Z$1211/1000</f>
        <v>0</v>
      </c>
      <c r="M132" s="20"/>
      <c r="N132" s="19" t="n">
        <f aca="false">[1]PGEU!$AA$1211/1000</f>
        <v>0</v>
      </c>
      <c r="O132" s="20"/>
      <c r="P132" s="19" t="n">
        <f aca="false">[1]PGEU!$AB$1211/1000</f>
        <v>0</v>
      </c>
      <c r="Q132" s="20"/>
      <c r="R132" s="19" t="n">
        <f aca="false">[1]PGEU!$AC$1211/1000</f>
        <v>0</v>
      </c>
      <c r="S132" s="20"/>
      <c r="T132" s="19" t="n">
        <f aca="false">[1]PGEU!$AD$1211/1000</f>
        <v>0</v>
      </c>
      <c r="U132" s="20"/>
      <c r="V132" s="19" t="n">
        <f aca="false">[1]PGEU!$AE$1211/1000</f>
        <v>0</v>
      </c>
      <c r="W132" s="20"/>
      <c r="X132" s="19" t="n">
        <f aca="false">[1]PGEU!$AF$1211/1000</f>
        <v>0</v>
      </c>
      <c r="Y132" s="20"/>
      <c r="Z132" s="19" t="n">
        <f aca="false">[1]PGEU!$AG$1211/1000</f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f aca="false">[1]PGEU!$V$1212/1000</f>
        <v>-15</v>
      </c>
      <c r="E133" s="20"/>
      <c r="F133" s="19" t="n">
        <f aca="false">[1]PGEU!$X$1212/1000</f>
        <v>0</v>
      </c>
      <c r="G133" s="20"/>
      <c r="H133" s="19" t="n">
        <f aca="false">[1]PGEU!$X$1212/1000</f>
        <v>0</v>
      </c>
      <c r="I133" s="20"/>
      <c r="J133" s="19" t="n">
        <f aca="false">[1]PGEU!$Y$1212/1000</f>
        <v>0</v>
      </c>
      <c r="K133" s="20"/>
      <c r="L133" s="19" t="n">
        <f aca="false">[1]PGEU!$Z$1212/1000</f>
        <v>0</v>
      </c>
      <c r="M133" s="20"/>
      <c r="N133" s="19" t="n">
        <f aca="false">[1]PGEU!$AA$1212/1000</f>
        <v>0</v>
      </c>
      <c r="O133" s="20"/>
      <c r="P133" s="19" t="n">
        <f aca="false">[1]PGEU!$AB$1212/1000</f>
        <v>0</v>
      </c>
      <c r="Q133" s="20"/>
      <c r="R133" s="19" t="n">
        <f aca="false">[1]PGEU!$AC$1212/1000</f>
        <v>0</v>
      </c>
      <c r="S133" s="20"/>
      <c r="T133" s="19" t="n">
        <f aca="false">[1]PGEU!$AD$1212/1000</f>
        <v>0</v>
      </c>
      <c r="U133" s="20"/>
      <c r="V133" s="19" t="n">
        <f aca="false">[1]PGEU!$AE$1212/1000</f>
        <v>0</v>
      </c>
      <c r="W133" s="20"/>
      <c r="X133" s="19" t="n">
        <f aca="false">[1]PGEU!$AF$1212/1000</f>
        <v>0</v>
      </c>
      <c r="Y133" s="20"/>
      <c r="Z133" s="19" t="n">
        <f aca="false">[1]PGEU!$AG$1212/1000</f>
        <v>0</v>
      </c>
      <c r="AA133" s="20"/>
      <c r="AB133" s="18" t="n">
        <f aca="false">SUM(D133:Z133)</f>
        <v>-15</v>
      </c>
      <c r="AC133" s="30"/>
      <c r="AD133" s="19" t="n">
        <f aca="false">SUM(D133:H133)</f>
        <v>-15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-15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f aca="false">[1]PGEU!$V$1210/1000</f>
        <v>50.2560294944651</v>
      </c>
      <c r="E134" s="20"/>
      <c r="F134" s="19" t="n">
        <f aca="false">[1]PGEU!$W$1210/1000</f>
        <v>3.49166175661259</v>
      </c>
      <c r="G134" s="20"/>
      <c r="H134" s="19" t="n">
        <f aca="false">[1]PGEU!$X$1210/1000</f>
        <v>60.3065058528974</v>
      </c>
      <c r="I134" s="20"/>
      <c r="J134" s="19" t="n">
        <f aca="false">[1]PGEU!$Y$1210/1000</f>
        <v>47.7008954060578</v>
      </c>
      <c r="K134" s="20"/>
      <c r="L134" s="19" t="n">
        <f aca="false">[1]PGEU!$Z$1210/1000</f>
        <v>-30.6053997368811</v>
      </c>
      <c r="M134" s="20"/>
      <c r="N134" s="19" t="n">
        <f aca="false">[1]PGEU!$AA$1210/1000</f>
        <v>10.9722521037163</v>
      </c>
      <c r="O134" s="20"/>
      <c r="P134" s="19" t="n">
        <f aca="false">[1]PGEU!$AB$1210/1000</f>
        <v>50.1646826451644</v>
      </c>
      <c r="Q134" s="20"/>
      <c r="R134" s="19" t="n">
        <f aca="false">[1]PGEU!$AC$1210/1000</f>
        <v>-94.5217273469639</v>
      </c>
      <c r="S134" s="20"/>
      <c r="T134" s="19" t="n">
        <f aca="false">[1]PGEU!$AD$1210/1000</f>
        <v>17.9894802017099</v>
      </c>
      <c r="U134" s="20"/>
      <c r="V134" s="19" t="n">
        <f aca="false">[1]PGEU!$AE$1210/1000</f>
        <v>-47.9058576853023</v>
      </c>
      <c r="W134" s="20"/>
      <c r="X134" s="19" t="n">
        <f aca="false">[1]PGEU!$AF$1210/1000</f>
        <v>44.6953483845263</v>
      </c>
      <c r="Y134" s="20"/>
      <c r="Z134" s="19" t="n">
        <f aca="false">[1]PGEU!$AG$1210/1000</f>
        <v>17.1824124400645</v>
      </c>
      <c r="AA134" s="20"/>
      <c r="AB134" s="18" t="n">
        <f aca="false">SUM(D134:Z134)</f>
        <v>129.726283516067</v>
      </c>
      <c r="AC134" s="30"/>
      <c r="AD134" s="19" t="n">
        <f aca="false">SUM(D134:H134)</f>
        <v>114.054197103975</v>
      </c>
      <c r="AE134" s="20"/>
      <c r="AF134" s="19" t="n">
        <f aca="false">SUM(J134:N134)</f>
        <v>28.0677477728929</v>
      </c>
      <c r="AG134" s="20"/>
      <c r="AH134" s="19" t="n">
        <f aca="false">SUM(P134:T134)</f>
        <v>-26.3675645000896</v>
      </c>
      <c r="AI134" s="20"/>
      <c r="AJ134" s="19" t="n">
        <f aca="false">SUM(V134:Z134)</f>
        <v>13.9719031392885</v>
      </c>
      <c r="AK134" s="30"/>
      <c r="AL134" s="19" t="n">
        <f aca="false">SUM(AD134:AJ134)</f>
        <v>129.726283516067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0.19375</v>
      </c>
      <c r="E138" s="18"/>
      <c r="F138" s="51" t="n">
        <f aca="false">+F58</f>
        <v>0.19375</v>
      </c>
      <c r="G138" s="18"/>
      <c r="H138" s="51" t="n">
        <f aca="false">+H58</f>
        <v>0.19375</v>
      </c>
      <c r="I138" s="18"/>
      <c r="J138" s="51" t="n">
        <f aca="false">+J58</f>
        <v>0.19375</v>
      </c>
      <c r="K138" s="18"/>
      <c r="L138" s="51" t="n">
        <f aca="false">+L58</f>
        <v>0.19375</v>
      </c>
      <c r="M138" s="18"/>
      <c r="N138" s="51" t="n">
        <f aca="false">+N58</f>
        <v>0.1840625</v>
      </c>
      <c r="O138" s="18"/>
      <c r="P138" s="51" t="n">
        <f aca="false">+P58</f>
        <v>0.1840625</v>
      </c>
      <c r="Q138" s="18"/>
      <c r="R138" s="51" t="n">
        <f aca="false">+R58</f>
        <v>0.1840625</v>
      </c>
      <c r="S138" s="18"/>
      <c r="T138" s="51" t="n">
        <f aca="false">+T58</f>
        <v>0.1840625</v>
      </c>
      <c r="U138" s="18"/>
      <c r="V138" s="51" t="n">
        <f aca="false">+V58</f>
        <v>0.1840625</v>
      </c>
      <c r="W138" s="18"/>
      <c r="X138" s="51" t="n">
        <f aca="false">+X58</f>
        <v>0.1840625</v>
      </c>
      <c r="Y138" s="18"/>
      <c r="Z138" s="51" t="n">
        <f aca="false">+Z58</f>
        <v>0.1840625</v>
      </c>
      <c r="AA138" s="18"/>
      <c r="AB138" s="18" t="n">
        <f aca="false">SUM(D138:Z138)</f>
        <v>2.2571875</v>
      </c>
      <c r="AC138" s="30"/>
      <c r="AD138" s="56" t="n">
        <f aca="false">SUM(D138:H138)</f>
        <v>0.58125</v>
      </c>
      <c r="AE138" s="20"/>
      <c r="AF138" s="56" t="n">
        <f aca="false">SUM(J138:N138)</f>
        <v>0.5715625</v>
      </c>
      <c r="AG138" s="20"/>
      <c r="AH138" s="56" t="n">
        <f aca="false">SUM(P138:T138)</f>
        <v>0.5521875</v>
      </c>
      <c r="AI138" s="20"/>
      <c r="AJ138" s="56" t="n">
        <f aca="false">SUM(V138:Z138)</f>
        <v>0.5521875</v>
      </c>
      <c r="AK138" s="30"/>
      <c r="AL138" s="56" t="n">
        <f aca="false">SUM(AD138:AJ138)</f>
        <v>2.2571875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f aca="false">[1]PGEU!$V$1222/1000</f>
        <v>0</v>
      </c>
      <c r="E139" s="20"/>
      <c r="F139" s="19" t="n">
        <f aca="false">[1]PGEU!$W$1222/1000</f>
        <v>0</v>
      </c>
      <c r="G139" s="20"/>
      <c r="H139" s="19" t="n">
        <f aca="false">[1]PGEU!$X$1222/1000</f>
        <v>-27.9300584135195</v>
      </c>
      <c r="I139" s="20"/>
      <c r="J139" s="19" t="n">
        <f aca="false">[1]PGEU!$Y$1222/1000</f>
        <v>0</v>
      </c>
      <c r="K139" s="20"/>
      <c r="L139" s="19" t="n">
        <f aca="false">[1]PGEU!$Z$1222/1000</f>
        <v>0</v>
      </c>
      <c r="M139" s="20"/>
      <c r="N139" s="19" t="n">
        <f aca="false">[1]PGEU!$AA$1222/1000</f>
        <v>-27.9300584135195</v>
      </c>
      <c r="O139" s="20"/>
      <c r="P139" s="19" t="n">
        <f aca="false">[1]PGEU!$AB$1222/1000</f>
        <v>0</v>
      </c>
      <c r="Q139" s="20"/>
      <c r="R139" s="19" t="n">
        <f aca="false">[1]PGEU!$AC$1222/1000</f>
        <v>0</v>
      </c>
      <c r="S139" s="20"/>
      <c r="T139" s="19" t="n">
        <f aca="false">[1]PGEU!$AD$1222/1000</f>
        <v>-27.9300584135195</v>
      </c>
      <c r="U139" s="20"/>
      <c r="V139" s="19" t="n">
        <f aca="false">[1]PGEU!$AE$1222/1000</f>
        <v>0</v>
      </c>
      <c r="W139" s="20"/>
      <c r="X139" s="19" t="n">
        <f aca="false">[1]PGEU!$AF$1222/1000</f>
        <v>0</v>
      </c>
      <c r="Y139" s="20"/>
      <c r="Z139" s="19" t="n">
        <f aca="false">[1]PGEU!$AG$1222/1000</f>
        <v>-27.9300584135195</v>
      </c>
      <c r="AA139" s="20"/>
      <c r="AB139" s="18" t="n">
        <f aca="false">SUM(D139:Z139)</f>
        <v>-111.720233654078</v>
      </c>
      <c r="AC139" s="30"/>
      <c r="AD139" s="19" t="n">
        <f aca="false">SUM(D139:H139)</f>
        <v>-27.9300584135195</v>
      </c>
      <c r="AE139" s="20"/>
      <c r="AF139" s="19" t="n">
        <f aca="false">SUM(J139:N139)</f>
        <v>-27.9300584135195</v>
      </c>
      <c r="AG139" s="20"/>
      <c r="AH139" s="19" t="n">
        <f aca="false">SUM(P139:T139)</f>
        <v>-27.9300584135195</v>
      </c>
      <c r="AI139" s="20"/>
      <c r="AJ139" s="19" t="n">
        <f aca="false">SUM(V139:Z139)</f>
        <v>-27.9300584135195</v>
      </c>
      <c r="AK139" s="30"/>
      <c r="AL139" s="19" t="n">
        <f aca="false">SUM(AD139:AJ139)</f>
        <v>-111.720233654078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f aca="false">-D138*2</f>
        <v>-0.3875</v>
      </c>
      <c r="E140" s="20"/>
      <c r="F140" s="19" t="n">
        <f aca="false">-F138*2</f>
        <v>-0.3875</v>
      </c>
      <c r="G140" s="20"/>
      <c r="H140" s="19" t="n">
        <f aca="false">-H138*2</f>
        <v>-0.3875</v>
      </c>
      <c r="I140" s="20"/>
      <c r="J140" s="19" t="n">
        <f aca="false">-J138*2</f>
        <v>-0.3875</v>
      </c>
      <c r="K140" s="20"/>
      <c r="L140" s="19" t="n">
        <f aca="false">-L138*2</f>
        <v>-0.3875</v>
      </c>
      <c r="M140" s="20"/>
      <c r="N140" s="19" t="n">
        <f aca="false">-N138*2</f>
        <v>-0.368125</v>
      </c>
      <c r="O140" s="20"/>
      <c r="P140" s="19" t="n">
        <f aca="false">-P138*2</f>
        <v>-0.368125</v>
      </c>
      <c r="Q140" s="20"/>
      <c r="R140" s="19" t="n">
        <f aca="false">-R138*2</f>
        <v>-0.368125</v>
      </c>
      <c r="S140" s="20"/>
      <c r="T140" s="19" t="n">
        <f aca="false">-T138*2</f>
        <v>-0.368125</v>
      </c>
      <c r="U140" s="20"/>
      <c r="V140" s="19" t="n">
        <f aca="false">-V138*2</f>
        <v>-0.368125</v>
      </c>
      <c r="W140" s="20"/>
      <c r="X140" s="19" t="n">
        <f aca="false">-X138*2</f>
        <v>-0.368125</v>
      </c>
      <c r="Y140" s="20"/>
      <c r="Z140" s="19" t="n">
        <f aca="false">-Z138*2</f>
        <v>-0.368125</v>
      </c>
      <c r="AA140" s="20"/>
      <c r="AB140" s="18" t="n">
        <f aca="false">SUM(D140:Z140)</f>
        <v>-4.514375</v>
      </c>
      <c r="AC140" s="30"/>
      <c r="AD140" s="19" t="n">
        <f aca="false">SUM(D140:H140)</f>
        <v>-1.1625</v>
      </c>
      <c r="AE140" s="20"/>
      <c r="AF140" s="19" t="n">
        <f aca="false">SUM(J140:N140)</f>
        <v>-1.143125</v>
      </c>
      <c r="AG140" s="20"/>
      <c r="AH140" s="19" t="n">
        <f aca="false">SUM(P140:T140)</f>
        <v>-1.104375</v>
      </c>
      <c r="AI140" s="20"/>
      <c r="AJ140" s="19" t="n">
        <f aca="false">SUM(V140:Z140)</f>
        <v>-1.104375</v>
      </c>
      <c r="AK140" s="30"/>
      <c r="AL140" s="19" t="n">
        <f aca="false">SUM(AD140:AJ140)</f>
        <v>-4.514375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f aca="false">([1]PGEU!$V$1213+[1]PGEU!$V$1216)/1000</f>
        <v>-0.669583333333336</v>
      </c>
      <c r="E141" s="20"/>
      <c r="F141" s="22" t="n">
        <f aca="false">([1]PGEU!$W$1213+[1]PGEU!$W$1216)/1000</f>
        <v>-0.672583333333336</v>
      </c>
      <c r="G141" s="20"/>
      <c r="H141" s="22" t="n">
        <f aca="false">([1]PGEU!$X$1213+[1]PGEU!$X$1216)/1000</f>
        <v>-0.676583333333336</v>
      </c>
      <c r="I141" s="20"/>
      <c r="J141" s="22" t="n">
        <f aca="false">([1]PGEU!$Y$1213+[1]PGEU!$Y$1216)/1000</f>
        <v>-0.680583333333336</v>
      </c>
      <c r="K141" s="20"/>
      <c r="L141" s="22" t="n">
        <f aca="false">([1]PGEU!$Z$1213+[1]PGEU!$Z$1216)/1000</f>
        <v>-0.684583333333336</v>
      </c>
      <c r="M141" s="20"/>
      <c r="N141" s="22" t="n">
        <f aca="false">([1]PGEU!$AA$1213+[1]PGEU!$AA$1216)/1000</f>
        <v>-2.18858333333334</v>
      </c>
      <c r="O141" s="20"/>
      <c r="P141" s="22" t="n">
        <f aca="false">([1]PGEU!$AB$1213+[1]PGEU!$AB$1216)/1000</f>
        <v>-0.692583333333336</v>
      </c>
      <c r="Q141" s="20"/>
      <c r="R141" s="22" t="n">
        <f aca="false">([1]PGEU!$AC$1213+[1]PGEU!$AC$1216)/1000</f>
        <v>-0.696583333333336</v>
      </c>
      <c r="S141" s="20"/>
      <c r="T141" s="22" t="n">
        <f aca="false">([1]PGEU!$AD$1213+[1]PGEU!$AD$1216)/1000</f>
        <v>-0.700583333333336</v>
      </c>
      <c r="U141" s="20"/>
      <c r="V141" s="22" t="n">
        <f aca="false">([1]PGEU!$AE$1213+[1]PGEU!$AE$1216)/1000</f>
        <v>-0.704583333333336</v>
      </c>
      <c r="W141" s="20"/>
      <c r="X141" s="22" t="n">
        <f aca="false">([1]PGEU!$AF$1213+[1]PGEU!$AF$1216)/1000</f>
        <v>-0.708583333333336</v>
      </c>
      <c r="Y141" s="20"/>
      <c r="Z141" s="22" t="n">
        <f aca="false">([1]PGEU!$AG$1213+[1]PGEU!$AG$1216)/1000</f>
        <v>-0.712583333333336</v>
      </c>
      <c r="AA141" s="20"/>
      <c r="AB141" s="24" t="n">
        <f aca="false">SUM(D141:Z141)</f>
        <v>-9.78800000000003</v>
      </c>
      <c r="AC141" s="30"/>
      <c r="AD141" s="22" t="n">
        <f aca="false">SUM(D141:H141)</f>
        <v>-2.01875000000001</v>
      </c>
      <c r="AE141" s="20"/>
      <c r="AF141" s="22" t="n">
        <f aca="false">SUM(J141:N141)</f>
        <v>-3.55375000000001</v>
      </c>
      <c r="AG141" s="20"/>
      <c r="AH141" s="22" t="n">
        <f aca="false">SUM(P141:T141)</f>
        <v>-2.08975000000001</v>
      </c>
      <c r="AI141" s="20"/>
      <c r="AJ141" s="22" t="n">
        <f aca="false">SUM(V141:Z141)</f>
        <v>-2.12575000000001</v>
      </c>
      <c r="AK141" s="30"/>
      <c r="AL141" s="22" t="n">
        <f aca="false">SUM(AD141:AJ141)</f>
        <v>-9.78800000000003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3" t="n">
        <f aca="false">SUM(D132:D141)</f>
        <v>34.3926961611318</v>
      </c>
      <c r="E143" s="27"/>
      <c r="F143" s="53" t="n">
        <f aca="false">SUM(F132:F141)</f>
        <v>2.62532842327926</v>
      </c>
      <c r="G143" s="27"/>
      <c r="H143" s="53" t="n">
        <f aca="false">SUM(H132:H141)</f>
        <v>31.5061141060446</v>
      </c>
      <c r="I143" s="27"/>
      <c r="J143" s="53" t="n">
        <f aca="false">SUM(J132:J141)</f>
        <v>46.8265620727245</v>
      </c>
      <c r="K143" s="27"/>
      <c r="L143" s="53" t="n">
        <f aca="false">SUM(L132:L141)</f>
        <v>-31.4837330702145</v>
      </c>
      <c r="M143" s="27"/>
      <c r="N143" s="53" t="n">
        <f aca="false">SUM(N132:N141)</f>
        <v>-19.3304521431366</v>
      </c>
      <c r="O143" s="27"/>
      <c r="P143" s="53" t="n">
        <f aca="false">SUM(P132:P141)</f>
        <v>49.2880368118311</v>
      </c>
      <c r="Q143" s="27"/>
      <c r="R143" s="53" t="n">
        <f aca="false">SUM(R132:R141)</f>
        <v>-95.4023731802973</v>
      </c>
      <c r="S143" s="27"/>
      <c r="T143" s="53" t="n">
        <f aca="false">SUM(T132:T141)</f>
        <v>-10.8252240451429</v>
      </c>
      <c r="U143" s="27"/>
      <c r="V143" s="53" t="n">
        <f aca="false">SUM(V132:V141)</f>
        <v>-48.7945035186356</v>
      </c>
      <c r="W143" s="27"/>
      <c r="X143" s="53" t="n">
        <f aca="false">SUM(X132:X141)</f>
        <v>43.802702551193</v>
      </c>
      <c r="Y143" s="27"/>
      <c r="Z143" s="53" t="n">
        <f aca="false">SUM(Z132:Z141)</f>
        <v>-11.6442918067883</v>
      </c>
      <c r="AA143" s="27"/>
      <c r="AB143" s="53" t="n">
        <f aca="false">SUM(AB132:AB141)</f>
        <v>-9.03913763801095</v>
      </c>
      <c r="AC143" s="55"/>
      <c r="AD143" s="53" t="n">
        <f aca="false">SUM(D143:H143)</f>
        <v>68.5241386904556</v>
      </c>
      <c r="AE143" s="30"/>
      <c r="AF143" s="53" t="n">
        <f aca="false">SUM(J143:N143)</f>
        <v>-3.98762314062655</v>
      </c>
      <c r="AG143" s="30"/>
      <c r="AH143" s="53" t="n">
        <f aca="false">SUM(P143:T143)</f>
        <v>-56.9395604136091</v>
      </c>
      <c r="AI143" s="30"/>
      <c r="AJ143" s="53" t="n">
        <f aca="false">SUM(V143:Z143)</f>
        <v>-16.6360927742309</v>
      </c>
      <c r="AK143" s="30"/>
      <c r="AL143" s="53" t="n">
        <f aca="false">SUM(AD143:AJ143)</f>
        <v>-9.03913763801095</v>
      </c>
      <c r="AM143" s="55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3" t="n">
        <f aca="false">D119+D129+D143</f>
        <v>0.387499999999527</v>
      </c>
      <c r="E145" s="26"/>
      <c r="F145" s="53" t="n">
        <f aca="false">F119+F129+F143</f>
        <v>-0.193749999999539</v>
      </c>
      <c r="G145" s="26"/>
      <c r="H145" s="53" t="n">
        <f aca="false">H119+H129+H143</f>
        <v>-0.193749999999952</v>
      </c>
      <c r="I145" s="26"/>
      <c r="J145" s="53" t="n">
        <f aca="false">J119+J129+J143</f>
        <v>0.387499999999932</v>
      </c>
      <c r="K145" s="26"/>
      <c r="L145" s="53" t="n">
        <f aca="false">L119+L129+L143</f>
        <v>-0.193750000000009</v>
      </c>
      <c r="M145" s="26"/>
      <c r="N145" s="53" t="n">
        <f aca="false">N119+N129+N143</f>
        <v>-0.1840625</v>
      </c>
      <c r="O145" s="26"/>
      <c r="P145" s="53" t="n">
        <f aca="false">P119+P129+P143</f>
        <v>0.368124999999992</v>
      </c>
      <c r="Q145" s="26"/>
      <c r="R145" s="53" t="n">
        <f aca="false">R119+R129+R143</f>
        <v>-0.184062499999996</v>
      </c>
      <c r="S145" s="26"/>
      <c r="T145" s="53" t="n">
        <f aca="false">T119+T129+T143</f>
        <v>-0.18406250000004</v>
      </c>
      <c r="U145" s="26"/>
      <c r="V145" s="53" t="n">
        <f aca="false">V119+V129+V143</f>
        <v>0.36812500000002</v>
      </c>
      <c r="W145" s="26"/>
      <c r="X145" s="53" t="n">
        <f aca="false">X119+X129+X143</f>
        <v>-0.184062499999975</v>
      </c>
      <c r="Y145" s="26"/>
      <c r="Z145" s="53" t="n">
        <f aca="false">Z119+Z129+Z143</f>
        <v>-0.184062499999927</v>
      </c>
      <c r="AA145" s="27"/>
      <c r="AB145" s="53" t="n">
        <f aca="false">AB119+AB129+AB143</f>
        <v>0.00968749999997876</v>
      </c>
      <c r="AC145" s="55"/>
      <c r="AD145" s="53" t="n">
        <f aca="false">SUM(D145:H145)</f>
        <v>3.64153152077051E-014</v>
      </c>
      <c r="AE145" s="30"/>
      <c r="AF145" s="53" t="n">
        <f aca="false">SUM(J145:N145)</f>
        <v>0.00968749999992369</v>
      </c>
      <c r="AG145" s="30"/>
      <c r="AH145" s="53" t="n">
        <f aca="false">SUM(P145:T145)</f>
        <v>-4.44089209850063E-014</v>
      </c>
      <c r="AI145" s="30"/>
      <c r="AJ145" s="53" t="n">
        <f aca="false">SUM(V145:Z145)</f>
        <v>1.19015908239817E-013</v>
      </c>
      <c r="AK145" s="30"/>
      <c r="AL145" s="53" t="n">
        <f aca="false">SUM(AD145:AJ145)</f>
        <v>0.00968750000003471</v>
      </c>
      <c r="AM145" s="55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XML/filtered-attachments/xls/2002_Pl1.xls'#$Format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45926.9978268917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45926.9978268918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3" t="n">
        <f aca="false">+D145</f>
        <v>0.387499999999527</v>
      </c>
      <c r="E153" s="26"/>
      <c r="F153" s="53" t="n">
        <f aca="false">+F145</f>
        <v>-0.193749999999539</v>
      </c>
      <c r="G153" s="26"/>
      <c r="H153" s="53" t="n">
        <f aca="false">+H145</f>
        <v>-0.193749999999952</v>
      </c>
      <c r="I153" s="26"/>
      <c r="J153" s="53" t="n">
        <f aca="false">+J145</f>
        <v>0.387499999999932</v>
      </c>
      <c r="K153" s="26"/>
      <c r="L153" s="53" t="n">
        <f aca="false">+L145</f>
        <v>-0.193750000000009</v>
      </c>
      <c r="M153" s="26"/>
      <c r="N153" s="53" t="n">
        <f aca="false">+N145</f>
        <v>-0.1840625</v>
      </c>
      <c r="O153" s="26"/>
      <c r="P153" s="53" t="n">
        <f aca="false">+P145</f>
        <v>0.368124999999992</v>
      </c>
      <c r="Q153" s="26"/>
      <c r="R153" s="53" t="n">
        <f aca="false">+R145</f>
        <v>-0.184062499999996</v>
      </c>
      <c r="S153" s="26"/>
      <c r="T153" s="53" t="n">
        <f aca="false">+T145</f>
        <v>-0.18406250000004</v>
      </c>
      <c r="U153" s="26"/>
      <c r="V153" s="53" t="n">
        <f aca="false">+V145</f>
        <v>0.36812500000002</v>
      </c>
      <c r="W153" s="26"/>
      <c r="X153" s="53" t="n">
        <f aca="false">+X145</f>
        <v>-0.184062499999975</v>
      </c>
      <c r="Y153" s="26"/>
      <c r="Z153" s="53" t="n">
        <f aca="false">+Z145</f>
        <v>-0.184062499999927</v>
      </c>
      <c r="AA153" s="27"/>
      <c r="AB153" s="53" t="n">
        <f aca="false">+AB145</f>
        <v>0.00968749999997876</v>
      </c>
      <c r="AC153" s="55"/>
      <c r="AD153" s="53" t="n">
        <f aca="false">+AD145</f>
        <v>3.64153152077051E-014</v>
      </c>
      <c r="AE153" s="30"/>
      <c r="AF153" s="53" t="n">
        <f aca="false">+AF145</f>
        <v>0.00968749999992369</v>
      </c>
      <c r="AG153" s="30"/>
      <c r="AH153" s="53" t="n">
        <f aca="false">+AH145</f>
        <v>-4.44089209850063E-014</v>
      </c>
      <c r="AI153" s="30"/>
      <c r="AJ153" s="53" t="n">
        <f aca="false">+AJ145</f>
        <v>1.19015908239817E-013</v>
      </c>
      <c r="AK153" s="30"/>
      <c r="AL153" s="53" t="n">
        <f aca="false">+AL145</f>
        <v>0.00968750000003471</v>
      </c>
      <c r="AM153" s="55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7" t="s">
        <v>131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9"/>
      <c r="AD155" s="58"/>
      <c r="AE155" s="59"/>
      <c r="AF155" s="58"/>
      <c r="AG155" s="59"/>
      <c r="AH155" s="58"/>
      <c r="AI155" s="59"/>
      <c r="AJ155" s="58"/>
      <c r="AK155" s="59"/>
      <c r="AL155" s="58"/>
      <c r="AM155" s="59"/>
    </row>
    <row r="156" customFormat="false" ht="12.75" hidden="false" customHeight="true" outlineLevel="0" collapsed="false">
      <c r="A156" s="58"/>
      <c r="B156" s="58" t="s">
        <v>132</v>
      </c>
      <c r="C156" s="58"/>
      <c r="D156" s="19" t="n">
        <v>0</v>
      </c>
      <c r="E156" s="58"/>
      <c r="F156" s="19" t="n">
        <v>0</v>
      </c>
      <c r="G156" s="58"/>
      <c r="H156" s="19" t="n">
        <v>0</v>
      </c>
      <c r="I156" s="58"/>
      <c r="J156" s="19" t="n">
        <v>0</v>
      </c>
      <c r="K156" s="58"/>
      <c r="L156" s="19" t="n">
        <v>0</v>
      </c>
      <c r="M156" s="58"/>
      <c r="N156" s="19" t="n">
        <v>0</v>
      </c>
      <c r="O156" s="58"/>
      <c r="P156" s="19" t="n">
        <v>0</v>
      </c>
      <c r="Q156" s="58"/>
      <c r="R156" s="19" t="n">
        <v>0</v>
      </c>
      <c r="S156" s="58"/>
      <c r="T156" s="19" t="n">
        <v>0</v>
      </c>
      <c r="U156" s="58"/>
      <c r="V156" s="19" t="n">
        <v>0</v>
      </c>
      <c r="W156" s="58"/>
      <c r="X156" s="19" t="n">
        <v>0</v>
      </c>
      <c r="Y156" s="58"/>
      <c r="Z156" s="19" t="n">
        <v>0</v>
      </c>
      <c r="AA156" s="58"/>
      <c r="AB156" s="19" t="n">
        <f aca="false">SUM(D156:Z156)</f>
        <v>0</v>
      </c>
      <c r="AC156" s="59"/>
      <c r="AD156" s="19" t="n">
        <f aca="false">SUM(D156:H156)</f>
        <v>0</v>
      </c>
      <c r="AE156" s="58"/>
      <c r="AF156" s="19" t="n">
        <f aca="false">SUM(J156:N156)</f>
        <v>0</v>
      </c>
      <c r="AG156" s="58"/>
      <c r="AH156" s="19" t="n">
        <f aca="false">SUM(P156:T156)</f>
        <v>0</v>
      </c>
      <c r="AI156" s="58"/>
      <c r="AJ156" s="19" t="n">
        <f aca="false">SUM(V156:Z156)</f>
        <v>0</v>
      </c>
      <c r="AK156" s="59"/>
      <c r="AL156" s="19" t="n">
        <f aca="false">SUM(AD156:AJ156)</f>
        <v>0</v>
      </c>
      <c r="AM156" s="59"/>
    </row>
    <row r="157" customFormat="false" ht="12.75" hidden="false" customHeight="true" outlineLevel="0" collapsed="false">
      <c r="A157" s="58"/>
      <c r="B157" s="58" t="s">
        <v>133</v>
      </c>
      <c r="C157" s="58"/>
      <c r="D157" s="19" t="n">
        <v>0</v>
      </c>
      <c r="E157" s="58"/>
      <c r="F157" s="19" t="n">
        <v>0</v>
      </c>
      <c r="G157" s="58"/>
      <c r="H157" s="19" t="n">
        <v>0</v>
      </c>
      <c r="I157" s="58"/>
      <c r="J157" s="19" t="n">
        <v>0</v>
      </c>
      <c r="K157" s="58"/>
      <c r="L157" s="19" t="n">
        <v>0</v>
      </c>
      <c r="M157" s="58"/>
      <c r="N157" s="19" t="n">
        <v>0</v>
      </c>
      <c r="O157" s="58"/>
      <c r="P157" s="19" t="n">
        <v>0</v>
      </c>
      <c r="Q157" s="58"/>
      <c r="R157" s="19" t="n">
        <v>0</v>
      </c>
      <c r="S157" s="58"/>
      <c r="T157" s="19" t="n">
        <v>0</v>
      </c>
      <c r="U157" s="58"/>
      <c r="V157" s="19" t="n">
        <v>0</v>
      </c>
      <c r="W157" s="58"/>
      <c r="X157" s="19" t="n">
        <v>0</v>
      </c>
      <c r="Y157" s="58"/>
      <c r="Z157" s="19" t="n">
        <v>0</v>
      </c>
      <c r="AA157" s="58"/>
      <c r="AB157" s="19" t="n">
        <f aca="false">SUM(D157:Z157)</f>
        <v>0</v>
      </c>
      <c r="AC157" s="59"/>
      <c r="AD157" s="19" t="n">
        <f aca="false">SUM(D157:H157)</f>
        <v>0</v>
      </c>
      <c r="AE157" s="58"/>
      <c r="AF157" s="19" t="n">
        <f aca="false">SUM(J157:N157)</f>
        <v>0</v>
      </c>
      <c r="AG157" s="58"/>
      <c r="AH157" s="19" t="n">
        <f aca="false">SUM(P157:T157)</f>
        <v>0</v>
      </c>
      <c r="AI157" s="58"/>
      <c r="AJ157" s="19" t="n">
        <f aca="false">SUM(V157:Z157)</f>
        <v>0</v>
      </c>
      <c r="AK157" s="59"/>
      <c r="AL157" s="19" t="n">
        <f aca="false">SUM(AD157:AJ157)</f>
        <v>0</v>
      </c>
      <c r="AM157" s="59"/>
    </row>
    <row r="158" customFormat="false" ht="12.75" hidden="false" customHeight="false" outlineLevel="0" collapsed="false">
      <c r="A158" s="58"/>
      <c r="B158" s="58" t="s">
        <v>134</v>
      </c>
      <c r="C158" s="58"/>
      <c r="D158" s="22" t="n">
        <v>0</v>
      </c>
      <c r="E158" s="58"/>
      <c r="F158" s="22" t="n">
        <v>0</v>
      </c>
      <c r="G158" s="58"/>
      <c r="H158" s="22" t="n">
        <v>0</v>
      </c>
      <c r="I158" s="58"/>
      <c r="J158" s="22" t="n">
        <v>0</v>
      </c>
      <c r="K158" s="58"/>
      <c r="L158" s="22" t="n">
        <v>0</v>
      </c>
      <c r="M158" s="58"/>
      <c r="N158" s="22" t="n">
        <v>0</v>
      </c>
      <c r="O158" s="58"/>
      <c r="P158" s="22" t="n">
        <v>0</v>
      </c>
      <c r="Q158" s="58"/>
      <c r="R158" s="22" t="n">
        <v>0</v>
      </c>
      <c r="S158" s="58"/>
      <c r="T158" s="22" t="n">
        <v>0</v>
      </c>
      <c r="U158" s="58"/>
      <c r="V158" s="22" t="n">
        <v>0</v>
      </c>
      <c r="W158" s="58"/>
      <c r="X158" s="22" t="n">
        <v>0</v>
      </c>
      <c r="Y158" s="58"/>
      <c r="Z158" s="22" t="n">
        <v>0</v>
      </c>
      <c r="AA158" s="58"/>
      <c r="AB158" s="25" t="n">
        <f aca="false">SUM(D158:Z158)</f>
        <v>0</v>
      </c>
      <c r="AC158" s="59"/>
      <c r="AD158" s="22" t="n">
        <f aca="false">SUM(D158:H158)</f>
        <v>0</v>
      </c>
      <c r="AE158" s="58"/>
      <c r="AF158" s="22" t="n">
        <f aca="false">SUM(J158:N158)</f>
        <v>0</v>
      </c>
      <c r="AG158" s="58"/>
      <c r="AH158" s="22" t="n">
        <f aca="false">SUM(P158:T158)</f>
        <v>0</v>
      </c>
      <c r="AI158" s="58"/>
      <c r="AJ158" s="22" t="n">
        <f aca="false">SUM(V158:Z158)</f>
        <v>0</v>
      </c>
      <c r="AK158" s="59"/>
      <c r="AL158" s="22" t="n">
        <f aca="false">SUM(AD158:AJ158)</f>
        <v>0</v>
      </c>
      <c r="AM158" s="59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60"/>
      <c r="D160" s="61" t="n">
        <f aca="false">SUM(D156:D158)</f>
        <v>0</v>
      </c>
      <c r="E160" s="60"/>
      <c r="F160" s="61" t="n">
        <f aca="false">SUM(F156:F158)</f>
        <v>0</v>
      </c>
      <c r="G160" s="60"/>
      <c r="H160" s="61" t="n">
        <f aca="false">SUM(H156:H158)</f>
        <v>0</v>
      </c>
      <c r="I160" s="60"/>
      <c r="J160" s="61" t="n">
        <f aca="false">SUM(J156:J158)</f>
        <v>0</v>
      </c>
      <c r="K160" s="60"/>
      <c r="L160" s="61" t="n">
        <f aca="false">SUM(L156:L158)</f>
        <v>0</v>
      </c>
      <c r="M160" s="60"/>
      <c r="N160" s="61" t="n">
        <f aca="false">SUM(N156:N158)</f>
        <v>0</v>
      </c>
      <c r="O160" s="60"/>
      <c r="P160" s="61" t="n">
        <f aca="false">SUM(P156:P158)</f>
        <v>0</v>
      </c>
      <c r="Q160" s="60"/>
      <c r="R160" s="61" t="n">
        <f aca="false">SUM(R156:R158)</f>
        <v>0</v>
      </c>
      <c r="S160" s="60"/>
      <c r="T160" s="61" t="n">
        <f aca="false">SUM(T156:T158)</f>
        <v>0</v>
      </c>
      <c r="U160" s="60"/>
      <c r="V160" s="61" t="n">
        <f aca="false">SUM(V156:V158)</f>
        <v>0</v>
      </c>
      <c r="W160" s="60"/>
      <c r="X160" s="61" t="n">
        <f aca="false">SUM(X156:X158)</f>
        <v>0</v>
      </c>
      <c r="Y160" s="60"/>
      <c r="Z160" s="61" t="n">
        <f aca="false">SUM(Z156:Z158)</f>
        <v>0</v>
      </c>
      <c r="AA160" s="20"/>
      <c r="AB160" s="61" t="n">
        <f aca="false">SUM(AB156:AB158)</f>
        <v>0</v>
      </c>
      <c r="AC160" s="30"/>
      <c r="AD160" s="61" t="n">
        <f aca="false">SUM(D160:H160)</f>
        <v>0</v>
      </c>
      <c r="AE160" s="30"/>
      <c r="AF160" s="61" t="n">
        <f aca="false">SUM(J160:N160)</f>
        <v>0</v>
      </c>
      <c r="AG160" s="30"/>
      <c r="AH160" s="61" t="n">
        <f aca="false">SUM(P160:T160)</f>
        <v>0</v>
      </c>
      <c r="AI160" s="30"/>
      <c r="AJ160" s="61" t="n">
        <f aca="false">SUM(V160:Z160)</f>
        <v>0</v>
      </c>
      <c r="AK160" s="30"/>
      <c r="AL160" s="61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2"/>
      <c r="B162" s="62"/>
      <c r="C162" s="62" t="s">
        <v>136</v>
      </c>
      <c r="D162" s="63" t="n">
        <f aca="false">+D153+D160</f>
        <v>0.387499999999527</v>
      </c>
      <c r="E162" s="62"/>
      <c r="F162" s="63" t="n">
        <f aca="false">+F153+F160</f>
        <v>-0.193749999999539</v>
      </c>
      <c r="G162" s="62"/>
      <c r="H162" s="63" t="n">
        <f aca="false">+H153+H160</f>
        <v>-0.193749999999952</v>
      </c>
      <c r="I162" s="62"/>
      <c r="J162" s="63" t="n">
        <f aca="false">+J153+J160</f>
        <v>0.387499999999932</v>
      </c>
      <c r="K162" s="62"/>
      <c r="L162" s="63" t="n">
        <f aca="false">+L153+L160</f>
        <v>-0.193750000000009</v>
      </c>
      <c r="M162" s="62"/>
      <c r="N162" s="63" t="n">
        <f aca="false">+N153+N160</f>
        <v>-0.1840625</v>
      </c>
      <c r="O162" s="62"/>
      <c r="P162" s="63" t="n">
        <f aca="false">+P153+P160</f>
        <v>0.368124999999992</v>
      </c>
      <c r="Q162" s="62"/>
      <c r="R162" s="63" t="n">
        <f aca="false">+R153+R160</f>
        <v>-0.184062499999996</v>
      </c>
      <c r="S162" s="62"/>
      <c r="T162" s="63" t="n">
        <f aca="false">+T153+T160</f>
        <v>-0.18406250000004</v>
      </c>
      <c r="U162" s="62"/>
      <c r="V162" s="63" t="n">
        <f aca="false">+V153+V160</f>
        <v>0.36812500000002</v>
      </c>
      <c r="W162" s="62"/>
      <c r="X162" s="63" t="n">
        <f aca="false">+X153+X160</f>
        <v>-0.184062499999975</v>
      </c>
      <c r="Y162" s="62"/>
      <c r="Z162" s="63" t="n">
        <f aca="false">+Z153+Z160</f>
        <v>-0.184062499999927</v>
      </c>
      <c r="AA162" s="62"/>
      <c r="AB162" s="63" t="n">
        <f aca="false">+AB153+AB160</f>
        <v>0.00968749999997876</v>
      </c>
      <c r="AC162" s="64"/>
      <c r="AD162" s="63" t="n">
        <f aca="false">+AD153+AD160</f>
        <v>3.64153152077051E-014</v>
      </c>
      <c r="AE162" s="65"/>
      <c r="AF162" s="63" t="n">
        <f aca="false">+AF153+AF160</f>
        <v>0.00968749999992369</v>
      </c>
      <c r="AG162" s="65"/>
      <c r="AH162" s="63" t="n">
        <f aca="false">+AH153+AH160</f>
        <v>-4.44089209850063E-014</v>
      </c>
      <c r="AI162" s="65"/>
      <c r="AJ162" s="63" t="n">
        <f aca="false">+AJ153+AJ160</f>
        <v>1.19015908239817E-013</v>
      </c>
      <c r="AK162" s="65"/>
      <c r="AL162" s="63" t="n">
        <f aca="false">+AL153+AL160</f>
        <v>0.00968750000003471</v>
      </c>
      <c r="AM162" s="65"/>
    </row>
    <row r="163" customFormat="false" ht="12.75" hidden="false" customHeight="false" outlineLevel="0" collapsed="false">
      <c r="D163" s="66"/>
      <c r="F163" s="66"/>
      <c r="H163" s="66"/>
      <c r="J163" s="66"/>
      <c r="L163" s="66"/>
      <c r="N163" s="66"/>
      <c r="P163" s="66"/>
      <c r="R163" s="66"/>
      <c r="T163" s="66"/>
      <c r="V163" s="66"/>
      <c r="X163" s="66"/>
      <c r="Z163" s="66"/>
      <c r="AD163" s="66"/>
      <c r="AF163" s="66"/>
      <c r="AH163" s="66"/>
      <c r="AJ163" s="66"/>
      <c r="AL163" s="66"/>
    </row>
    <row r="164" customFormat="false" ht="12.75" hidden="false" customHeight="false" outlineLevel="0" collapsed="false">
      <c r="D164" s="66"/>
      <c r="F164" s="66"/>
      <c r="H164" s="66"/>
      <c r="J164" s="66"/>
      <c r="L164" s="66"/>
      <c r="N164" s="66"/>
      <c r="P164" s="66"/>
      <c r="R164" s="66"/>
      <c r="T164" s="66"/>
      <c r="V164" s="66"/>
      <c r="X164" s="66"/>
      <c r="Z164" s="66"/>
      <c r="AD164" s="66"/>
      <c r="AF164" s="66"/>
      <c r="AH164" s="66"/>
      <c r="AJ164" s="66"/>
      <c r="AL164" s="66"/>
    </row>
    <row r="165" customFormat="false" ht="12.75" hidden="false" customHeight="false" outlineLevel="0" collapsed="false">
      <c r="D165" s="66"/>
      <c r="F165" s="66"/>
      <c r="H165" s="66"/>
      <c r="J165" s="66"/>
      <c r="L165" s="66"/>
      <c r="N165" s="66"/>
      <c r="P165" s="66"/>
      <c r="R165" s="66"/>
      <c r="T165" s="66"/>
      <c r="V165" s="66"/>
      <c r="X165" s="66"/>
      <c r="Z165" s="66"/>
      <c r="AD165" s="66"/>
      <c r="AF165" s="66"/>
      <c r="AH165" s="66"/>
      <c r="AJ165" s="66"/>
      <c r="AL165" s="66"/>
    </row>
    <row r="166" customFormat="false" ht="12.75" hidden="false" customHeight="false" outlineLevel="0" collapsed="false">
      <c r="D166" s="66"/>
      <c r="F166" s="66"/>
      <c r="H166" s="66"/>
      <c r="J166" s="66"/>
      <c r="L166" s="66"/>
      <c r="N166" s="66"/>
      <c r="P166" s="66"/>
      <c r="R166" s="66"/>
      <c r="T166" s="66"/>
      <c r="V166" s="66"/>
      <c r="X166" s="66"/>
      <c r="Z166" s="66"/>
      <c r="AD166" s="66"/>
      <c r="AF166" s="66"/>
      <c r="AH166" s="66"/>
      <c r="AJ166" s="66"/>
      <c r="AL166" s="66"/>
    </row>
    <row r="167" customFormat="false" ht="12.75" hidden="false" customHeight="false" outlineLevel="0" collapsed="false">
      <c r="D167" s="66"/>
      <c r="F167" s="66"/>
      <c r="H167" s="66"/>
      <c r="J167" s="66"/>
      <c r="L167" s="66"/>
      <c r="N167" s="66"/>
      <c r="P167" s="66"/>
      <c r="R167" s="66"/>
      <c r="T167" s="66"/>
      <c r="V167" s="66"/>
      <c r="X167" s="66"/>
      <c r="Z167" s="66"/>
      <c r="AD167" s="66"/>
      <c r="AF167" s="66"/>
      <c r="AH167" s="66"/>
      <c r="AJ167" s="66"/>
      <c r="AL167" s="66"/>
    </row>
    <row r="168" customFormat="false" ht="12.75" hidden="false" customHeight="false" outlineLevel="0" collapsed="false">
      <c r="D168" s="66"/>
      <c r="F168" s="66"/>
      <c r="H168" s="66"/>
      <c r="J168" s="66"/>
      <c r="L168" s="66"/>
      <c r="N168" s="66"/>
      <c r="P168" s="66"/>
      <c r="R168" s="66"/>
      <c r="T168" s="66"/>
      <c r="V168" s="66"/>
      <c r="X168" s="66"/>
      <c r="Z168" s="66"/>
      <c r="AD168" s="66"/>
      <c r="AF168" s="66"/>
      <c r="AH168" s="66"/>
      <c r="AJ168" s="66"/>
      <c r="AL168" s="66"/>
    </row>
    <row r="169" customFormat="false" ht="12.75" hidden="false" customHeight="false" outlineLevel="0" collapsed="false">
      <c r="D169" s="66"/>
      <c r="F169" s="66"/>
      <c r="H169" s="66"/>
      <c r="J169" s="66"/>
      <c r="L169" s="66"/>
      <c r="N169" s="66"/>
      <c r="P169" s="66"/>
      <c r="R169" s="66"/>
      <c r="T169" s="66"/>
      <c r="V169" s="66"/>
      <c r="X169" s="66"/>
      <c r="Z169" s="66"/>
      <c r="AD169" s="66"/>
      <c r="AF169" s="66"/>
      <c r="AH169" s="66"/>
      <c r="AJ169" s="66"/>
      <c r="AL169" s="66"/>
    </row>
    <row r="170" customFormat="false" ht="12.75" hidden="false" customHeight="false" outlineLevel="0" collapsed="false">
      <c r="D170" s="66"/>
      <c r="F170" s="66"/>
      <c r="H170" s="66"/>
      <c r="J170" s="66"/>
      <c r="L170" s="66"/>
      <c r="N170" s="66"/>
      <c r="P170" s="66"/>
      <c r="R170" s="66"/>
      <c r="T170" s="66"/>
      <c r="V170" s="66"/>
      <c r="X170" s="66"/>
      <c r="Z170" s="66"/>
      <c r="AD170" s="66"/>
      <c r="AF170" s="66"/>
      <c r="AH170" s="66"/>
      <c r="AJ170" s="66"/>
      <c r="AL170" s="66"/>
    </row>
    <row r="171" customFormat="false" ht="12.75" hidden="false" customHeight="false" outlineLevel="0" collapsed="false">
      <c r="D171" s="66"/>
      <c r="F171" s="66"/>
      <c r="H171" s="66"/>
      <c r="J171" s="66"/>
      <c r="L171" s="66"/>
      <c r="N171" s="66"/>
      <c r="P171" s="66"/>
      <c r="R171" s="66"/>
      <c r="T171" s="66"/>
      <c r="V171" s="66"/>
      <c r="X171" s="66"/>
      <c r="Z171" s="66"/>
      <c r="AD171" s="66"/>
      <c r="AF171" s="66"/>
      <c r="AH171" s="66"/>
      <c r="AJ171" s="66"/>
      <c r="AL171" s="66"/>
    </row>
    <row r="172" customFormat="false" ht="12.75" hidden="false" customHeight="false" outlineLevel="0" collapsed="false">
      <c r="D172" s="66"/>
      <c r="F172" s="66"/>
      <c r="H172" s="66"/>
      <c r="J172" s="66"/>
      <c r="L172" s="66"/>
      <c r="N172" s="66"/>
      <c r="P172" s="66"/>
      <c r="R172" s="66"/>
      <c r="T172" s="66"/>
      <c r="V172" s="66"/>
      <c r="X172" s="66"/>
      <c r="Z172" s="66"/>
      <c r="AD172" s="66"/>
      <c r="AF172" s="66"/>
      <c r="AH172" s="66"/>
      <c r="AJ172" s="66"/>
      <c r="AL172" s="66"/>
    </row>
    <row r="173" customFormat="false" ht="12.75" hidden="false" customHeight="false" outlineLevel="0" collapsed="false">
      <c r="D173" s="66"/>
      <c r="F173" s="66"/>
      <c r="H173" s="66"/>
      <c r="J173" s="66"/>
      <c r="L173" s="66"/>
      <c r="N173" s="66"/>
      <c r="P173" s="66"/>
      <c r="R173" s="66"/>
      <c r="T173" s="66"/>
      <c r="V173" s="66"/>
      <c r="X173" s="66"/>
      <c r="Z173" s="66"/>
      <c r="AD173" s="66"/>
      <c r="AF173" s="66"/>
      <c r="AH173" s="66"/>
      <c r="AJ173" s="66"/>
      <c r="AL173" s="66"/>
    </row>
    <row r="174" customFormat="false" ht="12.75" hidden="false" customHeight="false" outlineLevel="0" collapsed="false">
      <c r="D174" s="66"/>
      <c r="F174" s="66"/>
      <c r="H174" s="66"/>
      <c r="J174" s="66"/>
      <c r="L174" s="66"/>
      <c r="N174" s="66"/>
      <c r="P174" s="66"/>
      <c r="R174" s="66"/>
      <c r="T174" s="66"/>
      <c r="V174" s="66"/>
      <c r="X174" s="66"/>
      <c r="Z174" s="66"/>
      <c r="AD174" s="66"/>
      <c r="AF174" s="66"/>
      <c r="AH174" s="66"/>
      <c r="AJ174" s="66"/>
      <c r="AL174" s="66"/>
    </row>
    <row r="175" customFormat="false" ht="12.75" hidden="false" customHeight="false" outlineLevel="0" collapsed="false">
      <c r="D175" s="66"/>
      <c r="F175" s="66"/>
      <c r="H175" s="66"/>
      <c r="J175" s="66"/>
      <c r="L175" s="66"/>
      <c r="N175" s="66"/>
      <c r="P175" s="66"/>
      <c r="R175" s="66"/>
      <c r="T175" s="66"/>
      <c r="V175" s="66"/>
      <c r="X175" s="66"/>
      <c r="Z175" s="66"/>
      <c r="AD175" s="66"/>
      <c r="AF175" s="66"/>
      <c r="AH175" s="66"/>
      <c r="AJ175" s="66"/>
      <c r="AL175" s="66"/>
    </row>
    <row r="176" customFormat="false" ht="12.75" hidden="false" customHeight="false" outlineLevel="0" collapsed="false">
      <c r="D176" s="66"/>
      <c r="F176" s="66"/>
      <c r="H176" s="66"/>
      <c r="J176" s="66"/>
      <c r="L176" s="66"/>
      <c r="N176" s="66"/>
      <c r="P176" s="66"/>
      <c r="R176" s="66"/>
      <c r="T176" s="66"/>
      <c r="V176" s="66"/>
      <c r="X176" s="66"/>
      <c r="Z176" s="66"/>
      <c r="AD176" s="66"/>
      <c r="AF176" s="66"/>
      <c r="AH176" s="66"/>
      <c r="AJ176" s="66"/>
      <c r="AL176" s="66"/>
    </row>
  </sheetData>
  <sheetProtection sheet="true" password="ec7b" objects="true" scenarios="true"/>
  <printOptions headings="false" gridLines="false" gridLinesSet="true" horizontalCentered="true" verticalCentered="true"/>
  <pageMargins left="0.5" right="0.5" top="0.5" bottom="0.5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  <colBreaks count="1" manualBreakCount="1">
    <brk id="29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40.13"/>
    <col collapsed="false" customWidth="true" hidden="false" outlineLevel="0" max="2" min="2" style="171" width="2.99"/>
    <col collapsed="false" customWidth="true" hidden="false" outlineLevel="0" max="3" min="3" style="171" width="7.42"/>
    <col collapsed="false" customWidth="true" hidden="false" outlineLevel="0" max="4" min="4" style="171" width="2.99"/>
    <col collapsed="false" customWidth="true" hidden="false" outlineLevel="0" max="5" min="5" style="171" width="7.42"/>
    <col collapsed="false" customWidth="true" hidden="false" outlineLevel="0" max="6" min="6" style="171" width="2.99"/>
    <col collapsed="false" customWidth="true" hidden="false" outlineLevel="0" max="7" min="7" style="171" width="7.42"/>
    <col collapsed="false" customWidth="true" hidden="false" outlineLevel="0" max="8" min="8" style="171" width="2.99"/>
    <col collapsed="false" customWidth="true" hidden="false" outlineLevel="0" max="9" min="9" style="171" width="7.42"/>
    <col collapsed="false" customWidth="true" hidden="false" outlineLevel="0" max="10" min="10" style="171" width="2.99"/>
    <col collapsed="false" customWidth="true" hidden="false" outlineLevel="0" max="11" min="11" style="171" width="7.42"/>
    <col collapsed="false" customWidth="true" hidden="false" outlineLevel="0" max="12" min="12" style="171" width="2.99"/>
    <col collapsed="false" customWidth="true" hidden="false" outlineLevel="0" max="13" min="13" style="171" width="7.42"/>
    <col collapsed="false" customWidth="true" hidden="false" outlineLevel="0" max="14" min="14" style="171" width="2.99"/>
    <col collapsed="false" customWidth="true" hidden="false" outlineLevel="0" max="15" min="15" style="171" width="7.42"/>
    <col collapsed="false" customWidth="true" hidden="false" outlineLevel="0" max="16" min="16" style="171" width="2.99"/>
    <col collapsed="false" customWidth="true" hidden="false" outlineLevel="0" max="17" min="17" style="171" width="7.42"/>
    <col collapsed="false" customWidth="true" hidden="false" outlineLevel="0" max="18" min="18" style="171" width="2.99"/>
    <col collapsed="false" customWidth="true" hidden="false" outlineLevel="0" max="19" min="19" style="171" width="7.42"/>
    <col collapsed="false" customWidth="true" hidden="false" outlineLevel="0" max="20" min="20" style="171" width="2.99"/>
    <col collapsed="false" customWidth="true" hidden="false" outlineLevel="0" max="21" min="21" style="171" width="7.42"/>
    <col collapsed="false" customWidth="true" hidden="false" outlineLevel="0" max="22" min="22" style="171" width="2.99"/>
    <col collapsed="false" customWidth="true" hidden="false" outlineLevel="0" max="23" min="23" style="171" width="7.42"/>
    <col collapsed="false" customWidth="true" hidden="false" outlineLevel="0" max="24" min="24" style="171" width="2.99"/>
    <col collapsed="false" customWidth="true" hidden="false" outlineLevel="0" max="25" min="25" style="171" width="7.42"/>
    <col collapsed="false" customWidth="true" hidden="false" outlineLevel="0" max="26" min="26" style="171" width="2.99"/>
    <col collapsed="false" customWidth="true" hidden="false" outlineLevel="0" max="27" min="27" style="171" width="8.56"/>
    <col collapsed="false" customWidth="false" hidden="false" outlineLevel="0" max="257" min="28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customFormat="false" ht="18" hidden="false" customHeight="false" outlineLevel="0" collapsed="false">
      <c r="A3" s="173" t="s">
        <v>387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</row>
    <row r="4" customFormat="false" ht="18" hidden="false" customHeight="false" outlineLevel="0" collapsed="false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customFormat="false" ht="15" hidden="false" customHeight="false" outlineLevel="0" collapsed="false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customFormat="false" ht="15" hidden="false" customHeight="false" outlineLevel="0" collapsed="false">
      <c r="A6" s="179"/>
      <c r="B6" s="180"/>
      <c r="C6" s="181" t="s">
        <v>388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5" hidden="false" customHeight="false" outlineLevel="0" collapsed="false">
      <c r="A7" s="212"/>
      <c r="B7" s="212"/>
      <c r="C7" s="213" t="s">
        <v>69</v>
      </c>
      <c r="D7" s="213"/>
      <c r="E7" s="213" t="s">
        <v>70</v>
      </c>
      <c r="F7" s="213"/>
      <c r="G7" s="213" t="s">
        <v>71</v>
      </c>
      <c r="H7" s="213"/>
      <c r="I7" s="213" t="s">
        <v>72</v>
      </c>
      <c r="J7" s="213"/>
      <c r="K7" s="213" t="s">
        <v>73</v>
      </c>
      <c r="L7" s="213"/>
      <c r="M7" s="213" t="s">
        <v>74</v>
      </c>
      <c r="N7" s="213"/>
      <c r="O7" s="213" t="s">
        <v>369</v>
      </c>
      <c r="P7" s="213"/>
      <c r="Q7" s="213" t="s">
        <v>76</v>
      </c>
      <c r="R7" s="213"/>
      <c r="S7" s="213" t="s">
        <v>370</v>
      </c>
      <c r="T7" s="213"/>
      <c r="U7" s="213" t="s">
        <v>78</v>
      </c>
      <c r="V7" s="213"/>
      <c r="W7" s="213" t="s">
        <v>79</v>
      </c>
      <c r="X7" s="213"/>
      <c r="Y7" s="213" t="s">
        <v>80</v>
      </c>
      <c r="Z7" s="213"/>
      <c r="AA7" s="213" t="s">
        <v>21</v>
      </c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4.25" hidden="false" customHeight="false" outlineLevel="0" collapsed="false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5" hidden="false" customHeight="false" outlineLevel="0" collapsed="false">
      <c r="A9" s="215" t="s">
        <v>389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4.25" hidden="false" customHeight="false" outlineLevel="0" collapsed="false">
      <c r="A10" s="216" t="s">
        <v>361</v>
      </c>
      <c r="B10" s="217"/>
      <c r="C10" s="189" t="n">
        <v>0</v>
      </c>
      <c r="D10" s="189"/>
      <c r="E10" s="189" t="n">
        <v>0</v>
      </c>
      <c r="F10" s="189"/>
      <c r="G10" s="189" t="n">
        <v>0</v>
      </c>
      <c r="H10" s="189"/>
      <c r="I10" s="189" t="n">
        <v>0</v>
      </c>
      <c r="J10" s="189"/>
      <c r="K10" s="189" t="n">
        <v>0</v>
      </c>
      <c r="L10" s="189"/>
      <c r="M10" s="189" t="n">
        <v>0</v>
      </c>
      <c r="N10" s="189"/>
      <c r="O10" s="189" t="n">
        <v>0</v>
      </c>
      <c r="P10" s="189"/>
      <c r="Q10" s="189" t="n">
        <v>0</v>
      </c>
      <c r="R10" s="189"/>
      <c r="S10" s="189" t="n">
        <v>0</v>
      </c>
      <c r="T10" s="189"/>
      <c r="U10" s="189" t="n">
        <v>0</v>
      </c>
      <c r="V10" s="189"/>
      <c r="W10" s="189" t="n">
        <v>0</v>
      </c>
      <c r="X10" s="189"/>
      <c r="Y10" s="189" t="n">
        <v>0</v>
      </c>
      <c r="Z10" s="188"/>
      <c r="AA10" s="188" t="n">
        <f aca="false">SUM(C10:Y10)</f>
        <v>0</v>
      </c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</row>
    <row r="11" customFormat="false" ht="14.25" hidden="false" customHeight="false" outlineLevel="0" collapsed="false">
      <c r="A11" s="216" t="s">
        <v>361</v>
      </c>
      <c r="B11" s="217"/>
      <c r="C11" s="189" t="n">
        <v>0</v>
      </c>
      <c r="D11" s="189"/>
      <c r="E11" s="189" t="n">
        <v>0</v>
      </c>
      <c r="F11" s="189"/>
      <c r="G11" s="189" t="n">
        <v>0</v>
      </c>
      <c r="H11" s="189"/>
      <c r="I11" s="189" t="n">
        <v>0</v>
      </c>
      <c r="J11" s="189"/>
      <c r="K11" s="189" t="n">
        <v>0</v>
      </c>
      <c r="L11" s="189"/>
      <c r="M11" s="189" t="n">
        <v>0</v>
      </c>
      <c r="N11" s="189"/>
      <c r="O11" s="189" t="n">
        <v>0</v>
      </c>
      <c r="P11" s="189"/>
      <c r="Q11" s="189" t="n">
        <v>0</v>
      </c>
      <c r="R11" s="189"/>
      <c r="S11" s="189" t="n">
        <v>0</v>
      </c>
      <c r="T11" s="189"/>
      <c r="U11" s="189" t="n">
        <v>0</v>
      </c>
      <c r="V11" s="189"/>
      <c r="W11" s="189" t="n">
        <v>0</v>
      </c>
      <c r="X11" s="189"/>
      <c r="Y11" s="189" t="n">
        <v>0</v>
      </c>
      <c r="Z11" s="188"/>
      <c r="AA11" s="188" t="n">
        <f aca="false">SUM(C11:Y11)</f>
        <v>0</v>
      </c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  <c r="IW11" s="218"/>
    </row>
    <row r="12" customFormat="false" ht="14.25" hidden="false" customHeight="false" outlineLevel="0" collapsed="false">
      <c r="A12" s="216" t="s">
        <v>361</v>
      </c>
      <c r="B12" s="217"/>
      <c r="C12" s="189" t="n">
        <v>0</v>
      </c>
      <c r="D12" s="189"/>
      <c r="E12" s="189" t="n">
        <v>0</v>
      </c>
      <c r="F12" s="189"/>
      <c r="G12" s="189" t="n">
        <v>0</v>
      </c>
      <c r="H12" s="189"/>
      <c r="I12" s="189" t="n">
        <v>0</v>
      </c>
      <c r="J12" s="189"/>
      <c r="K12" s="189" t="n">
        <v>0</v>
      </c>
      <c r="L12" s="189"/>
      <c r="M12" s="189" t="n">
        <v>0</v>
      </c>
      <c r="N12" s="189"/>
      <c r="O12" s="189" t="n">
        <v>0</v>
      </c>
      <c r="P12" s="189"/>
      <c r="Q12" s="189" t="n">
        <v>0</v>
      </c>
      <c r="R12" s="189"/>
      <c r="S12" s="189" t="n">
        <v>0</v>
      </c>
      <c r="T12" s="189"/>
      <c r="U12" s="189" t="n">
        <v>0</v>
      </c>
      <c r="V12" s="189"/>
      <c r="W12" s="189" t="n">
        <v>0</v>
      </c>
      <c r="X12" s="189"/>
      <c r="Y12" s="189" t="n">
        <v>0</v>
      </c>
      <c r="Z12" s="188"/>
      <c r="AA12" s="188" t="n">
        <f aca="false">SUM(C12:Y12)</f>
        <v>0</v>
      </c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5.1" hidden="false" customHeight="true" outlineLevel="0" collapsed="false">
      <c r="A13" s="216"/>
      <c r="B13" s="217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8"/>
      <c r="AA13" s="18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19" t="s">
        <v>33</v>
      </c>
      <c r="B14" s="217"/>
      <c r="C14" s="193" t="n">
        <f aca="false">+C16-SUM(C9:C13)</f>
        <v>0</v>
      </c>
      <c r="D14" s="189"/>
      <c r="E14" s="193" t="n">
        <f aca="false">+E16-SUM(E9:E13)</f>
        <v>0</v>
      </c>
      <c r="F14" s="189"/>
      <c r="G14" s="193" t="n">
        <f aca="false">+G16-SUM(G9:G13)</f>
        <v>0</v>
      </c>
      <c r="H14" s="189"/>
      <c r="I14" s="193" t="n">
        <f aca="false">+I16-SUM(I9:I13)</f>
        <v>0</v>
      </c>
      <c r="J14" s="189"/>
      <c r="K14" s="193" t="n">
        <f aca="false">+K16-SUM(K9:K13)</f>
        <v>0</v>
      </c>
      <c r="L14" s="189"/>
      <c r="M14" s="193" t="n">
        <f aca="false">+M16-SUM(M9:M13)</f>
        <v>0</v>
      </c>
      <c r="N14" s="189"/>
      <c r="O14" s="193" t="n">
        <f aca="false">+O16-SUM(O9:O13)</f>
        <v>0</v>
      </c>
      <c r="P14" s="189"/>
      <c r="Q14" s="193" t="n">
        <f aca="false">+Q16-SUM(Q9:Q13)</f>
        <v>0</v>
      </c>
      <c r="R14" s="189"/>
      <c r="S14" s="193" t="n">
        <f aca="false">+S16-SUM(S9:S13)</f>
        <v>0</v>
      </c>
      <c r="T14" s="189"/>
      <c r="U14" s="193" t="n">
        <f aca="false">+U16-SUM(U9:U13)</f>
        <v>0</v>
      </c>
      <c r="V14" s="189"/>
      <c r="W14" s="193" t="n">
        <f aca="false">+W16-SUM(W9:W13)</f>
        <v>0</v>
      </c>
      <c r="X14" s="189"/>
      <c r="Y14" s="193" t="n">
        <f aca="false">+Y16-SUM(Y9:Y13)</f>
        <v>0</v>
      </c>
      <c r="Z14" s="188"/>
      <c r="AA14" s="193" t="n">
        <f aca="false">+AA16-SUM(AA9:AA13)</f>
        <v>0</v>
      </c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5.1" hidden="false" customHeight="true" outlineLevel="0" collapsed="false">
      <c r="A15" s="216"/>
      <c r="B15" s="217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8"/>
      <c r="AA15" s="18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5" hidden="false" customHeight="false" outlineLevel="0" collapsed="false">
      <c r="A16" s="220" t="s">
        <v>390</v>
      </c>
      <c r="B16" s="221"/>
      <c r="C16" s="222" t="n">
        <f aca="false">+Format!D91</f>
        <v>0</v>
      </c>
      <c r="D16" s="223"/>
      <c r="E16" s="222" t="n">
        <f aca="false">+Format!F91</f>
        <v>0</v>
      </c>
      <c r="F16" s="223"/>
      <c r="G16" s="222" t="n">
        <f aca="false">+Format!H91</f>
        <v>0</v>
      </c>
      <c r="H16" s="223"/>
      <c r="I16" s="222" t="n">
        <f aca="false">+Format!J91</f>
        <v>0</v>
      </c>
      <c r="J16" s="223"/>
      <c r="K16" s="222" t="n">
        <f aca="false">+Format!L91</f>
        <v>0</v>
      </c>
      <c r="L16" s="223"/>
      <c r="M16" s="222" t="n">
        <f aca="false">+Format!N91</f>
        <v>0</v>
      </c>
      <c r="N16" s="223"/>
      <c r="O16" s="222" t="n">
        <f aca="false">+Format!P91</f>
        <v>0</v>
      </c>
      <c r="P16" s="223"/>
      <c r="Q16" s="222" t="n">
        <f aca="false">+Format!R91</f>
        <v>0</v>
      </c>
      <c r="R16" s="223"/>
      <c r="S16" s="222" t="n">
        <f aca="false">+Format!T91</f>
        <v>0</v>
      </c>
      <c r="T16" s="223"/>
      <c r="U16" s="222" t="n">
        <f aca="false">+Format!V91</f>
        <v>0</v>
      </c>
      <c r="V16" s="223"/>
      <c r="W16" s="222" t="n">
        <f aca="false">+Format!X91</f>
        <v>0</v>
      </c>
      <c r="X16" s="223"/>
      <c r="Y16" s="222" t="n">
        <f aca="false">+Format!Z91</f>
        <v>0</v>
      </c>
      <c r="Z16" s="224"/>
      <c r="AA16" s="222" t="n">
        <f aca="false">+Format!AB91</f>
        <v>0</v>
      </c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  <c r="IW16" s="225"/>
    </row>
    <row r="17" customFormat="false" ht="14.25" hidden="false" customHeight="false" outlineLevel="0" collapsed="false">
      <c r="A17" s="216"/>
      <c r="B17" s="217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8"/>
      <c r="AA17" s="18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5" hidden="false" customHeight="false" outlineLevel="0" collapsed="false">
      <c r="A18" s="215" t="s">
        <v>88</v>
      </c>
      <c r="B18" s="214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  <c r="IW18" s="177"/>
    </row>
    <row r="19" customFormat="false" ht="14.25" hidden="false" customHeight="false" outlineLevel="0" collapsed="false">
      <c r="A19" s="216" t="s">
        <v>361</v>
      </c>
      <c r="B19" s="217"/>
      <c r="C19" s="189" t="n">
        <v>0</v>
      </c>
      <c r="D19" s="189"/>
      <c r="E19" s="189" t="n">
        <v>0</v>
      </c>
      <c r="F19" s="189"/>
      <c r="G19" s="189" t="n">
        <v>0</v>
      </c>
      <c r="H19" s="189"/>
      <c r="I19" s="189" t="n">
        <v>0</v>
      </c>
      <c r="J19" s="189"/>
      <c r="K19" s="189" t="n">
        <v>0</v>
      </c>
      <c r="L19" s="189"/>
      <c r="M19" s="189" t="n">
        <v>0</v>
      </c>
      <c r="N19" s="189"/>
      <c r="O19" s="189" t="n">
        <v>0</v>
      </c>
      <c r="P19" s="189"/>
      <c r="Q19" s="189" t="n">
        <v>0</v>
      </c>
      <c r="R19" s="189"/>
      <c r="S19" s="189" t="n">
        <v>0</v>
      </c>
      <c r="T19" s="189"/>
      <c r="U19" s="189" t="n">
        <v>0</v>
      </c>
      <c r="V19" s="189"/>
      <c r="W19" s="189" t="n">
        <v>0</v>
      </c>
      <c r="X19" s="189"/>
      <c r="Y19" s="189" t="n">
        <v>0</v>
      </c>
      <c r="Z19" s="188"/>
      <c r="AA19" s="188" t="n">
        <f aca="false">SUM(C19:Y19)</f>
        <v>0</v>
      </c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4.25" hidden="false" customHeight="false" outlineLevel="0" collapsed="false">
      <c r="A20" s="216" t="s">
        <v>361</v>
      </c>
      <c r="B20" s="217"/>
      <c r="C20" s="189" t="n">
        <v>0</v>
      </c>
      <c r="D20" s="189"/>
      <c r="E20" s="189" t="n">
        <v>0</v>
      </c>
      <c r="F20" s="189"/>
      <c r="G20" s="189" t="n">
        <v>0</v>
      </c>
      <c r="H20" s="189"/>
      <c r="I20" s="189" t="n">
        <v>0</v>
      </c>
      <c r="J20" s="189"/>
      <c r="K20" s="189" t="n">
        <v>0</v>
      </c>
      <c r="L20" s="189"/>
      <c r="M20" s="189" t="n">
        <v>0</v>
      </c>
      <c r="N20" s="189"/>
      <c r="O20" s="189" t="n">
        <v>0</v>
      </c>
      <c r="P20" s="189"/>
      <c r="Q20" s="189" t="n">
        <v>0</v>
      </c>
      <c r="R20" s="189"/>
      <c r="S20" s="189" t="n">
        <v>0</v>
      </c>
      <c r="T20" s="189"/>
      <c r="U20" s="189" t="n">
        <v>0</v>
      </c>
      <c r="V20" s="189"/>
      <c r="W20" s="189" t="n">
        <v>0</v>
      </c>
      <c r="X20" s="189"/>
      <c r="Y20" s="189" t="n">
        <v>0</v>
      </c>
      <c r="Z20" s="188"/>
      <c r="AA20" s="188" t="n">
        <f aca="false">SUM(C20:Y20)</f>
        <v>0</v>
      </c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4.25" hidden="false" customHeight="false" outlineLevel="0" collapsed="false">
      <c r="A21" s="216" t="s">
        <v>361</v>
      </c>
      <c r="B21" s="217"/>
      <c r="C21" s="189" t="n">
        <v>0</v>
      </c>
      <c r="D21" s="189"/>
      <c r="E21" s="189" t="n">
        <v>0</v>
      </c>
      <c r="F21" s="189"/>
      <c r="G21" s="189" t="n">
        <v>0</v>
      </c>
      <c r="H21" s="189"/>
      <c r="I21" s="189" t="n">
        <v>0</v>
      </c>
      <c r="J21" s="189"/>
      <c r="K21" s="189" t="n">
        <v>0</v>
      </c>
      <c r="L21" s="189"/>
      <c r="M21" s="189" t="n">
        <v>0</v>
      </c>
      <c r="N21" s="189"/>
      <c r="O21" s="189" t="n">
        <v>0</v>
      </c>
      <c r="P21" s="189"/>
      <c r="Q21" s="189" t="n">
        <v>0</v>
      </c>
      <c r="R21" s="189"/>
      <c r="S21" s="189" t="n">
        <v>0</v>
      </c>
      <c r="T21" s="189"/>
      <c r="U21" s="189" t="n">
        <v>0</v>
      </c>
      <c r="V21" s="189"/>
      <c r="W21" s="189" t="n">
        <v>0</v>
      </c>
      <c r="X21" s="189"/>
      <c r="Y21" s="189" t="n">
        <v>0</v>
      </c>
      <c r="Z21" s="188"/>
      <c r="AA21" s="188" t="n">
        <f aca="false">SUM(C21:Y21)</f>
        <v>0</v>
      </c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5.1" hidden="false" customHeight="true" outlineLevel="0" collapsed="false">
      <c r="A22" s="216"/>
      <c r="B22" s="217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8"/>
      <c r="AA22" s="18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4.25" hidden="false" customHeight="false" outlineLevel="0" collapsed="false">
      <c r="A23" s="219" t="s">
        <v>33</v>
      </c>
      <c r="B23" s="217"/>
      <c r="C23" s="193" t="n">
        <f aca="false">+C25-SUM(C18:C22)</f>
        <v>0</v>
      </c>
      <c r="D23" s="189"/>
      <c r="E23" s="193" t="n">
        <f aca="false">+E25-SUM(E18:E22)</f>
        <v>0</v>
      </c>
      <c r="F23" s="189"/>
      <c r="G23" s="193" t="n">
        <f aca="false">+G25-SUM(G18:G22)</f>
        <v>0</v>
      </c>
      <c r="H23" s="189"/>
      <c r="I23" s="193" t="n">
        <f aca="false">+I25-SUM(I18:I22)</f>
        <v>0</v>
      </c>
      <c r="J23" s="189"/>
      <c r="K23" s="193" t="n">
        <f aca="false">+K25-SUM(K18:K22)</f>
        <v>0</v>
      </c>
      <c r="L23" s="189"/>
      <c r="M23" s="193" t="n">
        <f aca="false">+M25-SUM(M18:M22)</f>
        <v>0</v>
      </c>
      <c r="N23" s="189"/>
      <c r="O23" s="193" t="n">
        <f aca="false">+O25-SUM(O18:O22)</f>
        <v>0</v>
      </c>
      <c r="P23" s="189"/>
      <c r="Q23" s="193" t="n">
        <f aca="false">+Q25-SUM(Q18:Q22)</f>
        <v>0</v>
      </c>
      <c r="R23" s="189"/>
      <c r="S23" s="193" t="n">
        <f aca="false">+S25-SUM(S18:S22)</f>
        <v>0</v>
      </c>
      <c r="T23" s="189"/>
      <c r="U23" s="193" t="n">
        <f aca="false">+U25-SUM(U18:U22)</f>
        <v>0</v>
      </c>
      <c r="V23" s="189"/>
      <c r="W23" s="193" t="n">
        <f aca="false">+W25-SUM(W18:W22)</f>
        <v>0</v>
      </c>
      <c r="X23" s="189"/>
      <c r="Y23" s="193" t="n">
        <f aca="false">+Y25-SUM(Y18:Y22)</f>
        <v>0</v>
      </c>
      <c r="Z23" s="188"/>
      <c r="AA23" s="193" t="n">
        <f aca="false">+AA25-SUM(AA18:AA22)</f>
        <v>0</v>
      </c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5.1" hidden="false" customHeight="true" outlineLevel="0" collapsed="false">
      <c r="A24" s="216"/>
      <c r="B24" s="217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8"/>
      <c r="AA24" s="189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5" hidden="false" customHeight="false" outlineLevel="0" collapsed="false">
      <c r="A25" s="220" t="s">
        <v>391</v>
      </c>
      <c r="B25" s="221"/>
      <c r="C25" s="222" t="n">
        <f aca="false">+Format!D92</f>
        <v>0</v>
      </c>
      <c r="D25" s="223"/>
      <c r="E25" s="222" t="n">
        <f aca="false">+Format!F92</f>
        <v>0</v>
      </c>
      <c r="F25" s="223"/>
      <c r="G25" s="222" t="n">
        <f aca="false">+Format!H92</f>
        <v>0</v>
      </c>
      <c r="H25" s="223"/>
      <c r="I25" s="222" t="n">
        <f aca="false">+Format!J92</f>
        <v>0</v>
      </c>
      <c r="J25" s="223"/>
      <c r="K25" s="222" t="n">
        <f aca="false">+Format!L92</f>
        <v>0</v>
      </c>
      <c r="L25" s="223"/>
      <c r="M25" s="222" t="n">
        <f aca="false">+Format!N92</f>
        <v>0</v>
      </c>
      <c r="N25" s="223"/>
      <c r="O25" s="222" t="n">
        <f aca="false">+Format!P92</f>
        <v>0</v>
      </c>
      <c r="P25" s="223"/>
      <c r="Q25" s="222" t="n">
        <f aca="false">+Format!R92</f>
        <v>0</v>
      </c>
      <c r="R25" s="223"/>
      <c r="S25" s="222" t="n">
        <f aca="false">+Format!T92</f>
        <v>0</v>
      </c>
      <c r="T25" s="223"/>
      <c r="U25" s="222" t="n">
        <f aca="false">+Format!V92</f>
        <v>0</v>
      </c>
      <c r="V25" s="223"/>
      <c r="W25" s="222" t="n">
        <f aca="false">+Format!X92</f>
        <v>0</v>
      </c>
      <c r="X25" s="223"/>
      <c r="Y25" s="222" t="n">
        <f aca="false">+Format!Z92</f>
        <v>0</v>
      </c>
      <c r="Z25" s="224"/>
      <c r="AA25" s="222" t="n">
        <f aca="false">+Format!AB92</f>
        <v>0</v>
      </c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  <c r="IW25" s="225"/>
    </row>
    <row r="26" customFormat="false" ht="14.25" hidden="false" customHeight="false" outlineLevel="0" collapsed="false">
      <c r="A26" s="216"/>
      <c r="B26" s="217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8"/>
      <c r="AA26" s="18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15" hidden="false" customHeight="false" outlineLevel="0" collapsed="false">
      <c r="A27" s="215" t="s">
        <v>89</v>
      </c>
      <c r="B27" s="217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8"/>
      <c r="AA27" s="18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14.25" hidden="false" customHeight="false" outlineLevel="0" collapsed="false">
      <c r="A28" s="216" t="s">
        <v>361</v>
      </c>
      <c r="B28" s="217"/>
      <c r="C28" s="189" t="n">
        <v>0</v>
      </c>
      <c r="D28" s="189"/>
      <c r="E28" s="189" t="n">
        <v>0</v>
      </c>
      <c r="F28" s="189"/>
      <c r="G28" s="189" t="n">
        <v>0</v>
      </c>
      <c r="H28" s="189"/>
      <c r="I28" s="189" t="n">
        <v>0</v>
      </c>
      <c r="J28" s="189"/>
      <c r="K28" s="189" t="n">
        <v>0</v>
      </c>
      <c r="L28" s="189"/>
      <c r="M28" s="189" t="n">
        <v>0</v>
      </c>
      <c r="N28" s="189"/>
      <c r="O28" s="189" t="n">
        <v>0</v>
      </c>
      <c r="P28" s="189"/>
      <c r="Q28" s="189" t="n">
        <v>0</v>
      </c>
      <c r="R28" s="189"/>
      <c r="S28" s="189" t="n">
        <v>0</v>
      </c>
      <c r="T28" s="189"/>
      <c r="U28" s="189" t="n">
        <v>0</v>
      </c>
      <c r="V28" s="189"/>
      <c r="W28" s="189" t="n">
        <v>0</v>
      </c>
      <c r="X28" s="189"/>
      <c r="Y28" s="189" t="n">
        <v>0</v>
      </c>
      <c r="Z28" s="188"/>
      <c r="AA28" s="188" t="n">
        <f aca="false">SUM(C28:Y28)</f>
        <v>0</v>
      </c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4.25" hidden="false" customHeight="false" outlineLevel="0" collapsed="false">
      <c r="A29" s="216" t="s">
        <v>361</v>
      </c>
      <c r="B29" s="217"/>
      <c r="C29" s="189" t="n">
        <v>0</v>
      </c>
      <c r="D29" s="189"/>
      <c r="E29" s="189" t="n">
        <v>0</v>
      </c>
      <c r="F29" s="189"/>
      <c r="G29" s="189" t="n">
        <v>0</v>
      </c>
      <c r="H29" s="189"/>
      <c r="I29" s="189" t="n">
        <v>0</v>
      </c>
      <c r="J29" s="189"/>
      <c r="K29" s="189" t="n">
        <v>0</v>
      </c>
      <c r="L29" s="189"/>
      <c r="M29" s="189" t="n">
        <v>0</v>
      </c>
      <c r="N29" s="189"/>
      <c r="O29" s="189" t="n">
        <v>0</v>
      </c>
      <c r="P29" s="189"/>
      <c r="Q29" s="189" t="n">
        <v>0</v>
      </c>
      <c r="R29" s="189"/>
      <c r="S29" s="189" t="n">
        <v>0</v>
      </c>
      <c r="T29" s="189"/>
      <c r="U29" s="189" t="n">
        <v>0</v>
      </c>
      <c r="V29" s="189"/>
      <c r="W29" s="189" t="n">
        <v>0</v>
      </c>
      <c r="X29" s="189"/>
      <c r="Y29" s="189" t="n">
        <v>0</v>
      </c>
      <c r="Z29" s="188"/>
      <c r="AA29" s="188" t="n">
        <f aca="false">SUM(C29:Y29)</f>
        <v>0</v>
      </c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14.25" hidden="false" customHeight="false" outlineLevel="0" collapsed="false">
      <c r="A30" s="216" t="s">
        <v>361</v>
      </c>
      <c r="B30" s="217"/>
      <c r="C30" s="189" t="n">
        <v>0</v>
      </c>
      <c r="D30" s="189"/>
      <c r="E30" s="189" t="n">
        <v>0</v>
      </c>
      <c r="F30" s="189"/>
      <c r="G30" s="189" t="n">
        <v>0</v>
      </c>
      <c r="H30" s="189"/>
      <c r="I30" s="189" t="n">
        <v>0</v>
      </c>
      <c r="J30" s="189"/>
      <c r="K30" s="189" t="n">
        <v>0</v>
      </c>
      <c r="L30" s="189"/>
      <c r="M30" s="189" t="n">
        <v>0</v>
      </c>
      <c r="N30" s="189"/>
      <c r="O30" s="189" t="n">
        <v>0</v>
      </c>
      <c r="P30" s="189"/>
      <c r="Q30" s="189" t="n">
        <v>0</v>
      </c>
      <c r="R30" s="189"/>
      <c r="S30" s="189" t="n">
        <v>0</v>
      </c>
      <c r="T30" s="189"/>
      <c r="U30" s="189" t="n">
        <v>0</v>
      </c>
      <c r="V30" s="189"/>
      <c r="W30" s="189" t="n">
        <v>0</v>
      </c>
      <c r="X30" s="189"/>
      <c r="Y30" s="189" t="n">
        <v>0</v>
      </c>
      <c r="Z30" s="188"/>
      <c r="AA30" s="188" t="n">
        <f aca="false">SUM(C30:Y30)</f>
        <v>0</v>
      </c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5.1" hidden="false" customHeight="true" outlineLevel="0" collapsed="false">
      <c r="A31" s="216"/>
      <c r="B31" s="217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8"/>
      <c r="AA31" s="18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14.25" hidden="false" customHeight="false" outlineLevel="0" collapsed="false">
      <c r="A32" s="219" t="s">
        <v>33</v>
      </c>
      <c r="B32" s="217"/>
      <c r="C32" s="193" t="n">
        <f aca="false">+C34-SUM(C27:C31)</f>
        <v>0</v>
      </c>
      <c r="D32" s="189"/>
      <c r="E32" s="193" t="n">
        <f aca="false">+E34-SUM(E27:E31)</f>
        <v>0</v>
      </c>
      <c r="F32" s="189"/>
      <c r="G32" s="193" t="n">
        <f aca="false">+G34-SUM(G27:G31)</f>
        <v>0</v>
      </c>
      <c r="H32" s="189"/>
      <c r="I32" s="193" t="n">
        <f aca="false">+I34-SUM(I27:I31)</f>
        <v>0</v>
      </c>
      <c r="J32" s="189"/>
      <c r="K32" s="193" t="n">
        <f aca="false">+K34-SUM(K27:K31)</f>
        <v>0</v>
      </c>
      <c r="L32" s="189"/>
      <c r="M32" s="193" t="n">
        <f aca="false">+M34-SUM(M27:M31)</f>
        <v>0</v>
      </c>
      <c r="N32" s="189"/>
      <c r="O32" s="193" t="n">
        <f aca="false">+O34-SUM(O27:O31)</f>
        <v>0</v>
      </c>
      <c r="P32" s="189"/>
      <c r="Q32" s="193" t="n">
        <f aca="false">+Q34-SUM(Q27:Q31)</f>
        <v>0</v>
      </c>
      <c r="R32" s="189"/>
      <c r="S32" s="193" t="n">
        <f aca="false">+S34-SUM(S27:S31)</f>
        <v>0</v>
      </c>
      <c r="T32" s="189"/>
      <c r="U32" s="193" t="n">
        <f aca="false">+U34-SUM(U27:U31)</f>
        <v>0</v>
      </c>
      <c r="V32" s="189"/>
      <c r="W32" s="193" t="n">
        <f aca="false">+W34-SUM(W27:W31)</f>
        <v>0</v>
      </c>
      <c r="X32" s="189"/>
      <c r="Y32" s="193" t="n">
        <f aca="false">+Y34-SUM(Y27:Y31)</f>
        <v>0</v>
      </c>
      <c r="Z32" s="188"/>
      <c r="AA32" s="193" t="n">
        <f aca="false">+AA34-SUM(AA27:AA31)</f>
        <v>0</v>
      </c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5.1" hidden="false" customHeight="true" outlineLevel="0" collapsed="false">
      <c r="A33" s="216"/>
      <c r="B33" s="217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8"/>
      <c r="AA33" s="189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15" hidden="false" customHeight="false" outlineLevel="0" collapsed="false">
      <c r="A34" s="220" t="s">
        <v>392</v>
      </c>
      <c r="B34" s="221"/>
      <c r="C34" s="222" t="n">
        <f aca="false">+Format!D93</f>
        <v>0</v>
      </c>
      <c r="D34" s="223"/>
      <c r="E34" s="222" t="n">
        <f aca="false">+Format!F93</f>
        <v>0</v>
      </c>
      <c r="F34" s="223"/>
      <c r="G34" s="222" t="n">
        <f aca="false">+Format!H93</f>
        <v>0</v>
      </c>
      <c r="H34" s="223"/>
      <c r="I34" s="222" t="n">
        <f aca="false">+Format!J93</f>
        <v>0</v>
      </c>
      <c r="J34" s="223"/>
      <c r="K34" s="222" t="n">
        <f aca="false">+Format!L93</f>
        <v>0</v>
      </c>
      <c r="L34" s="223"/>
      <c r="M34" s="222" t="n">
        <f aca="false">+Format!N93</f>
        <v>0</v>
      </c>
      <c r="N34" s="223"/>
      <c r="O34" s="222" t="n">
        <f aca="false">+Format!P93</f>
        <v>0</v>
      </c>
      <c r="P34" s="223"/>
      <c r="Q34" s="222" t="n">
        <f aca="false">+Format!R93</f>
        <v>0</v>
      </c>
      <c r="R34" s="223"/>
      <c r="S34" s="222" t="n">
        <f aca="false">+Format!T93</f>
        <v>0</v>
      </c>
      <c r="T34" s="223"/>
      <c r="U34" s="222" t="n">
        <f aca="false">+Format!V93</f>
        <v>0</v>
      </c>
      <c r="V34" s="223"/>
      <c r="W34" s="222" t="n">
        <f aca="false">+Format!X93</f>
        <v>0</v>
      </c>
      <c r="X34" s="223"/>
      <c r="Y34" s="222" t="n">
        <f aca="false">+Format!Z93</f>
        <v>0</v>
      </c>
      <c r="Z34" s="224"/>
      <c r="AA34" s="222" t="n">
        <f aca="false">+Format!AB93</f>
        <v>0</v>
      </c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5"/>
      <c r="BS34" s="225"/>
      <c r="BT34" s="225"/>
      <c r="BU34" s="225"/>
      <c r="BV34" s="225"/>
      <c r="BW34" s="225"/>
      <c r="BX34" s="225"/>
      <c r="BY34" s="225"/>
      <c r="BZ34" s="225"/>
      <c r="CA34" s="225"/>
      <c r="CB34" s="225"/>
      <c r="CC34" s="225"/>
      <c r="CD34" s="225"/>
      <c r="CE34" s="225"/>
      <c r="CF34" s="225"/>
      <c r="CG34" s="225"/>
      <c r="CH34" s="225"/>
      <c r="CI34" s="225"/>
      <c r="CJ34" s="225"/>
      <c r="CK34" s="225"/>
      <c r="CL34" s="225"/>
      <c r="CM34" s="225"/>
      <c r="CN34" s="225"/>
      <c r="CO34" s="225"/>
      <c r="CP34" s="225"/>
      <c r="CQ34" s="225"/>
      <c r="CR34" s="225"/>
      <c r="CS34" s="225"/>
      <c r="CT34" s="225"/>
      <c r="CU34" s="225"/>
      <c r="CV34" s="225"/>
      <c r="CW34" s="225"/>
      <c r="CX34" s="225"/>
      <c r="CY34" s="225"/>
      <c r="CZ34" s="225"/>
      <c r="DA34" s="225"/>
      <c r="DB34" s="225"/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/>
      <c r="DZ34" s="225"/>
      <c r="EA34" s="225"/>
      <c r="EB34" s="225"/>
      <c r="EC34" s="225"/>
      <c r="ED34" s="225"/>
      <c r="EE34" s="225"/>
      <c r="EF34" s="225"/>
      <c r="EG34" s="225"/>
      <c r="EH34" s="225"/>
      <c r="EI34" s="225"/>
      <c r="EJ34" s="225"/>
      <c r="EK34" s="225"/>
      <c r="EL34" s="225"/>
      <c r="EM34" s="225"/>
      <c r="EN34" s="225"/>
      <c r="EO34" s="225"/>
      <c r="EP34" s="225"/>
      <c r="EQ34" s="225"/>
      <c r="ER34" s="225"/>
      <c r="ES34" s="225"/>
      <c r="ET34" s="225"/>
      <c r="EU34" s="225"/>
      <c r="EV34" s="225"/>
      <c r="EW34" s="225"/>
      <c r="EX34" s="225"/>
      <c r="EY34" s="225"/>
      <c r="EZ34" s="225"/>
      <c r="FA34" s="225"/>
      <c r="FB34" s="225"/>
      <c r="FC34" s="225"/>
      <c r="FD34" s="225"/>
      <c r="FE34" s="225"/>
      <c r="FF34" s="225"/>
      <c r="FG34" s="225"/>
      <c r="FH34" s="225"/>
      <c r="FI34" s="225"/>
      <c r="FJ34" s="225"/>
      <c r="FK34" s="225"/>
      <c r="FL34" s="225"/>
      <c r="FM34" s="225"/>
      <c r="FN34" s="225"/>
      <c r="FO34" s="225"/>
      <c r="FP34" s="225"/>
      <c r="FQ34" s="225"/>
      <c r="FR34" s="225"/>
      <c r="FS34" s="225"/>
      <c r="FT34" s="225"/>
      <c r="FU34" s="225"/>
      <c r="FV34" s="225"/>
      <c r="FW34" s="225"/>
      <c r="FX34" s="225"/>
      <c r="FY34" s="225"/>
      <c r="FZ34" s="225"/>
      <c r="GA34" s="225"/>
      <c r="GB34" s="225"/>
      <c r="GC34" s="225"/>
      <c r="GD34" s="225"/>
      <c r="GE34" s="225"/>
      <c r="GF34" s="225"/>
      <c r="GG34" s="225"/>
      <c r="GH34" s="225"/>
      <c r="GI34" s="225"/>
      <c r="GJ34" s="225"/>
      <c r="GK34" s="225"/>
      <c r="GL34" s="225"/>
      <c r="GM34" s="225"/>
      <c r="GN34" s="225"/>
      <c r="GO34" s="225"/>
      <c r="GP34" s="225"/>
      <c r="GQ34" s="225"/>
      <c r="GR34" s="225"/>
      <c r="GS34" s="225"/>
      <c r="GT34" s="225"/>
      <c r="GU34" s="225"/>
      <c r="GV34" s="225"/>
      <c r="GW34" s="225"/>
      <c r="GX34" s="225"/>
      <c r="GY34" s="225"/>
      <c r="GZ34" s="225"/>
      <c r="HA34" s="225"/>
      <c r="HB34" s="225"/>
      <c r="HC34" s="225"/>
      <c r="HD34" s="225"/>
      <c r="HE34" s="225"/>
      <c r="HF34" s="225"/>
      <c r="HG34" s="225"/>
      <c r="HH34" s="225"/>
      <c r="HI34" s="225"/>
      <c r="HJ34" s="225"/>
      <c r="HK34" s="225"/>
      <c r="HL34" s="225"/>
      <c r="HM34" s="225"/>
      <c r="HN34" s="225"/>
      <c r="HO34" s="225"/>
      <c r="HP34" s="225"/>
      <c r="HQ34" s="225"/>
      <c r="HR34" s="225"/>
      <c r="HS34" s="225"/>
      <c r="HT34" s="225"/>
      <c r="HU34" s="225"/>
      <c r="HV34" s="225"/>
      <c r="HW34" s="225"/>
      <c r="HX34" s="225"/>
      <c r="HY34" s="225"/>
      <c r="HZ34" s="225"/>
      <c r="IA34" s="225"/>
      <c r="IB34" s="225"/>
      <c r="IC34" s="225"/>
      <c r="ID34" s="225"/>
      <c r="IE34" s="225"/>
      <c r="IF34" s="225"/>
      <c r="IG34" s="225"/>
      <c r="IH34" s="225"/>
      <c r="II34" s="225"/>
      <c r="IJ34" s="225"/>
      <c r="IK34" s="225"/>
      <c r="IL34" s="225"/>
      <c r="IM34" s="225"/>
      <c r="IN34" s="225"/>
      <c r="IO34" s="225"/>
      <c r="IP34" s="225"/>
      <c r="IQ34" s="225"/>
      <c r="IR34" s="225"/>
      <c r="IS34" s="225"/>
      <c r="IT34" s="225"/>
      <c r="IU34" s="225"/>
      <c r="IV34" s="225"/>
      <c r="IW34" s="225"/>
    </row>
    <row r="35" customFormat="false" ht="14.25" hidden="false" customHeight="false" outlineLevel="0" collapsed="false">
      <c r="A35" s="226"/>
      <c r="B35" s="226"/>
      <c r="C35" s="227"/>
      <c r="D35" s="195"/>
      <c r="E35" s="227"/>
      <c r="F35" s="195"/>
      <c r="G35" s="227"/>
      <c r="H35" s="195"/>
      <c r="I35" s="227"/>
      <c r="J35" s="195"/>
      <c r="K35" s="227"/>
      <c r="L35" s="195"/>
      <c r="M35" s="227"/>
      <c r="N35" s="195"/>
      <c r="O35" s="227"/>
      <c r="P35" s="195"/>
      <c r="Q35" s="227"/>
      <c r="R35" s="195"/>
      <c r="S35" s="227"/>
      <c r="T35" s="195"/>
      <c r="U35" s="227"/>
      <c r="V35" s="195"/>
      <c r="W35" s="227"/>
      <c r="X35" s="195"/>
      <c r="Y35" s="227"/>
      <c r="Z35" s="195"/>
      <c r="AA35" s="227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15" hidden="false" customHeight="false" outlineLevel="0" collapsed="false">
      <c r="A36" s="215" t="s">
        <v>393</v>
      </c>
      <c r="B36" s="226"/>
      <c r="C36" s="227"/>
      <c r="D36" s="195"/>
      <c r="E36" s="227"/>
      <c r="F36" s="195"/>
      <c r="G36" s="227"/>
      <c r="H36" s="195"/>
      <c r="I36" s="227"/>
      <c r="J36" s="195"/>
      <c r="K36" s="227"/>
      <c r="L36" s="195"/>
      <c r="M36" s="227"/>
      <c r="N36" s="195"/>
      <c r="O36" s="227"/>
      <c r="P36" s="195"/>
      <c r="Q36" s="227"/>
      <c r="R36" s="195"/>
      <c r="S36" s="227"/>
      <c r="T36" s="195"/>
      <c r="U36" s="227"/>
      <c r="V36" s="195"/>
      <c r="W36" s="227"/>
      <c r="X36" s="195"/>
      <c r="Y36" s="227"/>
      <c r="Z36" s="195"/>
      <c r="AA36" s="227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14.25" hidden="false" customHeight="false" outlineLevel="0" collapsed="false">
      <c r="A37" s="216" t="s">
        <v>361</v>
      </c>
      <c r="B37" s="217"/>
      <c r="C37" s="189" t="n">
        <v>0</v>
      </c>
      <c r="D37" s="189"/>
      <c r="E37" s="189" t="n">
        <v>0</v>
      </c>
      <c r="F37" s="189"/>
      <c r="G37" s="189" t="n">
        <v>0</v>
      </c>
      <c r="H37" s="189"/>
      <c r="I37" s="189" t="n">
        <v>0</v>
      </c>
      <c r="J37" s="189"/>
      <c r="K37" s="189" t="n">
        <v>0</v>
      </c>
      <c r="L37" s="189"/>
      <c r="M37" s="189" t="n">
        <v>0</v>
      </c>
      <c r="N37" s="189"/>
      <c r="O37" s="189" t="n">
        <v>0</v>
      </c>
      <c r="P37" s="189"/>
      <c r="Q37" s="189" t="n">
        <v>0</v>
      </c>
      <c r="R37" s="189"/>
      <c r="S37" s="189" t="n">
        <v>0</v>
      </c>
      <c r="T37" s="189"/>
      <c r="U37" s="189" t="n">
        <v>0</v>
      </c>
      <c r="V37" s="189"/>
      <c r="W37" s="189" t="n">
        <v>0</v>
      </c>
      <c r="X37" s="189"/>
      <c r="Y37" s="189" t="n">
        <v>0</v>
      </c>
      <c r="Z37" s="188"/>
      <c r="AA37" s="188" t="n">
        <f aca="false">SUM(C37:Y37)</f>
        <v>0</v>
      </c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14.25" hidden="false" customHeight="false" outlineLevel="0" collapsed="false">
      <c r="A38" s="216" t="s">
        <v>361</v>
      </c>
      <c r="B38" s="217"/>
      <c r="C38" s="189" t="n">
        <v>0</v>
      </c>
      <c r="D38" s="189"/>
      <c r="E38" s="189" t="n">
        <v>0</v>
      </c>
      <c r="F38" s="189"/>
      <c r="G38" s="189" t="n">
        <v>0</v>
      </c>
      <c r="H38" s="189"/>
      <c r="I38" s="189" t="n">
        <v>0</v>
      </c>
      <c r="J38" s="189"/>
      <c r="K38" s="189" t="n">
        <v>0</v>
      </c>
      <c r="L38" s="189"/>
      <c r="M38" s="189" t="n">
        <v>0</v>
      </c>
      <c r="N38" s="189"/>
      <c r="O38" s="189" t="n">
        <v>0</v>
      </c>
      <c r="P38" s="189"/>
      <c r="Q38" s="189" t="n">
        <v>0</v>
      </c>
      <c r="R38" s="189"/>
      <c r="S38" s="189" t="n">
        <v>0</v>
      </c>
      <c r="T38" s="189"/>
      <c r="U38" s="189" t="n">
        <v>0</v>
      </c>
      <c r="V38" s="189"/>
      <c r="W38" s="189" t="n">
        <v>0</v>
      </c>
      <c r="X38" s="189"/>
      <c r="Y38" s="189" t="n">
        <v>0</v>
      </c>
      <c r="Z38" s="188"/>
      <c r="AA38" s="188" t="n">
        <f aca="false">SUM(C38:Y38)</f>
        <v>0</v>
      </c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14.25" hidden="false" customHeight="false" outlineLevel="0" collapsed="false">
      <c r="A39" s="216" t="s">
        <v>361</v>
      </c>
      <c r="B39" s="217"/>
      <c r="C39" s="189" t="n">
        <v>0</v>
      </c>
      <c r="D39" s="189"/>
      <c r="E39" s="189" t="n">
        <v>0</v>
      </c>
      <c r="F39" s="189"/>
      <c r="G39" s="189" t="n">
        <v>0</v>
      </c>
      <c r="H39" s="189"/>
      <c r="I39" s="189" t="n">
        <v>0</v>
      </c>
      <c r="J39" s="189"/>
      <c r="K39" s="189" t="n">
        <v>0</v>
      </c>
      <c r="L39" s="189"/>
      <c r="M39" s="189" t="n">
        <v>0</v>
      </c>
      <c r="N39" s="189"/>
      <c r="O39" s="189" t="n">
        <v>0</v>
      </c>
      <c r="P39" s="189"/>
      <c r="Q39" s="189" t="n">
        <v>0</v>
      </c>
      <c r="R39" s="189"/>
      <c r="S39" s="189" t="n">
        <v>0</v>
      </c>
      <c r="T39" s="189"/>
      <c r="U39" s="189" t="n">
        <v>0</v>
      </c>
      <c r="V39" s="189"/>
      <c r="W39" s="189" t="n">
        <v>0</v>
      </c>
      <c r="X39" s="189"/>
      <c r="Y39" s="189" t="n">
        <v>0</v>
      </c>
      <c r="Z39" s="188"/>
      <c r="AA39" s="188" t="n">
        <f aca="false">SUM(C39:Y39)</f>
        <v>0</v>
      </c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5.1" hidden="false" customHeight="true" outlineLevel="0" collapsed="false">
      <c r="A40" s="216"/>
      <c r="B40" s="217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8"/>
      <c r="AA40" s="18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14.25" hidden="false" customHeight="false" outlineLevel="0" collapsed="false">
      <c r="A41" s="219" t="s">
        <v>33</v>
      </c>
      <c r="B41" s="217"/>
      <c r="C41" s="193" t="n">
        <f aca="false">+C43-SUM(C36:C40)</f>
        <v>0</v>
      </c>
      <c r="D41" s="189"/>
      <c r="E41" s="193" t="n">
        <f aca="false">+E43-SUM(E36:E40)</f>
        <v>0</v>
      </c>
      <c r="F41" s="189"/>
      <c r="G41" s="193" t="n">
        <f aca="false">+G43-SUM(G36:G40)</f>
        <v>0</v>
      </c>
      <c r="H41" s="189"/>
      <c r="I41" s="193" t="n">
        <f aca="false">+I43-SUM(I36:I40)</f>
        <v>0</v>
      </c>
      <c r="J41" s="189"/>
      <c r="K41" s="193" t="n">
        <f aca="false">+K43-SUM(K36:K40)</f>
        <v>0</v>
      </c>
      <c r="L41" s="189"/>
      <c r="M41" s="193" t="n">
        <f aca="false">+M43-SUM(M36:M40)</f>
        <v>0</v>
      </c>
      <c r="N41" s="189"/>
      <c r="O41" s="193" t="n">
        <f aca="false">+O43-SUM(O36:O40)</f>
        <v>0</v>
      </c>
      <c r="P41" s="189"/>
      <c r="Q41" s="193" t="n">
        <f aca="false">+Q43-SUM(Q36:Q40)</f>
        <v>0</v>
      </c>
      <c r="R41" s="189"/>
      <c r="S41" s="193" t="n">
        <f aca="false">+S43-SUM(S36:S40)</f>
        <v>0</v>
      </c>
      <c r="T41" s="189"/>
      <c r="U41" s="193" t="n">
        <f aca="false">+U43-SUM(U36:U40)</f>
        <v>0</v>
      </c>
      <c r="V41" s="189"/>
      <c r="W41" s="193" t="n">
        <f aca="false">+W43-SUM(W36:W40)</f>
        <v>0</v>
      </c>
      <c r="X41" s="189"/>
      <c r="Y41" s="193" t="n">
        <f aca="false">+Y43-SUM(Y36:Y40)</f>
        <v>0</v>
      </c>
      <c r="Z41" s="188"/>
      <c r="AA41" s="193" t="n">
        <f aca="false">+AA43-SUM(AA36:AA40)</f>
        <v>0</v>
      </c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5.1" hidden="false" customHeight="true" outlineLevel="0" collapsed="false">
      <c r="A42" s="216"/>
      <c r="B42" s="217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8"/>
      <c r="AA42" s="189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  <c r="IW42" s="218"/>
    </row>
    <row r="43" customFormat="false" ht="15" hidden="false" customHeight="false" outlineLevel="0" collapsed="false">
      <c r="A43" s="220" t="s">
        <v>394</v>
      </c>
      <c r="B43" s="221"/>
      <c r="C43" s="222" t="n">
        <f aca="false">+Format!D94</f>
        <v>0</v>
      </c>
      <c r="D43" s="223"/>
      <c r="E43" s="222" t="n">
        <f aca="false">+Format!F94</f>
        <v>0</v>
      </c>
      <c r="F43" s="223"/>
      <c r="G43" s="222" t="n">
        <f aca="false">+Format!H94</f>
        <v>0</v>
      </c>
      <c r="H43" s="223"/>
      <c r="I43" s="222" t="n">
        <f aca="false">+Format!J94</f>
        <v>0</v>
      </c>
      <c r="J43" s="223"/>
      <c r="K43" s="222" t="n">
        <f aca="false">+Format!L94</f>
        <v>0</v>
      </c>
      <c r="L43" s="223"/>
      <c r="M43" s="222" t="n">
        <f aca="false">+Format!N94</f>
        <v>0</v>
      </c>
      <c r="N43" s="223"/>
      <c r="O43" s="222" t="n">
        <f aca="false">+Format!P94</f>
        <v>0</v>
      </c>
      <c r="P43" s="223"/>
      <c r="Q43" s="222" t="n">
        <f aca="false">+Format!R94</f>
        <v>0</v>
      </c>
      <c r="R43" s="223"/>
      <c r="S43" s="222" t="n">
        <f aca="false">+Format!T94</f>
        <v>0</v>
      </c>
      <c r="T43" s="223"/>
      <c r="U43" s="222" t="n">
        <f aca="false">+Format!V94</f>
        <v>0</v>
      </c>
      <c r="V43" s="223"/>
      <c r="W43" s="222" t="n">
        <f aca="false">+Format!X94</f>
        <v>0</v>
      </c>
      <c r="X43" s="223"/>
      <c r="Y43" s="222" t="n">
        <f aca="false">+Format!Z94</f>
        <v>0</v>
      </c>
      <c r="Z43" s="224"/>
      <c r="AA43" s="222" t="n">
        <f aca="false">+Format!AB94</f>
        <v>0</v>
      </c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5"/>
      <c r="BS43" s="225"/>
      <c r="BT43" s="225"/>
      <c r="BU43" s="225"/>
      <c r="BV43" s="225"/>
      <c r="BW43" s="225"/>
      <c r="BX43" s="225"/>
      <c r="BY43" s="225"/>
      <c r="BZ43" s="225"/>
      <c r="CA43" s="225"/>
      <c r="CB43" s="225"/>
      <c r="CC43" s="225"/>
      <c r="CD43" s="225"/>
      <c r="CE43" s="225"/>
      <c r="CF43" s="225"/>
      <c r="CG43" s="225"/>
      <c r="CH43" s="225"/>
      <c r="CI43" s="225"/>
      <c r="CJ43" s="225"/>
      <c r="CK43" s="225"/>
      <c r="CL43" s="225"/>
      <c r="CM43" s="225"/>
      <c r="CN43" s="225"/>
      <c r="CO43" s="225"/>
      <c r="CP43" s="225"/>
      <c r="CQ43" s="225"/>
      <c r="CR43" s="225"/>
      <c r="CS43" s="225"/>
      <c r="CT43" s="225"/>
      <c r="CU43" s="225"/>
      <c r="CV43" s="225"/>
      <c r="CW43" s="225"/>
      <c r="CX43" s="225"/>
      <c r="CY43" s="225"/>
      <c r="CZ43" s="225"/>
      <c r="DA43" s="225"/>
      <c r="DB43" s="225"/>
      <c r="DC43" s="225"/>
      <c r="DD43" s="225"/>
      <c r="DE43" s="225"/>
      <c r="DF43" s="225"/>
      <c r="DG43" s="225"/>
      <c r="DH43" s="225"/>
      <c r="DI43" s="225"/>
      <c r="DJ43" s="225"/>
      <c r="DK43" s="225"/>
      <c r="DL43" s="225"/>
      <c r="DM43" s="225"/>
      <c r="DN43" s="225"/>
      <c r="DO43" s="225"/>
      <c r="DP43" s="225"/>
      <c r="DQ43" s="225"/>
      <c r="DR43" s="225"/>
      <c r="DS43" s="225"/>
      <c r="DT43" s="225"/>
      <c r="DU43" s="225"/>
      <c r="DV43" s="225"/>
      <c r="DW43" s="225"/>
      <c r="DX43" s="225"/>
      <c r="DY43" s="225"/>
      <c r="DZ43" s="225"/>
      <c r="EA43" s="225"/>
      <c r="EB43" s="225"/>
      <c r="EC43" s="225"/>
      <c r="ED43" s="225"/>
      <c r="EE43" s="225"/>
      <c r="EF43" s="225"/>
      <c r="EG43" s="225"/>
      <c r="EH43" s="225"/>
      <c r="EI43" s="225"/>
      <c r="EJ43" s="225"/>
      <c r="EK43" s="225"/>
      <c r="EL43" s="225"/>
      <c r="EM43" s="225"/>
      <c r="EN43" s="225"/>
      <c r="EO43" s="225"/>
      <c r="EP43" s="225"/>
      <c r="EQ43" s="225"/>
      <c r="ER43" s="225"/>
      <c r="ES43" s="225"/>
      <c r="ET43" s="225"/>
      <c r="EU43" s="225"/>
      <c r="EV43" s="225"/>
      <c r="EW43" s="225"/>
      <c r="EX43" s="225"/>
      <c r="EY43" s="225"/>
      <c r="EZ43" s="225"/>
      <c r="FA43" s="225"/>
      <c r="FB43" s="225"/>
      <c r="FC43" s="225"/>
      <c r="FD43" s="225"/>
      <c r="FE43" s="225"/>
      <c r="FF43" s="225"/>
      <c r="FG43" s="225"/>
      <c r="FH43" s="225"/>
      <c r="FI43" s="225"/>
      <c r="FJ43" s="225"/>
      <c r="FK43" s="225"/>
      <c r="FL43" s="225"/>
      <c r="FM43" s="225"/>
      <c r="FN43" s="225"/>
      <c r="FO43" s="225"/>
      <c r="FP43" s="225"/>
      <c r="FQ43" s="225"/>
      <c r="FR43" s="225"/>
      <c r="FS43" s="225"/>
      <c r="FT43" s="225"/>
      <c r="FU43" s="225"/>
      <c r="FV43" s="225"/>
      <c r="FW43" s="225"/>
      <c r="FX43" s="225"/>
      <c r="FY43" s="225"/>
      <c r="FZ43" s="225"/>
      <c r="GA43" s="225"/>
      <c r="GB43" s="225"/>
      <c r="GC43" s="225"/>
      <c r="GD43" s="225"/>
      <c r="GE43" s="225"/>
      <c r="GF43" s="225"/>
      <c r="GG43" s="225"/>
      <c r="GH43" s="225"/>
      <c r="GI43" s="225"/>
      <c r="GJ43" s="225"/>
      <c r="GK43" s="225"/>
      <c r="GL43" s="225"/>
      <c r="GM43" s="225"/>
      <c r="GN43" s="225"/>
      <c r="GO43" s="225"/>
      <c r="GP43" s="225"/>
      <c r="GQ43" s="225"/>
      <c r="GR43" s="225"/>
      <c r="GS43" s="225"/>
      <c r="GT43" s="225"/>
      <c r="GU43" s="225"/>
      <c r="GV43" s="225"/>
      <c r="GW43" s="225"/>
      <c r="GX43" s="225"/>
      <c r="GY43" s="225"/>
      <c r="GZ43" s="225"/>
      <c r="HA43" s="225"/>
      <c r="HB43" s="225"/>
      <c r="HC43" s="225"/>
      <c r="HD43" s="225"/>
      <c r="HE43" s="225"/>
      <c r="HF43" s="225"/>
      <c r="HG43" s="225"/>
      <c r="HH43" s="225"/>
      <c r="HI43" s="225"/>
      <c r="HJ43" s="225"/>
      <c r="HK43" s="225"/>
      <c r="HL43" s="225"/>
      <c r="HM43" s="225"/>
      <c r="HN43" s="225"/>
      <c r="HO43" s="225"/>
      <c r="HP43" s="225"/>
      <c r="HQ43" s="225"/>
      <c r="HR43" s="225"/>
      <c r="HS43" s="225"/>
      <c r="HT43" s="225"/>
      <c r="HU43" s="225"/>
      <c r="HV43" s="225"/>
      <c r="HW43" s="225"/>
      <c r="HX43" s="225"/>
      <c r="HY43" s="225"/>
      <c r="HZ43" s="225"/>
      <c r="IA43" s="225"/>
      <c r="IB43" s="225"/>
      <c r="IC43" s="225"/>
      <c r="ID43" s="225"/>
      <c r="IE43" s="225"/>
      <c r="IF43" s="225"/>
      <c r="IG43" s="225"/>
      <c r="IH43" s="225"/>
      <c r="II43" s="225"/>
      <c r="IJ43" s="225"/>
      <c r="IK43" s="225"/>
      <c r="IL43" s="225"/>
      <c r="IM43" s="225"/>
      <c r="IN43" s="225"/>
      <c r="IO43" s="225"/>
      <c r="IP43" s="225"/>
      <c r="IQ43" s="225"/>
      <c r="IR43" s="225"/>
      <c r="IS43" s="225"/>
      <c r="IT43" s="225"/>
      <c r="IU43" s="225"/>
      <c r="IV43" s="225"/>
      <c r="IW43" s="225"/>
    </row>
    <row r="44" customFormat="false" ht="15" hidden="false" customHeight="false" outlineLevel="0" collapsed="false">
      <c r="A44" s="228"/>
      <c r="B44" s="229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1"/>
      <c r="AA44" s="230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2"/>
      <c r="DG44" s="232"/>
      <c r="DH44" s="232"/>
      <c r="DI44" s="232"/>
      <c r="DJ44" s="232"/>
      <c r="DK44" s="232"/>
      <c r="DL44" s="232"/>
      <c r="DM44" s="232"/>
      <c r="DN44" s="232"/>
      <c r="DO44" s="232"/>
      <c r="DP44" s="232"/>
      <c r="DQ44" s="232"/>
      <c r="DR44" s="232"/>
      <c r="DS44" s="232"/>
      <c r="DT44" s="232"/>
      <c r="DU44" s="232"/>
      <c r="DV44" s="232"/>
      <c r="DW44" s="232"/>
      <c r="DX44" s="232"/>
      <c r="DY44" s="232"/>
      <c r="DZ44" s="232"/>
      <c r="EA44" s="232"/>
      <c r="EB44" s="232"/>
      <c r="EC44" s="232"/>
      <c r="ED44" s="232"/>
      <c r="EE44" s="232"/>
      <c r="EF44" s="232"/>
      <c r="EG44" s="232"/>
      <c r="EH44" s="232"/>
      <c r="EI44" s="232"/>
      <c r="EJ44" s="232"/>
      <c r="EK44" s="232"/>
      <c r="EL44" s="232"/>
      <c r="EM44" s="232"/>
      <c r="EN44" s="232"/>
      <c r="EO44" s="232"/>
      <c r="EP44" s="232"/>
      <c r="EQ44" s="232"/>
      <c r="ER44" s="232"/>
      <c r="ES44" s="232"/>
      <c r="ET44" s="232"/>
      <c r="EU44" s="232"/>
      <c r="EV44" s="232"/>
      <c r="EW44" s="232"/>
      <c r="EX44" s="232"/>
      <c r="EY44" s="232"/>
      <c r="EZ44" s="232"/>
      <c r="FA44" s="232"/>
      <c r="FB44" s="232"/>
      <c r="FC44" s="232"/>
      <c r="FD44" s="232"/>
      <c r="FE44" s="232"/>
      <c r="FF44" s="232"/>
      <c r="FG44" s="232"/>
      <c r="FH44" s="232"/>
      <c r="FI44" s="232"/>
      <c r="FJ44" s="232"/>
      <c r="FK44" s="232"/>
      <c r="FL44" s="232"/>
      <c r="FM44" s="232"/>
      <c r="FN44" s="232"/>
      <c r="FO44" s="232"/>
      <c r="FP44" s="232"/>
      <c r="FQ44" s="232"/>
      <c r="FR44" s="232"/>
      <c r="FS44" s="232"/>
      <c r="FT44" s="232"/>
      <c r="FU44" s="232"/>
      <c r="FV44" s="232"/>
      <c r="FW44" s="232"/>
      <c r="FX44" s="232"/>
      <c r="FY44" s="232"/>
      <c r="FZ44" s="232"/>
      <c r="GA44" s="232"/>
      <c r="GB44" s="232"/>
      <c r="GC44" s="232"/>
      <c r="GD44" s="232"/>
      <c r="GE44" s="232"/>
      <c r="GF44" s="232"/>
      <c r="GG44" s="232"/>
      <c r="GH44" s="232"/>
      <c r="GI44" s="232"/>
      <c r="GJ44" s="232"/>
      <c r="GK44" s="232"/>
      <c r="GL44" s="232"/>
      <c r="GM44" s="232"/>
      <c r="GN44" s="232"/>
      <c r="GO44" s="232"/>
      <c r="GP44" s="232"/>
      <c r="GQ44" s="232"/>
      <c r="GR44" s="232"/>
      <c r="GS44" s="232"/>
      <c r="GT44" s="232"/>
      <c r="GU44" s="232"/>
      <c r="GV44" s="232"/>
      <c r="GW44" s="232"/>
      <c r="GX44" s="232"/>
      <c r="GY44" s="232"/>
      <c r="GZ44" s="232"/>
      <c r="HA44" s="232"/>
      <c r="HB44" s="232"/>
      <c r="HC44" s="232"/>
      <c r="HD44" s="232"/>
      <c r="HE44" s="232"/>
      <c r="HF44" s="232"/>
      <c r="HG44" s="232"/>
      <c r="HH44" s="232"/>
      <c r="HI44" s="232"/>
      <c r="HJ44" s="232"/>
      <c r="HK44" s="232"/>
      <c r="HL44" s="232"/>
      <c r="HM44" s="232"/>
      <c r="HN44" s="232"/>
      <c r="HO44" s="232"/>
      <c r="HP44" s="232"/>
      <c r="HQ44" s="232"/>
      <c r="HR44" s="232"/>
      <c r="HS44" s="232"/>
      <c r="HT44" s="232"/>
      <c r="HU44" s="232"/>
      <c r="HV44" s="232"/>
      <c r="HW44" s="232"/>
      <c r="HX44" s="232"/>
      <c r="HY44" s="232"/>
      <c r="HZ44" s="232"/>
      <c r="IA44" s="232"/>
      <c r="IB44" s="232"/>
      <c r="IC44" s="232"/>
      <c r="ID44" s="232"/>
      <c r="IE44" s="232"/>
      <c r="IF44" s="232"/>
      <c r="IG44" s="232"/>
      <c r="IH44" s="232"/>
      <c r="II44" s="232"/>
      <c r="IJ44" s="232"/>
      <c r="IK44" s="232"/>
      <c r="IL44" s="232"/>
      <c r="IM44" s="232"/>
      <c r="IN44" s="232"/>
      <c r="IO44" s="232"/>
      <c r="IP44" s="232"/>
      <c r="IQ44" s="232"/>
      <c r="IR44" s="232"/>
      <c r="IS44" s="232"/>
      <c r="IT44" s="232"/>
      <c r="IU44" s="232"/>
      <c r="IV44" s="232"/>
      <c r="IW44" s="232"/>
    </row>
    <row r="45" customFormat="false" ht="15.75" hidden="false" customHeight="false" outlineLevel="0" collapsed="false">
      <c r="A45" s="233" t="s">
        <v>395</v>
      </c>
      <c r="B45" s="234"/>
      <c r="C45" s="201" t="n">
        <f aca="false">+C16+C25+C34+C43</f>
        <v>0</v>
      </c>
      <c r="D45" s="200"/>
      <c r="E45" s="201" t="n">
        <f aca="false">+E16+E25+E34+E43</f>
        <v>0</v>
      </c>
      <c r="F45" s="200"/>
      <c r="G45" s="201" t="n">
        <f aca="false">+G16+G25+G34+G43</f>
        <v>0</v>
      </c>
      <c r="H45" s="200"/>
      <c r="I45" s="201" t="n">
        <f aca="false">+I16+I25+I34+I43</f>
        <v>0</v>
      </c>
      <c r="J45" s="200"/>
      <c r="K45" s="201" t="n">
        <f aca="false">+K16+K25+K34+K43</f>
        <v>0</v>
      </c>
      <c r="L45" s="200"/>
      <c r="M45" s="201" t="n">
        <f aca="false">+M16+M25+M34+M43</f>
        <v>0</v>
      </c>
      <c r="N45" s="200"/>
      <c r="O45" s="201" t="n">
        <f aca="false">+O16+O25+O34+O43</f>
        <v>0</v>
      </c>
      <c r="P45" s="200"/>
      <c r="Q45" s="201" t="n">
        <f aca="false">+Q16+Q25+Q34+Q43</f>
        <v>0</v>
      </c>
      <c r="R45" s="200"/>
      <c r="S45" s="201" t="n">
        <f aca="false">+S16+S25+S34+S43</f>
        <v>0</v>
      </c>
      <c r="T45" s="200"/>
      <c r="U45" s="201" t="n">
        <f aca="false">+U16+U25+U34+U43</f>
        <v>0</v>
      </c>
      <c r="V45" s="200"/>
      <c r="W45" s="201" t="n">
        <f aca="false">+W16+W25+W34+W43</f>
        <v>0</v>
      </c>
      <c r="X45" s="200"/>
      <c r="Y45" s="201" t="n">
        <f aca="false">+Y16+Y25+Y34+Y43</f>
        <v>0</v>
      </c>
      <c r="Z45" s="200"/>
      <c r="AA45" s="201" t="n">
        <f aca="false">+AA16+AA25+AA34+AA43</f>
        <v>0</v>
      </c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" hidden="false" customHeight="false" outlineLevel="0" collapsed="false">
      <c r="A46" s="178"/>
      <c r="B46" s="235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6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7"/>
      <c r="BK46" s="177"/>
      <c r="BL46" s="177"/>
      <c r="BM46" s="177"/>
      <c r="BN46" s="177"/>
      <c r="BO46" s="177"/>
      <c r="BP46" s="177"/>
      <c r="BQ46" s="177"/>
      <c r="BR46" s="177"/>
      <c r="BS46" s="177"/>
      <c r="BT46" s="177"/>
      <c r="BU46" s="177"/>
      <c r="BV46" s="177"/>
      <c r="BW46" s="177"/>
      <c r="BX46" s="177"/>
      <c r="BY46" s="177"/>
      <c r="BZ46" s="177"/>
      <c r="CA46" s="177"/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7"/>
      <c r="CS46" s="177"/>
      <c r="CT46" s="177"/>
      <c r="CU46" s="177"/>
      <c r="CV46" s="177"/>
      <c r="CW46" s="177"/>
      <c r="CX46" s="177"/>
      <c r="CY46" s="177"/>
      <c r="CZ46" s="177"/>
      <c r="DA46" s="177"/>
      <c r="DB46" s="177"/>
      <c r="DC46" s="177"/>
      <c r="DD46" s="177"/>
      <c r="DE46" s="177"/>
      <c r="DF46" s="177"/>
      <c r="DG46" s="177"/>
      <c r="DH46" s="177"/>
      <c r="DI46" s="177"/>
      <c r="DJ46" s="177"/>
      <c r="DK46" s="177"/>
      <c r="DL46" s="177"/>
      <c r="DM46" s="177"/>
      <c r="DN46" s="177"/>
      <c r="DO46" s="177"/>
      <c r="DP46" s="177"/>
      <c r="DQ46" s="177"/>
      <c r="DR46" s="177"/>
      <c r="DS46" s="177"/>
      <c r="DT46" s="177"/>
      <c r="DU46" s="177"/>
      <c r="DV46" s="177"/>
      <c r="DW46" s="177"/>
      <c r="DX46" s="177"/>
      <c r="DY46" s="177"/>
      <c r="DZ46" s="177"/>
      <c r="EA46" s="177"/>
      <c r="EB46" s="177"/>
      <c r="EC46" s="177"/>
      <c r="ED46" s="177"/>
      <c r="EE46" s="177"/>
      <c r="EF46" s="177"/>
      <c r="EG46" s="177"/>
      <c r="EH46" s="177"/>
      <c r="EI46" s="177"/>
      <c r="EJ46" s="177"/>
      <c r="EK46" s="177"/>
      <c r="EL46" s="177"/>
      <c r="EM46" s="177"/>
      <c r="EN46" s="177"/>
      <c r="EO46" s="177"/>
      <c r="EP46" s="177"/>
      <c r="EQ46" s="177"/>
      <c r="ER46" s="177"/>
      <c r="ES46" s="177"/>
      <c r="ET46" s="177"/>
      <c r="EU46" s="177"/>
      <c r="EV46" s="177"/>
      <c r="EW46" s="177"/>
      <c r="EX46" s="177"/>
      <c r="EY46" s="177"/>
      <c r="EZ46" s="177"/>
      <c r="FA46" s="177"/>
      <c r="FB46" s="177"/>
      <c r="FC46" s="177"/>
      <c r="FD46" s="177"/>
      <c r="FE46" s="177"/>
      <c r="FF46" s="177"/>
      <c r="FG46" s="177"/>
      <c r="FH46" s="177"/>
      <c r="FI46" s="177"/>
      <c r="FJ46" s="177"/>
      <c r="FK46" s="177"/>
      <c r="FL46" s="177"/>
      <c r="FM46" s="177"/>
      <c r="FN46" s="177"/>
      <c r="FO46" s="177"/>
      <c r="FP46" s="177"/>
      <c r="FQ46" s="177"/>
      <c r="FR46" s="177"/>
      <c r="FS46" s="177"/>
      <c r="FT46" s="177"/>
      <c r="FU46" s="177"/>
      <c r="FV46" s="177"/>
      <c r="FW46" s="177"/>
      <c r="FX46" s="177"/>
      <c r="FY46" s="177"/>
      <c r="FZ46" s="177"/>
      <c r="GA46" s="177"/>
      <c r="GB46" s="177"/>
      <c r="GC46" s="177"/>
      <c r="GD46" s="177"/>
      <c r="GE46" s="177"/>
      <c r="GF46" s="177"/>
      <c r="GG46" s="177"/>
      <c r="GH46" s="177"/>
      <c r="GI46" s="177"/>
      <c r="GJ46" s="177"/>
      <c r="GK46" s="177"/>
      <c r="GL46" s="177"/>
      <c r="GM46" s="177"/>
      <c r="GN46" s="177"/>
      <c r="GO46" s="177"/>
      <c r="GP46" s="177"/>
      <c r="GQ46" s="177"/>
      <c r="GR46" s="177"/>
      <c r="GS46" s="177"/>
      <c r="GT46" s="177"/>
      <c r="GU46" s="177"/>
      <c r="GV46" s="177"/>
      <c r="GW46" s="177"/>
      <c r="GX46" s="177"/>
      <c r="GY46" s="177"/>
      <c r="GZ46" s="177"/>
      <c r="HA46" s="177"/>
      <c r="HB46" s="177"/>
      <c r="HC46" s="177"/>
      <c r="HD46" s="177"/>
      <c r="HE46" s="177"/>
      <c r="HF46" s="177"/>
      <c r="HG46" s="177"/>
      <c r="HH46" s="177"/>
      <c r="HI46" s="177"/>
      <c r="HJ46" s="177"/>
      <c r="HK46" s="177"/>
      <c r="HL46" s="177"/>
      <c r="HM46" s="177"/>
      <c r="HN46" s="177"/>
      <c r="HO46" s="177"/>
      <c r="HP46" s="177"/>
      <c r="HQ46" s="177"/>
      <c r="HR46" s="177"/>
      <c r="HS46" s="177"/>
      <c r="HT46" s="177"/>
      <c r="HU46" s="177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  <c r="IN46" s="177"/>
      <c r="IO46" s="177"/>
      <c r="IP46" s="177"/>
      <c r="IQ46" s="177"/>
      <c r="IR46" s="177"/>
      <c r="IS46" s="177"/>
      <c r="IT46" s="177"/>
      <c r="IU46" s="177"/>
      <c r="IV46" s="177"/>
      <c r="IW46" s="177"/>
    </row>
    <row r="47" customFormat="false" ht="14.25" hidden="false" customHeight="false" outlineLevel="0" collapsed="false">
      <c r="A47" s="178"/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6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7"/>
      <c r="DD47" s="177"/>
      <c r="DE47" s="177"/>
      <c r="DF47" s="177"/>
      <c r="DG47" s="177"/>
      <c r="DH47" s="177"/>
      <c r="DI47" s="177"/>
      <c r="DJ47" s="177"/>
      <c r="DK47" s="177"/>
      <c r="DL47" s="177"/>
      <c r="DM47" s="177"/>
      <c r="DN47" s="177"/>
      <c r="DO47" s="177"/>
      <c r="DP47" s="177"/>
      <c r="DQ47" s="177"/>
      <c r="DR47" s="177"/>
      <c r="DS47" s="177"/>
      <c r="DT47" s="177"/>
      <c r="DU47" s="177"/>
      <c r="DV47" s="177"/>
      <c r="DW47" s="177"/>
      <c r="DX47" s="177"/>
      <c r="DY47" s="177"/>
      <c r="DZ47" s="177"/>
      <c r="EA47" s="177"/>
      <c r="EB47" s="177"/>
      <c r="EC47" s="177"/>
      <c r="ED47" s="177"/>
      <c r="EE47" s="177"/>
      <c r="EF47" s="177"/>
      <c r="EG47" s="177"/>
      <c r="EH47" s="177"/>
      <c r="EI47" s="177"/>
      <c r="EJ47" s="177"/>
      <c r="EK47" s="177"/>
      <c r="EL47" s="177"/>
      <c r="EM47" s="177"/>
      <c r="EN47" s="177"/>
      <c r="EO47" s="177"/>
      <c r="EP47" s="177"/>
      <c r="EQ47" s="177"/>
      <c r="ER47" s="177"/>
      <c r="ES47" s="177"/>
      <c r="ET47" s="177"/>
      <c r="EU47" s="177"/>
      <c r="EV47" s="177"/>
      <c r="EW47" s="177"/>
      <c r="EX47" s="177"/>
      <c r="EY47" s="177"/>
      <c r="EZ47" s="177"/>
      <c r="FA47" s="177"/>
      <c r="FB47" s="177"/>
      <c r="FC47" s="177"/>
      <c r="FD47" s="177"/>
      <c r="FE47" s="177"/>
      <c r="FF47" s="177"/>
      <c r="FG47" s="177"/>
      <c r="FH47" s="177"/>
      <c r="FI47" s="177"/>
      <c r="FJ47" s="177"/>
      <c r="FK47" s="177"/>
      <c r="FL47" s="177"/>
      <c r="FM47" s="177"/>
      <c r="FN47" s="177"/>
      <c r="FO47" s="177"/>
      <c r="FP47" s="177"/>
      <c r="FQ47" s="177"/>
      <c r="FR47" s="177"/>
      <c r="FS47" s="177"/>
      <c r="FT47" s="177"/>
      <c r="FU47" s="177"/>
      <c r="FV47" s="177"/>
      <c r="FW47" s="177"/>
      <c r="FX47" s="177"/>
      <c r="FY47" s="177"/>
      <c r="FZ47" s="177"/>
      <c r="GA47" s="177"/>
      <c r="GB47" s="177"/>
      <c r="GC47" s="177"/>
      <c r="GD47" s="177"/>
      <c r="GE47" s="177"/>
      <c r="GF47" s="177"/>
      <c r="GG47" s="177"/>
      <c r="GH47" s="177"/>
      <c r="GI47" s="177"/>
      <c r="GJ47" s="177"/>
      <c r="GK47" s="177"/>
      <c r="GL47" s="177"/>
      <c r="GM47" s="177"/>
      <c r="GN47" s="177"/>
      <c r="GO47" s="177"/>
      <c r="GP47" s="177"/>
      <c r="GQ47" s="177"/>
      <c r="GR47" s="177"/>
      <c r="GS47" s="177"/>
      <c r="GT47" s="177"/>
      <c r="GU47" s="177"/>
      <c r="GV47" s="177"/>
      <c r="GW47" s="177"/>
      <c r="GX47" s="177"/>
      <c r="GY47" s="177"/>
      <c r="GZ47" s="177"/>
      <c r="HA47" s="177"/>
      <c r="HB47" s="177"/>
      <c r="HC47" s="177"/>
      <c r="HD47" s="177"/>
      <c r="HE47" s="177"/>
      <c r="HF47" s="177"/>
      <c r="HG47" s="177"/>
      <c r="HH47" s="177"/>
      <c r="HI47" s="177"/>
      <c r="HJ47" s="177"/>
      <c r="HK47" s="177"/>
      <c r="HL47" s="177"/>
      <c r="HM47" s="177"/>
      <c r="HN47" s="177"/>
      <c r="HO47" s="177"/>
      <c r="HP47" s="177"/>
      <c r="HQ47" s="177"/>
      <c r="HR47" s="177"/>
      <c r="HS47" s="177"/>
      <c r="HT47" s="177"/>
      <c r="HU47" s="177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  <c r="IN47" s="177"/>
      <c r="IO47" s="177"/>
      <c r="IP47" s="177"/>
      <c r="IQ47" s="177"/>
      <c r="IR47" s="177"/>
      <c r="IS47" s="177"/>
      <c r="IT47" s="177"/>
      <c r="IU47" s="177"/>
      <c r="IV47" s="177"/>
      <c r="IW47" s="177"/>
    </row>
    <row r="48" customFormat="false" ht="14.25" hidden="false" customHeight="false" outlineLevel="0" collapsed="false">
      <c r="A48" s="237" t="str">
        <f aca="true">CELL("filename",A1)</f>
        <v>'file:///mnt/12tb/@roms/datasets/enron/EDRM Enron Email Data Set v2 XML/filtered-attachments/xls/2002_Pl1.xls'#$Merchant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236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7"/>
      <c r="GE48" s="177"/>
      <c r="GF48" s="177"/>
      <c r="GG48" s="177"/>
      <c r="GH48" s="177"/>
      <c r="GI48" s="177"/>
      <c r="GJ48" s="177"/>
      <c r="GK48" s="177"/>
      <c r="GL48" s="177"/>
      <c r="GM48" s="177"/>
      <c r="GN48" s="177"/>
      <c r="GO48" s="177"/>
      <c r="GP48" s="177"/>
      <c r="GQ48" s="177"/>
      <c r="GR48" s="177"/>
      <c r="GS48" s="177"/>
      <c r="GT48" s="177"/>
      <c r="GU48" s="177"/>
      <c r="GV48" s="177"/>
      <c r="GW48" s="177"/>
      <c r="GX48" s="177"/>
      <c r="GY48" s="177"/>
      <c r="GZ48" s="177"/>
      <c r="HA48" s="177"/>
      <c r="HB48" s="177"/>
      <c r="HC48" s="177"/>
      <c r="HD48" s="177"/>
      <c r="HE48" s="177"/>
      <c r="HF48" s="177"/>
      <c r="HG48" s="177"/>
      <c r="HH48" s="177"/>
      <c r="HI48" s="177"/>
      <c r="HJ48" s="177"/>
      <c r="HK48" s="177"/>
      <c r="HL48" s="177"/>
      <c r="HM48" s="177"/>
      <c r="HN48" s="177"/>
      <c r="HO48" s="177"/>
      <c r="HP48" s="177"/>
      <c r="HQ48" s="177"/>
      <c r="HR48" s="177"/>
      <c r="HS48" s="177"/>
      <c r="HT48" s="177"/>
      <c r="HU48" s="177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  <c r="IN48" s="177"/>
      <c r="IO48" s="177"/>
      <c r="IP48" s="177"/>
      <c r="IQ48" s="177"/>
      <c r="IR48" s="177"/>
      <c r="IS48" s="177"/>
      <c r="IT48" s="177"/>
      <c r="IU48" s="177"/>
      <c r="IV48" s="177"/>
      <c r="IW48" s="177"/>
    </row>
    <row r="49" customFormat="false" ht="14.25" hidden="false" customHeight="false" outlineLevel="0" collapsed="false">
      <c r="A49" s="239" t="n">
        <f aca="true">NOW()</f>
        <v>45926.9978271269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  <c r="AR49" s="177"/>
      <c r="AS49" s="177"/>
      <c r="AT49" s="177"/>
      <c r="AU49" s="177"/>
      <c r="AV49" s="177"/>
      <c r="AW49" s="177"/>
      <c r="AX49" s="177"/>
      <c r="AY49" s="177"/>
      <c r="AZ49" s="177"/>
      <c r="BA49" s="177"/>
      <c r="BB49" s="177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7"/>
      <c r="DD49" s="177"/>
      <c r="DE49" s="177"/>
      <c r="DF49" s="177"/>
      <c r="DG49" s="177"/>
      <c r="DH49" s="177"/>
      <c r="DI49" s="177"/>
      <c r="DJ49" s="177"/>
      <c r="DK49" s="177"/>
      <c r="DL49" s="177"/>
      <c r="DM49" s="177"/>
      <c r="DN49" s="177"/>
      <c r="DO49" s="177"/>
      <c r="DP49" s="177"/>
      <c r="DQ49" s="177"/>
      <c r="DR49" s="177"/>
      <c r="DS49" s="177"/>
      <c r="DT49" s="177"/>
      <c r="DU49" s="177"/>
      <c r="DV49" s="177"/>
      <c r="DW49" s="177"/>
      <c r="DX49" s="177"/>
      <c r="DY49" s="177"/>
      <c r="DZ49" s="177"/>
      <c r="EA49" s="177"/>
      <c r="EB49" s="177"/>
      <c r="EC49" s="177"/>
      <c r="ED49" s="177"/>
      <c r="EE49" s="177"/>
      <c r="EF49" s="177"/>
      <c r="EG49" s="177"/>
      <c r="EH49" s="177"/>
      <c r="EI49" s="177"/>
      <c r="EJ49" s="177"/>
      <c r="EK49" s="177"/>
      <c r="EL49" s="177"/>
      <c r="EM49" s="177"/>
      <c r="EN49" s="177"/>
      <c r="EO49" s="177"/>
      <c r="EP49" s="177"/>
      <c r="EQ49" s="177"/>
      <c r="ER49" s="177"/>
      <c r="ES49" s="177"/>
      <c r="ET49" s="177"/>
      <c r="EU49" s="177"/>
      <c r="EV49" s="177"/>
      <c r="EW49" s="177"/>
      <c r="EX49" s="177"/>
      <c r="EY49" s="177"/>
      <c r="EZ49" s="177"/>
      <c r="FA49" s="177"/>
      <c r="FB49" s="177"/>
      <c r="FC49" s="177"/>
      <c r="FD49" s="177"/>
      <c r="FE49" s="177"/>
      <c r="FF49" s="177"/>
      <c r="FG49" s="177"/>
      <c r="FH49" s="177"/>
      <c r="FI49" s="177"/>
      <c r="FJ49" s="177"/>
      <c r="FK49" s="177"/>
      <c r="FL49" s="177"/>
      <c r="FM49" s="177"/>
      <c r="FN49" s="177"/>
      <c r="FO49" s="177"/>
      <c r="FP49" s="177"/>
      <c r="FQ49" s="177"/>
      <c r="FR49" s="177"/>
      <c r="FS49" s="177"/>
      <c r="FT49" s="177"/>
      <c r="FU49" s="177"/>
      <c r="FV49" s="177"/>
      <c r="FW49" s="177"/>
      <c r="FX49" s="177"/>
      <c r="FY49" s="177"/>
      <c r="FZ49" s="177"/>
      <c r="GA49" s="177"/>
      <c r="GB49" s="177"/>
      <c r="GC49" s="177"/>
      <c r="GD49" s="177"/>
      <c r="GE49" s="177"/>
      <c r="GF49" s="177"/>
      <c r="GG49" s="177"/>
      <c r="GH49" s="177"/>
      <c r="GI49" s="177"/>
      <c r="GJ49" s="177"/>
      <c r="GK49" s="177"/>
      <c r="GL49" s="177"/>
      <c r="GM49" s="177"/>
      <c r="GN49" s="177"/>
      <c r="GO49" s="177"/>
      <c r="GP49" s="177"/>
      <c r="GQ49" s="177"/>
      <c r="GR49" s="177"/>
      <c r="GS49" s="177"/>
      <c r="GT49" s="177"/>
      <c r="GU49" s="177"/>
      <c r="GV49" s="177"/>
      <c r="GW49" s="177"/>
      <c r="GX49" s="177"/>
      <c r="GY49" s="177"/>
      <c r="GZ49" s="177"/>
      <c r="HA49" s="177"/>
      <c r="HB49" s="177"/>
      <c r="HC49" s="177"/>
      <c r="HD49" s="177"/>
      <c r="HE49" s="177"/>
      <c r="HF49" s="177"/>
      <c r="HG49" s="177"/>
      <c r="HH49" s="177"/>
      <c r="HI49" s="177"/>
      <c r="HJ49" s="177"/>
      <c r="HK49" s="177"/>
      <c r="HL49" s="177"/>
      <c r="HM49" s="177"/>
      <c r="HN49" s="177"/>
      <c r="HO49" s="177"/>
      <c r="HP49" s="177"/>
      <c r="HQ49" s="177"/>
      <c r="HR49" s="177"/>
      <c r="HS49" s="177"/>
      <c r="HT49" s="177"/>
      <c r="HU49" s="177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  <c r="IN49" s="177"/>
      <c r="IO49" s="177"/>
      <c r="IP49" s="177"/>
      <c r="IQ49" s="177"/>
      <c r="IR49" s="177"/>
      <c r="IS49" s="177"/>
      <c r="IT49" s="177"/>
      <c r="IU49" s="177"/>
      <c r="IV49" s="177"/>
      <c r="IW49" s="177"/>
    </row>
    <row r="50" customFormat="false" ht="14.25" hidden="false" customHeight="false" outlineLevel="0" collapsed="false">
      <c r="A50" s="177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7"/>
      <c r="DD50" s="177"/>
      <c r="DE50" s="177"/>
      <c r="DF50" s="177"/>
      <c r="DG50" s="177"/>
      <c r="DH50" s="177"/>
      <c r="DI50" s="177"/>
      <c r="DJ50" s="177"/>
      <c r="DK50" s="177"/>
      <c r="DL50" s="177"/>
      <c r="DM50" s="177"/>
      <c r="DN50" s="177"/>
      <c r="DO50" s="177"/>
      <c r="DP50" s="177"/>
      <c r="DQ50" s="177"/>
      <c r="DR50" s="177"/>
      <c r="DS50" s="177"/>
      <c r="DT50" s="177"/>
      <c r="DU50" s="177"/>
      <c r="DV50" s="177"/>
      <c r="DW50" s="177"/>
      <c r="DX50" s="177"/>
      <c r="DY50" s="177"/>
      <c r="DZ50" s="177"/>
      <c r="EA50" s="177"/>
      <c r="EB50" s="177"/>
      <c r="EC50" s="177"/>
      <c r="ED50" s="177"/>
      <c r="EE50" s="177"/>
      <c r="EF50" s="177"/>
      <c r="EG50" s="177"/>
      <c r="EH50" s="177"/>
      <c r="EI50" s="177"/>
      <c r="EJ50" s="177"/>
      <c r="EK50" s="177"/>
      <c r="EL50" s="177"/>
      <c r="EM50" s="177"/>
      <c r="EN50" s="177"/>
      <c r="EO50" s="177"/>
      <c r="EP50" s="177"/>
      <c r="EQ50" s="177"/>
      <c r="ER50" s="177"/>
      <c r="ES50" s="177"/>
      <c r="ET50" s="177"/>
      <c r="EU50" s="177"/>
      <c r="EV50" s="177"/>
      <c r="EW50" s="177"/>
      <c r="EX50" s="177"/>
      <c r="EY50" s="177"/>
      <c r="EZ50" s="177"/>
      <c r="FA50" s="177"/>
      <c r="FB50" s="177"/>
      <c r="FC50" s="177"/>
      <c r="FD50" s="177"/>
      <c r="FE50" s="177"/>
      <c r="FF50" s="177"/>
      <c r="FG50" s="177"/>
      <c r="FH50" s="177"/>
      <c r="FI50" s="177"/>
      <c r="FJ50" s="177"/>
      <c r="FK50" s="177"/>
      <c r="FL50" s="177"/>
      <c r="FM50" s="177"/>
      <c r="FN50" s="177"/>
      <c r="FO50" s="177"/>
      <c r="FP50" s="177"/>
      <c r="FQ50" s="177"/>
      <c r="FR50" s="177"/>
      <c r="FS50" s="177"/>
      <c r="FT50" s="177"/>
      <c r="FU50" s="177"/>
      <c r="FV50" s="177"/>
      <c r="FW50" s="177"/>
      <c r="FX50" s="177"/>
      <c r="FY50" s="177"/>
      <c r="FZ50" s="177"/>
      <c r="GA50" s="177"/>
      <c r="GB50" s="177"/>
      <c r="GC50" s="177"/>
      <c r="GD50" s="177"/>
      <c r="GE50" s="177"/>
      <c r="GF50" s="177"/>
      <c r="GG50" s="177"/>
      <c r="GH50" s="177"/>
      <c r="GI50" s="177"/>
      <c r="GJ50" s="177"/>
      <c r="GK50" s="177"/>
      <c r="GL50" s="177"/>
      <c r="GM50" s="177"/>
      <c r="GN50" s="177"/>
      <c r="GO50" s="177"/>
      <c r="GP50" s="177"/>
      <c r="GQ50" s="177"/>
      <c r="GR50" s="177"/>
      <c r="GS50" s="177"/>
      <c r="GT50" s="177"/>
      <c r="GU50" s="177"/>
      <c r="GV50" s="177"/>
      <c r="GW50" s="177"/>
      <c r="GX50" s="177"/>
      <c r="GY50" s="177"/>
      <c r="GZ50" s="177"/>
      <c r="HA50" s="177"/>
      <c r="HB50" s="177"/>
      <c r="HC50" s="177"/>
      <c r="HD50" s="177"/>
      <c r="HE50" s="177"/>
      <c r="HF50" s="177"/>
      <c r="HG50" s="177"/>
      <c r="HH50" s="177"/>
      <c r="HI50" s="177"/>
      <c r="HJ50" s="177"/>
      <c r="HK50" s="177"/>
      <c r="HL50" s="177"/>
      <c r="HM50" s="177"/>
      <c r="HN50" s="177"/>
      <c r="HO50" s="177"/>
      <c r="HP50" s="177"/>
      <c r="HQ50" s="177"/>
      <c r="HR50" s="177"/>
      <c r="HS50" s="177"/>
      <c r="HT50" s="177"/>
      <c r="HU50" s="177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  <c r="IN50" s="177"/>
      <c r="IO50" s="177"/>
      <c r="IP50" s="177"/>
      <c r="IQ50" s="177"/>
      <c r="IR50" s="177"/>
      <c r="IS50" s="177"/>
      <c r="IT50" s="177"/>
      <c r="IU50" s="177"/>
      <c r="IV50" s="177"/>
      <c r="IW50" s="177"/>
    </row>
    <row r="51" customFormat="false" ht="14.25" hidden="false" customHeight="false" outlineLevel="0" collapsed="false">
      <c r="A51" s="177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7"/>
      <c r="AS51" s="177"/>
      <c r="AT51" s="177"/>
      <c r="AU51" s="177"/>
      <c r="AV51" s="177"/>
      <c r="AW51" s="177"/>
      <c r="AX51" s="177"/>
      <c r="AY51" s="177"/>
      <c r="AZ51" s="177"/>
      <c r="BA51" s="177"/>
      <c r="BB51" s="177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7"/>
      <c r="DD51" s="177"/>
      <c r="DE51" s="177"/>
      <c r="DF51" s="177"/>
      <c r="DG51" s="177"/>
      <c r="DH51" s="177"/>
      <c r="DI51" s="177"/>
      <c r="DJ51" s="177"/>
      <c r="DK51" s="177"/>
      <c r="DL51" s="177"/>
      <c r="DM51" s="177"/>
      <c r="DN51" s="177"/>
      <c r="DO51" s="177"/>
      <c r="DP51" s="177"/>
      <c r="DQ51" s="177"/>
      <c r="DR51" s="177"/>
      <c r="DS51" s="177"/>
      <c r="DT51" s="177"/>
      <c r="DU51" s="177"/>
      <c r="DV51" s="177"/>
      <c r="DW51" s="177"/>
      <c r="DX51" s="177"/>
      <c r="DY51" s="177"/>
      <c r="DZ51" s="177"/>
      <c r="EA51" s="177"/>
      <c r="EB51" s="177"/>
      <c r="EC51" s="177"/>
      <c r="ED51" s="177"/>
      <c r="EE51" s="177"/>
      <c r="EF51" s="177"/>
      <c r="EG51" s="177"/>
      <c r="EH51" s="177"/>
      <c r="EI51" s="177"/>
      <c r="EJ51" s="177"/>
      <c r="EK51" s="177"/>
      <c r="EL51" s="177"/>
      <c r="EM51" s="177"/>
      <c r="EN51" s="177"/>
      <c r="EO51" s="177"/>
      <c r="EP51" s="177"/>
      <c r="EQ51" s="177"/>
      <c r="ER51" s="177"/>
      <c r="ES51" s="177"/>
      <c r="ET51" s="177"/>
      <c r="EU51" s="177"/>
      <c r="EV51" s="177"/>
      <c r="EW51" s="177"/>
      <c r="EX51" s="177"/>
      <c r="EY51" s="177"/>
      <c r="EZ51" s="177"/>
      <c r="FA51" s="177"/>
      <c r="FB51" s="177"/>
      <c r="FC51" s="177"/>
      <c r="FD51" s="177"/>
      <c r="FE51" s="177"/>
      <c r="FF51" s="177"/>
      <c r="FG51" s="177"/>
      <c r="FH51" s="177"/>
      <c r="FI51" s="177"/>
      <c r="FJ51" s="177"/>
      <c r="FK51" s="177"/>
      <c r="FL51" s="177"/>
      <c r="FM51" s="177"/>
      <c r="FN51" s="177"/>
      <c r="FO51" s="177"/>
      <c r="FP51" s="177"/>
      <c r="FQ51" s="177"/>
      <c r="FR51" s="177"/>
      <c r="FS51" s="177"/>
      <c r="FT51" s="177"/>
      <c r="FU51" s="177"/>
      <c r="FV51" s="177"/>
      <c r="FW51" s="177"/>
      <c r="FX51" s="177"/>
      <c r="FY51" s="177"/>
      <c r="FZ51" s="177"/>
      <c r="GA51" s="177"/>
      <c r="GB51" s="177"/>
      <c r="GC51" s="177"/>
      <c r="GD51" s="177"/>
      <c r="GE51" s="177"/>
      <c r="GF51" s="177"/>
      <c r="GG51" s="177"/>
      <c r="GH51" s="177"/>
      <c r="GI51" s="177"/>
      <c r="GJ51" s="177"/>
      <c r="GK51" s="177"/>
      <c r="GL51" s="177"/>
      <c r="GM51" s="177"/>
      <c r="GN51" s="177"/>
      <c r="GO51" s="177"/>
      <c r="GP51" s="177"/>
      <c r="GQ51" s="177"/>
      <c r="GR51" s="177"/>
      <c r="GS51" s="177"/>
      <c r="GT51" s="177"/>
      <c r="GU51" s="177"/>
      <c r="GV51" s="177"/>
      <c r="GW51" s="177"/>
      <c r="GX51" s="177"/>
      <c r="GY51" s="177"/>
      <c r="GZ51" s="177"/>
      <c r="HA51" s="177"/>
      <c r="HB51" s="177"/>
      <c r="HC51" s="177"/>
      <c r="HD51" s="177"/>
      <c r="HE51" s="177"/>
      <c r="HF51" s="177"/>
      <c r="HG51" s="177"/>
      <c r="HH51" s="177"/>
      <c r="HI51" s="177"/>
      <c r="HJ51" s="177"/>
      <c r="HK51" s="177"/>
      <c r="HL51" s="177"/>
      <c r="HM51" s="177"/>
      <c r="HN51" s="177"/>
      <c r="HO51" s="177"/>
      <c r="HP51" s="177"/>
      <c r="HQ51" s="177"/>
      <c r="HR51" s="177"/>
      <c r="HS51" s="177"/>
      <c r="HT51" s="177"/>
      <c r="HU51" s="177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  <c r="IN51" s="177"/>
      <c r="IO51" s="177"/>
      <c r="IP51" s="177"/>
      <c r="IQ51" s="177"/>
      <c r="IR51" s="177"/>
      <c r="IS51" s="177"/>
      <c r="IT51" s="177"/>
      <c r="IU51" s="177"/>
      <c r="IV51" s="177"/>
      <c r="IW51" s="177"/>
    </row>
    <row r="52" customFormat="false" ht="14.25" hidden="false" customHeight="false" outlineLevel="0" collapsed="false">
      <c r="A52" s="177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7"/>
      <c r="DD52" s="177"/>
      <c r="DE52" s="177"/>
      <c r="DF52" s="177"/>
      <c r="DG52" s="177"/>
      <c r="DH52" s="177"/>
      <c r="DI52" s="177"/>
      <c r="DJ52" s="177"/>
      <c r="DK52" s="177"/>
      <c r="DL52" s="177"/>
      <c r="DM52" s="177"/>
      <c r="DN52" s="177"/>
      <c r="DO52" s="177"/>
      <c r="DP52" s="177"/>
      <c r="DQ52" s="177"/>
      <c r="DR52" s="177"/>
      <c r="DS52" s="177"/>
      <c r="DT52" s="177"/>
      <c r="DU52" s="177"/>
      <c r="DV52" s="177"/>
      <c r="DW52" s="177"/>
      <c r="DX52" s="177"/>
      <c r="DY52" s="177"/>
      <c r="DZ52" s="177"/>
      <c r="EA52" s="177"/>
      <c r="EB52" s="177"/>
      <c r="EC52" s="177"/>
      <c r="ED52" s="177"/>
      <c r="EE52" s="177"/>
      <c r="EF52" s="177"/>
      <c r="EG52" s="177"/>
      <c r="EH52" s="177"/>
      <c r="EI52" s="177"/>
      <c r="EJ52" s="177"/>
      <c r="EK52" s="177"/>
      <c r="EL52" s="177"/>
      <c r="EM52" s="177"/>
      <c r="EN52" s="177"/>
      <c r="EO52" s="177"/>
      <c r="EP52" s="177"/>
      <c r="EQ52" s="177"/>
      <c r="ER52" s="177"/>
      <c r="ES52" s="177"/>
      <c r="ET52" s="177"/>
      <c r="EU52" s="177"/>
      <c r="EV52" s="177"/>
      <c r="EW52" s="177"/>
      <c r="EX52" s="177"/>
      <c r="EY52" s="177"/>
      <c r="EZ52" s="177"/>
      <c r="FA52" s="177"/>
      <c r="FB52" s="177"/>
      <c r="FC52" s="177"/>
      <c r="FD52" s="177"/>
      <c r="FE52" s="177"/>
      <c r="FF52" s="177"/>
      <c r="FG52" s="177"/>
      <c r="FH52" s="177"/>
      <c r="FI52" s="177"/>
      <c r="FJ52" s="177"/>
      <c r="FK52" s="177"/>
      <c r="FL52" s="177"/>
      <c r="FM52" s="177"/>
      <c r="FN52" s="177"/>
      <c r="FO52" s="177"/>
      <c r="FP52" s="177"/>
      <c r="FQ52" s="177"/>
      <c r="FR52" s="177"/>
      <c r="FS52" s="177"/>
      <c r="FT52" s="177"/>
      <c r="FU52" s="177"/>
      <c r="FV52" s="177"/>
      <c r="FW52" s="177"/>
      <c r="FX52" s="177"/>
      <c r="FY52" s="177"/>
      <c r="FZ52" s="177"/>
      <c r="GA52" s="177"/>
      <c r="GB52" s="177"/>
      <c r="GC52" s="177"/>
      <c r="GD52" s="177"/>
      <c r="GE52" s="177"/>
      <c r="GF52" s="177"/>
      <c r="GG52" s="177"/>
      <c r="GH52" s="177"/>
      <c r="GI52" s="177"/>
      <c r="GJ52" s="177"/>
      <c r="GK52" s="177"/>
      <c r="GL52" s="177"/>
      <c r="GM52" s="177"/>
      <c r="GN52" s="177"/>
      <c r="GO52" s="177"/>
      <c r="GP52" s="177"/>
      <c r="GQ52" s="177"/>
      <c r="GR52" s="177"/>
      <c r="GS52" s="177"/>
      <c r="GT52" s="177"/>
      <c r="GU52" s="177"/>
      <c r="GV52" s="177"/>
      <c r="GW52" s="177"/>
      <c r="GX52" s="177"/>
      <c r="GY52" s="177"/>
      <c r="GZ52" s="177"/>
      <c r="HA52" s="177"/>
      <c r="HB52" s="177"/>
      <c r="HC52" s="177"/>
      <c r="HD52" s="177"/>
      <c r="HE52" s="177"/>
      <c r="HF52" s="177"/>
      <c r="HG52" s="177"/>
      <c r="HH52" s="177"/>
      <c r="HI52" s="177"/>
      <c r="HJ52" s="177"/>
      <c r="HK52" s="177"/>
      <c r="HL52" s="177"/>
      <c r="HM52" s="177"/>
      <c r="HN52" s="177"/>
      <c r="HO52" s="177"/>
      <c r="HP52" s="177"/>
      <c r="HQ52" s="177"/>
      <c r="HR52" s="177"/>
      <c r="HS52" s="177"/>
      <c r="HT52" s="177"/>
      <c r="HU52" s="177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  <c r="IN52" s="177"/>
      <c r="IO52" s="177"/>
      <c r="IP52" s="177"/>
      <c r="IQ52" s="177"/>
      <c r="IR52" s="177"/>
      <c r="IS52" s="177"/>
      <c r="IT52" s="177"/>
      <c r="IU52" s="177"/>
      <c r="IV52" s="177"/>
      <c r="IW52" s="177"/>
    </row>
    <row r="53" customFormat="false" ht="14.25" hidden="false" customHeight="false" outlineLevel="0" collapsed="false">
      <c r="A53" s="177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7"/>
      <c r="DD53" s="177"/>
      <c r="DE53" s="177"/>
      <c r="DF53" s="177"/>
      <c r="DG53" s="177"/>
      <c r="DH53" s="177"/>
      <c r="DI53" s="177"/>
      <c r="DJ53" s="177"/>
      <c r="DK53" s="177"/>
      <c r="DL53" s="177"/>
      <c r="DM53" s="177"/>
      <c r="DN53" s="177"/>
      <c r="DO53" s="177"/>
      <c r="DP53" s="177"/>
      <c r="DQ53" s="177"/>
      <c r="DR53" s="177"/>
      <c r="DS53" s="177"/>
      <c r="DT53" s="177"/>
      <c r="DU53" s="177"/>
      <c r="DV53" s="177"/>
      <c r="DW53" s="177"/>
      <c r="DX53" s="177"/>
      <c r="DY53" s="177"/>
      <c r="DZ53" s="177"/>
      <c r="EA53" s="177"/>
      <c r="EB53" s="177"/>
      <c r="EC53" s="177"/>
      <c r="ED53" s="177"/>
      <c r="EE53" s="177"/>
      <c r="EF53" s="177"/>
      <c r="EG53" s="177"/>
      <c r="EH53" s="177"/>
      <c r="EI53" s="177"/>
      <c r="EJ53" s="177"/>
      <c r="EK53" s="177"/>
      <c r="EL53" s="177"/>
      <c r="EM53" s="177"/>
      <c r="EN53" s="177"/>
      <c r="EO53" s="177"/>
      <c r="EP53" s="177"/>
      <c r="EQ53" s="177"/>
      <c r="ER53" s="177"/>
      <c r="ES53" s="177"/>
      <c r="ET53" s="177"/>
      <c r="EU53" s="177"/>
      <c r="EV53" s="177"/>
      <c r="EW53" s="177"/>
      <c r="EX53" s="177"/>
      <c r="EY53" s="177"/>
      <c r="EZ53" s="177"/>
      <c r="FA53" s="177"/>
      <c r="FB53" s="177"/>
      <c r="FC53" s="177"/>
      <c r="FD53" s="177"/>
      <c r="FE53" s="177"/>
      <c r="FF53" s="177"/>
      <c r="FG53" s="177"/>
      <c r="FH53" s="177"/>
      <c r="FI53" s="177"/>
      <c r="FJ53" s="177"/>
      <c r="FK53" s="177"/>
      <c r="FL53" s="177"/>
      <c r="FM53" s="177"/>
      <c r="FN53" s="177"/>
      <c r="FO53" s="177"/>
      <c r="FP53" s="177"/>
      <c r="FQ53" s="177"/>
      <c r="FR53" s="177"/>
      <c r="FS53" s="177"/>
      <c r="FT53" s="177"/>
      <c r="FU53" s="177"/>
      <c r="FV53" s="177"/>
      <c r="FW53" s="177"/>
      <c r="FX53" s="177"/>
      <c r="FY53" s="177"/>
      <c r="FZ53" s="177"/>
      <c r="GA53" s="177"/>
      <c r="GB53" s="177"/>
      <c r="GC53" s="177"/>
      <c r="GD53" s="177"/>
      <c r="GE53" s="177"/>
      <c r="GF53" s="177"/>
      <c r="GG53" s="177"/>
      <c r="GH53" s="177"/>
      <c r="GI53" s="177"/>
      <c r="GJ53" s="177"/>
      <c r="GK53" s="177"/>
      <c r="GL53" s="177"/>
      <c r="GM53" s="177"/>
      <c r="GN53" s="177"/>
      <c r="GO53" s="177"/>
      <c r="GP53" s="177"/>
      <c r="GQ53" s="177"/>
      <c r="GR53" s="177"/>
      <c r="GS53" s="177"/>
      <c r="GT53" s="177"/>
      <c r="GU53" s="177"/>
      <c r="GV53" s="177"/>
      <c r="GW53" s="177"/>
      <c r="GX53" s="177"/>
      <c r="GY53" s="177"/>
      <c r="GZ53" s="177"/>
      <c r="HA53" s="177"/>
      <c r="HB53" s="177"/>
      <c r="HC53" s="177"/>
      <c r="HD53" s="177"/>
      <c r="HE53" s="177"/>
      <c r="HF53" s="177"/>
      <c r="HG53" s="177"/>
      <c r="HH53" s="177"/>
      <c r="HI53" s="177"/>
      <c r="HJ53" s="177"/>
      <c r="HK53" s="177"/>
      <c r="HL53" s="177"/>
      <c r="HM53" s="177"/>
      <c r="HN53" s="177"/>
      <c r="HO53" s="177"/>
      <c r="HP53" s="177"/>
      <c r="HQ53" s="177"/>
      <c r="HR53" s="177"/>
      <c r="HS53" s="177"/>
      <c r="HT53" s="177"/>
      <c r="HU53" s="177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  <c r="IN53" s="177"/>
      <c r="IO53" s="177"/>
      <c r="IP53" s="177"/>
      <c r="IQ53" s="177"/>
      <c r="IR53" s="177"/>
      <c r="IS53" s="177"/>
      <c r="IT53" s="177"/>
      <c r="IU53" s="177"/>
      <c r="IV53" s="177"/>
      <c r="IW53" s="177"/>
    </row>
    <row r="54" customFormat="false" ht="14.25" hidden="false" customHeight="false" outlineLevel="0" collapsed="false">
      <c r="A54" s="177"/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7"/>
      <c r="BF54" s="177"/>
      <c r="BG54" s="177"/>
      <c r="BH54" s="177"/>
      <c r="BI54" s="177"/>
      <c r="BJ54" s="177"/>
      <c r="BK54" s="177"/>
      <c r="BL54" s="177"/>
      <c r="BM54" s="177"/>
      <c r="BN54" s="177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7"/>
      <c r="CC54" s="177"/>
      <c r="CD54" s="177"/>
      <c r="CE54" s="177"/>
      <c r="CF54" s="177"/>
      <c r="CG54" s="177"/>
      <c r="CH54" s="177"/>
      <c r="CI54" s="177"/>
      <c r="CJ54" s="177"/>
      <c r="CK54" s="177"/>
      <c r="CL54" s="177"/>
      <c r="CM54" s="177"/>
      <c r="CN54" s="177"/>
      <c r="CO54" s="177"/>
      <c r="CP54" s="177"/>
      <c r="CQ54" s="177"/>
      <c r="CR54" s="177"/>
      <c r="CS54" s="177"/>
      <c r="CT54" s="177"/>
      <c r="CU54" s="177"/>
      <c r="CV54" s="177"/>
      <c r="CW54" s="177"/>
      <c r="CX54" s="177"/>
      <c r="CY54" s="177"/>
      <c r="CZ54" s="177"/>
      <c r="DA54" s="177"/>
      <c r="DB54" s="177"/>
      <c r="DC54" s="177"/>
      <c r="DD54" s="177"/>
      <c r="DE54" s="177"/>
      <c r="DF54" s="177"/>
      <c r="DG54" s="177"/>
      <c r="DH54" s="177"/>
      <c r="DI54" s="177"/>
      <c r="DJ54" s="177"/>
      <c r="DK54" s="177"/>
      <c r="DL54" s="177"/>
      <c r="DM54" s="177"/>
      <c r="DN54" s="177"/>
      <c r="DO54" s="177"/>
      <c r="DP54" s="177"/>
      <c r="DQ54" s="177"/>
      <c r="DR54" s="177"/>
      <c r="DS54" s="177"/>
      <c r="DT54" s="177"/>
      <c r="DU54" s="177"/>
      <c r="DV54" s="177"/>
      <c r="DW54" s="177"/>
      <c r="DX54" s="177"/>
      <c r="DY54" s="177"/>
      <c r="DZ54" s="177"/>
      <c r="EA54" s="177"/>
      <c r="EB54" s="177"/>
      <c r="EC54" s="177"/>
      <c r="ED54" s="177"/>
      <c r="EE54" s="177"/>
      <c r="EF54" s="177"/>
      <c r="EG54" s="177"/>
      <c r="EH54" s="177"/>
      <c r="EI54" s="177"/>
      <c r="EJ54" s="177"/>
      <c r="EK54" s="177"/>
      <c r="EL54" s="177"/>
      <c r="EM54" s="177"/>
      <c r="EN54" s="177"/>
      <c r="EO54" s="177"/>
      <c r="EP54" s="177"/>
      <c r="EQ54" s="177"/>
      <c r="ER54" s="177"/>
      <c r="ES54" s="177"/>
      <c r="ET54" s="177"/>
      <c r="EU54" s="177"/>
      <c r="EV54" s="177"/>
      <c r="EW54" s="177"/>
      <c r="EX54" s="177"/>
      <c r="EY54" s="177"/>
      <c r="EZ54" s="177"/>
      <c r="FA54" s="177"/>
      <c r="FB54" s="177"/>
      <c r="FC54" s="177"/>
      <c r="FD54" s="177"/>
      <c r="FE54" s="177"/>
      <c r="FF54" s="177"/>
      <c r="FG54" s="177"/>
      <c r="FH54" s="177"/>
      <c r="FI54" s="177"/>
      <c r="FJ54" s="177"/>
      <c r="FK54" s="177"/>
      <c r="FL54" s="177"/>
      <c r="FM54" s="177"/>
      <c r="FN54" s="177"/>
      <c r="FO54" s="177"/>
      <c r="FP54" s="177"/>
      <c r="FQ54" s="177"/>
      <c r="FR54" s="177"/>
      <c r="FS54" s="177"/>
      <c r="FT54" s="177"/>
      <c r="FU54" s="177"/>
      <c r="FV54" s="177"/>
      <c r="FW54" s="177"/>
      <c r="FX54" s="177"/>
      <c r="FY54" s="177"/>
      <c r="FZ54" s="177"/>
      <c r="GA54" s="177"/>
      <c r="GB54" s="177"/>
      <c r="GC54" s="177"/>
      <c r="GD54" s="177"/>
      <c r="GE54" s="177"/>
      <c r="GF54" s="177"/>
      <c r="GG54" s="177"/>
      <c r="GH54" s="177"/>
      <c r="GI54" s="177"/>
      <c r="GJ54" s="177"/>
      <c r="GK54" s="177"/>
      <c r="GL54" s="177"/>
      <c r="GM54" s="177"/>
      <c r="GN54" s="177"/>
      <c r="GO54" s="177"/>
      <c r="GP54" s="177"/>
      <c r="GQ54" s="177"/>
      <c r="GR54" s="177"/>
      <c r="GS54" s="177"/>
      <c r="GT54" s="177"/>
      <c r="GU54" s="177"/>
      <c r="GV54" s="177"/>
      <c r="GW54" s="177"/>
      <c r="GX54" s="177"/>
      <c r="GY54" s="177"/>
      <c r="GZ54" s="177"/>
      <c r="HA54" s="177"/>
      <c r="HB54" s="177"/>
      <c r="HC54" s="177"/>
      <c r="HD54" s="177"/>
      <c r="HE54" s="177"/>
      <c r="HF54" s="177"/>
      <c r="HG54" s="177"/>
      <c r="HH54" s="177"/>
      <c r="HI54" s="177"/>
      <c r="HJ54" s="177"/>
      <c r="HK54" s="177"/>
      <c r="HL54" s="177"/>
      <c r="HM54" s="177"/>
      <c r="HN54" s="177"/>
      <c r="HO54" s="177"/>
      <c r="HP54" s="177"/>
      <c r="HQ54" s="177"/>
      <c r="HR54" s="177"/>
      <c r="HS54" s="177"/>
      <c r="HT54" s="177"/>
      <c r="HU54" s="177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  <c r="IN54" s="177"/>
      <c r="IO54" s="177"/>
      <c r="IP54" s="177"/>
      <c r="IQ54" s="177"/>
      <c r="IR54" s="177"/>
      <c r="IS54" s="177"/>
      <c r="IT54" s="177"/>
      <c r="IU54" s="177"/>
      <c r="IV54" s="177"/>
      <c r="IW54" s="177"/>
    </row>
    <row r="55" customFormat="false" ht="14.25" hidden="false" customHeight="false" outlineLevel="0" collapsed="false">
      <c r="A55" s="177"/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  <c r="BN55" s="177"/>
      <c r="BO55" s="177"/>
      <c r="BP55" s="177"/>
      <c r="BQ55" s="177"/>
      <c r="BR55" s="177"/>
      <c r="BS55" s="177"/>
      <c r="BT55" s="177"/>
      <c r="BU55" s="177"/>
      <c r="BV55" s="177"/>
      <c r="BW55" s="177"/>
      <c r="BX55" s="177"/>
      <c r="BY55" s="177"/>
      <c r="BZ55" s="177"/>
      <c r="CA55" s="177"/>
      <c r="CB55" s="177"/>
      <c r="CC55" s="177"/>
      <c r="CD55" s="177"/>
      <c r="CE55" s="177"/>
      <c r="CF55" s="177"/>
      <c r="CG55" s="177"/>
      <c r="CH55" s="177"/>
      <c r="CI55" s="177"/>
      <c r="CJ55" s="177"/>
      <c r="CK55" s="177"/>
      <c r="CL55" s="177"/>
      <c r="CM55" s="177"/>
      <c r="CN55" s="177"/>
      <c r="CO55" s="177"/>
      <c r="CP55" s="177"/>
      <c r="CQ55" s="177"/>
      <c r="CR55" s="177"/>
      <c r="CS55" s="177"/>
      <c r="CT55" s="177"/>
      <c r="CU55" s="177"/>
      <c r="CV55" s="177"/>
      <c r="CW55" s="177"/>
      <c r="CX55" s="177"/>
      <c r="CY55" s="177"/>
      <c r="CZ55" s="177"/>
      <c r="DA55" s="177"/>
      <c r="DB55" s="177"/>
      <c r="DC55" s="177"/>
      <c r="DD55" s="177"/>
      <c r="DE55" s="177"/>
      <c r="DF55" s="177"/>
      <c r="DG55" s="177"/>
      <c r="DH55" s="177"/>
      <c r="DI55" s="177"/>
      <c r="DJ55" s="177"/>
      <c r="DK55" s="177"/>
      <c r="DL55" s="177"/>
      <c r="DM55" s="177"/>
      <c r="DN55" s="177"/>
      <c r="DO55" s="177"/>
      <c r="DP55" s="177"/>
      <c r="DQ55" s="177"/>
      <c r="DR55" s="177"/>
      <c r="DS55" s="177"/>
      <c r="DT55" s="177"/>
      <c r="DU55" s="177"/>
      <c r="DV55" s="177"/>
      <c r="DW55" s="177"/>
      <c r="DX55" s="177"/>
      <c r="DY55" s="177"/>
      <c r="DZ55" s="177"/>
      <c r="EA55" s="177"/>
      <c r="EB55" s="177"/>
      <c r="EC55" s="177"/>
      <c r="ED55" s="177"/>
      <c r="EE55" s="177"/>
      <c r="EF55" s="177"/>
      <c r="EG55" s="177"/>
      <c r="EH55" s="177"/>
      <c r="EI55" s="177"/>
      <c r="EJ55" s="177"/>
      <c r="EK55" s="177"/>
      <c r="EL55" s="177"/>
      <c r="EM55" s="177"/>
      <c r="EN55" s="177"/>
      <c r="EO55" s="177"/>
      <c r="EP55" s="177"/>
      <c r="EQ55" s="177"/>
      <c r="ER55" s="177"/>
      <c r="ES55" s="177"/>
      <c r="ET55" s="177"/>
      <c r="EU55" s="177"/>
      <c r="EV55" s="177"/>
      <c r="EW55" s="177"/>
      <c r="EX55" s="177"/>
      <c r="EY55" s="177"/>
      <c r="EZ55" s="177"/>
      <c r="FA55" s="177"/>
      <c r="FB55" s="177"/>
      <c r="FC55" s="177"/>
      <c r="FD55" s="177"/>
      <c r="FE55" s="177"/>
      <c r="FF55" s="177"/>
      <c r="FG55" s="177"/>
      <c r="FH55" s="177"/>
      <c r="FI55" s="177"/>
      <c r="FJ55" s="177"/>
      <c r="FK55" s="177"/>
      <c r="FL55" s="177"/>
      <c r="FM55" s="177"/>
      <c r="FN55" s="177"/>
      <c r="FO55" s="177"/>
      <c r="FP55" s="177"/>
      <c r="FQ55" s="177"/>
      <c r="FR55" s="177"/>
      <c r="FS55" s="177"/>
      <c r="FT55" s="177"/>
      <c r="FU55" s="177"/>
      <c r="FV55" s="177"/>
      <c r="FW55" s="177"/>
      <c r="FX55" s="177"/>
      <c r="FY55" s="177"/>
      <c r="FZ55" s="177"/>
      <c r="GA55" s="177"/>
      <c r="GB55" s="177"/>
      <c r="GC55" s="177"/>
      <c r="GD55" s="177"/>
      <c r="GE55" s="177"/>
      <c r="GF55" s="177"/>
      <c r="GG55" s="177"/>
      <c r="GH55" s="177"/>
      <c r="GI55" s="177"/>
      <c r="GJ55" s="177"/>
      <c r="GK55" s="177"/>
      <c r="GL55" s="177"/>
      <c r="GM55" s="177"/>
      <c r="GN55" s="177"/>
      <c r="GO55" s="177"/>
      <c r="GP55" s="177"/>
      <c r="GQ55" s="177"/>
      <c r="GR55" s="177"/>
      <c r="GS55" s="177"/>
      <c r="GT55" s="177"/>
      <c r="GU55" s="177"/>
      <c r="GV55" s="177"/>
      <c r="GW55" s="177"/>
      <c r="GX55" s="177"/>
      <c r="GY55" s="177"/>
      <c r="GZ55" s="177"/>
      <c r="HA55" s="177"/>
      <c r="HB55" s="177"/>
      <c r="HC55" s="177"/>
      <c r="HD55" s="177"/>
      <c r="HE55" s="177"/>
      <c r="HF55" s="177"/>
      <c r="HG55" s="177"/>
      <c r="HH55" s="177"/>
      <c r="HI55" s="177"/>
      <c r="HJ55" s="177"/>
      <c r="HK55" s="177"/>
      <c r="HL55" s="177"/>
      <c r="HM55" s="177"/>
      <c r="HN55" s="177"/>
      <c r="HO55" s="177"/>
      <c r="HP55" s="177"/>
      <c r="HQ55" s="177"/>
      <c r="HR55" s="177"/>
      <c r="HS55" s="177"/>
      <c r="HT55" s="177"/>
      <c r="HU55" s="177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  <c r="IN55" s="177"/>
      <c r="IO55" s="177"/>
      <c r="IP55" s="177"/>
      <c r="IQ55" s="177"/>
      <c r="IR55" s="177"/>
      <c r="IS55" s="177"/>
      <c r="IT55" s="177"/>
      <c r="IU55" s="177"/>
      <c r="IV55" s="177"/>
      <c r="IW55" s="177"/>
    </row>
    <row r="56" customFormat="false" ht="14.25" hidden="false" customHeight="false" outlineLevel="0" collapsed="false">
      <c r="A56" s="177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7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7"/>
      <c r="BT56" s="177"/>
      <c r="BU56" s="177"/>
      <c r="BV56" s="177"/>
      <c r="BW56" s="177"/>
      <c r="BX56" s="177"/>
      <c r="BY56" s="177"/>
      <c r="BZ56" s="177"/>
      <c r="CA56" s="177"/>
      <c r="CB56" s="177"/>
      <c r="CC56" s="177"/>
      <c r="CD56" s="177"/>
      <c r="CE56" s="177"/>
      <c r="CF56" s="177"/>
      <c r="CG56" s="177"/>
      <c r="CH56" s="177"/>
      <c r="CI56" s="177"/>
      <c r="CJ56" s="177"/>
      <c r="CK56" s="177"/>
      <c r="CL56" s="177"/>
      <c r="CM56" s="177"/>
      <c r="CN56" s="177"/>
      <c r="CO56" s="177"/>
      <c r="CP56" s="177"/>
      <c r="CQ56" s="177"/>
      <c r="CR56" s="177"/>
      <c r="CS56" s="177"/>
      <c r="CT56" s="177"/>
      <c r="CU56" s="177"/>
      <c r="CV56" s="177"/>
      <c r="CW56" s="177"/>
      <c r="CX56" s="177"/>
      <c r="CY56" s="177"/>
      <c r="CZ56" s="177"/>
      <c r="DA56" s="177"/>
      <c r="DB56" s="177"/>
      <c r="DC56" s="177"/>
      <c r="DD56" s="177"/>
      <c r="DE56" s="177"/>
      <c r="DF56" s="177"/>
      <c r="DG56" s="177"/>
      <c r="DH56" s="177"/>
      <c r="DI56" s="177"/>
      <c r="DJ56" s="177"/>
      <c r="DK56" s="177"/>
      <c r="DL56" s="177"/>
      <c r="DM56" s="177"/>
      <c r="DN56" s="177"/>
      <c r="DO56" s="177"/>
      <c r="DP56" s="177"/>
      <c r="DQ56" s="177"/>
      <c r="DR56" s="177"/>
      <c r="DS56" s="177"/>
      <c r="DT56" s="177"/>
      <c r="DU56" s="177"/>
      <c r="DV56" s="177"/>
      <c r="DW56" s="177"/>
      <c r="DX56" s="177"/>
      <c r="DY56" s="177"/>
      <c r="DZ56" s="177"/>
      <c r="EA56" s="177"/>
      <c r="EB56" s="177"/>
      <c r="EC56" s="177"/>
      <c r="ED56" s="177"/>
      <c r="EE56" s="177"/>
      <c r="EF56" s="177"/>
      <c r="EG56" s="177"/>
      <c r="EH56" s="177"/>
      <c r="EI56" s="177"/>
      <c r="EJ56" s="177"/>
      <c r="EK56" s="177"/>
      <c r="EL56" s="177"/>
      <c r="EM56" s="177"/>
      <c r="EN56" s="177"/>
      <c r="EO56" s="177"/>
      <c r="EP56" s="177"/>
      <c r="EQ56" s="177"/>
      <c r="ER56" s="177"/>
      <c r="ES56" s="177"/>
      <c r="ET56" s="177"/>
      <c r="EU56" s="177"/>
      <c r="EV56" s="177"/>
      <c r="EW56" s="177"/>
      <c r="EX56" s="177"/>
      <c r="EY56" s="177"/>
      <c r="EZ56" s="177"/>
      <c r="FA56" s="177"/>
      <c r="FB56" s="177"/>
      <c r="FC56" s="177"/>
      <c r="FD56" s="177"/>
      <c r="FE56" s="177"/>
      <c r="FF56" s="177"/>
      <c r="FG56" s="177"/>
      <c r="FH56" s="177"/>
      <c r="FI56" s="177"/>
      <c r="FJ56" s="177"/>
      <c r="FK56" s="177"/>
      <c r="FL56" s="177"/>
      <c r="FM56" s="177"/>
      <c r="FN56" s="177"/>
      <c r="FO56" s="177"/>
      <c r="FP56" s="177"/>
      <c r="FQ56" s="177"/>
      <c r="FR56" s="177"/>
      <c r="FS56" s="177"/>
      <c r="FT56" s="177"/>
      <c r="FU56" s="177"/>
      <c r="FV56" s="177"/>
      <c r="FW56" s="177"/>
      <c r="FX56" s="177"/>
      <c r="FY56" s="177"/>
      <c r="FZ56" s="177"/>
      <c r="GA56" s="177"/>
      <c r="GB56" s="177"/>
      <c r="GC56" s="177"/>
      <c r="GD56" s="177"/>
      <c r="GE56" s="177"/>
      <c r="GF56" s="177"/>
      <c r="GG56" s="177"/>
      <c r="GH56" s="177"/>
      <c r="GI56" s="177"/>
      <c r="GJ56" s="177"/>
      <c r="GK56" s="177"/>
      <c r="GL56" s="177"/>
      <c r="GM56" s="177"/>
      <c r="GN56" s="177"/>
      <c r="GO56" s="177"/>
      <c r="GP56" s="177"/>
      <c r="GQ56" s="177"/>
      <c r="GR56" s="177"/>
      <c r="GS56" s="177"/>
      <c r="GT56" s="177"/>
      <c r="GU56" s="177"/>
      <c r="GV56" s="177"/>
      <c r="GW56" s="177"/>
      <c r="GX56" s="177"/>
      <c r="GY56" s="177"/>
      <c r="GZ56" s="177"/>
      <c r="HA56" s="177"/>
      <c r="HB56" s="177"/>
      <c r="HC56" s="177"/>
      <c r="HD56" s="177"/>
      <c r="HE56" s="177"/>
      <c r="HF56" s="177"/>
      <c r="HG56" s="177"/>
      <c r="HH56" s="177"/>
      <c r="HI56" s="177"/>
      <c r="HJ56" s="177"/>
      <c r="HK56" s="177"/>
      <c r="HL56" s="177"/>
      <c r="HM56" s="177"/>
      <c r="HN56" s="177"/>
      <c r="HO56" s="177"/>
      <c r="HP56" s="177"/>
      <c r="HQ56" s="177"/>
      <c r="HR56" s="177"/>
      <c r="HS56" s="177"/>
      <c r="HT56" s="177"/>
      <c r="HU56" s="177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  <c r="IN56" s="177"/>
      <c r="IO56" s="177"/>
      <c r="IP56" s="177"/>
      <c r="IQ56" s="177"/>
      <c r="IR56" s="177"/>
      <c r="IS56" s="177"/>
      <c r="IT56" s="177"/>
      <c r="IU56" s="177"/>
      <c r="IV56" s="177"/>
      <c r="IW56" s="177"/>
    </row>
    <row r="57" customFormat="false" ht="14.25" hidden="false" customHeight="false" outlineLevel="0" collapsed="false">
      <c r="A57" s="17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  <c r="CE57" s="177"/>
      <c r="CF57" s="177"/>
      <c r="CG57" s="177"/>
      <c r="CH57" s="177"/>
      <c r="CI57" s="177"/>
      <c r="CJ57" s="177"/>
      <c r="CK57" s="177"/>
      <c r="CL57" s="177"/>
      <c r="CM57" s="177"/>
      <c r="CN57" s="177"/>
      <c r="CO57" s="177"/>
      <c r="CP57" s="177"/>
      <c r="CQ57" s="177"/>
      <c r="CR57" s="177"/>
      <c r="CS57" s="177"/>
      <c r="CT57" s="177"/>
      <c r="CU57" s="177"/>
      <c r="CV57" s="177"/>
      <c r="CW57" s="177"/>
      <c r="CX57" s="177"/>
      <c r="CY57" s="177"/>
      <c r="CZ57" s="177"/>
      <c r="DA57" s="177"/>
      <c r="DB57" s="177"/>
      <c r="DC57" s="177"/>
      <c r="DD57" s="177"/>
      <c r="DE57" s="177"/>
      <c r="DF57" s="177"/>
      <c r="DG57" s="177"/>
      <c r="DH57" s="177"/>
      <c r="DI57" s="177"/>
      <c r="DJ57" s="177"/>
      <c r="DK57" s="177"/>
      <c r="DL57" s="177"/>
      <c r="DM57" s="177"/>
      <c r="DN57" s="177"/>
      <c r="DO57" s="177"/>
      <c r="DP57" s="177"/>
      <c r="DQ57" s="177"/>
      <c r="DR57" s="177"/>
      <c r="DS57" s="177"/>
      <c r="DT57" s="177"/>
      <c r="DU57" s="177"/>
      <c r="DV57" s="177"/>
      <c r="DW57" s="177"/>
      <c r="DX57" s="177"/>
      <c r="DY57" s="177"/>
      <c r="DZ57" s="177"/>
      <c r="EA57" s="177"/>
      <c r="EB57" s="177"/>
      <c r="EC57" s="177"/>
      <c r="ED57" s="177"/>
      <c r="EE57" s="177"/>
      <c r="EF57" s="177"/>
      <c r="EG57" s="177"/>
      <c r="EH57" s="177"/>
      <c r="EI57" s="177"/>
      <c r="EJ57" s="177"/>
      <c r="EK57" s="177"/>
      <c r="EL57" s="177"/>
      <c r="EM57" s="177"/>
      <c r="EN57" s="177"/>
      <c r="EO57" s="177"/>
      <c r="EP57" s="177"/>
      <c r="EQ57" s="177"/>
      <c r="ER57" s="177"/>
      <c r="ES57" s="177"/>
      <c r="ET57" s="177"/>
      <c r="EU57" s="177"/>
      <c r="EV57" s="177"/>
      <c r="EW57" s="177"/>
      <c r="EX57" s="177"/>
      <c r="EY57" s="177"/>
      <c r="EZ57" s="177"/>
      <c r="FA57" s="177"/>
      <c r="FB57" s="177"/>
      <c r="FC57" s="177"/>
      <c r="FD57" s="177"/>
      <c r="FE57" s="177"/>
      <c r="FF57" s="177"/>
      <c r="FG57" s="177"/>
      <c r="FH57" s="177"/>
      <c r="FI57" s="177"/>
      <c r="FJ57" s="177"/>
      <c r="FK57" s="177"/>
      <c r="FL57" s="177"/>
      <c r="FM57" s="177"/>
      <c r="FN57" s="177"/>
      <c r="FO57" s="177"/>
      <c r="FP57" s="177"/>
      <c r="FQ57" s="177"/>
      <c r="FR57" s="177"/>
      <c r="FS57" s="177"/>
      <c r="FT57" s="177"/>
      <c r="FU57" s="177"/>
      <c r="FV57" s="177"/>
      <c r="FW57" s="177"/>
      <c r="FX57" s="177"/>
      <c r="FY57" s="177"/>
      <c r="FZ57" s="177"/>
      <c r="GA57" s="177"/>
      <c r="GB57" s="177"/>
      <c r="GC57" s="177"/>
      <c r="GD57" s="177"/>
      <c r="GE57" s="177"/>
      <c r="GF57" s="177"/>
      <c r="GG57" s="177"/>
      <c r="GH57" s="177"/>
      <c r="GI57" s="177"/>
      <c r="GJ57" s="177"/>
      <c r="GK57" s="177"/>
      <c r="GL57" s="177"/>
      <c r="GM57" s="177"/>
      <c r="GN57" s="177"/>
      <c r="GO57" s="177"/>
      <c r="GP57" s="177"/>
      <c r="GQ57" s="177"/>
      <c r="GR57" s="177"/>
      <c r="GS57" s="177"/>
      <c r="GT57" s="177"/>
      <c r="GU57" s="177"/>
      <c r="GV57" s="177"/>
      <c r="GW57" s="177"/>
      <c r="GX57" s="177"/>
      <c r="GY57" s="177"/>
      <c r="GZ57" s="177"/>
      <c r="HA57" s="177"/>
      <c r="HB57" s="177"/>
      <c r="HC57" s="177"/>
      <c r="HD57" s="177"/>
      <c r="HE57" s="177"/>
      <c r="HF57" s="177"/>
      <c r="HG57" s="177"/>
      <c r="HH57" s="177"/>
      <c r="HI57" s="177"/>
      <c r="HJ57" s="177"/>
      <c r="HK57" s="177"/>
      <c r="HL57" s="177"/>
      <c r="HM57" s="177"/>
      <c r="HN57" s="177"/>
      <c r="HO57" s="177"/>
      <c r="HP57" s="177"/>
      <c r="HQ57" s="177"/>
      <c r="HR57" s="177"/>
      <c r="HS57" s="177"/>
      <c r="HT57" s="177"/>
      <c r="HU57" s="177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  <c r="IN57" s="177"/>
      <c r="IO57" s="177"/>
      <c r="IP57" s="177"/>
      <c r="IQ57" s="177"/>
      <c r="IR57" s="177"/>
      <c r="IS57" s="177"/>
      <c r="IT57" s="177"/>
      <c r="IU57" s="177"/>
      <c r="IV57" s="177"/>
      <c r="IW57" s="177"/>
    </row>
    <row r="58" customFormat="false" ht="14.25" hidden="false" customHeight="false" outlineLevel="0" collapsed="false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  <c r="CE58" s="177"/>
      <c r="CF58" s="177"/>
      <c r="CG58" s="177"/>
      <c r="CH58" s="177"/>
      <c r="CI58" s="177"/>
      <c r="CJ58" s="177"/>
      <c r="CK58" s="177"/>
      <c r="CL58" s="177"/>
      <c r="CM58" s="177"/>
      <c r="CN58" s="177"/>
      <c r="CO58" s="177"/>
      <c r="CP58" s="177"/>
      <c r="CQ58" s="177"/>
      <c r="CR58" s="177"/>
      <c r="CS58" s="177"/>
      <c r="CT58" s="177"/>
      <c r="CU58" s="177"/>
      <c r="CV58" s="177"/>
      <c r="CW58" s="177"/>
      <c r="CX58" s="177"/>
      <c r="CY58" s="177"/>
      <c r="CZ58" s="177"/>
      <c r="DA58" s="177"/>
      <c r="DB58" s="177"/>
      <c r="DC58" s="177"/>
      <c r="DD58" s="177"/>
      <c r="DE58" s="177"/>
      <c r="DF58" s="177"/>
      <c r="DG58" s="177"/>
      <c r="DH58" s="177"/>
      <c r="DI58" s="177"/>
      <c r="DJ58" s="177"/>
      <c r="DK58" s="177"/>
      <c r="DL58" s="177"/>
      <c r="DM58" s="177"/>
      <c r="DN58" s="177"/>
      <c r="DO58" s="177"/>
      <c r="DP58" s="177"/>
      <c r="DQ58" s="177"/>
      <c r="DR58" s="177"/>
      <c r="DS58" s="177"/>
      <c r="DT58" s="177"/>
      <c r="DU58" s="177"/>
      <c r="DV58" s="177"/>
      <c r="DW58" s="177"/>
      <c r="DX58" s="177"/>
      <c r="DY58" s="177"/>
      <c r="DZ58" s="177"/>
      <c r="EA58" s="177"/>
      <c r="EB58" s="177"/>
      <c r="EC58" s="177"/>
      <c r="ED58" s="177"/>
      <c r="EE58" s="177"/>
      <c r="EF58" s="177"/>
      <c r="EG58" s="177"/>
      <c r="EH58" s="177"/>
      <c r="EI58" s="177"/>
      <c r="EJ58" s="177"/>
      <c r="EK58" s="177"/>
      <c r="EL58" s="177"/>
      <c r="EM58" s="177"/>
      <c r="EN58" s="177"/>
      <c r="EO58" s="177"/>
      <c r="EP58" s="177"/>
      <c r="EQ58" s="177"/>
      <c r="ER58" s="177"/>
      <c r="ES58" s="177"/>
      <c r="ET58" s="177"/>
      <c r="EU58" s="177"/>
      <c r="EV58" s="177"/>
      <c r="EW58" s="177"/>
      <c r="EX58" s="177"/>
      <c r="EY58" s="177"/>
      <c r="EZ58" s="177"/>
      <c r="FA58" s="177"/>
      <c r="FB58" s="177"/>
      <c r="FC58" s="177"/>
      <c r="FD58" s="177"/>
      <c r="FE58" s="177"/>
      <c r="FF58" s="177"/>
      <c r="FG58" s="177"/>
      <c r="FH58" s="177"/>
      <c r="FI58" s="177"/>
      <c r="FJ58" s="177"/>
      <c r="FK58" s="177"/>
      <c r="FL58" s="177"/>
      <c r="FM58" s="177"/>
      <c r="FN58" s="177"/>
      <c r="FO58" s="177"/>
      <c r="FP58" s="177"/>
      <c r="FQ58" s="177"/>
      <c r="FR58" s="177"/>
      <c r="FS58" s="177"/>
      <c r="FT58" s="177"/>
      <c r="FU58" s="177"/>
      <c r="FV58" s="177"/>
      <c r="FW58" s="177"/>
      <c r="FX58" s="177"/>
      <c r="FY58" s="177"/>
      <c r="FZ58" s="177"/>
      <c r="GA58" s="177"/>
      <c r="GB58" s="177"/>
      <c r="GC58" s="177"/>
      <c r="GD58" s="177"/>
      <c r="GE58" s="177"/>
      <c r="GF58" s="177"/>
      <c r="GG58" s="177"/>
      <c r="GH58" s="177"/>
      <c r="GI58" s="177"/>
      <c r="GJ58" s="177"/>
      <c r="GK58" s="177"/>
      <c r="GL58" s="177"/>
      <c r="GM58" s="177"/>
      <c r="GN58" s="177"/>
      <c r="GO58" s="177"/>
      <c r="GP58" s="177"/>
      <c r="GQ58" s="177"/>
      <c r="GR58" s="177"/>
      <c r="GS58" s="177"/>
      <c r="GT58" s="177"/>
      <c r="GU58" s="177"/>
      <c r="GV58" s="177"/>
      <c r="GW58" s="177"/>
      <c r="GX58" s="177"/>
      <c r="GY58" s="177"/>
      <c r="GZ58" s="177"/>
      <c r="HA58" s="177"/>
      <c r="HB58" s="177"/>
      <c r="HC58" s="177"/>
      <c r="HD58" s="177"/>
      <c r="HE58" s="177"/>
      <c r="HF58" s="177"/>
      <c r="HG58" s="177"/>
      <c r="HH58" s="177"/>
      <c r="HI58" s="177"/>
      <c r="HJ58" s="177"/>
      <c r="HK58" s="177"/>
      <c r="HL58" s="177"/>
      <c r="HM58" s="177"/>
      <c r="HN58" s="177"/>
      <c r="HO58" s="177"/>
      <c r="HP58" s="177"/>
      <c r="HQ58" s="177"/>
      <c r="HR58" s="177"/>
      <c r="HS58" s="177"/>
      <c r="HT58" s="177"/>
      <c r="HU58" s="177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  <c r="IN58" s="177"/>
      <c r="IO58" s="177"/>
      <c r="IP58" s="177"/>
      <c r="IQ58" s="177"/>
      <c r="IR58" s="177"/>
      <c r="IS58" s="177"/>
      <c r="IT58" s="177"/>
      <c r="IU58" s="177"/>
      <c r="IV58" s="177"/>
      <c r="IW58" s="177"/>
    </row>
    <row r="59" customFormat="false" ht="14.25" hidden="false" customHeight="false" outlineLevel="0" collapsed="false">
      <c r="A59" s="177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7"/>
      <c r="DP59" s="177"/>
      <c r="DQ59" s="177"/>
      <c r="DR59" s="177"/>
      <c r="DS59" s="177"/>
      <c r="DT59" s="177"/>
      <c r="DU59" s="177"/>
      <c r="DV59" s="177"/>
      <c r="DW59" s="177"/>
      <c r="DX59" s="177"/>
      <c r="DY59" s="177"/>
      <c r="DZ59" s="177"/>
      <c r="EA59" s="177"/>
      <c r="EB59" s="177"/>
      <c r="EC59" s="177"/>
      <c r="ED59" s="177"/>
      <c r="EE59" s="177"/>
      <c r="EF59" s="177"/>
      <c r="EG59" s="177"/>
      <c r="EH59" s="177"/>
      <c r="EI59" s="177"/>
      <c r="EJ59" s="177"/>
      <c r="EK59" s="177"/>
      <c r="EL59" s="177"/>
      <c r="EM59" s="177"/>
      <c r="EN59" s="177"/>
      <c r="EO59" s="177"/>
      <c r="EP59" s="177"/>
      <c r="EQ59" s="177"/>
      <c r="ER59" s="177"/>
      <c r="ES59" s="177"/>
      <c r="ET59" s="177"/>
      <c r="EU59" s="177"/>
      <c r="EV59" s="177"/>
      <c r="EW59" s="177"/>
      <c r="EX59" s="177"/>
      <c r="EY59" s="177"/>
      <c r="EZ59" s="177"/>
      <c r="FA59" s="177"/>
      <c r="FB59" s="177"/>
      <c r="FC59" s="177"/>
      <c r="FD59" s="177"/>
      <c r="FE59" s="177"/>
      <c r="FF59" s="177"/>
      <c r="FG59" s="177"/>
      <c r="FH59" s="177"/>
      <c r="FI59" s="177"/>
      <c r="FJ59" s="177"/>
      <c r="FK59" s="177"/>
      <c r="FL59" s="177"/>
      <c r="FM59" s="177"/>
      <c r="FN59" s="177"/>
      <c r="FO59" s="177"/>
      <c r="FP59" s="177"/>
      <c r="FQ59" s="177"/>
      <c r="FR59" s="177"/>
      <c r="FS59" s="177"/>
      <c r="FT59" s="177"/>
      <c r="FU59" s="177"/>
      <c r="FV59" s="177"/>
      <c r="FW59" s="177"/>
      <c r="FX59" s="177"/>
      <c r="FY59" s="177"/>
      <c r="FZ59" s="177"/>
      <c r="GA59" s="177"/>
      <c r="GB59" s="177"/>
      <c r="GC59" s="177"/>
      <c r="GD59" s="177"/>
      <c r="GE59" s="177"/>
      <c r="GF59" s="177"/>
      <c r="GG59" s="177"/>
      <c r="GH59" s="177"/>
      <c r="GI59" s="177"/>
      <c r="GJ59" s="177"/>
      <c r="GK59" s="177"/>
      <c r="GL59" s="177"/>
      <c r="GM59" s="177"/>
      <c r="GN59" s="177"/>
      <c r="GO59" s="177"/>
      <c r="GP59" s="177"/>
      <c r="GQ59" s="177"/>
      <c r="GR59" s="177"/>
      <c r="GS59" s="177"/>
      <c r="GT59" s="177"/>
      <c r="GU59" s="177"/>
      <c r="GV59" s="177"/>
      <c r="GW59" s="177"/>
      <c r="GX59" s="177"/>
      <c r="GY59" s="177"/>
      <c r="GZ59" s="177"/>
      <c r="HA59" s="177"/>
      <c r="HB59" s="177"/>
      <c r="HC59" s="177"/>
      <c r="HD59" s="177"/>
      <c r="HE59" s="177"/>
      <c r="HF59" s="177"/>
      <c r="HG59" s="177"/>
      <c r="HH59" s="177"/>
      <c r="HI59" s="177"/>
      <c r="HJ59" s="177"/>
      <c r="HK59" s="177"/>
      <c r="HL59" s="177"/>
      <c r="HM59" s="177"/>
      <c r="HN59" s="177"/>
      <c r="HO59" s="177"/>
      <c r="HP59" s="177"/>
      <c r="HQ59" s="177"/>
      <c r="HR59" s="177"/>
      <c r="HS59" s="177"/>
      <c r="HT59" s="177"/>
      <c r="HU59" s="177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  <c r="IN59" s="177"/>
      <c r="IO59" s="177"/>
      <c r="IP59" s="177"/>
      <c r="IQ59" s="177"/>
      <c r="IR59" s="177"/>
      <c r="IS59" s="177"/>
      <c r="IT59" s="177"/>
      <c r="IU59" s="177"/>
      <c r="IV59" s="177"/>
      <c r="IW59" s="177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40.13"/>
    <col collapsed="false" customWidth="true" hidden="false" outlineLevel="0" max="2" min="2" style="171" width="2.99"/>
    <col collapsed="false" customWidth="true" hidden="false" outlineLevel="0" max="3" min="3" style="171" width="7.42"/>
    <col collapsed="false" customWidth="true" hidden="false" outlineLevel="0" max="4" min="4" style="171" width="2.99"/>
    <col collapsed="false" customWidth="true" hidden="false" outlineLevel="0" max="5" min="5" style="171" width="7.42"/>
    <col collapsed="false" customWidth="true" hidden="false" outlineLevel="0" max="6" min="6" style="171" width="2.99"/>
    <col collapsed="false" customWidth="true" hidden="false" outlineLevel="0" max="7" min="7" style="171" width="7.42"/>
    <col collapsed="false" customWidth="true" hidden="false" outlineLevel="0" max="8" min="8" style="171" width="2.99"/>
    <col collapsed="false" customWidth="true" hidden="false" outlineLevel="0" max="9" min="9" style="171" width="7.42"/>
    <col collapsed="false" customWidth="true" hidden="false" outlineLevel="0" max="10" min="10" style="171" width="2.99"/>
    <col collapsed="false" customWidth="true" hidden="false" outlineLevel="0" max="11" min="11" style="171" width="7.42"/>
    <col collapsed="false" customWidth="true" hidden="false" outlineLevel="0" max="12" min="12" style="171" width="2.99"/>
    <col collapsed="false" customWidth="true" hidden="false" outlineLevel="0" max="13" min="13" style="171" width="7.42"/>
    <col collapsed="false" customWidth="true" hidden="false" outlineLevel="0" max="14" min="14" style="171" width="2.99"/>
    <col collapsed="false" customWidth="true" hidden="false" outlineLevel="0" max="15" min="15" style="171" width="7.42"/>
    <col collapsed="false" customWidth="true" hidden="false" outlineLevel="0" max="16" min="16" style="171" width="2.99"/>
    <col collapsed="false" customWidth="true" hidden="false" outlineLevel="0" max="17" min="17" style="171" width="7.42"/>
    <col collapsed="false" customWidth="true" hidden="false" outlineLevel="0" max="18" min="18" style="171" width="2.99"/>
    <col collapsed="false" customWidth="true" hidden="false" outlineLevel="0" max="19" min="19" style="171" width="7.42"/>
    <col collapsed="false" customWidth="true" hidden="false" outlineLevel="0" max="20" min="20" style="171" width="2.99"/>
    <col collapsed="false" customWidth="true" hidden="false" outlineLevel="0" max="21" min="21" style="171" width="7.42"/>
    <col collapsed="false" customWidth="true" hidden="false" outlineLevel="0" max="22" min="22" style="171" width="2.99"/>
    <col collapsed="false" customWidth="true" hidden="false" outlineLevel="0" max="23" min="23" style="171" width="7.42"/>
    <col collapsed="false" customWidth="true" hidden="false" outlineLevel="0" max="24" min="24" style="171" width="2.99"/>
    <col collapsed="false" customWidth="true" hidden="false" outlineLevel="0" max="25" min="25" style="171" width="7.42"/>
    <col collapsed="false" customWidth="true" hidden="false" outlineLevel="0" max="26" min="26" style="171" width="2.99"/>
    <col collapsed="false" customWidth="true" hidden="false" outlineLevel="0" max="27" min="27" style="171" width="8.56"/>
    <col collapsed="false" customWidth="true" hidden="false" outlineLevel="0" max="28" min="28" style="171" width="2.7"/>
    <col collapsed="false" customWidth="false" hidden="false" outlineLevel="0" max="257" min="29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</row>
    <row r="3" customFormat="false" ht="18" hidden="false" customHeight="false" outlineLevel="0" collapsed="false">
      <c r="A3" s="173" t="s">
        <v>396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customFormat="false" ht="18" hidden="false" customHeight="false" outlineLevel="0" collapsed="false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customFormat="false" ht="15" hidden="false" customHeight="false" outlineLevel="0" collapsed="false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customFormat="false" ht="14.25" hidden="false" customHeight="false" outlineLevel="0" collapsed="false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4.25" hidden="false" customHeight="false" outlineLevel="0" collapsed="false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5" hidden="false" customHeight="false" outlineLevel="0" collapsed="false">
      <c r="A8" s="179"/>
      <c r="B8" s="180"/>
      <c r="C8" s="181" t="s">
        <v>397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5" hidden="false" customHeight="false" outlineLevel="0" collapsed="false">
      <c r="A9" s="212"/>
      <c r="B9" s="212"/>
      <c r="C9" s="213" t="s">
        <v>69</v>
      </c>
      <c r="D9" s="213"/>
      <c r="E9" s="213" t="s">
        <v>70</v>
      </c>
      <c r="F9" s="213"/>
      <c r="G9" s="213" t="s">
        <v>71</v>
      </c>
      <c r="H9" s="213"/>
      <c r="I9" s="213" t="s">
        <v>72</v>
      </c>
      <c r="J9" s="213"/>
      <c r="K9" s="213" t="s">
        <v>73</v>
      </c>
      <c r="L9" s="213"/>
      <c r="M9" s="213" t="s">
        <v>74</v>
      </c>
      <c r="N9" s="213"/>
      <c r="O9" s="213" t="s">
        <v>369</v>
      </c>
      <c r="P9" s="213"/>
      <c r="Q9" s="213" t="s">
        <v>76</v>
      </c>
      <c r="R9" s="213"/>
      <c r="S9" s="213" t="s">
        <v>370</v>
      </c>
      <c r="T9" s="213"/>
      <c r="U9" s="213" t="s">
        <v>78</v>
      </c>
      <c r="V9" s="213"/>
      <c r="W9" s="213" t="s">
        <v>79</v>
      </c>
      <c r="X9" s="213"/>
      <c r="Y9" s="213" t="s">
        <v>80</v>
      </c>
      <c r="Z9" s="213"/>
      <c r="AA9" s="213" t="s">
        <v>21</v>
      </c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4.25" hidden="false" customHeight="false" outlineLevel="0" collapsed="false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5" hidden="false" customHeight="false" outlineLevel="0" collapsed="false">
      <c r="A11" s="215" t="s">
        <v>398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214"/>
      <c r="AB11" s="218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4.25" hidden="false" customHeight="false" outlineLevel="0" collapsed="false">
      <c r="A12" s="216" t="s">
        <v>360</v>
      </c>
      <c r="B12" s="214"/>
      <c r="C12" s="240" t="n">
        <v>0</v>
      </c>
      <c r="D12" s="240"/>
      <c r="E12" s="240" t="n">
        <v>0</v>
      </c>
      <c r="F12" s="240"/>
      <c r="G12" s="240" t="n">
        <v>0</v>
      </c>
      <c r="H12" s="240"/>
      <c r="I12" s="240" t="n">
        <v>0</v>
      </c>
      <c r="J12" s="240"/>
      <c r="K12" s="240" t="n">
        <v>0</v>
      </c>
      <c r="L12" s="240"/>
      <c r="M12" s="240" t="n">
        <v>0</v>
      </c>
      <c r="N12" s="240"/>
      <c r="O12" s="240" t="n">
        <v>0</v>
      </c>
      <c r="P12" s="240"/>
      <c r="Q12" s="240" t="n">
        <v>0</v>
      </c>
      <c r="R12" s="240"/>
      <c r="S12" s="240" t="n">
        <v>0</v>
      </c>
      <c r="T12" s="240"/>
      <c r="U12" s="240" t="n">
        <v>0</v>
      </c>
      <c r="V12" s="240"/>
      <c r="W12" s="240" t="n">
        <v>0</v>
      </c>
      <c r="X12" s="240"/>
      <c r="Y12" s="240" t="n">
        <v>0</v>
      </c>
      <c r="Z12" s="217"/>
      <c r="AA12" s="217" t="n">
        <f aca="false">SUM(C12:Y12)</f>
        <v>0</v>
      </c>
      <c r="AB12" s="218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</row>
    <row r="13" customFormat="false" ht="14.25" hidden="false" customHeight="false" outlineLevel="0" collapsed="false">
      <c r="A13" s="216" t="s">
        <v>361</v>
      </c>
      <c r="B13" s="217"/>
      <c r="C13" s="240" t="n">
        <v>0</v>
      </c>
      <c r="D13" s="240"/>
      <c r="E13" s="240" t="n">
        <v>0</v>
      </c>
      <c r="F13" s="240"/>
      <c r="G13" s="240" t="n">
        <v>0</v>
      </c>
      <c r="H13" s="240"/>
      <c r="I13" s="240" t="n">
        <v>0</v>
      </c>
      <c r="J13" s="240"/>
      <c r="K13" s="240" t="n">
        <v>0</v>
      </c>
      <c r="L13" s="240"/>
      <c r="M13" s="240" t="n">
        <v>0</v>
      </c>
      <c r="N13" s="240"/>
      <c r="O13" s="240" t="n">
        <v>0</v>
      </c>
      <c r="P13" s="240"/>
      <c r="Q13" s="240" t="n">
        <v>0</v>
      </c>
      <c r="R13" s="240"/>
      <c r="S13" s="240" t="n">
        <v>0</v>
      </c>
      <c r="T13" s="240"/>
      <c r="U13" s="240" t="n">
        <v>0</v>
      </c>
      <c r="V13" s="240"/>
      <c r="W13" s="240" t="n">
        <v>0</v>
      </c>
      <c r="X13" s="240"/>
      <c r="Y13" s="240" t="n">
        <v>0</v>
      </c>
      <c r="Z13" s="217"/>
      <c r="AA13" s="217" t="n">
        <f aca="false">SUM(C13:Y13)</f>
        <v>0</v>
      </c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16" t="s">
        <v>361</v>
      </c>
      <c r="B14" s="217"/>
      <c r="C14" s="240" t="n">
        <v>0</v>
      </c>
      <c r="D14" s="240"/>
      <c r="E14" s="240" t="n">
        <v>0</v>
      </c>
      <c r="F14" s="240"/>
      <c r="G14" s="240" t="n">
        <v>0</v>
      </c>
      <c r="H14" s="240"/>
      <c r="I14" s="240" t="n">
        <v>0</v>
      </c>
      <c r="J14" s="240"/>
      <c r="K14" s="240" t="n">
        <v>0</v>
      </c>
      <c r="L14" s="240"/>
      <c r="M14" s="240" t="n">
        <v>0</v>
      </c>
      <c r="N14" s="240"/>
      <c r="O14" s="240" t="n">
        <v>0</v>
      </c>
      <c r="P14" s="240"/>
      <c r="Q14" s="240" t="n">
        <v>0</v>
      </c>
      <c r="R14" s="240"/>
      <c r="S14" s="240" t="n">
        <v>0</v>
      </c>
      <c r="T14" s="240"/>
      <c r="U14" s="240" t="n">
        <v>0</v>
      </c>
      <c r="V14" s="240"/>
      <c r="W14" s="240" t="n">
        <v>0</v>
      </c>
      <c r="X14" s="240"/>
      <c r="Y14" s="240" t="n">
        <v>0</v>
      </c>
      <c r="Z14" s="217"/>
      <c r="AA14" s="217" t="n">
        <f aca="false">SUM(C14:Y14)</f>
        <v>0</v>
      </c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4.25" hidden="false" customHeight="false" outlineLevel="0" collapsed="false">
      <c r="A15" s="216" t="s">
        <v>361</v>
      </c>
      <c r="B15" s="217"/>
      <c r="C15" s="240" t="n">
        <v>0</v>
      </c>
      <c r="D15" s="240"/>
      <c r="E15" s="240" t="n">
        <v>0</v>
      </c>
      <c r="F15" s="240"/>
      <c r="G15" s="240" t="n">
        <v>0</v>
      </c>
      <c r="H15" s="240"/>
      <c r="I15" s="240" t="n">
        <v>0</v>
      </c>
      <c r="J15" s="240"/>
      <c r="K15" s="240" t="n">
        <v>0</v>
      </c>
      <c r="L15" s="240"/>
      <c r="M15" s="240" t="n">
        <v>0</v>
      </c>
      <c r="N15" s="240"/>
      <c r="O15" s="240" t="n">
        <v>0</v>
      </c>
      <c r="P15" s="240"/>
      <c r="Q15" s="240" t="n">
        <v>0</v>
      </c>
      <c r="R15" s="240"/>
      <c r="S15" s="240" t="n">
        <v>0</v>
      </c>
      <c r="T15" s="240"/>
      <c r="U15" s="240" t="n">
        <v>0</v>
      </c>
      <c r="V15" s="240"/>
      <c r="W15" s="240" t="n">
        <v>0</v>
      </c>
      <c r="X15" s="240"/>
      <c r="Y15" s="240" t="n">
        <v>0</v>
      </c>
      <c r="Z15" s="217"/>
      <c r="AA15" s="217" t="n">
        <f aca="false">SUM(C15:Y15)</f>
        <v>0</v>
      </c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5.1" hidden="false" customHeight="true" outlineLevel="0" collapsed="false">
      <c r="A16" s="216"/>
      <c r="B16" s="217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17"/>
      <c r="AA16" s="217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14.25" hidden="false" customHeight="false" outlineLevel="0" collapsed="false">
      <c r="A17" s="219" t="s">
        <v>33</v>
      </c>
      <c r="B17" s="217"/>
      <c r="C17" s="241" t="n">
        <f aca="false">+C19-SUM(C11:C16)</f>
        <v>-0</v>
      </c>
      <c r="D17" s="240"/>
      <c r="E17" s="241" t="n">
        <f aca="false">+E19-SUM(E11:E16)</f>
        <v>-0</v>
      </c>
      <c r="F17" s="240"/>
      <c r="G17" s="241" t="n">
        <f aca="false">+G19-SUM(G11:G16)</f>
        <v>-0</v>
      </c>
      <c r="H17" s="240"/>
      <c r="I17" s="241" t="n">
        <f aca="false">+I19-SUM(I11:I16)</f>
        <v>-0</v>
      </c>
      <c r="J17" s="240"/>
      <c r="K17" s="241" t="n">
        <f aca="false">+K19-SUM(K11:K16)</f>
        <v>-0</v>
      </c>
      <c r="L17" s="240"/>
      <c r="M17" s="241" t="n">
        <f aca="false">+M19-SUM(M11:M16)</f>
        <v>-0</v>
      </c>
      <c r="N17" s="240"/>
      <c r="O17" s="241" t="n">
        <f aca="false">+O19-SUM(O11:O16)</f>
        <v>-0</v>
      </c>
      <c r="P17" s="240"/>
      <c r="Q17" s="241" t="n">
        <f aca="false">+Q19-SUM(Q11:Q16)</f>
        <v>-0</v>
      </c>
      <c r="R17" s="240"/>
      <c r="S17" s="241" t="n">
        <f aca="false">+S19-SUM(S11:S16)</f>
        <v>-0</v>
      </c>
      <c r="T17" s="240"/>
      <c r="U17" s="241" t="n">
        <f aca="false">+U19-SUM(U11:U16)</f>
        <v>-0</v>
      </c>
      <c r="V17" s="240"/>
      <c r="W17" s="241" t="n">
        <f aca="false">+W19-SUM(W11:W16)</f>
        <v>-0</v>
      </c>
      <c r="X17" s="240"/>
      <c r="Y17" s="241" t="n">
        <f aca="false">+Y19-SUM(Y11:Y16)</f>
        <v>-0</v>
      </c>
      <c r="Z17" s="217"/>
      <c r="AA17" s="241" t="n">
        <f aca="false">+AA19-SUM(AA11:AA16)</f>
        <v>0</v>
      </c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5.1" hidden="false" customHeight="true" outlineLevel="0" collapsed="false">
      <c r="A18" s="216"/>
      <c r="B18" s="217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17"/>
      <c r="AA18" s="240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15" hidden="false" customHeight="false" outlineLevel="0" collapsed="false">
      <c r="A19" s="220" t="s">
        <v>399</v>
      </c>
      <c r="B19" s="221"/>
      <c r="C19" s="242" t="n">
        <f aca="false">+Format!D97</f>
        <v>-0</v>
      </c>
      <c r="D19" s="243"/>
      <c r="E19" s="242" t="n">
        <f aca="false">+Format!F97</f>
        <v>-0</v>
      </c>
      <c r="F19" s="243"/>
      <c r="G19" s="242" t="n">
        <f aca="false">+Format!H97</f>
        <v>-0</v>
      </c>
      <c r="H19" s="243"/>
      <c r="I19" s="242" t="n">
        <f aca="false">+Format!J97</f>
        <v>-0</v>
      </c>
      <c r="J19" s="243"/>
      <c r="K19" s="242" t="n">
        <f aca="false">+Format!L97</f>
        <v>-0</v>
      </c>
      <c r="L19" s="243"/>
      <c r="M19" s="242" t="n">
        <f aca="false">+Format!N97</f>
        <v>-0</v>
      </c>
      <c r="N19" s="243"/>
      <c r="O19" s="242" t="n">
        <f aca="false">+Format!P97</f>
        <v>-0</v>
      </c>
      <c r="P19" s="243"/>
      <c r="Q19" s="242" t="n">
        <f aca="false">+Format!R97</f>
        <v>-0</v>
      </c>
      <c r="R19" s="243"/>
      <c r="S19" s="242" t="n">
        <f aca="false">+Format!T97</f>
        <v>-0</v>
      </c>
      <c r="T19" s="243"/>
      <c r="U19" s="242" t="n">
        <f aca="false">+Format!V97</f>
        <v>-0</v>
      </c>
      <c r="V19" s="243"/>
      <c r="W19" s="242" t="n">
        <f aca="false">+Format!X97</f>
        <v>-0</v>
      </c>
      <c r="X19" s="243"/>
      <c r="Y19" s="242" t="n">
        <f aca="false">+Format!Z97</f>
        <v>-0</v>
      </c>
      <c r="Z19" s="221"/>
      <c r="AA19" s="242" t="n">
        <f aca="false">+Format!AB97</f>
        <v>0</v>
      </c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4.25" hidden="false" customHeight="false" outlineLevel="0" collapsed="false">
      <c r="A20" s="216"/>
      <c r="B20" s="217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17"/>
      <c r="AA20" s="217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5" hidden="false" customHeight="false" outlineLevel="0" collapsed="false">
      <c r="A21" s="215" t="s">
        <v>93</v>
      </c>
      <c r="B21" s="217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17"/>
      <c r="AA21" s="217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14.25" hidden="false" customHeight="false" outlineLevel="0" collapsed="false">
      <c r="A22" s="216" t="s">
        <v>360</v>
      </c>
      <c r="B22" s="214"/>
      <c r="C22" s="240" t="n">
        <v>0</v>
      </c>
      <c r="D22" s="240"/>
      <c r="E22" s="240" t="n">
        <v>0</v>
      </c>
      <c r="F22" s="240"/>
      <c r="G22" s="240" t="n">
        <v>0</v>
      </c>
      <c r="H22" s="240"/>
      <c r="I22" s="240" t="n">
        <v>0</v>
      </c>
      <c r="J22" s="240"/>
      <c r="K22" s="240" t="n">
        <v>0</v>
      </c>
      <c r="L22" s="240"/>
      <c r="M22" s="240" t="n">
        <v>0</v>
      </c>
      <c r="N22" s="240"/>
      <c r="O22" s="240" t="n">
        <v>0</v>
      </c>
      <c r="P22" s="240"/>
      <c r="Q22" s="240" t="n">
        <v>0</v>
      </c>
      <c r="R22" s="240"/>
      <c r="S22" s="240" t="n">
        <v>0</v>
      </c>
      <c r="T22" s="240"/>
      <c r="U22" s="240" t="n">
        <v>0</v>
      </c>
      <c r="V22" s="240"/>
      <c r="W22" s="240" t="n">
        <v>0</v>
      </c>
      <c r="X22" s="240"/>
      <c r="Y22" s="240" t="n">
        <v>0</v>
      </c>
      <c r="Z22" s="217"/>
      <c r="AA22" s="217" t="n">
        <f aca="false">SUM(C22:Y22)</f>
        <v>0</v>
      </c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4.25" hidden="false" customHeight="false" outlineLevel="0" collapsed="false">
      <c r="A23" s="216" t="s">
        <v>361</v>
      </c>
      <c r="B23" s="217"/>
      <c r="C23" s="240" t="n">
        <v>0</v>
      </c>
      <c r="D23" s="240"/>
      <c r="E23" s="240" t="n">
        <v>0</v>
      </c>
      <c r="F23" s="240"/>
      <c r="G23" s="240" t="n">
        <v>0</v>
      </c>
      <c r="H23" s="240"/>
      <c r="I23" s="240" t="n">
        <v>0</v>
      </c>
      <c r="J23" s="240"/>
      <c r="K23" s="240" t="n">
        <v>0</v>
      </c>
      <c r="L23" s="240"/>
      <c r="M23" s="240" t="n">
        <v>0</v>
      </c>
      <c r="N23" s="240"/>
      <c r="O23" s="240" t="n">
        <v>0</v>
      </c>
      <c r="P23" s="240"/>
      <c r="Q23" s="240" t="n">
        <v>0</v>
      </c>
      <c r="R23" s="240"/>
      <c r="S23" s="240" t="n">
        <v>0</v>
      </c>
      <c r="T23" s="240"/>
      <c r="U23" s="240" t="n">
        <v>0</v>
      </c>
      <c r="V23" s="240"/>
      <c r="W23" s="240" t="n">
        <v>0</v>
      </c>
      <c r="X23" s="240"/>
      <c r="Y23" s="240" t="n">
        <v>0</v>
      </c>
      <c r="Z23" s="217"/>
      <c r="AA23" s="217" t="n">
        <f aca="false">SUM(C23:Y23)</f>
        <v>0</v>
      </c>
      <c r="AB23" s="177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14.25" hidden="false" customHeight="false" outlineLevel="0" collapsed="false">
      <c r="A24" s="216" t="s">
        <v>361</v>
      </c>
      <c r="B24" s="217"/>
      <c r="C24" s="240" t="n">
        <v>0</v>
      </c>
      <c r="D24" s="240"/>
      <c r="E24" s="240" t="n">
        <v>0</v>
      </c>
      <c r="F24" s="240"/>
      <c r="G24" s="240" t="n">
        <v>0</v>
      </c>
      <c r="H24" s="240"/>
      <c r="I24" s="240" t="n">
        <v>0</v>
      </c>
      <c r="J24" s="240"/>
      <c r="K24" s="240" t="n">
        <v>0</v>
      </c>
      <c r="L24" s="240"/>
      <c r="M24" s="240" t="n">
        <v>0</v>
      </c>
      <c r="N24" s="240"/>
      <c r="O24" s="240" t="n">
        <v>0</v>
      </c>
      <c r="P24" s="240"/>
      <c r="Q24" s="240" t="n">
        <v>0</v>
      </c>
      <c r="R24" s="240"/>
      <c r="S24" s="240" t="n">
        <v>0</v>
      </c>
      <c r="T24" s="240"/>
      <c r="U24" s="240" t="n">
        <v>0</v>
      </c>
      <c r="V24" s="240"/>
      <c r="W24" s="240" t="n">
        <v>0</v>
      </c>
      <c r="X24" s="240"/>
      <c r="Y24" s="240" t="n">
        <v>0</v>
      </c>
      <c r="Z24" s="217"/>
      <c r="AA24" s="217" t="n">
        <f aca="false">SUM(C24:Y24)</f>
        <v>0</v>
      </c>
      <c r="AB24" s="177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4.25" hidden="false" customHeight="false" outlineLevel="0" collapsed="false">
      <c r="A25" s="216" t="s">
        <v>361</v>
      </c>
      <c r="B25" s="217"/>
      <c r="C25" s="240" t="n">
        <v>0</v>
      </c>
      <c r="D25" s="240"/>
      <c r="E25" s="240" t="n">
        <v>0</v>
      </c>
      <c r="F25" s="240"/>
      <c r="G25" s="240" t="n">
        <v>0</v>
      </c>
      <c r="H25" s="240"/>
      <c r="I25" s="240" t="n">
        <v>0</v>
      </c>
      <c r="J25" s="240"/>
      <c r="K25" s="240" t="n">
        <v>0</v>
      </c>
      <c r="L25" s="240"/>
      <c r="M25" s="240" t="n">
        <v>0</v>
      </c>
      <c r="N25" s="240"/>
      <c r="O25" s="240" t="n">
        <v>0</v>
      </c>
      <c r="P25" s="240"/>
      <c r="Q25" s="240" t="n">
        <v>0</v>
      </c>
      <c r="R25" s="240"/>
      <c r="S25" s="240" t="n">
        <v>0</v>
      </c>
      <c r="T25" s="240"/>
      <c r="U25" s="240" t="n">
        <v>0</v>
      </c>
      <c r="V25" s="240"/>
      <c r="W25" s="240" t="n">
        <v>0</v>
      </c>
      <c r="X25" s="240"/>
      <c r="Y25" s="240" t="n">
        <v>0</v>
      </c>
      <c r="Z25" s="217"/>
      <c r="AA25" s="217" t="n">
        <f aca="false">SUM(C25:Y25)</f>
        <v>0</v>
      </c>
      <c r="AB25" s="177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5.1" hidden="false" customHeight="true" outlineLevel="0" collapsed="false">
      <c r="A26" s="216"/>
      <c r="B26" s="217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17"/>
      <c r="AA26" s="217"/>
      <c r="AB26" s="177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14.25" hidden="false" customHeight="false" outlineLevel="0" collapsed="false">
      <c r="A27" s="219" t="s">
        <v>33</v>
      </c>
      <c r="B27" s="217"/>
      <c r="C27" s="241" t="n">
        <f aca="false">+C29-SUM(C21:C26)</f>
        <v>0</v>
      </c>
      <c r="D27" s="240"/>
      <c r="E27" s="241" t="n">
        <f aca="false">+E29-SUM(E21:E26)</f>
        <v>0</v>
      </c>
      <c r="F27" s="240"/>
      <c r="G27" s="241" t="n">
        <f aca="false">+G29-SUM(G21:G26)</f>
        <v>0</v>
      </c>
      <c r="H27" s="240"/>
      <c r="I27" s="241" t="n">
        <f aca="false">+I29-SUM(I21:I26)</f>
        <v>0</v>
      </c>
      <c r="J27" s="240"/>
      <c r="K27" s="241" t="n">
        <f aca="false">+K29-SUM(K21:K26)</f>
        <v>0</v>
      </c>
      <c r="L27" s="240"/>
      <c r="M27" s="241" t="n">
        <f aca="false">+M29-SUM(M21:M26)</f>
        <v>0</v>
      </c>
      <c r="N27" s="240"/>
      <c r="O27" s="241" t="n">
        <f aca="false">+O29-SUM(O21:O26)</f>
        <v>0</v>
      </c>
      <c r="P27" s="240"/>
      <c r="Q27" s="241" t="n">
        <f aca="false">+Q29-SUM(Q21:Q26)</f>
        <v>0</v>
      </c>
      <c r="R27" s="240"/>
      <c r="S27" s="241" t="n">
        <f aca="false">+S29-SUM(S21:S26)</f>
        <v>0</v>
      </c>
      <c r="T27" s="240"/>
      <c r="U27" s="241" t="n">
        <f aca="false">+U29-SUM(U21:U26)</f>
        <v>0</v>
      </c>
      <c r="V27" s="240"/>
      <c r="W27" s="241" t="n">
        <f aca="false">+W29-SUM(W21:W26)</f>
        <v>0</v>
      </c>
      <c r="X27" s="240"/>
      <c r="Y27" s="241" t="n">
        <f aca="false">+Y29-SUM(Y21:Y26)</f>
        <v>0</v>
      </c>
      <c r="Z27" s="217"/>
      <c r="AA27" s="241" t="n">
        <f aca="false">+AA29-SUM(AA21:AA26)</f>
        <v>0</v>
      </c>
      <c r="AB27" s="177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5.1" hidden="false" customHeight="true" outlineLevel="0" collapsed="false">
      <c r="A28" s="216"/>
      <c r="B28" s="217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17"/>
      <c r="AA28" s="240"/>
      <c r="AB28" s="177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5" hidden="false" customHeight="false" outlineLevel="0" collapsed="false">
      <c r="A29" s="220" t="s">
        <v>400</v>
      </c>
      <c r="B29" s="221"/>
      <c r="C29" s="242" t="n">
        <f aca="false">+Format!D98</f>
        <v>0</v>
      </c>
      <c r="D29" s="243"/>
      <c r="E29" s="242" t="n">
        <f aca="false">+Format!F98</f>
        <v>0</v>
      </c>
      <c r="F29" s="243"/>
      <c r="G29" s="242" t="n">
        <f aca="false">+Format!H98</f>
        <v>0</v>
      </c>
      <c r="H29" s="243"/>
      <c r="I29" s="242" t="n">
        <f aca="false">+Format!J98</f>
        <v>0</v>
      </c>
      <c r="J29" s="243"/>
      <c r="K29" s="242" t="n">
        <f aca="false">+Format!L98</f>
        <v>0</v>
      </c>
      <c r="L29" s="243"/>
      <c r="M29" s="242" t="n">
        <f aca="false">+Format!N98</f>
        <v>0</v>
      </c>
      <c r="N29" s="243"/>
      <c r="O29" s="242" t="n">
        <f aca="false">+Format!P98</f>
        <v>0</v>
      </c>
      <c r="P29" s="243"/>
      <c r="Q29" s="242" t="n">
        <f aca="false">+Format!R98</f>
        <v>0</v>
      </c>
      <c r="R29" s="243"/>
      <c r="S29" s="242" t="n">
        <f aca="false">+Format!T98</f>
        <v>0</v>
      </c>
      <c r="T29" s="243"/>
      <c r="U29" s="242" t="n">
        <f aca="false">+Format!V98</f>
        <v>0</v>
      </c>
      <c r="V29" s="243"/>
      <c r="W29" s="242" t="n">
        <f aca="false">+Format!X98</f>
        <v>0</v>
      </c>
      <c r="X29" s="243"/>
      <c r="Y29" s="242" t="n">
        <f aca="false">+Format!Z98</f>
        <v>0</v>
      </c>
      <c r="Z29" s="221"/>
      <c r="AA29" s="242" t="n">
        <f aca="false">+Format!AB98</f>
        <v>0</v>
      </c>
      <c r="AB29" s="177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14.25" hidden="false" customHeight="false" outlineLevel="0" collapsed="false">
      <c r="A30" s="226"/>
      <c r="B30" s="226"/>
      <c r="C30" s="244"/>
      <c r="D30" s="226"/>
      <c r="E30" s="244"/>
      <c r="F30" s="226"/>
      <c r="G30" s="244"/>
      <c r="H30" s="226"/>
      <c r="I30" s="244"/>
      <c r="J30" s="226"/>
      <c r="K30" s="244"/>
      <c r="L30" s="226"/>
      <c r="M30" s="244"/>
      <c r="N30" s="226"/>
      <c r="O30" s="244"/>
      <c r="P30" s="226"/>
      <c r="Q30" s="244"/>
      <c r="R30" s="226"/>
      <c r="S30" s="244"/>
      <c r="T30" s="226"/>
      <c r="U30" s="244"/>
      <c r="V30" s="226"/>
      <c r="W30" s="244"/>
      <c r="X30" s="226"/>
      <c r="Y30" s="244"/>
      <c r="Z30" s="226"/>
      <c r="AA30" s="244"/>
      <c r="AB30" s="177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15.75" hidden="false" customHeight="false" outlineLevel="0" collapsed="false">
      <c r="A31" s="233" t="s">
        <v>401</v>
      </c>
      <c r="B31" s="234"/>
      <c r="C31" s="245" t="n">
        <f aca="false">+C19+C29</f>
        <v>0</v>
      </c>
      <c r="D31" s="233"/>
      <c r="E31" s="245" t="n">
        <f aca="false">+E19+E29</f>
        <v>0</v>
      </c>
      <c r="F31" s="233"/>
      <c r="G31" s="245" t="n">
        <f aca="false">+G19+G29</f>
        <v>0</v>
      </c>
      <c r="H31" s="233"/>
      <c r="I31" s="245" t="n">
        <f aca="false">+I19+I29</f>
        <v>0</v>
      </c>
      <c r="J31" s="233"/>
      <c r="K31" s="245" t="n">
        <f aca="false">+K19+K29</f>
        <v>0</v>
      </c>
      <c r="L31" s="233"/>
      <c r="M31" s="245" t="n">
        <f aca="false">+M19+M29</f>
        <v>0</v>
      </c>
      <c r="N31" s="233"/>
      <c r="O31" s="245" t="n">
        <f aca="false">+O19+O29</f>
        <v>0</v>
      </c>
      <c r="P31" s="233"/>
      <c r="Q31" s="245" t="n">
        <f aca="false">+Q19+Q29</f>
        <v>0</v>
      </c>
      <c r="R31" s="233"/>
      <c r="S31" s="245" t="n">
        <f aca="false">+S19+S29</f>
        <v>0</v>
      </c>
      <c r="T31" s="233"/>
      <c r="U31" s="245" t="n">
        <f aca="false">+U19+U29</f>
        <v>0</v>
      </c>
      <c r="V31" s="233"/>
      <c r="W31" s="245" t="n">
        <f aca="false">+W19+W29</f>
        <v>0</v>
      </c>
      <c r="X31" s="233"/>
      <c r="Y31" s="245" t="n">
        <f aca="false">+Y19+Y29</f>
        <v>0</v>
      </c>
      <c r="Z31" s="233"/>
      <c r="AA31" s="245" t="n">
        <f aca="false">+AA19+AA29</f>
        <v>0</v>
      </c>
      <c r="AB31" s="177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15.75" hidden="false" customHeight="false" outlineLevel="0" collapsed="false">
      <c r="A32" s="17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</row>
    <row r="33" customFormat="false" ht="15" hidden="false" customHeight="false" outlineLevel="0" collapsed="false">
      <c r="A33" s="207" t="str">
        <f aca="true">CELL("filename",A1)</f>
        <v>'file:///mnt/12tb/@roms/datasets/enron/EDRM Enron Email Data Set v2 XML/filtered-attachments/xls/2002_Pl1.xls'#$EquityAffiliates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</row>
    <row r="34" customFormat="false" ht="15" hidden="false" customHeight="false" outlineLevel="0" collapsed="false">
      <c r="A34" s="209" t="n">
        <f aca="true">NOW()</f>
        <v>45926.9978271575</v>
      </c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18" activeCellId="0" sqref="E18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47.99"/>
    <col collapsed="false" customWidth="true" hidden="false" outlineLevel="0" max="2" min="2" style="171" width="2.99"/>
    <col collapsed="false" customWidth="true" hidden="false" outlineLevel="0" max="3" min="3" style="171" width="7.42"/>
    <col collapsed="false" customWidth="true" hidden="false" outlineLevel="0" max="4" min="4" style="171" width="2.99"/>
    <col collapsed="false" customWidth="true" hidden="false" outlineLevel="0" max="5" min="5" style="171" width="7.42"/>
    <col collapsed="false" customWidth="true" hidden="false" outlineLevel="0" max="6" min="6" style="171" width="2.99"/>
    <col collapsed="false" customWidth="true" hidden="false" outlineLevel="0" max="7" min="7" style="171" width="7.42"/>
    <col collapsed="false" customWidth="true" hidden="false" outlineLevel="0" max="8" min="8" style="171" width="2.99"/>
    <col collapsed="false" customWidth="true" hidden="false" outlineLevel="0" max="9" min="9" style="171" width="7.42"/>
    <col collapsed="false" customWidth="true" hidden="false" outlineLevel="0" max="10" min="10" style="171" width="2.99"/>
    <col collapsed="false" customWidth="true" hidden="false" outlineLevel="0" max="11" min="11" style="171" width="7.42"/>
    <col collapsed="false" customWidth="true" hidden="false" outlineLevel="0" max="12" min="12" style="171" width="2.99"/>
    <col collapsed="false" customWidth="true" hidden="false" outlineLevel="0" max="13" min="13" style="171" width="7.42"/>
    <col collapsed="false" customWidth="true" hidden="false" outlineLevel="0" max="14" min="14" style="171" width="2.99"/>
    <col collapsed="false" customWidth="true" hidden="false" outlineLevel="0" max="15" min="15" style="171" width="7.42"/>
    <col collapsed="false" customWidth="true" hidden="false" outlineLevel="0" max="16" min="16" style="171" width="2.99"/>
    <col collapsed="false" customWidth="true" hidden="false" outlineLevel="0" max="17" min="17" style="171" width="7.42"/>
    <col collapsed="false" customWidth="true" hidden="false" outlineLevel="0" max="18" min="18" style="171" width="2.99"/>
    <col collapsed="false" customWidth="true" hidden="false" outlineLevel="0" max="19" min="19" style="171" width="7.42"/>
    <col collapsed="false" customWidth="true" hidden="false" outlineLevel="0" max="20" min="20" style="171" width="2.99"/>
    <col collapsed="false" customWidth="true" hidden="false" outlineLevel="0" max="21" min="21" style="171" width="7.42"/>
    <col collapsed="false" customWidth="true" hidden="false" outlineLevel="0" max="22" min="22" style="171" width="2.99"/>
    <col collapsed="false" customWidth="true" hidden="false" outlineLevel="0" max="23" min="23" style="171" width="7.42"/>
    <col collapsed="false" customWidth="true" hidden="false" outlineLevel="0" max="24" min="24" style="171" width="2.99"/>
    <col collapsed="false" customWidth="true" hidden="false" outlineLevel="0" max="25" min="25" style="171" width="7.42"/>
    <col collapsed="false" customWidth="true" hidden="false" outlineLevel="0" max="26" min="26" style="171" width="2.99"/>
    <col collapsed="false" customWidth="true" hidden="false" outlineLevel="0" max="27" min="27" style="171" width="8.56"/>
    <col collapsed="false" customWidth="true" hidden="false" outlineLevel="0" max="28" min="28" style="171" width="2.7"/>
    <col collapsed="false" customWidth="false" hidden="false" outlineLevel="0" max="257" min="29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</row>
    <row r="3" customFormat="false" ht="18" hidden="false" customHeight="false" outlineLevel="0" collapsed="false">
      <c r="A3" s="173" t="s">
        <v>402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</row>
    <row r="4" customFormat="false" ht="18" hidden="false" customHeight="false" outlineLevel="0" collapsed="false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</row>
    <row r="5" customFormat="false" ht="15" hidden="false" customHeight="false" outlineLevel="0" collapsed="false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customFormat="false" ht="15" hidden="false" customHeight="false" outlineLevel="0" collapsed="false">
      <c r="A6" s="179"/>
      <c r="B6" s="180"/>
      <c r="C6" s="181" t="s">
        <v>397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5" hidden="false" customHeight="false" outlineLevel="0" collapsed="false">
      <c r="A7" s="212"/>
      <c r="B7" s="212"/>
      <c r="C7" s="213" t="s">
        <v>69</v>
      </c>
      <c r="D7" s="213"/>
      <c r="E7" s="213" t="s">
        <v>70</v>
      </c>
      <c r="F7" s="213"/>
      <c r="G7" s="213" t="s">
        <v>71</v>
      </c>
      <c r="H7" s="213"/>
      <c r="I7" s="213" t="s">
        <v>72</v>
      </c>
      <c r="J7" s="213"/>
      <c r="K7" s="213" t="s">
        <v>73</v>
      </c>
      <c r="L7" s="213"/>
      <c r="M7" s="213" t="s">
        <v>74</v>
      </c>
      <c r="N7" s="213"/>
      <c r="O7" s="213" t="s">
        <v>369</v>
      </c>
      <c r="P7" s="213"/>
      <c r="Q7" s="213" t="s">
        <v>76</v>
      </c>
      <c r="R7" s="213"/>
      <c r="S7" s="213" t="s">
        <v>370</v>
      </c>
      <c r="T7" s="213"/>
      <c r="U7" s="213" t="s">
        <v>78</v>
      </c>
      <c r="V7" s="213"/>
      <c r="W7" s="213" t="s">
        <v>79</v>
      </c>
      <c r="X7" s="213"/>
      <c r="Y7" s="213" t="s">
        <v>80</v>
      </c>
      <c r="Z7" s="213"/>
      <c r="AA7" s="213" t="s">
        <v>21</v>
      </c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4.25" hidden="false" customHeight="false" outlineLevel="0" collapsed="false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5" hidden="false" customHeight="false" outlineLevel="0" collapsed="false">
      <c r="A9" s="215" t="s">
        <v>403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214"/>
      <c r="AB9" s="218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4.25" hidden="false" customHeight="false" outlineLevel="0" collapsed="false">
      <c r="A10" s="216" t="s">
        <v>404</v>
      </c>
      <c r="B10" s="217"/>
      <c r="C10" s="240" t="n">
        <v>0</v>
      </c>
      <c r="D10" s="240"/>
      <c r="E10" s="240" t="n">
        <v>0</v>
      </c>
      <c r="F10" s="240"/>
      <c r="G10" s="240" t="n">
        <v>0</v>
      </c>
      <c r="H10" s="240"/>
      <c r="I10" s="240" t="n">
        <v>0</v>
      </c>
      <c r="J10" s="240"/>
      <c r="K10" s="240" t="n">
        <v>0</v>
      </c>
      <c r="L10" s="240"/>
      <c r="M10" s="240" t="n">
        <v>0</v>
      </c>
      <c r="N10" s="240"/>
      <c r="O10" s="240" t="n">
        <v>0</v>
      </c>
      <c r="P10" s="240"/>
      <c r="Q10" s="240" t="n">
        <v>0</v>
      </c>
      <c r="R10" s="240"/>
      <c r="S10" s="240" t="n">
        <v>0</v>
      </c>
      <c r="T10" s="240"/>
      <c r="U10" s="240" t="n">
        <v>0</v>
      </c>
      <c r="V10" s="240"/>
      <c r="W10" s="240" t="n">
        <v>0</v>
      </c>
      <c r="X10" s="240"/>
      <c r="Y10" s="240" t="n">
        <v>0</v>
      </c>
      <c r="Z10" s="217"/>
      <c r="AA10" s="217" t="n">
        <f aca="false">SUM(C10:Y10)</f>
        <v>0</v>
      </c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8"/>
      <c r="BS10" s="218"/>
      <c r="BT10" s="218"/>
      <c r="BU10" s="218"/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8"/>
      <c r="HC10" s="218"/>
      <c r="HD10" s="218"/>
      <c r="HE10" s="218"/>
      <c r="HF10" s="218"/>
      <c r="HG10" s="218"/>
      <c r="HH10" s="218"/>
      <c r="HI10" s="218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8"/>
      <c r="IF10" s="218"/>
      <c r="IG10" s="218"/>
      <c r="IH10" s="218"/>
      <c r="II10" s="218"/>
      <c r="IJ10" s="218"/>
      <c r="IK10" s="218"/>
      <c r="IL10" s="218"/>
      <c r="IM10" s="218"/>
      <c r="IN10" s="218"/>
      <c r="IO10" s="218"/>
      <c r="IP10" s="218"/>
      <c r="IQ10" s="218"/>
      <c r="IR10" s="218"/>
      <c r="IS10" s="218"/>
      <c r="IT10" s="218"/>
      <c r="IU10" s="218"/>
      <c r="IV10" s="218"/>
      <c r="IW10" s="218"/>
    </row>
    <row r="11" customFormat="false" ht="14.25" hidden="false" customHeight="false" outlineLevel="0" collapsed="false">
      <c r="A11" s="216" t="s">
        <v>33</v>
      </c>
      <c r="B11" s="217"/>
      <c r="C11" s="240" t="n">
        <v>0</v>
      </c>
      <c r="D11" s="240"/>
      <c r="E11" s="240" t="n">
        <v>0</v>
      </c>
      <c r="F11" s="240"/>
      <c r="G11" s="240" t="n">
        <v>0</v>
      </c>
      <c r="H11" s="240"/>
      <c r="I11" s="240" t="n">
        <v>0</v>
      </c>
      <c r="J11" s="240"/>
      <c r="K11" s="240" t="n">
        <v>0</v>
      </c>
      <c r="L11" s="240"/>
      <c r="M11" s="240" t="n">
        <v>0</v>
      </c>
      <c r="N11" s="240"/>
      <c r="O11" s="240" t="n">
        <v>0</v>
      </c>
      <c r="P11" s="240"/>
      <c r="Q11" s="240" t="n">
        <v>0</v>
      </c>
      <c r="R11" s="240"/>
      <c r="S11" s="240" t="n">
        <v>0</v>
      </c>
      <c r="T11" s="240"/>
      <c r="U11" s="240" t="n">
        <v>0</v>
      </c>
      <c r="V11" s="240"/>
      <c r="W11" s="240" t="n">
        <v>0</v>
      </c>
      <c r="X11" s="240"/>
      <c r="Y11" s="240" t="n">
        <v>0</v>
      </c>
      <c r="Z11" s="217"/>
      <c r="AA11" s="217" t="n">
        <f aca="false">SUM(C11:Y11)</f>
        <v>0</v>
      </c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8"/>
      <c r="EI11" s="218"/>
      <c r="EJ11" s="218"/>
      <c r="EK11" s="218"/>
      <c r="EL11" s="218"/>
      <c r="EM11" s="218"/>
      <c r="EN11" s="218"/>
      <c r="EO11" s="218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8"/>
      <c r="HC11" s="218"/>
      <c r="HD11" s="218"/>
      <c r="HE11" s="218"/>
      <c r="HF11" s="218"/>
      <c r="HG11" s="218"/>
      <c r="HH11" s="218"/>
      <c r="HI11" s="218"/>
      <c r="HJ11" s="218"/>
      <c r="HK11" s="218"/>
      <c r="HL11" s="218"/>
      <c r="HM11" s="218"/>
      <c r="HN11" s="218"/>
      <c r="HO11" s="218"/>
      <c r="HP11" s="218"/>
      <c r="HQ11" s="218"/>
      <c r="HR11" s="218"/>
      <c r="HS11" s="218"/>
      <c r="HT11" s="218"/>
      <c r="HU11" s="218"/>
      <c r="HV11" s="218"/>
      <c r="HW11" s="218"/>
      <c r="HX11" s="218"/>
      <c r="HY11" s="218"/>
      <c r="HZ11" s="218"/>
      <c r="IA11" s="218"/>
      <c r="IB11" s="218"/>
      <c r="IC11" s="218"/>
      <c r="ID11" s="218"/>
      <c r="IE11" s="218"/>
      <c r="IF11" s="218"/>
      <c r="IG11" s="218"/>
      <c r="IH11" s="218"/>
      <c r="II11" s="218"/>
      <c r="IJ11" s="218"/>
      <c r="IK11" s="218"/>
      <c r="IL11" s="218"/>
      <c r="IM11" s="218"/>
      <c r="IN11" s="218"/>
      <c r="IO11" s="218"/>
      <c r="IP11" s="218"/>
      <c r="IQ11" s="218"/>
      <c r="IR11" s="218"/>
      <c r="IS11" s="218"/>
      <c r="IT11" s="218"/>
      <c r="IU11" s="218"/>
      <c r="IV11" s="218"/>
      <c r="IW11" s="218"/>
    </row>
    <row r="12" customFormat="false" ht="14.25" hidden="false" customHeight="false" outlineLevel="0" collapsed="false">
      <c r="A12" s="216" t="s">
        <v>361</v>
      </c>
      <c r="B12" s="217"/>
      <c r="C12" s="240" t="n">
        <v>0</v>
      </c>
      <c r="D12" s="240"/>
      <c r="E12" s="240" t="n">
        <v>0</v>
      </c>
      <c r="F12" s="240"/>
      <c r="G12" s="240" t="n">
        <v>0</v>
      </c>
      <c r="H12" s="240"/>
      <c r="I12" s="240" t="n">
        <v>0</v>
      </c>
      <c r="J12" s="240"/>
      <c r="K12" s="240" t="n">
        <v>0</v>
      </c>
      <c r="L12" s="240"/>
      <c r="M12" s="240" t="n">
        <v>0</v>
      </c>
      <c r="N12" s="240"/>
      <c r="O12" s="240" t="n">
        <v>0</v>
      </c>
      <c r="P12" s="240"/>
      <c r="Q12" s="240" t="n">
        <v>0</v>
      </c>
      <c r="R12" s="240"/>
      <c r="S12" s="240" t="n">
        <v>0</v>
      </c>
      <c r="T12" s="240"/>
      <c r="U12" s="240" t="n">
        <v>0</v>
      </c>
      <c r="V12" s="240"/>
      <c r="W12" s="240" t="n">
        <v>0</v>
      </c>
      <c r="X12" s="240"/>
      <c r="Y12" s="240" t="n">
        <v>0</v>
      </c>
      <c r="Z12" s="217"/>
      <c r="AA12" s="217" t="n">
        <f aca="false">SUM(C12:Y12)</f>
        <v>0</v>
      </c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14.25" hidden="false" customHeight="false" outlineLevel="0" collapsed="false">
      <c r="A13" s="216" t="s">
        <v>361</v>
      </c>
      <c r="B13" s="217"/>
      <c r="C13" s="240" t="n">
        <v>0</v>
      </c>
      <c r="D13" s="240"/>
      <c r="E13" s="240" t="n">
        <v>0</v>
      </c>
      <c r="F13" s="240"/>
      <c r="G13" s="240" t="n">
        <v>0</v>
      </c>
      <c r="H13" s="240"/>
      <c r="I13" s="240" t="n">
        <v>0</v>
      </c>
      <c r="J13" s="240"/>
      <c r="K13" s="240" t="n">
        <v>0</v>
      </c>
      <c r="L13" s="240"/>
      <c r="M13" s="240" t="n">
        <v>0</v>
      </c>
      <c r="N13" s="240"/>
      <c r="O13" s="240" t="n">
        <v>0</v>
      </c>
      <c r="P13" s="240"/>
      <c r="Q13" s="240" t="n">
        <v>0</v>
      </c>
      <c r="R13" s="240"/>
      <c r="S13" s="240" t="n">
        <v>0</v>
      </c>
      <c r="T13" s="240"/>
      <c r="U13" s="240" t="n">
        <v>0</v>
      </c>
      <c r="V13" s="240"/>
      <c r="W13" s="240" t="n">
        <v>0</v>
      </c>
      <c r="X13" s="240"/>
      <c r="Y13" s="240" t="n">
        <v>0</v>
      </c>
      <c r="Z13" s="217"/>
      <c r="AA13" s="217" t="n">
        <f aca="false">SUM(C13:Y13)</f>
        <v>0</v>
      </c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16" t="s">
        <v>361</v>
      </c>
      <c r="B14" s="217"/>
      <c r="C14" s="240" t="n">
        <v>0</v>
      </c>
      <c r="D14" s="240"/>
      <c r="E14" s="240" t="n">
        <v>0</v>
      </c>
      <c r="F14" s="240"/>
      <c r="G14" s="240" t="n">
        <v>0</v>
      </c>
      <c r="H14" s="240"/>
      <c r="I14" s="240" t="n">
        <v>0</v>
      </c>
      <c r="J14" s="240"/>
      <c r="K14" s="240" t="n">
        <v>0</v>
      </c>
      <c r="L14" s="240"/>
      <c r="M14" s="240" t="n">
        <v>0</v>
      </c>
      <c r="N14" s="240"/>
      <c r="O14" s="240" t="n">
        <v>0</v>
      </c>
      <c r="P14" s="240"/>
      <c r="Q14" s="240" t="n">
        <v>0</v>
      </c>
      <c r="R14" s="240"/>
      <c r="S14" s="240" t="n">
        <v>0</v>
      </c>
      <c r="T14" s="240"/>
      <c r="U14" s="240" t="n">
        <v>0</v>
      </c>
      <c r="V14" s="240"/>
      <c r="W14" s="240" t="n">
        <v>0</v>
      </c>
      <c r="X14" s="240"/>
      <c r="Y14" s="240" t="n">
        <v>0</v>
      </c>
      <c r="Z14" s="217"/>
      <c r="AA14" s="217" t="n">
        <f aca="false">SUM(C14:Y14)</f>
        <v>0</v>
      </c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4.25" hidden="false" customHeight="false" outlineLevel="0" collapsed="false">
      <c r="A15" s="216" t="s">
        <v>361</v>
      </c>
      <c r="B15" s="217"/>
      <c r="C15" s="240" t="n">
        <v>0</v>
      </c>
      <c r="D15" s="240"/>
      <c r="E15" s="240" t="n">
        <v>0</v>
      </c>
      <c r="F15" s="240"/>
      <c r="G15" s="240" t="n">
        <v>0</v>
      </c>
      <c r="H15" s="240"/>
      <c r="I15" s="240" t="n">
        <v>0</v>
      </c>
      <c r="J15" s="240"/>
      <c r="K15" s="240" t="n">
        <v>0</v>
      </c>
      <c r="L15" s="240"/>
      <c r="M15" s="240" t="n">
        <v>0</v>
      </c>
      <c r="N15" s="240"/>
      <c r="O15" s="240" t="n">
        <v>0</v>
      </c>
      <c r="P15" s="240"/>
      <c r="Q15" s="240" t="n">
        <v>0</v>
      </c>
      <c r="R15" s="240"/>
      <c r="S15" s="240" t="n">
        <v>0</v>
      </c>
      <c r="T15" s="240"/>
      <c r="U15" s="240" t="n">
        <v>0</v>
      </c>
      <c r="V15" s="240"/>
      <c r="W15" s="240" t="n">
        <v>0</v>
      </c>
      <c r="X15" s="240"/>
      <c r="Y15" s="240" t="n">
        <v>0</v>
      </c>
      <c r="Z15" s="217"/>
      <c r="AA15" s="217" t="n">
        <f aca="false">SUM(C15:Y15)</f>
        <v>0</v>
      </c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4.25" hidden="false" customHeight="false" outlineLevel="0" collapsed="false">
      <c r="A16" s="216"/>
      <c r="B16" s="217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17"/>
      <c r="AA16" s="217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15" hidden="false" customHeight="false" outlineLevel="0" collapsed="false">
      <c r="A17" s="215" t="s">
        <v>405</v>
      </c>
      <c r="B17" s="217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17"/>
      <c r="AA17" s="217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4.25" hidden="false" customHeight="false" outlineLevel="0" collapsed="false">
      <c r="A18" s="216" t="s">
        <v>361</v>
      </c>
      <c r="B18" s="217"/>
      <c r="C18" s="240" t="n">
        <v>0</v>
      </c>
      <c r="D18" s="240"/>
      <c r="E18" s="240" t="n">
        <v>0</v>
      </c>
      <c r="F18" s="240"/>
      <c r="G18" s="240" t="n">
        <v>0</v>
      </c>
      <c r="H18" s="240"/>
      <c r="I18" s="240" t="n">
        <v>0</v>
      </c>
      <c r="J18" s="240"/>
      <c r="K18" s="240" t="n">
        <v>0</v>
      </c>
      <c r="L18" s="240"/>
      <c r="M18" s="240" t="n">
        <v>0</v>
      </c>
      <c r="N18" s="240"/>
      <c r="O18" s="240" t="n">
        <v>0</v>
      </c>
      <c r="P18" s="240"/>
      <c r="Q18" s="240" t="n">
        <v>0</v>
      </c>
      <c r="R18" s="240"/>
      <c r="S18" s="240" t="n">
        <v>0</v>
      </c>
      <c r="T18" s="240"/>
      <c r="U18" s="240" t="n">
        <v>0</v>
      </c>
      <c r="V18" s="240"/>
      <c r="W18" s="240" t="n">
        <v>0</v>
      </c>
      <c r="X18" s="240"/>
      <c r="Y18" s="240" t="n">
        <v>0</v>
      </c>
      <c r="Z18" s="217"/>
      <c r="AA18" s="217" t="n">
        <f aca="false">SUM(C18:Y18)</f>
        <v>0</v>
      </c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14.25" hidden="false" customHeight="false" outlineLevel="0" collapsed="false">
      <c r="A19" s="216" t="s">
        <v>361</v>
      </c>
      <c r="B19" s="217"/>
      <c r="C19" s="240" t="n">
        <v>0</v>
      </c>
      <c r="D19" s="240"/>
      <c r="E19" s="240" t="n">
        <v>0</v>
      </c>
      <c r="F19" s="240"/>
      <c r="G19" s="240" t="n">
        <v>0</v>
      </c>
      <c r="H19" s="240"/>
      <c r="I19" s="240" t="n">
        <v>0</v>
      </c>
      <c r="J19" s="240"/>
      <c r="K19" s="240" t="n">
        <v>0</v>
      </c>
      <c r="L19" s="240"/>
      <c r="M19" s="240" t="n">
        <v>0</v>
      </c>
      <c r="N19" s="240"/>
      <c r="O19" s="240" t="n">
        <v>0</v>
      </c>
      <c r="P19" s="240"/>
      <c r="Q19" s="240" t="n">
        <v>0</v>
      </c>
      <c r="R19" s="240"/>
      <c r="S19" s="240" t="n">
        <v>0</v>
      </c>
      <c r="T19" s="240"/>
      <c r="U19" s="240" t="n">
        <v>0</v>
      </c>
      <c r="V19" s="240"/>
      <c r="W19" s="240" t="n">
        <v>0</v>
      </c>
      <c r="X19" s="240"/>
      <c r="Y19" s="240" t="n">
        <v>0</v>
      </c>
      <c r="Z19" s="217"/>
      <c r="AA19" s="217" t="n">
        <f aca="false">SUM(C19:Y19)</f>
        <v>0</v>
      </c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4.25" hidden="false" customHeight="false" outlineLevel="0" collapsed="false">
      <c r="A20" s="216" t="s">
        <v>361</v>
      </c>
      <c r="B20" s="217"/>
      <c r="C20" s="240" t="n">
        <v>0</v>
      </c>
      <c r="D20" s="240"/>
      <c r="E20" s="240" t="n">
        <v>0</v>
      </c>
      <c r="F20" s="240"/>
      <c r="G20" s="240" t="n">
        <v>0</v>
      </c>
      <c r="H20" s="240"/>
      <c r="I20" s="240" t="n">
        <v>0</v>
      </c>
      <c r="J20" s="240"/>
      <c r="K20" s="240" t="n">
        <v>0</v>
      </c>
      <c r="L20" s="240"/>
      <c r="M20" s="240" t="n">
        <v>0</v>
      </c>
      <c r="N20" s="240"/>
      <c r="O20" s="240" t="n">
        <v>0</v>
      </c>
      <c r="P20" s="240"/>
      <c r="Q20" s="240" t="n">
        <v>0</v>
      </c>
      <c r="R20" s="240"/>
      <c r="S20" s="240" t="n">
        <v>0</v>
      </c>
      <c r="T20" s="240"/>
      <c r="U20" s="240" t="n">
        <v>0</v>
      </c>
      <c r="V20" s="240"/>
      <c r="W20" s="240" t="n">
        <v>0</v>
      </c>
      <c r="X20" s="240"/>
      <c r="Y20" s="240" t="n">
        <v>0</v>
      </c>
      <c r="Z20" s="217"/>
      <c r="AA20" s="217" t="n">
        <f aca="false">SUM(C20:Y20)</f>
        <v>0</v>
      </c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4.25" hidden="false" customHeight="false" outlineLevel="0" collapsed="false">
      <c r="A21" s="216" t="s">
        <v>361</v>
      </c>
      <c r="B21" s="217"/>
      <c r="C21" s="240" t="n">
        <v>0</v>
      </c>
      <c r="D21" s="240"/>
      <c r="E21" s="240" t="n">
        <v>0</v>
      </c>
      <c r="F21" s="240"/>
      <c r="G21" s="240" t="n">
        <v>0</v>
      </c>
      <c r="H21" s="240"/>
      <c r="I21" s="240" t="n">
        <v>0</v>
      </c>
      <c r="J21" s="240"/>
      <c r="K21" s="240" t="n">
        <v>0</v>
      </c>
      <c r="L21" s="240"/>
      <c r="M21" s="240" t="n">
        <v>0</v>
      </c>
      <c r="N21" s="240"/>
      <c r="O21" s="240" t="n">
        <v>0</v>
      </c>
      <c r="P21" s="240"/>
      <c r="Q21" s="240" t="n">
        <v>0</v>
      </c>
      <c r="R21" s="240"/>
      <c r="S21" s="240" t="n">
        <v>0</v>
      </c>
      <c r="T21" s="240"/>
      <c r="U21" s="240" t="n">
        <v>0</v>
      </c>
      <c r="V21" s="240"/>
      <c r="W21" s="240" t="n">
        <v>0</v>
      </c>
      <c r="X21" s="240"/>
      <c r="Y21" s="240" t="n">
        <v>0</v>
      </c>
      <c r="Z21" s="217"/>
      <c r="AA21" s="217" t="n">
        <f aca="false">SUM(C21:Y21)</f>
        <v>0</v>
      </c>
      <c r="AB21" s="177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14.25" hidden="false" customHeight="false" outlineLevel="0" collapsed="false">
      <c r="A22" s="216"/>
      <c r="B22" s="217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17"/>
      <c r="AA22" s="217"/>
      <c r="AB22" s="177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5" hidden="false" customHeight="false" outlineLevel="0" collapsed="false">
      <c r="A23" s="215" t="s">
        <v>380</v>
      </c>
      <c r="B23" s="217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17"/>
      <c r="AA23" s="217"/>
      <c r="AB23" s="177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14.25" hidden="false" customHeight="false" outlineLevel="0" collapsed="false">
      <c r="A24" s="216" t="s">
        <v>361</v>
      </c>
      <c r="B24" s="217"/>
      <c r="C24" s="240" t="n">
        <v>0</v>
      </c>
      <c r="D24" s="240"/>
      <c r="E24" s="240" t="n">
        <v>0</v>
      </c>
      <c r="F24" s="240"/>
      <c r="G24" s="240" t="n">
        <v>0</v>
      </c>
      <c r="H24" s="240"/>
      <c r="I24" s="240" t="n">
        <v>0</v>
      </c>
      <c r="J24" s="240"/>
      <c r="K24" s="240" t="n">
        <v>0</v>
      </c>
      <c r="L24" s="240"/>
      <c r="M24" s="240" t="n">
        <v>0</v>
      </c>
      <c r="N24" s="240"/>
      <c r="O24" s="240" t="n">
        <v>0</v>
      </c>
      <c r="P24" s="240"/>
      <c r="Q24" s="240" t="n">
        <v>0</v>
      </c>
      <c r="R24" s="240"/>
      <c r="S24" s="240" t="n">
        <v>0</v>
      </c>
      <c r="T24" s="240"/>
      <c r="U24" s="240" t="n">
        <v>0</v>
      </c>
      <c r="V24" s="240"/>
      <c r="W24" s="240" t="n">
        <v>0</v>
      </c>
      <c r="X24" s="240"/>
      <c r="Y24" s="240" t="n">
        <v>0</v>
      </c>
      <c r="Z24" s="217"/>
      <c r="AA24" s="217" t="n">
        <f aca="false">SUM(C24:Y24)</f>
        <v>0</v>
      </c>
      <c r="AB24" s="177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4.25" hidden="false" customHeight="false" outlineLevel="0" collapsed="false">
      <c r="A25" s="216" t="s">
        <v>361</v>
      </c>
      <c r="B25" s="217"/>
      <c r="C25" s="240" t="n">
        <v>0</v>
      </c>
      <c r="D25" s="240"/>
      <c r="E25" s="240" t="n">
        <v>0</v>
      </c>
      <c r="F25" s="240"/>
      <c r="G25" s="240" t="n">
        <v>0</v>
      </c>
      <c r="H25" s="240"/>
      <c r="I25" s="240" t="n">
        <v>0</v>
      </c>
      <c r="J25" s="240"/>
      <c r="K25" s="240" t="n">
        <v>0</v>
      </c>
      <c r="L25" s="240"/>
      <c r="M25" s="240" t="n">
        <v>0</v>
      </c>
      <c r="N25" s="240"/>
      <c r="O25" s="240" t="n">
        <v>0</v>
      </c>
      <c r="P25" s="240"/>
      <c r="Q25" s="240" t="n">
        <v>0</v>
      </c>
      <c r="R25" s="240"/>
      <c r="S25" s="240" t="n">
        <v>0</v>
      </c>
      <c r="T25" s="240"/>
      <c r="U25" s="240" t="n">
        <v>0</v>
      </c>
      <c r="V25" s="240"/>
      <c r="W25" s="240" t="n">
        <v>0</v>
      </c>
      <c r="X25" s="240"/>
      <c r="Y25" s="240" t="n">
        <v>0</v>
      </c>
      <c r="Z25" s="217"/>
      <c r="AA25" s="217" t="n">
        <f aca="false">SUM(C25:Y25)</f>
        <v>0</v>
      </c>
      <c r="AB25" s="177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14.25" hidden="false" customHeight="false" outlineLevel="0" collapsed="false">
      <c r="A26" s="216"/>
      <c r="B26" s="217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17"/>
      <c r="AA26" s="217"/>
      <c r="AB26" s="177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15" hidden="false" customHeight="false" outlineLevel="0" collapsed="false">
      <c r="A27" s="215" t="s">
        <v>33</v>
      </c>
      <c r="B27" s="217"/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17"/>
      <c r="AA27" s="217"/>
      <c r="AB27" s="177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14.25" hidden="false" customHeight="false" outlineLevel="0" collapsed="false">
      <c r="A28" s="216" t="s">
        <v>361</v>
      </c>
      <c r="B28" s="217"/>
      <c r="C28" s="240" t="n">
        <v>0</v>
      </c>
      <c r="D28" s="240"/>
      <c r="E28" s="240" t="n">
        <v>0</v>
      </c>
      <c r="F28" s="240"/>
      <c r="G28" s="240" t="n">
        <v>0</v>
      </c>
      <c r="H28" s="240"/>
      <c r="I28" s="240" t="n">
        <v>0</v>
      </c>
      <c r="J28" s="240"/>
      <c r="K28" s="240" t="n">
        <v>0</v>
      </c>
      <c r="L28" s="240"/>
      <c r="M28" s="240" t="n">
        <v>0</v>
      </c>
      <c r="N28" s="240"/>
      <c r="O28" s="240" t="n">
        <v>0</v>
      </c>
      <c r="P28" s="240"/>
      <c r="Q28" s="240" t="n">
        <v>0</v>
      </c>
      <c r="R28" s="240"/>
      <c r="S28" s="240" t="n">
        <v>0</v>
      </c>
      <c r="T28" s="240"/>
      <c r="U28" s="240" t="n">
        <v>0</v>
      </c>
      <c r="V28" s="240"/>
      <c r="W28" s="240" t="n">
        <v>0</v>
      </c>
      <c r="X28" s="240"/>
      <c r="Y28" s="240" t="n">
        <v>0</v>
      </c>
      <c r="Z28" s="217"/>
      <c r="AA28" s="217" t="n">
        <f aca="false">SUM(C28:Y28)</f>
        <v>0</v>
      </c>
      <c r="AB28" s="177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4.25" hidden="false" customHeight="false" outlineLevel="0" collapsed="false">
      <c r="A29" s="216" t="s">
        <v>361</v>
      </c>
      <c r="B29" s="217"/>
      <c r="C29" s="240" t="n">
        <v>0</v>
      </c>
      <c r="D29" s="240"/>
      <c r="E29" s="240" t="n">
        <v>0</v>
      </c>
      <c r="F29" s="240"/>
      <c r="G29" s="240" t="n">
        <v>0</v>
      </c>
      <c r="H29" s="240"/>
      <c r="I29" s="240" t="n">
        <v>0</v>
      </c>
      <c r="J29" s="240"/>
      <c r="K29" s="240" t="n">
        <v>0</v>
      </c>
      <c r="L29" s="240"/>
      <c r="M29" s="240" t="n">
        <v>0</v>
      </c>
      <c r="N29" s="240"/>
      <c r="O29" s="240" t="n">
        <v>0</v>
      </c>
      <c r="P29" s="240"/>
      <c r="Q29" s="240" t="n">
        <v>0</v>
      </c>
      <c r="R29" s="240"/>
      <c r="S29" s="240" t="n">
        <v>0</v>
      </c>
      <c r="T29" s="240"/>
      <c r="U29" s="240" t="n">
        <v>0</v>
      </c>
      <c r="V29" s="240"/>
      <c r="W29" s="240" t="n">
        <v>0</v>
      </c>
      <c r="X29" s="240"/>
      <c r="Y29" s="240" t="n">
        <v>0</v>
      </c>
      <c r="Z29" s="217"/>
      <c r="AA29" s="217" t="n">
        <f aca="false">SUM(C29:Y29)</f>
        <v>0</v>
      </c>
      <c r="AB29" s="177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5.1" hidden="false" customHeight="true" outlineLevel="0" collapsed="false">
      <c r="A30" s="216"/>
      <c r="B30" s="217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17"/>
      <c r="AA30" s="217"/>
      <c r="AB30" s="177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14.25" hidden="false" customHeight="false" outlineLevel="0" collapsed="false">
      <c r="A31" s="246" t="s">
        <v>33</v>
      </c>
      <c r="B31" s="226"/>
      <c r="C31" s="247" t="n">
        <f aca="false">+C33-SUM(C9:C30)</f>
        <v>2.61300659955552</v>
      </c>
      <c r="D31" s="226"/>
      <c r="E31" s="247" t="n">
        <f aca="false">+E33-SUM(E9:E30)</f>
        <v>2.68357332475046</v>
      </c>
      <c r="F31" s="226"/>
      <c r="G31" s="247" t="n">
        <f aca="false">+G33-SUM(G9:G30)</f>
        <v>2.64654516594283</v>
      </c>
      <c r="H31" s="226"/>
      <c r="I31" s="247" t="n">
        <f aca="false">+I33-SUM(I9:I30)</f>
        <v>2.58324465914444</v>
      </c>
      <c r="J31" s="226"/>
      <c r="K31" s="247" t="n">
        <f aca="false">+K33-SUM(K9:K30)</f>
        <v>2.6477687293743</v>
      </c>
      <c r="L31" s="226"/>
      <c r="M31" s="247" t="n">
        <f aca="false">+M33-SUM(M9:M30)</f>
        <v>2.780862812758</v>
      </c>
      <c r="N31" s="226"/>
      <c r="O31" s="247" t="n">
        <f aca="false">+O33-SUM(O9:O30)</f>
        <v>3.47163573051063</v>
      </c>
      <c r="P31" s="226"/>
      <c r="Q31" s="247" t="n">
        <f aca="false">+Q33-SUM(Q9:Q30)</f>
        <v>3.5352154211404</v>
      </c>
      <c r="R31" s="226"/>
      <c r="S31" s="247" t="n">
        <f aca="false">+S33-SUM(S9:S30)</f>
        <v>3.55748742029775</v>
      </c>
      <c r="T31" s="226"/>
      <c r="U31" s="247" t="n">
        <f aca="false">+U33-SUM(U9:U30)</f>
        <v>3.56787614611654</v>
      </c>
      <c r="V31" s="226"/>
      <c r="W31" s="247" t="n">
        <f aca="false">+W33-SUM(W9:W30)</f>
        <v>2.1934151261889</v>
      </c>
      <c r="X31" s="226"/>
      <c r="Y31" s="247" t="n">
        <f aca="false">+Y33-SUM(Y9:Y30)</f>
        <v>-0.454130729742744</v>
      </c>
      <c r="Z31" s="226"/>
      <c r="AA31" s="247" t="n">
        <f aca="false">+AA33-SUM(AA9:AA30)</f>
        <v>31.826500406037</v>
      </c>
      <c r="AB31" s="177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5.1" hidden="false" customHeight="true" outlineLevel="0" collapsed="false">
      <c r="A32" s="226"/>
      <c r="B32" s="226"/>
      <c r="C32" s="248"/>
      <c r="D32" s="226"/>
      <c r="E32" s="248"/>
      <c r="F32" s="226"/>
      <c r="G32" s="248"/>
      <c r="H32" s="226"/>
      <c r="I32" s="248"/>
      <c r="J32" s="226"/>
      <c r="K32" s="248"/>
      <c r="L32" s="226"/>
      <c r="M32" s="248"/>
      <c r="N32" s="226"/>
      <c r="O32" s="248"/>
      <c r="P32" s="226"/>
      <c r="Q32" s="248"/>
      <c r="R32" s="226"/>
      <c r="S32" s="248"/>
      <c r="T32" s="226"/>
      <c r="U32" s="248"/>
      <c r="V32" s="226"/>
      <c r="W32" s="248"/>
      <c r="X32" s="226"/>
      <c r="Y32" s="248"/>
      <c r="Z32" s="226"/>
      <c r="AA32" s="248"/>
      <c r="AB32" s="177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15.75" hidden="false" customHeight="false" outlineLevel="0" collapsed="false">
      <c r="A33" s="233" t="s">
        <v>406</v>
      </c>
      <c r="B33" s="234"/>
      <c r="C33" s="249" t="n">
        <f aca="false">+Format!D101</f>
        <v>2.61300659955552</v>
      </c>
      <c r="D33" s="233"/>
      <c r="E33" s="249" t="n">
        <f aca="false">+Format!F101</f>
        <v>2.68357332475046</v>
      </c>
      <c r="F33" s="233"/>
      <c r="G33" s="249" t="n">
        <f aca="false">+Format!H101</f>
        <v>2.64654516594283</v>
      </c>
      <c r="H33" s="233"/>
      <c r="I33" s="249" t="n">
        <f aca="false">+Format!J101</f>
        <v>2.58324465914444</v>
      </c>
      <c r="J33" s="233"/>
      <c r="K33" s="249" t="n">
        <f aca="false">+Format!L101</f>
        <v>2.6477687293743</v>
      </c>
      <c r="L33" s="233"/>
      <c r="M33" s="249" t="n">
        <f aca="false">+Format!N101</f>
        <v>2.780862812758</v>
      </c>
      <c r="N33" s="233"/>
      <c r="O33" s="249" t="n">
        <f aca="false">+Format!P101</f>
        <v>3.47163573051063</v>
      </c>
      <c r="P33" s="233"/>
      <c r="Q33" s="249" t="n">
        <f aca="false">+Format!R101</f>
        <v>3.5352154211404</v>
      </c>
      <c r="R33" s="233"/>
      <c r="S33" s="249" t="n">
        <f aca="false">+Format!T101</f>
        <v>3.55748742029775</v>
      </c>
      <c r="T33" s="233"/>
      <c r="U33" s="249" t="n">
        <f aca="false">+Format!V101</f>
        <v>3.56787614611654</v>
      </c>
      <c r="V33" s="233"/>
      <c r="W33" s="249" t="n">
        <f aca="false">+Format!X101</f>
        <v>2.1934151261889</v>
      </c>
      <c r="X33" s="233"/>
      <c r="Y33" s="249" t="n">
        <f aca="false">+Format!Z101</f>
        <v>-0.454130729742744</v>
      </c>
      <c r="Z33" s="233"/>
      <c r="AA33" s="249" t="n">
        <f aca="false">+Format!AB101</f>
        <v>31.826500406037</v>
      </c>
      <c r="AB33" s="177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15" hidden="false" customHeight="false" outlineLevel="0" collapsed="false">
      <c r="A34" s="178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  <c r="IW34" s="177"/>
    </row>
    <row r="35" customFormat="false" ht="15" hidden="false" customHeight="false" outlineLevel="0" collapsed="false">
      <c r="A35" s="207" t="str">
        <f aca="true">CELL("filename",A1)</f>
        <v>'file:///mnt/12tb/@roms/datasets/enron/EDRM Enron Email Data Set v2 XML/filtered-attachments/xls/2002_Pl1.xls'#$OtherFundsFlow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</row>
    <row r="36" customFormat="false" ht="15" hidden="false" customHeight="false" outlineLevel="0" collapsed="false">
      <c r="A36" s="209" t="n">
        <f aca="true">NOW()</f>
        <v>45926.997827185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4"/>
  <sheetViews>
    <sheetView showFormulas="false" showGridLines="fals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Z23" activeCellId="0" sqref="Z23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31.99"/>
    <col collapsed="false" customWidth="true" hidden="false" outlineLevel="0" max="2" min="2" style="171" width="8.14"/>
    <col collapsed="false" customWidth="true" hidden="false" outlineLevel="0" max="3" min="3" style="171" width="2.28"/>
    <col collapsed="false" customWidth="true" hidden="false" outlineLevel="0" max="4" min="4" style="171" width="8.14"/>
    <col collapsed="false" customWidth="true" hidden="false" outlineLevel="0" max="5" min="5" style="171" width="2.28"/>
    <col collapsed="false" customWidth="true" hidden="false" outlineLevel="0" max="6" min="6" style="171" width="8.14"/>
    <col collapsed="false" customWidth="true" hidden="false" outlineLevel="0" max="7" min="7" style="171" width="2.28"/>
    <col collapsed="false" customWidth="true" hidden="false" outlineLevel="0" max="8" min="8" style="171" width="8.14"/>
    <col collapsed="false" customWidth="true" hidden="false" outlineLevel="0" max="9" min="9" style="171" width="2.28"/>
    <col collapsed="false" customWidth="true" hidden="false" outlineLevel="0" max="10" min="10" style="171" width="8.14"/>
    <col collapsed="false" customWidth="true" hidden="false" outlineLevel="0" max="11" min="11" style="171" width="2.28"/>
    <col collapsed="false" customWidth="true" hidden="false" outlineLevel="0" max="12" min="12" style="171" width="8.14"/>
    <col collapsed="false" customWidth="true" hidden="false" outlineLevel="0" max="13" min="13" style="171" width="2.28"/>
    <col collapsed="false" customWidth="true" hidden="false" outlineLevel="0" max="14" min="14" style="171" width="8.14"/>
    <col collapsed="false" customWidth="true" hidden="false" outlineLevel="0" max="15" min="15" style="171" width="2.28"/>
    <col collapsed="false" customWidth="true" hidden="false" outlineLevel="0" max="16" min="16" style="171" width="8.14"/>
    <col collapsed="false" customWidth="true" hidden="false" outlineLevel="0" max="17" min="17" style="171" width="2.28"/>
    <col collapsed="false" customWidth="true" hidden="false" outlineLevel="0" max="18" min="18" style="171" width="8.14"/>
    <col collapsed="false" customWidth="true" hidden="false" outlineLevel="0" max="19" min="19" style="171" width="2.28"/>
    <col collapsed="false" customWidth="true" hidden="false" outlineLevel="0" max="20" min="20" style="171" width="8.14"/>
    <col collapsed="false" customWidth="true" hidden="false" outlineLevel="0" max="21" min="21" style="171" width="2.28"/>
    <col collapsed="false" customWidth="true" hidden="false" outlineLevel="0" max="22" min="22" style="171" width="8.14"/>
    <col collapsed="false" customWidth="true" hidden="false" outlineLevel="0" max="23" min="23" style="171" width="2.28"/>
    <col collapsed="false" customWidth="true" hidden="false" outlineLevel="0" max="24" min="24" style="171" width="8.14"/>
    <col collapsed="false" customWidth="true" hidden="false" outlineLevel="0" max="25" min="25" style="171" width="2.28"/>
    <col collapsed="false" customWidth="true" hidden="false" outlineLevel="0" max="26" min="26" style="171" width="10.13"/>
    <col collapsed="false" customWidth="false" hidden="false" outlineLevel="0" max="257" min="27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3" t="s">
        <v>407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customFormat="false" ht="18" hidden="false" customHeight="false" outlineLevel="0" collapsed="false">
      <c r="A4" s="250" t="s">
        <v>408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customFormat="false" ht="18" hidden="false" customHeight="false" outlineLevel="0" collapsed="false">
      <c r="A5" s="174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</row>
    <row r="6" customFormat="false" ht="1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customFormat="false" ht="14.25" hidden="false" customHeight="false" outlineLevel="0" collapsed="false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5" hidden="false" customHeight="false" outlineLevel="0" collapsed="false">
      <c r="A8" s="178"/>
      <c r="B8" s="251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5" hidden="false" customHeight="false" outlineLevel="0" collapsed="false">
      <c r="A9" s="179"/>
      <c r="B9" s="181" t="s">
        <v>112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5" hidden="false" customHeight="false" outlineLevel="0" collapsed="false">
      <c r="A10" s="212"/>
      <c r="B10" s="181" t="s">
        <v>69</v>
      </c>
      <c r="C10" s="213"/>
      <c r="D10" s="181" t="s">
        <v>70</v>
      </c>
      <c r="E10" s="213"/>
      <c r="F10" s="181" t="s">
        <v>71</v>
      </c>
      <c r="G10" s="213"/>
      <c r="H10" s="181" t="s">
        <v>72</v>
      </c>
      <c r="I10" s="213"/>
      <c r="J10" s="181" t="s">
        <v>73</v>
      </c>
      <c r="K10" s="213"/>
      <c r="L10" s="181" t="s">
        <v>74</v>
      </c>
      <c r="M10" s="213"/>
      <c r="N10" s="181" t="s">
        <v>369</v>
      </c>
      <c r="O10" s="213"/>
      <c r="P10" s="181" t="s">
        <v>76</v>
      </c>
      <c r="Q10" s="213"/>
      <c r="R10" s="181" t="s">
        <v>370</v>
      </c>
      <c r="S10" s="213"/>
      <c r="T10" s="181" t="s">
        <v>78</v>
      </c>
      <c r="U10" s="213"/>
      <c r="V10" s="181" t="s">
        <v>79</v>
      </c>
      <c r="W10" s="213"/>
      <c r="X10" s="181" t="s">
        <v>80</v>
      </c>
      <c r="Y10" s="213"/>
      <c r="Z10" s="181" t="s">
        <v>21</v>
      </c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4.25" hidden="false" customHeight="false" outlineLevel="0" collapsed="false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5" hidden="false" customHeight="false" outlineLevel="0" collapsed="false">
      <c r="A12" s="252" t="s">
        <v>112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</row>
    <row r="13" customFormat="false" ht="14.25" hidden="false" customHeight="false" outlineLevel="0" collapsed="false">
      <c r="A13" s="216" t="s">
        <v>409</v>
      </c>
      <c r="B13" s="253" t="n">
        <f aca="false">$Z13/12</f>
        <v>-1.92983333333333</v>
      </c>
      <c r="C13" s="188"/>
      <c r="D13" s="253" t="n">
        <f aca="false">$Z13/12</f>
        <v>-1.92983333333333</v>
      </c>
      <c r="E13" s="189"/>
      <c r="F13" s="253" t="n">
        <f aca="false">$Z13/12</f>
        <v>-1.92983333333333</v>
      </c>
      <c r="G13" s="189"/>
      <c r="H13" s="253" t="n">
        <f aca="false">$Z13/12</f>
        <v>-1.92983333333333</v>
      </c>
      <c r="I13" s="189"/>
      <c r="J13" s="253" t="n">
        <f aca="false">$Z13/12</f>
        <v>-1.92983333333333</v>
      </c>
      <c r="K13" s="189"/>
      <c r="L13" s="253" t="n">
        <f aca="false">$Z13/12</f>
        <v>-1.92983333333333</v>
      </c>
      <c r="M13" s="189"/>
      <c r="N13" s="253" t="n">
        <f aca="false">$Z13/12</f>
        <v>-1.92983333333333</v>
      </c>
      <c r="O13" s="189"/>
      <c r="P13" s="253" t="n">
        <f aca="false">$Z13/12</f>
        <v>-1.92983333333333</v>
      </c>
      <c r="Q13" s="189"/>
      <c r="R13" s="253" t="n">
        <f aca="false">$Z13/12</f>
        <v>-1.92983333333333</v>
      </c>
      <c r="S13" s="189"/>
      <c r="T13" s="253" t="n">
        <f aca="false">$Z13/12</f>
        <v>-1.92983333333333</v>
      </c>
      <c r="U13" s="189"/>
      <c r="V13" s="253" t="n">
        <f aca="false">$Z13/12</f>
        <v>-1.92983333333333</v>
      </c>
      <c r="W13" s="189"/>
      <c r="X13" s="253" t="n">
        <f aca="false">$Z13/12</f>
        <v>-1.92983333333333</v>
      </c>
      <c r="Y13" s="189"/>
      <c r="Z13" s="254" t="n">
        <f aca="false">-(17.664+5.494)</f>
        <v>-23.158</v>
      </c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16" t="s">
        <v>410</v>
      </c>
      <c r="B14" s="253" t="n">
        <f aca="false">$Z14/12</f>
        <v>-0.415416666666667</v>
      </c>
      <c r="C14" s="188"/>
      <c r="D14" s="253" t="n">
        <f aca="false">$Z14/12</f>
        <v>-0.415416666666667</v>
      </c>
      <c r="E14" s="189"/>
      <c r="F14" s="253" t="n">
        <f aca="false">$Z14/12</f>
        <v>-0.415416666666667</v>
      </c>
      <c r="G14" s="189"/>
      <c r="H14" s="253" t="n">
        <f aca="false">$Z14/12</f>
        <v>-0.415416666666667</v>
      </c>
      <c r="I14" s="189"/>
      <c r="J14" s="253" t="n">
        <f aca="false">$Z14/12</f>
        <v>-0.415416666666667</v>
      </c>
      <c r="K14" s="189"/>
      <c r="L14" s="253" t="n">
        <f aca="false">$Z14/12</f>
        <v>-0.415416666666667</v>
      </c>
      <c r="M14" s="189"/>
      <c r="N14" s="253" t="n">
        <f aca="false">$Z14/12</f>
        <v>-0.415416666666667</v>
      </c>
      <c r="O14" s="189"/>
      <c r="P14" s="253" t="n">
        <f aca="false">$Z14/12</f>
        <v>-0.415416666666667</v>
      </c>
      <c r="Q14" s="189"/>
      <c r="R14" s="253" t="n">
        <f aca="false">$Z14/12</f>
        <v>-0.415416666666667</v>
      </c>
      <c r="S14" s="189"/>
      <c r="T14" s="253" t="n">
        <f aca="false">$Z14/12</f>
        <v>-0.415416666666667</v>
      </c>
      <c r="U14" s="189"/>
      <c r="V14" s="253" t="n">
        <f aca="false">$Z14/12</f>
        <v>-0.415416666666667</v>
      </c>
      <c r="W14" s="189"/>
      <c r="X14" s="253" t="n">
        <f aca="false">$Z14/12</f>
        <v>-0.415416666666667</v>
      </c>
      <c r="Y14" s="189"/>
      <c r="Z14" s="254" t="n">
        <f aca="false">-(1.095+3.89)</f>
        <v>-4.985</v>
      </c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4.25" hidden="false" customHeight="false" outlineLevel="0" collapsed="false">
      <c r="A15" s="216" t="s">
        <v>411</v>
      </c>
      <c r="B15" s="253" t="n">
        <f aca="false">$Z15/12</f>
        <v>-0.800833333333333</v>
      </c>
      <c r="C15" s="188"/>
      <c r="D15" s="253" t="n">
        <f aca="false">$Z15/12</f>
        <v>-0.800833333333333</v>
      </c>
      <c r="E15" s="189"/>
      <c r="F15" s="253" t="n">
        <f aca="false">$Z15/12</f>
        <v>-0.800833333333333</v>
      </c>
      <c r="G15" s="189"/>
      <c r="H15" s="253" t="n">
        <f aca="false">$Z15/12</f>
        <v>-0.800833333333333</v>
      </c>
      <c r="I15" s="189"/>
      <c r="J15" s="253" t="n">
        <f aca="false">$Z15/12</f>
        <v>-0.800833333333333</v>
      </c>
      <c r="K15" s="189"/>
      <c r="L15" s="253" t="n">
        <f aca="false">$Z15/12</f>
        <v>-0.800833333333333</v>
      </c>
      <c r="M15" s="189"/>
      <c r="N15" s="253" t="n">
        <f aca="false">$Z15/12</f>
        <v>-0.800833333333333</v>
      </c>
      <c r="O15" s="189"/>
      <c r="P15" s="253" t="n">
        <f aca="false">$Z15/12</f>
        <v>-0.800833333333333</v>
      </c>
      <c r="Q15" s="189"/>
      <c r="R15" s="253" t="n">
        <f aca="false">$Z15/12</f>
        <v>-0.800833333333333</v>
      </c>
      <c r="S15" s="189"/>
      <c r="T15" s="253" t="n">
        <f aca="false">$Z15/12</f>
        <v>-0.800833333333333</v>
      </c>
      <c r="U15" s="189"/>
      <c r="V15" s="253" t="n">
        <f aca="false">$Z15/12</f>
        <v>-0.800833333333333</v>
      </c>
      <c r="W15" s="189"/>
      <c r="X15" s="253" t="n">
        <f aca="false">$Z15/12</f>
        <v>-0.800833333333333</v>
      </c>
      <c r="Y15" s="189"/>
      <c r="Z15" s="254" t="n">
        <v>-9.61</v>
      </c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4.25" hidden="false" customHeight="false" outlineLevel="0" collapsed="false">
      <c r="A16" s="216" t="s">
        <v>412</v>
      </c>
      <c r="B16" s="253" t="n">
        <f aca="false">$Z16/12</f>
        <v>-8.503</v>
      </c>
      <c r="C16" s="188"/>
      <c r="D16" s="253" t="n">
        <f aca="false">$Z16/12</f>
        <v>-8.503</v>
      </c>
      <c r="E16" s="189"/>
      <c r="F16" s="253" t="n">
        <f aca="false">$Z16/12</f>
        <v>-8.503</v>
      </c>
      <c r="G16" s="189"/>
      <c r="H16" s="253" t="n">
        <f aca="false">$Z16/12</f>
        <v>-8.503</v>
      </c>
      <c r="I16" s="189"/>
      <c r="J16" s="253" t="n">
        <f aca="false">$Z16/12</f>
        <v>-8.503</v>
      </c>
      <c r="K16" s="189"/>
      <c r="L16" s="253" t="n">
        <f aca="false">$Z16/12</f>
        <v>-8.503</v>
      </c>
      <c r="M16" s="189"/>
      <c r="N16" s="253" t="n">
        <f aca="false">$Z16/12</f>
        <v>-8.503</v>
      </c>
      <c r="O16" s="189"/>
      <c r="P16" s="253" t="n">
        <f aca="false">$Z16/12</f>
        <v>-8.503</v>
      </c>
      <c r="Q16" s="189"/>
      <c r="R16" s="253" t="n">
        <f aca="false">$Z16/12</f>
        <v>-8.503</v>
      </c>
      <c r="S16" s="189"/>
      <c r="T16" s="253" t="n">
        <f aca="false">$Z16/12</f>
        <v>-8.503</v>
      </c>
      <c r="U16" s="189"/>
      <c r="V16" s="253" t="n">
        <f aca="false">$Z16/12</f>
        <v>-8.503</v>
      </c>
      <c r="W16" s="189"/>
      <c r="X16" s="253" t="n">
        <f aca="false">$Z16/12</f>
        <v>-8.503</v>
      </c>
      <c r="Y16" s="189"/>
      <c r="Z16" s="254" t="n">
        <v>-102.036</v>
      </c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14.25" hidden="false" customHeight="false" outlineLevel="0" collapsed="false">
      <c r="A17" s="216" t="s">
        <v>413</v>
      </c>
      <c r="B17" s="253" t="n">
        <f aca="false">$Z17/12</f>
        <v>-0.783333333333333</v>
      </c>
      <c r="C17" s="188"/>
      <c r="D17" s="253" t="n">
        <f aca="false">$Z17/12</f>
        <v>-0.783333333333333</v>
      </c>
      <c r="E17" s="189"/>
      <c r="F17" s="253" t="n">
        <f aca="false">$Z17/12</f>
        <v>-0.783333333333333</v>
      </c>
      <c r="G17" s="189"/>
      <c r="H17" s="253" t="n">
        <f aca="false">$Z17/12</f>
        <v>-0.783333333333333</v>
      </c>
      <c r="I17" s="189"/>
      <c r="J17" s="253" t="n">
        <f aca="false">$Z17/12</f>
        <v>-0.783333333333333</v>
      </c>
      <c r="K17" s="189"/>
      <c r="L17" s="253" t="n">
        <f aca="false">$Z17/12</f>
        <v>-0.783333333333333</v>
      </c>
      <c r="M17" s="189"/>
      <c r="N17" s="253" t="n">
        <f aca="false">$Z17/12</f>
        <v>-0.783333333333333</v>
      </c>
      <c r="O17" s="189"/>
      <c r="P17" s="253" t="n">
        <f aca="false">$Z17/12</f>
        <v>-0.783333333333333</v>
      </c>
      <c r="Q17" s="189"/>
      <c r="R17" s="253" t="n">
        <f aca="false">$Z17/12</f>
        <v>-0.783333333333333</v>
      </c>
      <c r="S17" s="189"/>
      <c r="T17" s="253" t="n">
        <f aca="false">$Z17/12</f>
        <v>-0.783333333333333</v>
      </c>
      <c r="U17" s="189"/>
      <c r="V17" s="253" t="n">
        <f aca="false">$Z17/12</f>
        <v>-0.783333333333333</v>
      </c>
      <c r="W17" s="189"/>
      <c r="X17" s="253" t="n">
        <f aca="false">$Z17/12</f>
        <v>-0.783333333333333</v>
      </c>
      <c r="Y17" s="189"/>
      <c r="Z17" s="254" t="n">
        <v>-9.4</v>
      </c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4.25" hidden="false" customHeight="false" outlineLevel="0" collapsed="false">
      <c r="A18" s="216" t="s">
        <v>414</v>
      </c>
      <c r="B18" s="253" t="n">
        <f aca="false">$Z18/12</f>
        <v>-0.23</v>
      </c>
      <c r="C18" s="188"/>
      <c r="D18" s="253" t="n">
        <f aca="false">$Z18/12</f>
        <v>-0.23</v>
      </c>
      <c r="E18" s="189"/>
      <c r="F18" s="253" t="n">
        <f aca="false">$Z18/12</f>
        <v>-0.23</v>
      </c>
      <c r="G18" s="189"/>
      <c r="H18" s="253" t="n">
        <f aca="false">$Z18/12</f>
        <v>-0.23</v>
      </c>
      <c r="I18" s="189"/>
      <c r="J18" s="253" t="n">
        <f aca="false">$Z18/12</f>
        <v>-0.23</v>
      </c>
      <c r="K18" s="189"/>
      <c r="L18" s="253" t="n">
        <f aca="false">$Z18/12</f>
        <v>-0.23</v>
      </c>
      <c r="M18" s="189"/>
      <c r="N18" s="253" t="n">
        <f aca="false">$Z18/12</f>
        <v>-0.23</v>
      </c>
      <c r="O18" s="189"/>
      <c r="P18" s="253" t="n">
        <f aca="false">$Z18/12</f>
        <v>-0.23</v>
      </c>
      <c r="Q18" s="189"/>
      <c r="R18" s="253" t="n">
        <f aca="false">$Z18/12</f>
        <v>-0.23</v>
      </c>
      <c r="S18" s="189"/>
      <c r="T18" s="253" t="n">
        <f aca="false">$Z18/12</f>
        <v>-0.23</v>
      </c>
      <c r="U18" s="189"/>
      <c r="V18" s="253" t="n">
        <f aca="false">$Z18/12</f>
        <v>-0.23</v>
      </c>
      <c r="W18" s="189"/>
      <c r="X18" s="253" t="n">
        <f aca="false">$Z18/12</f>
        <v>-0.23</v>
      </c>
      <c r="Y18" s="189"/>
      <c r="Z18" s="254" t="n">
        <v>-2.76</v>
      </c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14.25" hidden="false" customHeight="false" outlineLevel="0" collapsed="false">
      <c r="A19" s="216" t="s">
        <v>415</v>
      </c>
      <c r="B19" s="253" t="n">
        <f aca="false">$Z19/12</f>
        <v>-0.45</v>
      </c>
      <c r="C19" s="188"/>
      <c r="D19" s="253" t="n">
        <f aca="false">$Z19/12</f>
        <v>-0.45</v>
      </c>
      <c r="E19" s="189"/>
      <c r="F19" s="253" t="n">
        <f aca="false">$Z19/12</f>
        <v>-0.45</v>
      </c>
      <c r="G19" s="189"/>
      <c r="H19" s="253" t="n">
        <f aca="false">$Z19/12</f>
        <v>-0.45</v>
      </c>
      <c r="I19" s="189"/>
      <c r="J19" s="253" t="n">
        <f aca="false">$Z19/12</f>
        <v>-0.45</v>
      </c>
      <c r="K19" s="189"/>
      <c r="L19" s="253" t="n">
        <f aca="false">$Z19/12</f>
        <v>-0.45</v>
      </c>
      <c r="M19" s="189"/>
      <c r="N19" s="253" t="n">
        <f aca="false">$Z19/12</f>
        <v>-0.45</v>
      </c>
      <c r="O19" s="189"/>
      <c r="P19" s="253" t="n">
        <f aca="false">$Z19/12</f>
        <v>-0.45</v>
      </c>
      <c r="Q19" s="189"/>
      <c r="R19" s="253" t="n">
        <f aca="false">$Z19/12</f>
        <v>-0.45</v>
      </c>
      <c r="S19" s="189"/>
      <c r="T19" s="253" t="n">
        <f aca="false">$Z19/12</f>
        <v>-0.45</v>
      </c>
      <c r="U19" s="189"/>
      <c r="V19" s="253" t="n">
        <f aca="false">$Z19/12</f>
        <v>-0.45</v>
      </c>
      <c r="W19" s="189"/>
      <c r="X19" s="253" t="n">
        <f aca="false">$Z19/12</f>
        <v>-0.45</v>
      </c>
      <c r="Y19" s="189"/>
      <c r="Z19" s="254" t="n">
        <v>-5.4</v>
      </c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4.25" hidden="false" customHeight="false" outlineLevel="0" collapsed="false">
      <c r="A20" s="216" t="s">
        <v>416</v>
      </c>
      <c r="B20" s="253" t="n">
        <f aca="false">$Z20/12</f>
        <v>-2.38333333333333</v>
      </c>
      <c r="C20" s="188"/>
      <c r="D20" s="253" t="n">
        <f aca="false">$Z20/12</f>
        <v>-2.38333333333333</v>
      </c>
      <c r="E20" s="189"/>
      <c r="F20" s="253" t="n">
        <f aca="false">$Z20/12</f>
        <v>-2.38333333333333</v>
      </c>
      <c r="G20" s="189"/>
      <c r="H20" s="253" t="n">
        <f aca="false">$Z20/12</f>
        <v>-2.38333333333333</v>
      </c>
      <c r="I20" s="189"/>
      <c r="J20" s="253" t="n">
        <f aca="false">$Z20/12</f>
        <v>-2.38333333333333</v>
      </c>
      <c r="K20" s="189"/>
      <c r="L20" s="253" t="n">
        <f aca="false">$Z20/12</f>
        <v>-2.38333333333333</v>
      </c>
      <c r="M20" s="189"/>
      <c r="N20" s="253" t="n">
        <f aca="false">$Z20/12</f>
        <v>-2.38333333333333</v>
      </c>
      <c r="O20" s="189"/>
      <c r="P20" s="253" t="n">
        <f aca="false">$Z20/12</f>
        <v>-2.38333333333333</v>
      </c>
      <c r="Q20" s="189"/>
      <c r="R20" s="253" t="n">
        <f aca="false">$Z20/12</f>
        <v>-2.38333333333333</v>
      </c>
      <c r="S20" s="189"/>
      <c r="T20" s="253" t="n">
        <f aca="false">$Z20/12</f>
        <v>-2.38333333333333</v>
      </c>
      <c r="U20" s="189"/>
      <c r="V20" s="253" t="n">
        <f aca="false">$Z20/12</f>
        <v>-2.38333333333333</v>
      </c>
      <c r="W20" s="189"/>
      <c r="X20" s="253" t="n">
        <f aca="false">$Z20/12</f>
        <v>-2.38333333333333</v>
      </c>
      <c r="Y20" s="189"/>
      <c r="Z20" s="254" t="n">
        <v>-28.6</v>
      </c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4.25" hidden="false" customHeight="false" outlineLevel="0" collapsed="false">
      <c r="A21" s="216" t="s">
        <v>361</v>
      </c>
      <c r="B21" s="254" t="n">
        <v>0</v>
      </c>
      <c r="C21" s="188"/>
      <c r="D21" s="254" t="n">
        <v>0</v>
      </c>
      <c r="E21" s="189"/>
      <c r="F21" s="254" t="n">
        <v>0</v>
      </c>
      <c r="G21" s="189"/>
      <c r="H21" s="254" t="n">
        <v>0</v>
      </c>
      <c r="I21" s="189"/>
      <c r="J21" s="254" t="n">
        <v>0</v>
      </c>
      <c r="K21" s="189"/>
      <c r="L21" s="254" t="n">
        <v>0</v>
      </c>
      <c r="M21" s="189"/>
      <c r="N21" s="254" t="n">
        <v>0</v>
      </c>
      <c r="O21" s="189"/>
      <c r="P21" s="254" t="n">
        <v>0</v>
      </c>
      <c r="Q21" s="189"/>
      <c r="R21" s="254" t="n">
        <v>0</v>
      </c>
      <c r="S21" s="189"/>
      <c r="T21" s="254" t="n">
        <v>0</v>
      </c>
      <c r="U21" s="189"/>
      <c r="V21" s="254" t="n">
        <v>0</v>
      </c>
      <c r="W21" s="189"/>
      <c r="X21" s="254" t="n">
        <v>0</v>
      </c>
      <c r="Y21" s="189"/>
      <c r="Z21" s="254" t="n">
        <v>0</v>
      </c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5.1" hidden="false" customHeight="true" outlineLevel="0" collapsed="false">
      <c r="A22" s="216"/>
      <c r="B22" s="254"/>
      <c r="C22" s="188"/>
      <c r="D22" s="254"/>
      <c r="E22" s="189"/>
      <c r="F22" s="254"/>
      <c r="G22" s="189"/>
      <c r="H22" s="254"/>
      <c r="I22" s="189"/>
      <c r="J22" s="254"/>
      <c r="K22" s="189"/>
      <c r="L22" s="254"/>
      <c r="M22" s="189"/>
      <c r="N22" s="254"/>
      <c r="O22" s="189"/>
      <c r="P22" s="254"/>
      <c r="Q22" s="189"/>
      <c r="R22" s="254"/>
      <c r="S22" s="189"/>
      <c r="T22" s="254"/>
      <c r="U22" s="189"/>
      <c r="V22" s="254"/>
      <c r="W22" s="189"/>
      <c r="X22" s="254"/>
      <c r="Y22" s="189"/>
      <c r="Z22" s="254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4.25" hidden="false" customHeight="false" outlineLevel="0" collapsed="false">
      <c r="A23" s="219" t="s">
        <v>33</v>
      </c>
      <c r="B23" s="193" t="n">
        <f aca="false">+B25-SUM(B12:B22)</f>
        <v>-2.21391666666667</v>
      </c>
      <c r="C23" s="193"/>
      <c r="D23" s="193" t="n">
        <f aca="false">+D25-SUM(D12:D22)</f>
        <v>-2.21391666666667</v>
      </c>
      <c r="E23" s="193"/>
      <c r="F23" s="193" t="n">
        <f aca="false">+F25-SUM(F12:F22)</f>
        <v>-2.21391666666667</v>
      </c>
      <c r="G23" s="193"/>
      <c r="H23" s="193" t="n">
        <f aca="false">+H25-SUM(H12:H22)</f>
        <v>-2.21391666666667</v>
      </c>
      <c r="I23" s="193"/>
      <c r="J23" s="193" t="n">
        <f aca="false">+J25-SUM(J12:J22)</f>
        <v>-2.21391666666667</v>
      </c>
      <c r="K23" s="193"/>
      <c r="L23" s="193" t="n">
        <f aca="false">+L25-SUM(L12:L22)</f>
        <v>-2.21391666666667</v>
      </c>
      <c r="M23" s="193"/>
      <c r="N23" s="193" t="n">
        <f aca="false">+N25-SUM(N12:N22)</f>
        <v>-2.21391666666667</v>
      </c>
      <c r="O23" s="193"/>
      <c r="P23" s="193" t="n">
        <f aca="false">+P25-SUM(P12:P22)</f>
        <v>-2.21391666666667</v>
      </c>
      <c r="Q23" s="193"/>
      <c r="R23" s="193" t="n">
        <f aca="false">+R25-SUM(R12:R22)</f>
        <v>-2.21391666666667</v>
      </c>
      <c r="S23" s="193"/>
      <c r="T23" s="193" t="n">
        <f aca="false">+T25-SUM(T12:T22)</f>
        <v>-2.21391666666667</v>
      </c>
      <c r="U23" s="193"/>
      <c r="V23" s="193" t="n">
        <f aca="false">+V25-SUM(V12:V22)</f>
        <v>-2.21391666666667</v>
      </c>
      <c r="W23" s="193"/>
      <c r="X23" s="193" t="n">
        <f aca="false">+X25-SUM(X12:X22)</f>
        <v>-2.21391666666667</v>
      </c>
      <c r="Y23" s="193"/>
      <c r="Z23" s="193" t="n">
        <f aca="false">+Z25-SUM(Z12:Z22)</f>
        <v>-26.567</v>
      </c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6"/>
      <c r="BC23" s="246"/>
      <c r="BD23" s="246"/>
      <c r="BE23" s="246"/>
      <c r="BF23" s="246"/>
      <c r="BG23" s="246"/>
      <c r="BH23" s="246"/>
      <c r="BI23" s="246"/>
      <c r="BJ23" s="246"/>
      <c r="BK23" s="246"/>
      <c r="BL23" s="246"/>
      <c r="BM23" s="246"/>
      <c r="BN23" s="246"/>
      <c r="BO23" s="246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  <c r="EL23" s="246"/>
      <c r="EM23" s="246"/>
      <c r="EN23" s="246"/>
      <c r="EO23" s="246"/>
      <c r="EP23" s="246"/>
      <c r="EQ23" s="246"/>
      <c r="ER23" s="246"/>
      <c r="ES23" s="246"/>
      <c r="ET23" s="246"/>
      <c r="EU23" s="246"/>
      <c r="EV23" s="246"/>
      <c r="EW23" s="246"/>
      <c r="EX23" s="246"/>
      <c r="EY23" s="246"/>
      <c r="EZ23" s="246"/>
      <c r="FA23" s="246"/>
      <c r="FB23" s="246"/>
      <c r="FC23" s="246"/>
      <c r="FD23" s="246"/>
      <c r="FE23" s="246"/>
      <c r="FF23" s="246"/>
      <c r="FG23" s="246"/>
      <c r="FH23" s="246"/>
      <c r="FI23" s="246"/>
      <c r="FJ23" s="246"/>
      <c r="FK23" s="246"/>
      <c r="FL23" s="246"/>
      <c r="FM23" s="246"/>
      <c r="FN23" s="246"/>
      <c r="FO23" s="246"/>
      <c r="FP23" s="246"/>
      <c r="FQ23" s="246"/>
      <c r="FR23" s="246"/>
      <c r="FS23" s="246"/>
      <c r="FT23" s="246"/>
      <c r="FU23" s="246"/>
      <c r="FV23" s="246"/>
      <c r="FW23" s="246"/>
      <c r="FX23" s="246"/>
      <c r="FY23" s="246"/>
      <c r="FZ23" s="246"/>
      <c r="GA23" s="246"/>
      <c r="GB23" s="246"/>
      <c r="GC23" s="246"/>
      <c r="GD23" s="246"/>
      <c r="GE23" s="246"/>
      <c r="GF23" s="246"/>
      <c r="GG23" s="246"/>
      <c r="GH23" s="246"/>
      <c r="GI23" s="246"/>
      <c r="GJ23" s="246"/>
      <c r="GK23" s="246"/>
      <c r="GL23" s="246"/>
      <c r="GM23" s="246"/>
      <c r="GN23" s="246"/>
      <c r="GO23" s="246"/>
      <c r="GP23" s="246"/>
      <c r="GQ23" s="246"/>
      <c r="GR23" s="246"/>
      <c r="GS23" s="246"/>
      <c r="GT23" s="246"/>
      <c r="GU23" s="246"/>
      <c r="GV23" s="246"/>
      <c r="GW23" s="246"/>
      <c r="GX23" s="246"/>
      <c r="GY23" s="246"/>
      <c r="GZ23" s="246"/>
      <c r="HA23" s="246"/>
      <c r="HB23" s="246"/>
      <c r="HC23" s="246"/>
      <c r="HD23" s="246"/>
      <c r="HE23" s="246"/>
      <c r="HF23" s="246"/>
      <c r="HG23" s="246"/>
      <c r="HH23" s="246"/>
      <c r="HI23" s="246"/>
      <c r="HJ23" s="246"/>
      <c r="HK23" s="246"/>
      <c r="HL23" s="246"/>
      <c r="HM23" s="246"/>
      <c r="HN23" s="246"/>
      <c r="HO23" s="246"/>
      <c r="HP23" s="246"/>
      <c r="HQ23" s="246"/>
      <c r="HR23" s="246"/>
      <c r="HS23" s="246"/>
      <c r="HT23" s="246"/>
      <c r="HU23" s="246"/>
      <c r="HV23" s="246"/>
      <c r="HW23" s="246"/>
      <c r="HX23" s="246"/>
      <c r="HY23" s="246"/>
      <c r="HZ23" s="246"/>
      <c r="IA23" s="246"/>
      <c r="IB23" s="246"/>
      <c r="IC23" s="246"/>
      <c r="ID23" s="246"/>
      <c r="IE23" s="246"/>
      <c r="IF23" s="246"/>
      <c r="IG23" s="246"/>
      <c r="IH23" s="246"/>
      <c r="II23" s="246"/>
      <c r="IJ23" s="246"/>
      <c r="IK23" s="246"/>
      <c r="IL23" s="246"/>
      <c r="IM23" s="246"/>
      <c r="IN23" s="246"/>
      <c r="IO23" s="246"/>
      <c r="IP23" s="246"/>
      <c r="IQ23" s="246"/>
      <c r="IR23" s="246"/>
      <c r="IS23" s="246"/>
      <c r="IT23" s="246"/>
      <c r="IU23" s="246"/>
      <c r="IV23" s="246"/>
      <c r="IW23" s="246"/>
    </row>
    <row r="24" customFormat="false" ht="5.1" hidden="false" customHeight="true" outlineLevel="0" collapsed="false">
      <c r="A24" s="255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56"/>
      <c r="AB24" s="256"/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15.75" hidden="false" customHeight="false" outlineLevel="0" collapsed="false">
      <c r="A25" s="257" t="s">
        <v>417</v>
      </c>
      <c r="B25" s="199" t="n">
        <f aca="false">+Format!D122</f>
        <v>-17.7096666666667</v>
      </c>
      <c r="C25" s="198"/>
      <c r="D25" s="199" t="n">
        <f aca="false">+Format!F122</f>
        <v>-17.7096666666667</v>
      </c>
      <c r="E25" s="200"/>
      <c r="F25" s="199" t="n">
        <f aca="false">+Format!H122</f>
        <v>-17.7096666666667</v>
      </c>
      <c r="G25" s="200"/>
      <c r="H25" s="199" t="n">
        <f aca="false">+Format!J122</f>
        <v>-17.7096666666667</v>
      </c>
      <c r="I25" s="200"/>
      <c r="J25" s="199" t="n">
        <f aca="false">+Format!L122</f>
        <v>-17.7096666666667</v>
      </c>
      <c r="K25" s="200"/>
      <c r="L25" s="199" t="n">
        <f aca="false">+Format!N122</f>
        <v>-17.7096666666667</v>
      </c>
      <c r="M25" s="200"/>
      <c r="N25" s="199" t="n">
        <f aca="false">+Format!P122</f>
        <v>-17.7096666666667</v>
      </c>
      <c r="O25" s="200"/>
      <c r="P25" s="199" t="n">
        <f aca="false">+Format!R122</f>
        <v>-17.7096666666667</v>
      </c>
      <c r="Q25" s="200"/>
      <c r="R25" s="199" t="n">
        <f aca="false">+Format!T122</f>
        <v>-17.7096666666667</v>
      </c>
      <c r="S25" s="200"/>
      <c r="T25" s="199" t="n">
        <f aca="false">+Format!V122</f>
        <v>-17.7096666666667</v>
      </c>
      <c r="U25" s="200"/>
      <c r="V25" s="199" t="n">
        <f aca="false">+Format!X122</f>
        <v>-17.7096666666667</v>
      </c>
      <c r="W25" s="200"/>
      <c r="X25" s="199" t="n">
        <f aca="false">+Format!Z122</f>
        <v>-17.7096666666667</v>
      </c>
      <c r="Y25" s="200"/>
      <c r="Z25" s="199" t="n">
        <f aca="false">+Format!AB122</f>
        <v>-212.516</v>
      </c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15.75" hidden="false" customHeight="false" outlineLevel="0" collapsed="false">
      <c r="A26" s="17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customFormat="false" ht="15.75" hidden="false" customHeight="false" outlineLevel="0" collapsed="false">
      <c r="A27" s="252" t="s">
        <v>113</v>
      </c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customFormat="false" ht="14.25" hidden="false" customHeight="false" outlineLevel="0" collapsed="false">
      <c r="A28" s="216" t="s">
        <v>361</v>
      </c>
      <c r="B28" s="254" t="n">
        <v>0</v>
      </c>
      <c r="C28" s="188"/>
      <c r="D28" s="254" t="n">
        <v>0</v>
      </c>
      <c r="E28" s="189"/>
      <c r="F28" s="254" t="n">
        <v>0</v>
      </c>
      <c r="G28" s="189"/>
      <c r="H28" s="254" t="n">
        <v>0</v>
      </c>
      <c r="I28" s="189"/>
      <c r="J28" s="254" t="n">
        <v>0</v>
      </c>
      <c r="K28" s="189"/>
      <c r="L28" s="254" t="n">
        <v>0</v>
      </c>
      <c r="M28" s="189"/>
      <c r="N28" s="254" t="n">
        <v>0</v>
      </c>
      <c r="O28" s="189"/>
      <c r="P28" s="254" t="n">
        <v>0</v>
      </c>
      <c r="Q28" s="189"/>
      <c r="R28" s="254" t="n">
        <v>0</v>
      </c>
      <c r="S28" s="189"/>
      <c r="T28" s="254" t="n">
        <v>0</v>
      </c>
      <c r="U28" s="189"/>
      <c r="V28" s="254" t="n">
        <v>0</v>
      </c>
      <c r="W28" s="189"/>
      <c r="X28" s="254" t="n">
        <v>0</v>
      </c>
      <c r="Y28" s="189"/>
      <c r="Z28" s="254" t="n">
        <v>0</v>
      </c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4.25" hidden="false" customHeight="false" outlineLevel="0" collapsed="false">
      <c r="A29" s="216" t="s">
        <v>361</v>
      </c>
      <c r="B29" s="254" t="n">
        <v>0</v>
      </c>
      <c r="C29" s="188"/>
      <c r="D29" s="254" t="n">
        <v>0</v>
      </c>
      <c r="E29" s="189"/>
      <c r="F29" s="254" t="n">
        <v>0</v>
      </c>
      <c r="G29" s="189"/>
      <c r="H29" s="254" t="n">
        <v>0</v>
      </c>
      <c r="I29" s="189"/>
      <c r="J29" s="254" t="n">
        <v>0</v>
      </c>
      <c r="K29" s="189"/>
      <c r="L29" s="254" t="n">
        <v>0</v>
      </c>
      <c r="M29" s="189"/>
      <c r="N29" s="254" t="n">
        <v>0</v>
      </c>
      <c r="O29" s="189"/>
      <c r="P29" s="254" t="n">
        <v>0</v>
      </c>
      <c r="Q29" s="189"/>
      <c r="R29" s="254" t="n">
        <v>0</v>
      </c>
      <c r="S29" s="189"/>
      <c r="T29" s="254" t="n">
        <v>0</v>
      </c>
      <c r="U29" s="189"/>
      <c r="V29" s="254" t="n">
        <v>0</v>
      </c>
      <c r="W29" s="189"/>
      <c r="X29" s="254" t="n">
        <v>0</v>
      </c>
      <c r="Y29" s="189"/>
      <c r="Z29" s="254" t="n">
        <v>0</v>
      </c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  <c r="BA29" s="218"/>
      <c r="BB29" s="218"/>
      <c r="BC29" s="218"/>
      <c r="BD29" s="218"/>
      <c r="BE29" s="218"/>
      <c r="BF29" s="218"/>
      <c r="BG29" s="218"/>
      <c r="BH29" s="218"/>
      <c r="BI29" s="218"/>
      <c r="BJ29" s="218"/>
      <c r="BK29" s="218"/>
      <c r="BL29" s="218"/>
      <c r="BM29" s="218"/>
      <c r="BN29" s="218"/>
      <c r="BO29" s="218"/>
      <c r="BP29" s="218"/>
      <c r="BQ29" s="218"/>
      <c r="BR29" s="218"/>
      <c r="BS29" s="218"/>
      <c r="BT29" s="218"/>
      <c r="BU29" s="218"/>
      <c r="BV29" s="218"/>
      <c r="BW29" s="218"/>
      <c r="BX29" s="218"/>
      <c r="BY29" s="218"/>
      <c r="BZ29" s="218"/>
      <c r="CA29" s="218"/>
      <c r="CB29" s="218"/>
      <c r="CC29" s="218"/>
      <c r="CD29" s="218"/>
      <c r="CE29" s="218"/>
      <c r="CF29" s="218"/>
      <c r="CG29" s="218"/>
      <c r="CH29" s="218"/>
      <c r="CI29" s="218"/>
      <c r="CJ29" s="218"/>
      <c r="CK29" s="218"/>
      <c r="CL29" s="218"/>
      <c r="CM29" s="218"/>
      <c r="CN29" s="218"/>
      <c r="CO29" s="218"/>
      <c r="CP29" s="218"/>
      <c r="CQ29" s="218"/>
      <c r="CR29" s="218"/>
      <c r="CS29" s="218"/>
      <c r="CT29" s="218"/>
      <c r="CU29" s="218"/>
      <c r="CV29" s="218"/>
      <c r="CW29" s="218"/>
      <c r="CX29" s="218"/>
      <c r="CY29" s="218"/>
      <c r="CZ29" s="218"/>
      <c r="DA29" s="218"/>
      <c r="DB29" s="218"/>
      <c r="DC29" s="218"/>
      <c r="DD29" s="218"/>
      <c r="DE29" s="218"/>
      <c r="DF29" s="218"/>
      <c r="DG29" s="218"/>
      <c r="DH29" s="218"/>
      <c r="DI29" s="218"/>
      <c r="DJ29" s="218"/>
      <c r="DK29" s="218"/>
      <c r="DL29" s="218"/>
      <c r="DM29" s="218"/>
      <c r="DN29" s="218"/>
      <c r="DO29" s="218"/>
      <c r="DP29" s="218"/>
      <c r="DQ29" s="218"/>
      <c r="DR29" s="218"/>
      <c r="DS29" s="218"/>
      <c r="DT29" s="218"/>
      <c r="DU29" s="218"/>
      <c r="DV29" s="218"/>
      <c r="DW29" s="218"/>
      <c r="DX29" s="218"/>
      <c r="DY29" s="218"/>
      <c r="DZ29" s="218"/>
      <c r="EA29" s="218"/>
      <c r="EB29" s="218"/>
      <c r="EC29" s="218"/>
      <c r="ED29" s="218"/>
      <c r="EE29" s="218"/>
      <c r="EF29" s="218"/>
      <c r="EG29" s="218"/>
      <c r="EH29" s="218"/>
      <c r="EI29" s="218"/>
      <c r="EJ29" s="218"/>
      <c r="EK29" s="218"/>
      <c r="EL29" s="218"/>
      <c r="EM29" s="218"/>
      <c r="EN29" s="218"/>
      <c r="EO29" s="218"/>
      <c r="EP29" s="218"/>
      <c r="EQ29" s="218"/>
      <c r="ER29" s="218"/>
      <c r="ES29" s="218"/>
      <c r="ET29" s="218"/>
      <c r="EU29" s="218"/>
      <c r="EV29" s="218"/>
      <c r="EW29" s="218"/>
      <c r="EX29" s="218"/>
      <c r="EY29" s="218"/>
      <c r="EZ29" s="218"/>
      <c r="FA29" s="218"/>
      <c r="FB29" s="218"/>
      <c r="FC29" s="218"/>
      <c r="FD29" s="218"/>
      <c r="FE29" s="218"/>
      <c r="FF29" s="218"/>
      <c r="FG29" s="218"/>
      <c r="FH29" s="218"/>
      <c r="FI29" s="218"/>
      <c r="FJ29" s="218"/>
      <c r="FK29" s="218"/>
      <c r="FL29" s="218"/>
      <c r="FM29" s="218"/>
      <c r="FN29" s="218"/>
      <c r="FO29" s="218"/>
      <c r="FP29" s="218"/>
      <c r="FQ29" s="218"/>
      <c r="FR29" s="218"/>
      <c r="FS29" s="218"/>
      <c r="FT29" s="218"/>
      <c r="FU29" s="218"/>
      <c r="FV29" s="218"/>
      <c r="FW29" s="218"/>
      <c r="FX29" s="218"/>
      <c r="FY29" s="218"/>
      <c r="FZ29" s="218"/>
      <c r="GA29" s="218"/>
      <c r="GB29" s="218"/>
      <c r="GC29" s="218"/>
      <c r="GD29" s="218"/>
      <c r="GE29" s="218"/>
      <c r="GF29" s="218"/>
      <c r="GG29" s="218"/>
      <c r="GH29" s="218"/>
      <c r="GI29" s="218"/>
      <c r="GJ29" s="218"/>
      <c r="GK29" s="218"/>
      <c r="GL29" s="218"/>
      <c r="GM29" s="218"/>
      <c r="GN29" s="218"/>
      <c r="GO29" s="218"/>
      <c r="GP29" s="218"/>
      <c r="GQ29" s="218"/>
      <c r="GR29" s="218"/>
      <c r="GS29" s="218"/>
      <c r="GT29" s="218"/>
      <c r="GU29" s="218"/>
      <c r="GV29" s="218"/>
      <c r="GW29" s="218"/>
      <c r="GX29" s="218"/>
      <c r="GY29" s="218"/>
      <c r="GZ29" s="218"/>
      <c r="HA29" s="218"/>
      <c r="HB29" s="218"/>
      <c r="HC29" s="218"/>
      <c r="HD29" s="218"/>
      <c r="HE29" s="218"/>
      <c r="HF29" s="218"/>
      <c r="HG29" s="218"/>
      <c r="HH29" s="218"/>
      <c r="HI29" s="218"/>
      <c r="HJ29" s="218"/>
      <c r="HK29" s="218"/>
      <c r="HL29" s="218"/>
      <c r="HM29" s="218"/>
      <c r="HN29" s="218"/>
      <c r="HO29" s="218"/>
      <c r="HP29" s="218"/>
      <c r="HQ29" s="218"/>
      <c r="HR29" s="218"/>
      <c r="HS29" s="218"/>
      <c r="HT29" s="218"/>
      <c r="HU29" s="218"/>
      <c r="HV29" s="218"/>
      <c r="HW29" s="218"/>
      <c r="HX29" s="218"/>
      <c r="HY29" s="218"/>
      <c r="HZ29" s="218"/>
      <c r="IA29" s="218"/>
      <c r="IB29" s="218"/>
      <c r="IC29" s="218"/>
      <c r="ID29" s="218"/>
      <c r="IE29" s="218"/>
      <c r="IF29" s="218"/>
      <c r="IG29" s="218"/>
      <c r="IH29" s="218"/>
      <c r="II29" s="218"/>
      <c r="IJ29" s="218"/>
      <c r="IK29" s="218"/>
      <c r="IL29" s="218"/>
      <c r="IM29" s="218"/>
      <c r="IN29" s="218"/>
      <c r="IO29" s="218"/>
      <c r="IP29" s="218"/>
      <c r="IQ29" s="218"/>
      <c r="IR29" s="218"/>
      <c r="IS29" s="218"/>
      <c r="IT29" s="218"/>
      <c r="IU29" s="218"/>
      <c r="IV29" s="218"/>
      <c r="IW29" s="218"/>
    </row>
    <row r="30" customFormat="false" ht="14.25" hidden="false" customHeight="false" outlineLevel="0" collapsed="false">
      <c r="A30" s="216" t="s">
        <v>361</v>
      </c>
      <c r="B30" s="254" t="n">
        <v>0</v>
      </c>
      <c r="C30" s="188"/>
      <c r="D30" s="254" t="n">
        <v>0</v>
      </c>
      <c r="E30" s="189"/>
      <c r="F30" s="254" t="n">
        <v>0</v>
      </c>
      <c r="G30" s="189"/>
      <c r="H30" s="254" t="n">
        <v>0</v>
      </c>
      <c r="I30" s="189"/>
      <c r="J30" s="254" t="n">
        <v>0</v>
      </c>
      <c r="K30" s="189"/>
      <c r="L30" s="254" t="n">
        <v>0</v>
      </c>
      <c r="M30" s="189"/>
      <c r="N30" s="254" t="n">
        <v>0</v>
      </c>
      <c r="O30" s="189"/>
      <c r="P30" s="254" t="n">
        <v>0</v>
      </c>
      <c r="Q30" s="189"/>
      <c r="R30" s="254" t="n">
        <v>0</v>
      </c>
      <c r="S30" s="189"/>
      <c r="T30" s="254" t="n">
        <v>0</v>
      </c>
      <c r="U30" s="189"/>
      <c r="V30" s="254" t="n">
        <v>0</v>
      </c>
      <c r="W30" s="189"/>
      <c r="X30" s="254" t="n">
        <v>0</v>
      </c>
      <c r="Y30" s="189"/>
      <c r="Z30" s="254" t="n">
        <v>0</v>
      </c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14.25" hidden="false" customHeight="false" outlineLevel="0" collapsed="false">
      <c r="A31" s="216" t="s">
        <v>361</v>
      </c>
      <c r="B31" s="254" t="n">
        <v>0</v>
      </c>
      <c r="C31" s="188"/>
      <c r="D31" s="254" t="n">
        <v>0</v>
      </c>
      <c r="E31" s="189"/>
      <c r="F31" s="254" t="n">
        <v>0</v>
      </c>
      <c r="G31" s="189"/>
      <c r="H31" s="254" t="n">
        <v>0</v>
      </c>
      <c r="I31" s="189"/>
      <c r="J31" s="254" t="n">
        <v>0</v>
      </c>
      <c r="K31" s="189"/>
      <c r="L31" s="254" t="n">
        <v>0</v>
      </c>
      <c r="M31" s="189"/>
      <c r="N31" s="254" t="n">
        <v>0</v>
      </c>
      <c r="O31" s="189"/>
      <c r="P31" s="254" t="n">
        <v>0</v>
      </c>
      <c r="Q31" s="189"/>
      <c r="R31" s="254" t="n">
        <v>0</v>
      </c>
      <c r="S31" s="189"/>
      <c r="T31" s="254" t="n">
        <v>0</v>
      </c>
      <c r="U31" s="189"/>
      <c r="V31" s="254" t="n">
        <v>0</v>
      </c>
      <c r="W31" s="189"/>
      <c r="X31" s="254" t="n">
        <v>0</v>
      </c>
      <c r="Y31" s="189"/>
      <c r="Z31" s="254" t="n">
        <v>0</v>
      </c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14.25" hidden="false" customHeight="false" outlineLevel="0" collapsed="false">
      <c r="A32" s="216" t="s">
        <v>361</v>
      </c>
      <c r="B32" s="254" t="n">
        <v>0</v>
      </c>
      <c r="C32" s="188"/>
      <c r="D32" s="254" t="n">
        <v>0</v>
      </c>
      <c r="E32" s="189"/>
      <c r="F32" s="254" t="n">
        <v>0</v>
      </c>
      <c r="G32" s="189"/>
      <c r="H32" s="254" t="n">
        <v>0</v>
      </c>
      <c r="I32" s="189"/>
      <c r="J32" s="254" t="n">
        <v>0</v>
      </c>
      <c r="K32" s="189"/>
      <c r="L32" s="254" t="n">
        <v>0</v>
      </c>
      <c r="M32" s="189"/>
      <c r="N32" s="254" t="n">
        <v>0</v>
      </c>
      <c r="O32" s="189"/>
      <c r="P32" s="254" t="n">
        <v>0</v>
      </c>
      <c r="Q32" s="189"/>
      <c r="R32" s="254" t="n">
        <v>0</v>
      </c>
      <c r="S32" s="189"/>
      <c r="T32" s="254" t="n">
        <v>0</v>
      </c>
      <c r="U32" s="189"/>
      <c r="V32" s="254" t="n">
        <v>0</v>
      </c>
      <c r="W32" s="189"/>
      <c r="X32" s="254" t="n">
        <v>0</v>
      </c>
      <c r="Y32" s="189"/>
      <c r="Z32" s="254" t="n">
        <v>0</v>
      </c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14.25" hidden="false" customHeight="false" outlineLevel="0" collapsed="false">
      <c r="A33" s="216" t="s">
        <v>361</v>
      </c>
      <c r="B33" s="254" t="n">
        <v>0</v>
      </c>
      <c r="C33" s="188"/>
      <c r="D33" s="254" t="n">
        <v>0</v>
      </c>
      <c r="E33" s="189"/>
      <c r="F33" s="254" t="n">
        <v>0</v>
      </c>
      <c r="G33" s="189"/>
      <c r="H33" s="254" t="n">
        <v>0</v>
      </c>
      <c r="I33" s="189"/>
      <c r="J33" s="254" t="n">
        <v>0</v>
      </c>
      <c r="K33" s="189"/>
      <c r="L33" s="254" t="n">
        <v>0</v>
      </c>
      <c r="M33" s="189"/>
      <c r="N33" s="254" t="n">
        <v>0</v>
      </c>
      <c r="O33" s="189"/>
      <c r="P33" s="254" t="n">
        <v>0</v>
      </c>
      <c r="Q33" s="189"/>
      <c r="R33" s="254" t="n">
        <v>0</v>
      </c>
      <c r="S33" s="189"/>
      <c r="T33" s="254" t="n">
        <v>0</v>
      </c>
      <c r="U33" s="189"/>
      <c r="V33" s="254" t="n">
        <v>0</v>
      </c>
      <c r="W33" s="189"/>
      <c r="X33" s="254" t="n">
        <v>0</v>
      </c>
      <c r="Y33" s="189"/>
      <c r="Z33" s="254" t="n">
        <v>0</v>
      </c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14.25" hidden="false" customHeight="false" outlineLevel="0" collapsed="false">
      <c r="A34" s="216" t="s">
        <v>361</v>
      </c>
      <c r="B34" s="254" t="n">
        <v>0</v>
      </c>
      <c r="C34" s="188"/>
      <c r="D34" s="254" t="n">
        <v>0</v>
      </c>
      <c r="E34" s="189"/>
      <c r="F34" s="254" t="n">
        <v>0</v>
      </c>
      <c r="G34" s="189"/>
      <c r="H34" s="254" t="n">
        <v>0</v>
      </c>
      <c r="I34" s="189"/>
      <c r="J34" s="254" t="n">
        <v>0</v>
      </c>
      <c r="K34" s="189"/>
      <c r="L34" s="254" t="n">
        <v>0</v>
      </c>
      <c r="M34" s="189"/>
      <c r="N34" s="254" t="n">
        <v>0</v>
      </c>
      <c r="O34" s="189"/>
      <c r="P34" s="254" t="n">
        <v>0</v>
      </c>
      <c r="Q34" s="189"/>
      <c r="R34" s="254" t="n">
        <v>0</v>
      </c>
      <c r="S34" s="189"/>
      <c r="T34" s="254" t="n">
        <v>0</v>
      </c>
      <c r="U34" s="189"/>
      <c r="V34" s="254" t="n">
        <v>0</v>
      </c>
      <c r="W34" s="189"/>
      <c r="X34" s="254" t="n">
        <v>0</v>
      </c>
      <c r="Y34" s="189"/>
      <c r="Z34" s="254" t="n">
        <v>0</v>
      </c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5.1" hidden="false" customHeight="true" outlineLevel="0" collapsed="false">
      <c r="A35" s="216"/>
      <c r="B35" s="254"/>
      <c r="C35" s="188"/>
      <c r="D35" s="254"/>
      <c r="E35" s="189"/>
      <c r="F35" s="254"/>
      <c r="G35" s="189"/>
      <c r="H35" s="254"/>
      <c r="I35" s="189"/>
      <c r="J35" s="254"/>
      <c r="K35" s="189"/>
      <c r="L35" s="254"/>
      <c r="M35" s="189"/>
      <c r="N35" s="254"/>
      <c r="O35" s="189"/>
      <c r="P35" s="254"/>
      <c r="Q35" s="189"/>
      <c r="R35" s="254"/>
      <c r="S35" s="189"/>
      <c r="T35" s="254"/>
      <c r="U35" s="189"/>
      <c r="V35" s="254"/>
      <c r="W35" s="189"/>
      <c r="X35" s="254"/>
      <c r="Y35" s="189"/>
      <c r="Z35" s="254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14.25" hidden="false" customHeight="false" outlineLevel="0" collapsed="false">
      <c r="A36" s="219" t="s">
        <v>33</v>
      </c>
      <c r="B36" s="193" t="n">
        <f aca="false">+B38-SUM(B26:B35)</f>
        <v>0</v>
      </c>
      <c r="C36" s="193"/>
      <c r="D36" s="193" t="n">
        <f aca="false">+D38-SUM(D26:D35)</f>
        <v>0</v>
      </c>
      <c r="E36" s="193"/>
      <c r="F36" s="193" t="n">
        <f aca="false">+F38-SUM(F26:F35)</f>
        <v>0</v>
      </c>
      <c r="G36" s="193"/>
      <c r="H36" s="193" t="n">
        <f aca="false">+H38-SUM(H26:H35)</f>
        <v>0</v>
      </c>
      <c r="I36" s="193"/>
      <c r="J36" s="193" t="n">
        <f aca="false">+J38-SUM(J26:J35)</f>
        <v>0</v>
      </c>
      <c r="K36" s="193"/>
      <c r="L36" s="193" t="n">
        <f aca="false">+L38-SUM(L26:L35)</f>
        <v>0</v>
      </c>
      <c r="M36" s="193"/>
      <c r="N36" s="193" t="n">
        <f aca="false">+N38-SUM(N26:N35)</f>
        <v>0</v>
      </c>
      <c r="O36" s="193"/>
      <c r="P36" s="193" t="n">
        <f aca="false">+P38-SUM(P26:P35)</f>
        <v>0</v>
      </c>
      <c r="Q36" s="193"/>
      <c r="R36" s="193" t="n">
        <f aca="false">+R38-SUM(R26:R35)</f>
        <v>0</v>
      </c>
      <c r="S36" s="193"/>
      <c r="T36" s="193" t="n">
        <f aca="false">+T38-SUM(T26:T35)</f>
        <v>0</v>
      </c>
      <c r="U36" s="193"/>
      <c r="V36" s="193" t="n">
        <f aca="false">+V38-SUM(V26:V35)</f>
        <v>0</v>
      </c>
      <c r="W36" s="193"/>
      <c r="X36" s="193" t="n">
        <f aca="false">+X38-SUM(X26:X35)</f>
        <v>0</v>
      </c>
      <c r="Y36" s="193"/>
      <c r="Z36" s="193" t="n">
        <f aca="false">+Z38-SUM(Z26:Z35)</f>
        <v>0</v>
      </c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  <c r="IW36" s="246"/>
    </row>
    <row r="37" customFormat="false" ht="5.1" hidden="false" customHeight="true" outlineLevel="0" collapsed="false">
      <c r="A37" s="255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256"/>
      <c r="AO37" s="256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  <c r="IB37" s="256"/>
      <c r="IC37" s="256"/>
      <c r="ID37" s="256"/>
      <c r="IE37" s="256"/>
      <c r="IF37" s="256"/>
      <c r="IG37" s="256"/>
      <c r="IH37" s="256"/>
      <c r="II37" s="256"/>
      <c r="IJ37" s="256"/>
      <c r="IK37" s="256"/>
      <c r="IL37" s="256"/>
      <c r="IM37" s="256"/>
      <c r="IN37" s="256"/>
      <c r="IO37" s="256"/>
      <c r="IP37" s="256"/>
      <c r="IQ37" s="256"/>
      <c r="IR37" s="256"/>
      <c r="IS37" s="256"/>
      <c r="IT37" s="256"/>
      <c r="IU37" s="256"/>
      <c r="IV37" s="256"/>
      <c r="IW37" s="256"/>
    </row>
    <row r="38" customFormat="false" ht="15.75" hidden="false" customHeight="false" outlineLevel="0" collapsed="false">
      <c r="A38" s="257" t="s">
        <v>418</v>
      </c>
      <c r="B38" s="199" t="n">
        <f aca="false">+Format!D123</f>
        <v>0</v>
      </c>
      <c r="C38" s="198"/>
      <c r="D38" s="199" t="n">
        <f aca="false">+Format!F123</f>
        <v>0</v>
      </c>
      <c r="E38" s="200"/>
      <c r="F38" s="199" t="n">
        <f aca="false">+Format!H123</f>
        <v>0</v>
      </c>
      <c r="G38" s="200"/>
      <c r="H38" s="199" t="n">
        <f aca="false">+Format!J123</f>
        <v>0</v>
      </c>
      <c r="I38" s="200"/>
      <c r="J38" s="199" t="n">
        <f aca="false">+Format!L123</f>
        <v>0</v>
      </c>
      <c r="K38" s="200"/>
      <c r="L38" s="199" t="n">
        <f aca="false">+Format!N123</f>
        <v>0</v>
      </c>
      <c r="M38" s="200"/>
      <c r="N38" s="199" t="n">
        <f aca="false">+Format!P123</f>
        <v>0</v>
      </c>
      <c r="O38" s="200"/>
      <c r="P38" s="199" t="n">
        <f aca="false">+Format!R123</f>
        <v>0</v>
      </c>
      <c r="Q38" s="200"/>
      <c r="R38" s="199" t="n">
        <f aca="false">+Format!T123</f>
        <v>0</v>
      </c>
      <c r="S38" s="200"/>
      <c r="T38" s="199" t="n">
        <f aca="false">+Format!V123</f>
        <v>0</v>
      </c>
      <c r="U38" s="200"/>
      <c r="V38" s="199" t="n">
        <f aca="false">+Format!X123</f>
        <v>0</v>
      </c>
      <c r="W38" s="200"/>
      <c r="X38" s="199" t="n">
        <f aca="false">+Format!Z123</f>
        <v>0</v>
      </c>
      <c r="Y38" s="200"/>
      <c r="Z38" s="199" t="n">
        <f aca="false">+Format!AB123</f>
        <v>0</v>
      </c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15.75" hidden="false" customHeight="false" outlineLevel="0" collapsed="false">
      <c r="A39" s="17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customFormat="false" ht="15" hidden="false" customHeight="false" outlineLevel="0" collapsed="false">
      <c r="A40" s="17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customFormat="false" ht="15" hidden="false" customHeight="false" outlineLevel="0" collapsed="false">
      <c r="A41" s="17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customFormat="false" ht="15" hidden="false" customHeight="false" outlineLevel="0" collapsed="false">
      <c r="A42" s="17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</row>
    <row r="43" customFormat="false" ht="15" hidden="false" customHeight="false" outlineLevel="0" collapsed="false">
      <c r="A43" s="207" t="str">
        <f aca="true">CELL("filename",A1)</f>
        <v>'file:///mnt/12tb/@roms/datasets/enron/EDRM Enron Email Data Set v2 XML/filtered-attachments/xls/2002_Pl1.xls'#$CapEx</v>
      </c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</row>
    <row r="44" customFormat="false" ht="15" hidden="false" customHeight="false" outlineLevel="0" collapsed="false">
      <c r="A44" s="209" t="n">
        <f aca="true">NOW()</f>
        <v>45926.9978272259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7" colorId="64" zoomScale="70" zoomScaleNormal="70" zoomScalePageLayoutView="100" workbookViewId="0">
      <selection pane="topLeft" activeCell="G35" activeCellId="0" sqref="G35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40.13"/>
    <col collapsed="false" customWidth="true" hidden="false" outlineLevel="0" max="2" min="2" style="171" width="8.7"/>
    <col collapsed="false" customWidth="true" hidden="false" outlineLevel="0" max="3" min="3" style="171" width="2.28"/>
    <col collapsed="false" customWidth="true" hidden="false" outlineLevel="0" max="4" min="4" style="171" width="8.7"/>
    <col collapsed="false" customWidth="true" hidden="false" outlineLevel="0" max="5" min="5" style="171" width="2.28"/>
    <col collapsed="false" customWidth="true" hidden="false" outlineLevel="0" max="6" min="6" style="171" width="8.7"/>
    <col collapsed="false" customWidth="true" hidden="false" outlineLevel="0" max="7" min="7" style="171" width="2.28"/>
    <col collapsed="false" customWidth="true" hidden="false" outlineLevel="0" max="8" min="8" style="171" width="8.7"/>
    <col collapsed="false" customWidth="true" hidden="false" outlineLevel="0" max="9" min="9" style="171" width="2.28"/>
    <col collapsed="false" customWidth="true" hidden="false" outlineLevel="0" max="10" min="10" style="171" width="8.7"/>
    <col collapsed="false" customWidth="true" hidden="false" outlineLevel="0" max="11" min="11" style="171" width="2.28"/>
    <col collapsed="false" customWidth="true" hidden="false" outlineLevel="0" max="12" min="12" style="171" width="8.7"/>
    <col collapsed="false" customWidth="true" hidden="false" outlineLevel="0" max="13" min="13" style="171" width="2.28"/>
    <col collapsed="false" customWidth="true" hidden="false" outlineLevel="0" max="14" min="14" style="171" width="8.7"/>
    <col collapsed="false" customWidth="true" hidden="false" outlineLevel="0" max="15" min="15" style="171" width="2.28"/>
    <col collapsed="false" customWidth="true" hidden="false" outlineLevel="0" max="16" min="16" style="171" width="8.7"/>
    <col collapsed="false" customWidth="true" hidden="false" outlineLevel="0" max="17" min="17" style="171" width="2.28"/>
    <col collapsed="false" customWidth="true" hidden="false" outlineLevel="0" max="18" min="18" style="171" width="8.7"/>
    <col collapsed="false" customWidth="true" hidden="false" outlineLevel="0" max="19" min="19" style="171" width="2.28"/>
    <col collapsed="false" customWidth="true" hidden="false" outlineLevel="0" max="20" min="20" style="171" width="8.7"/>
    <col collapsed="false" customWidth="true" hidden="false" outlineLevel="0" max="21" min="21" style="171" width="2.28"/>
    <col collapsed="false" customWidth="true" hidden="false" outlineLevel="0" max="22" min="22" style="171" width="8.7"/>
    <col collapsed="false" customWidth="true" hidden="false" outlineLevel="0" max="23" min="23" style="171" width="2.28"/>
    <col collapsed="false" customWidth="true" hidden="false" outlineLevel="0" max="24" min="24" style="171" width="8.7"/>
    <col collapsed="false" customWidth="true" hidden="false" outlineLevel="0" max="25" min="25" style="171" width="2.28"/>
    <col collapsed="false" customWidth="true" hidden="false" outlineLevel="0" max="26" min="26" style="171" width="8.7"/>
    <col collapsed="false" customWidth="false" hidden="false" outlineLevel="0" max="257" min="27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customFormat="false" ht="18" hidden="false" customHeight="false" outlineLevel="0" collapsed="false">
      <c r="A2" s="173" t="s">
        <v>419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customFormat="false" ht="18" hidden="false" customHeight="false" outlineLevel="0" collapsed="false">
      <c r="A3" s="173" t="s">
        <v>420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customFormat="false" ht="18" hidden="false" customHeight="false" outlineLevel="0" collapsed="false">
      <c r="A4" s="250" t="s">
        <v>408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customFormat="false" ht="18" hidden="false" customHeight="false" outlineLevel="0" collapsed="false">
      <c r="A5" s="174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</row>
    <row r="6" customFormat="false" ht="1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customFormat="false" ht="15" hidden="false" customHeight="false" outlineLevel="0" collapsed="false">
      <c r="A7" s="179"/>
      <c r="B7" s="181" t="s">
        <v>421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5" hidden="false" customHeight="false" outlineLevel="0" collapsed="false">
      <c r="A8" s="212"/>
      <c r="B8" s="181" t="s">
        <v>69</v>
      </c>
      <c r="C8" s="213"/>
      <c r="D8" s="181" t="s">
        <v>70</v>
      </c>
      <c r="E8" s="213"/>
      <c r="F8" s="181" t="s">
        <v>71</v>
      </c>
      <c r="G8" s="213"/>
      <c r="H8" s="181" t="s">
        <v>72</v>
      </c>
      <c r="I8" s="213"/>
      <c r="J8" s="181" t="s">
        <v>73</v>
      </c>
      <c r="K8" s="213"/>
      <c r="L8" s="181" t="s">
        <v>74</v>
      </c>
      <c r="M8" s="213"/>
      <c r="N8" s="181" t="s">
        <v>369</v>
      </c>
      <c r="O8" s="213"/>
      <c r="P8" s="181" t="s">
        <v>76</v>
      </c>
      <c r="Q8" s="213"/>
      <c r="R8" s="181" t="s">
        <v>370</v>
      </c>
      <c r="S8" s="213"/>
      <c r="T8" s="181" t="s">
        <v>78</v>
      </c>
      <c r="U8" s="213"/>
      <c r="V8" s="181" t="s">
        <v>79</v>
      </c>
      <c r="W8" s="213"/>
      <c r="X8" s="181" t="s">
        <v>80</v>
      </c>
      <c r="Y8" s="213"/>
      <c r="Z8" s="181" t="s">
        <v>21</v>
      </c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4.25" hidden="false" customHeight="false" outlineLevel="0" collapsed="false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4.25" hidden="false" customHeight="false" outlineLevel="0" collapsed="false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5" hidden="false" customHeight="false" outlineLevel="0" collapsed="false">
      <c r="A11" s="180" t="s">
        <v>114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4.25" hidden="false" customHeight="false" outlineLevel="0" collapsed="false">
      <c r="A12" s="216" t="s">
        <v>361</v>
      </c>
      <c r="B12" s="254" t="n">
        <v>0</v>
      </c>
      <c r="C12" s="188"/>
      <c r="D12" s="254" t="n">
        <v>0</v>
      </c>
      <c r="E12" s="188"/>
      <c r="F12" s="254" t="n">
        <v>0</v>
      </c>
      <c r="G12" s="188"/>
      <c r="H12" s="254" t="n">
        <v>0</v>
      </c>
      <c r="I12" s="188"/>
      <c r="J12" s="254" t="n">
        <v>0</v>
      </c>
      <c r="K12" s="188"/>
      <c r="L12" s="254" t="n">
        <v>0</v>
      </c>
      <c r="M12" s="188"/>
      <c r="N12" s="254" t="n">
        <v>0</v>
      </c>
      <c r="O12" s="188"/>
      <c r="P12" s="254" t="n">
        <v>0</v>
      </c>
      <c r="Q12" s="188"/>
      <c r="R12" s="254" t="n">
        <v>0</v>
      </c>
      <c r="S12" s="188"/>
      <c r="T12" s="254" t="n">
        <v>0</v>
      </c>
      <c r="U12" s="188"/>
      <c r="V12" s="254" t="n">
        <v>0</v>
      </c>
      <c r="W12" s="188"/>
      <c r="X12" s="254" t="n">
        <v>0</v>
      </c>
      <c r="Y12" s="188"/>
      <c r="Z12" s="254" t="n">
        <v>0</v>
      </c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8"/>
      <c r="BO12" s="218"/>
      <c r="BP12" s="218"/>
      <c r="BQ12" s="218"/>
      <c r="BR12" s="218"/>
      <c r="BS12" s="218"/>
      <c r="BT12" s="218"/>
      <c r="BU12" s="218"/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8"/>
      <c r="EI12" s="218"/>
      <c r="EJ12" s="218"/>
      <c r="EK12" s="218"/>
      <c r="EL12" s="218"/>
      <c r="EM12" s="218"/>
      <c r="EN12" s="218"/>
      <c r="EO12" s="218"/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8"/>
      <c r="HC12" s="218"/>
      <c r="HD12" s="218"/>
      <c r="HE12" s="218"/>
      <c r="HF12" s="218"/>
      <c r="HG12" s="218"/>
      <c r="HH12" s="218"/>
      <c r="HI12" s="218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8"/>
      <c r="IF12" s="218"/>
      <c r="IG12" s="218"/>
      <c r="IH12" s="218"/>
      <c r="II12" s="218"/>
      <c r="IJ12" s="218"/>
      <c r="IK12" s="218"/>
      <c r="IL12" s="218"/>
      <c r="IM12" s="218"/>
      <c r="IN12" s="218"/>
      <c r="IO12" s="218"/>
      <c r="IP12" s="218"/>
      <c r="IQ12" s="218"/>
      <c r="IR12" s="218"/>
      <c r="IS12" s="218"/>
      <c r="IT12" s="218"/>
      <c r="IU12" s="218"/>
      <c r="IV12" s="218"/>
      <c r="IW12" s="218"/>
    </row>
    <row r="13" customFormat="false" ht="14.25" hidden="false" customHeight="false" outlineLevel="0" collapsed="false">
      <c r="A13" s="216" t="s">
        <v>361</v>
      </c>
      <c r="B13" s="254" t="n">
        <v>0</v>
      </c>
      <c r="C13" s="188"/>
      <c r="D13" s="254" t="n">
        <v>0</v>
      </c>
      <c r="E13" s="188"/>
      <c r="F13" s="254" t="n">
        <v>0</v>
      </c>
      <c r="G13" s="188"/>
      <c r="H13" s="254" t="n">
        <v>0</v>
      </c>
      <c r="I13" s="188"/>
      <c r="J13" s="254" t="n">
        <v>0</v>
      </c>
      <c r="K13" s="188"/>
      <c r="L13" s="254" t="n">
        <v>0</v>
      </c>
      <c r="M13" s="188"/>
      <c r="N13" s="254" t="n">
        <v>0</v>
      </c>
      <c r="O13" s="188"/>
      <c r="P13" s="254" t="n">
        <v>0</v>
      </c>
      <c r="Q13" s="188"/>
      <c r="R13" s="254" t="n">
        <v>0</v>
      </c>
      <c r="S13" s="188"/>
      <c r="T13" s="254" t="n">
        <v>0</v>
      </c>
      <c r="U13" s="188"/>
      <c r="V13" s="254" t="n">
        <v>0</v>
      </c>
      <c r="W13" s="188"/>
      <c r="X13" s="254" t="n">
        <v>0</v>
      </c>
      <c r="Y13" s="188"/>
      <c r="Z13" s="254" t="n">
        <v>0</v>
      </c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16" t="s">
        <v>361</v>
      </c>
      <c r="B14" s="254" t="n">
        <v>0</v>
      </c>
      <c r="C14" s="188"/>
      <c r="D14" s="254" t="n">
        <v>0</v>
      </c>
      <c r="E14" s="188"/>
      <c r="F14" s="254" t="n">
        <v>0</v>
      </c>
      <c r="G14" s="188"/>
      <c r="H14" s="254" t="n">
        <v>0</v>
      </c>
      <c r="I14" s="188"/>
      <c r="J14" s="254" t="n">
        <v>0</v>
      </c>
      <c r="K14" s="188"/>
      <c r="L14" s="254" t="n">
        <v>0</v>
      </c>
      <c r="M14" s="188"/>
      <c r="N14" s="254" t="n">
        <v>0</v>
      </c>
      <c r="O14" s="188"/>
      <c r="P14" s="254" t="n">
        <v>0</v>
      </c>
      <c r="Q14" s="188"/>
      <c r="R14" s="254" t="n">
        <v>0</v>
      </c>
      <c r="S14" s="188"/>
      <c r="T14" s="254" t="n">
        <v>0</v>
      </c>
      <c r="U14" s="188"/>
      <c r="V14" s="254" t="n">
        <v>0</v>
      </c>
      <c r="W14" s="188"/>
      <c r="X14" s="254" t="n">
        <v>0</v>
      </c>
      <c r="Y14" s="188"/>
      <c r="Z14" s="254" t="n">
        <v>0</v>
      </c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4.25" hidden="false" customHeight="false" outlineLevel="0" collapsed="false">
      <c r="A15" s="216" t="s">
        <v>361</v>
      </c>
      <c r="B15" s="254" t="n">
        <v>0</v>
      </c>
      <c r="C15" s="188"/>
      <c r="D15" s="254" t="n">
        <v>0</v>
      </c>
      <c r="E15" s="188"/>
      <c r="F15" s="254" t="n">
        <v>0</v>
      </c>
      <c r="G15" s="188"/>
      <c r="H15" s="254" t="n">
        <v>0</v>
      </c>
      <c r="I15" s="188"/>
      <c r="J15" s="254" t="n">
        <v>0</v>
      </c>
      <c r="K15" s="188"/>
      <c r="L15" s="254" t="n">
        <v>0</v>
      </c>
      <c r="M15" s="188"/>
      <c r="N15" s="254" t="n">
        <v>0</v>
      </c>
      <c r="O15" s="188"/>
      <c r="P15" s="254" t="n">
        <v>0</v>
      </c>
      <c r="Q15" s="188"/>
      <c r="R15" s="254" t="n">
        <v>0</v>
      </c>
      <c r="S15" s="188"/>
      <c r="T15" s="254" t="n">
        <v>0</v>
      </c>
      <c r="U15" s="188"/>
      <c r="V15" s="254" t="n">
        <v>0</v>
      </c>
      <c r="W15" s="188"/>
      <c r="X15" s="254" t="n">
        <v>0</v>
      </c>
      <c r="Y15" s="188"/>
      <c r="Z15" s="254" t="n">
        <v>0</v>
      </c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4.25" hidden="false" customHeight="false" outlineLevel="0" collapsed="false">
      <c r="A16" s="216" t="s">
        <v>361</v>
      </c>
      <c r="B16" s="254" t="n">
        <v>0</v>
      </c>
      <c r="C16" s="188"/>
      <c r="D16" s="254" t="n">
        <v>0</v>
      </c>
      <c r="E16" s="188"/>
      <c r="F16" s="254" t="n">
        <v>0</v>
      </c>
      <c r="G16" s="188"/>
      <c r="H16" s="254" t="n">
        <v>0</v>
      </c>
      <c r="I16" s="188"/>
      <c r="J16" s="254" t="n">
        <v>0</v>
      </c>
      <c r="K16" s="188"/>
      <c r="L16" s="254" t="n">
        <v>0</v>
      </c>
      <c r="M16" s="188"/>
      <c r="N16" s="254" t="n">
        <v>0</v>
      </c>
      <c r="O16" s="188"/>
      <c r="P16" s="254" t="n">
        <v>0</v>
      </c>
      <c r="Q16" s="188"/>
      <c r="R16" s="254" t="n">
        <v>0</v>
      </c>
      <c r="S16" s="188"/>
      <c r="T16" s="254" t="n">
        <v>0</v>
      </c>
      <c r="U16" s="188"/>
      <c r="V16" s="254" t="n">
        <v>0</v>
      </c>
      <c r="W16" s="188"/>
      <c r="X16" s="254" t="n">
        <v>0</v>
      </c>
      <c r="Y16" s="188"/>
      <c r="Z16" s="254" t="n">
        <v>0</v>
      </c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5.1" hidden="false" customHeight="true" outlineLevel="0" collapsed="false">
      <c r="A17" s="216"/>
      <c r="B17" s="254"/>
      <c r="C17" s="188"/>
      <c r="D17" s="254"/>
      <c r="E17" s="188"/>
      <c r="F17" s="254"/>
      <c r="G17" s="188"/>
      <c r="H17" s="254"/>
      <c r="I17" s="188"/>
      <c r="J17" s="254"/>
      <c r="K17" s="188"/>
      <c r="L17" s="254"/>
      <c r="M17" s="188"/>
      <c r="N17" s="254"/>
      <c r="O17" s="188"/>
      <c r="P17" s="254"/>
      <c r="Q17" s="188"/>
      <c r="R17" s="254"/>
      <c r="S17" s="188"/>
      <c r="T17" s="254"/>
      <c r="U17" s="188"/>
      <c r="V17" s="254"/>
      <c r="W17" s="188"/>
      <c r="X17" s="254"/>
      <c r="Y17" s="188"/>
      <c r="Z17" s="254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4.25" hidden="false" customHeight="false" outlineLevel="0" collapsed="false">
      <c r="A18" s="219" t="s">
        <v>33</v>
      </c>
      <c r="B18" s="193" t="n">
        <f aca="false">+B20-SUM(B11:B17)</f>
        <v>0</v>
      </c>
      <c r="C18" s="193"/>
      <c r="D18" s="193" t="n">
        <f aca="false">+D20-SUM(D11:D17)</f>
        <v>0</v>
      </c>
      <c r="E18" s="193"/>
      <c r="F18" s="193" t="n">
        <f aca="false">+F20-SUM(F11:F17)</f>
        <v>0</v>
      </c>
      <c r="G18" s="193"/>
      <c r="H18" s="193" t="n">
        <f aca="false">+H20-SUM(H11:H17)</f>
        <v>0</v>
      </c>
      <c r="I18" s="193"/>
      <c r="J18" s="193" t="n">
        <f aca="false">+J20-SUM(J11:J17)</f>
        <v>0</v>
      </c>
      <c r="K18" s="193"/>
      <c r="L18" s="193" t="n">
        <f aca="false">+L20-SUM(L11:L17)</f>
        <v>0</v>
      </c>
      <c r="M18" s="193"/>
      <c r="N18" s="193" t="n">
        <f aca="false">+N20-SUM(N11:N17)</f>
        <v>0</v>
      </c>
      <c r="O18" s="193"/>
      <c r="P18" s="193" t="n">
        <f aca="false">+P20-SUM(P11:P17)</f>
        <v>0</v>
      </c>
      <c r="Q18" s="193"/>
      <c r="R18" s="193" t="n">
        <f aca="false">+R20-SUM(R11:R17)</f>
        <v>0</v>
      </c>
      <c r="S18" s="193"/>
      <c r="T18" s="193" t="n">
        <f aca="false">+T20-SUM(T11:T17)</f>
        <v>0</v>
      </c>
      <c r="U18" s="193"/>
      <c r="V18" s="193" t="n">
        <f aca="false">+V20-SUM(V11:V17)</f>
        <v>0</v>
      </c>
      <c r="W18" s="193"/>
      <c r="X18" s="193" t="n">
        <f aca="false">+X20-SUM(X11:X17)</f>
        <v>0</v>
      </c>
      <c r="Y18" s="193"/>
      <c r="Z18" s="193" t="n">
        <f aca="false">+Z20-SUM(Z11:Z17)</f>
        <v>0</v>
      </c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  <c r="FZ18" s="259"/>
      <c r="GA18" s="259"/>
      <c r="GB18" s="259"/>
      <c r="GC18" s="259"/>
      <c r="GD18" s="259"/>
      <c r="GE18" s="259"/>
      <c r="GF18" s="259"/>
      <c r="GG18" s="259"/>
      <c r="GH18" s="259"/>
      <c r="GI18" s="259"/>
      <c r="GJ18" s="259"/>
      <c r="GK18" s="259"/>
      <c r="GL18" s="259"/>
      <c r="GM18" s="259"/>
      <c r="GN18" s="259"/>
      <c r="GO18" s="259"/>
      <c r="GP18" s="259"/>
      <c r="GQ18" s="259"/>
      <c r="GR18" s="259"/>
      <c r="GS18" s="259"/>
      <c r="GT18" s="259"/>
      <c r="GU18" s="259"/>
      <c r="GV18" s="259"/>
      <c r="GW18" s="259"/>
      <c r="GX18" s="259"/>
      <c r="GY18" s="259"/>
      <c r="GZ18" s="259"/>
      <c r="HA18" s="259"/>
      <c r="HB18" s="259"/>
      <c r="HC18" s="259"/>
      <c r="HD18" s="259"/>
      <c r="HE18" s="259"/>
      <c r="HF18" s="259"/>
      <c r="HG18" s="259"/>
      <c r="HH18" s="259"/>
      <c r="HI18" s="259"/>
      <c r="HJ18" s="259"/>
      <c r="HK18" s="259"/>
      <c r="HL18" s="259"/>
      <c r="HM18" s="259"/>
      <c r="HN18" s="259"/>
      <c r="HO18" s="259"/>
      <c r="HP18" s="259"/>
      <c r="HQ18" s="259"/>
      <c r="HR18" s="259"/>
      <c r="HS18" s="259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  <c r="IW18" s="259"/>
    </row>
    <row r="19" customFormat="false" ht="5.1" hidden="false" customHeight="true" outlineLevel="0" collapsed="false">
      <c r="A19" s="260"/>
      <c r="B19" s="254"/>
      <c r="C19" s="188"/>
      <c r="D19" s="254"/>
      <c r="E19" s="188"/>
      <c r="F19" s="254"/>
      <c r="G19" s="188"/>
      <c r="H19" s="254"/>
      <c r="I19" s="188"/>
      <c r="J19" s="254"/>
      <c r="K19" s="188"/>
      <c r="L19" s="254"/>
      <c r="M19" s="188"/>
      <c r="N19" s="254"/>
      <c r="O19" s="188"/>
      <c r="P19" s="254"/>
      <c r="Q19" s="188"/>
      <c r="R19" s="254"/>
      <c r="S19" s="188"/>
      <c r="T19" s="254"/>
      <c r="U19" s="188"/>
      <c r="V19" s="254"/>
      <c r="W19" s="188"/>
      <c r="X19" s="254"/>
      <c r="Y19" s="188"/>
      <c r="Z19" s="254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5.75" hidden="false" customHeight="false" outlineLevel="0" collapsed="false">
      <c r="A20" s="262" t="s">
        <v>422</v>
      </c>
      <c r="B20" s="263" t="n">
        <f aca="false">+Format!D124</f>
        <v>0</v>
      </c>
      <c r="C20" s="217"/>
      <c r="D20" s="263" t="n">
        <f aca="false">+Format!F124</f>
        <v>0</v>
      </c>
      <c r="E20" s="217"/>
      <c r="F20" s="263" t="n">
        <f aca="false">+Format!H124</f>
        <v>0</v>
      </c>
      <c r="G20" s="217"/>
      <c r="H20" s="263" t="n">
        <f aca="false">+Format!J124</f>
        <v>0</v>
      </c>
      <c r="I20" s="217"/>
      <c r="J20" s="263" t="n">
        <f aca="false">+Format!L124</f>
        <v>0</v>
      </c>
      <c r="K20" s="217"/>
      <c r="L20" s="263" t="n">
        <f aca="false">+Format!N124</f>
        <v>0</v>
      </c>
      <c r="M20" s="217"/>
      <c r="N20" s="263" t="n">
        <f aca="false">+Format!P124</f>
        <v>0</v>
      </c>
      <c r="O20" s="217"/>
      <c r="P20" s="263" t="n">
        <f aca="false">+Format!R124</f>
        <v>0</v>
      </c>
      <c r="Q20" s="217"/>
      <c r="R20" s="263" t="n">
        <f aca="false">+Format!T124</f>
        <v>0</v>
      </c>
      <c r="S20" s="217"/>
      <c r="T20" s="263" t="n">
        <f aca="false">+Format!V124</f>
        <v>0</v>
      </c>
      <c r="U20" s="217"/>
      <c r="V20" s="263" t="n">
        <f aca="false">+Format!X124</f>
        <v>0</v>
      </c>
      <c r="W20" s="217"/>
      <c r="X20" s="263" t="n">
        <f aca="false">+Format!Z124</f>
        <v>0</v>
      </c>
      <c r="Y20" s="217"/>
      <c r="Z20" s="263" t="n">
        <f aca="false">+Format!AB124</f>
        <v>0</v>
      </c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15" hidden="false" customHeight="false" outlineLevel="0" collapsed="false">
      <c r="A21" s="216"/>
      <c r="B21" s="254"/>
      <c r="C21" s="188"/>
      <c r="D21" s="254"/>
      <c r="E21" s="188"/>
      <c r="F21" s="254"/>
      <c r="G21" s="188"/>
      <c r="H21" s="254"/>
      <c r="I21" s="188"/>
      <c r="J21" s="254"/>
      <c r="K21" s="188"/>
      <c r="L21" s="254"/>
      <c r="M21" s="188"/>
      <c r="N21" s="254"/>
      <c r="O21" s="188"/>
      <c r="P21" s="254"/>
      <c r="Q21" s="188"/>
      <c r="R21" s="254"/>
      <c r="S21" s="188"/>
      <c r="T21" s="254"/>
      <c r="U21" s="188"/>
      <c r="V21" s="254"/>
      <c r="W21" s="188"/>
      <c r="X21" s="254"/>
      <c r="Y21" s="188"/>
      <c r="Z21" s="254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15" hidden="false" customHeight="false" outlineLevel="0" collapsed="false">
      <c r="A22" s="221" t="s">
        <v>423</v>
      </c>
      <c r="B22" s="254"/>
      <c r="C22" s="188"/>
      <c r="D22" s="254"/>
      <c r="E22" s="188"/>
      <c r="F22" s="254"/>
      <c r="G22" s="188"/>
      <c r="H22" s="254"/>
      <c r="I22" s="188"/>
      <c r="J22" s="254"/>
      <c r="K22" s="188"/>
      <c r="L22" s="254"/>
      <c r="M22" s="188"/>
      <c r="N22" s="254"/>
      <c r="O22" s="188"/>
      <c r="P22" s="254"/>
      <c r="Q22" s="188"/>
      <c r="R22" s="254"/>
      <c r="S22" s="188"/>
      <c r="T22" s="254"/>
      <c r="U22" s="188"/>
      <c r="V22" s="254"/>
      <c r="W22" s="188"/>
      <c r="X22" s="254"/>
      <c r="Y22" s="188"/>
      <c r="Z22" s="254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8"/>
      <c r="BS22" s="218"/>
      <c r="BT22" s="218"/>
      <c r="BU22" s="218"/>
      <c r="BV22" s="218"/>
      <c r="BW22" s="218"/>
      <c r="BX22" s="218"/>
      <c r="BY22" s="218"/>
      <c r="BZ22" s="218"/>
      <c r="CA22" s="218"/>
      <c r="CB22" s="218"/>
      <c r="CC22" s="218"/>
      <c r="CD22" s="218"/>
      <c r="CE22" s="218"/>
      <c r="CF22" s="218"/>
      <c r="CG22" s="218"/>
      <c r="CH22" s="218"/>
      <c r="CI22" s="218"/>
      <c r="CJ22" s="218"/>
      <c r="CK22" s="218"/>
      <c r="CL22" s="218"/>
      <c r="CM22" s="218"/>
      <c r="CN22" s="218"/>
      <c r="CO22" s="218"/>
      <c r="CP22" s="218"/>
      <c r="CQ22" s="218"/>
      <c r="CR22" s="218"/>
      <c r="CS22" s="218"/>
      <c r="CT22" s="218"/>
      <c r="CU22" s="218"/>
      <c r="CV22" s="218"/>
      <c r="CW22" s="218"/>
      <c r="CX22" s="218"/>
      <c r="CY22" s="218"/>
      <c r="CZ22" s="218"/>
      <c r="DA22" s="218"/>
      <c r="DB22" s="218"/>
      <c r="DC22" s="218"/>
      <c r="DD22" s="218"/>
      <c r="DE22" s="218"/>
      <c r="DF22" s="218"/>
      <c r="DG22" s="218"/>
      <c r="DH22" s="218"/>
      <c r="DI22" s="218"/>
      <c r="DJ22" s="218"/>
      <c r="DK22" s="218"/>
      <c r="DL22" s="218"/>
      <c r="DM22" s="218"/>
      <c r="DN22" s="218"/>
      <c r="DO22" s="218"/>
      <c r="DP22" s="218"/>
      <c r="DQ22" s="218"/>
      <c r="DR22" s="218"/>
      <c r="DS22" s="218"/>
      <c r="DT22" s="218"/>
      <c r="DU22" s="218"/>
      <c r="DV22" s="218"/>
      <c r="DW22" s="218"/>
      <c r="DX22" s="218"/>
      <c r="DY22" s="218"/>
      <c r="DZ22" s="218"/>
      <c r="EA22" s="218"/>
      <c r="EB22" s="218"/>
      <c r="EC22" s="218"/>
      <c r="ED22" s="218"/>
      <c r="EE22" s="218"/>
      <c r="EF22" s="218"/>
      <c r="EG22" s="218"/>
      <c r="EH22" s="218"/>
      <c r="EI22" s="218"/>
      <c r="EJ22" s="218"/>
      <c r="EK22" s="218"/>
      <c r="EL22" s="218"/>
      <c r="EM22" s="218"/>
      <c r="EN22" s="218"/>
      <c r="EO22" s="218"/>
      <c r="EP22" s="218"/>
      <c r="EQ22" s="218"/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8"/>
      <c r="FE22" s="218"/>
      <c r="FF22" s="218"/>
      <c r="FG22" s="218"/>
      <c r="FH22" s="218"/>
      <c r="FI22" s="218"/>
      <c r="FJ22" s="218"/>
      <c r="FK22" s="218"/>
      <c r="FL22" s="218"/>
      <c r="FM22" s="218"/>
      <c r="FN22" s="218"/>
      <c r="FO22" s="218"/>
      <c r="FP22" s="218"/>
      <c r="FQ22" s="218"/>
      <c r="FR22" s="218"/>
      <c r="FS22" s="218"/>
      <c r="FT22" s="218"/>
      <c r="FU22" s="218"/>
      <c r="FV22" s="218"/>
      <c r="FW22" s="218"/>
      <c r="FX22" s="218"/>
      <c r="FY22" s="218"/>
      <c r="FZ22" s="218"/>
      <c r="GA22" s="218"/>
      <c r="GB22" s="218"/>
      <c r="GC22" s="218"/>
      <c r="GD22" s="218"/>
      <c r="GE22" s="218"/>
      <c r="GF22" s="218"/>
      <c r="GG22" s="218"/>
      <c r="GH22" s="218"/>
      <c r="GI22" s="218"/>
      <c r="GJ22" s="218"/>
      <c r="GK22" s="218"/>
      <c r="GL22" s="218"/>
      <c r="GM22" s="218"/>
      <c r="GN22" s="218"/>
      <c r="GO22" s="218"/>
      <c r="GP22" s="218"/>
      <c r="GQ22" s="218"/>
      <c r="GR22" s="218"/>
      <c r="GS22" s="218"/>
      <c r="GT22" s="218"/>
      <c r="GU22" s="218"/>
      <c r="GV22" s="218"/>
      <c r="GW22" s="218"/>
      <c r="GX22" s="218"/>
      <c r="GY22" s="218"/>
      <c r="GZ22" s="218"/>
      <c r="HA22" s="218"/>
      <c r="HB22" s="218"/>
      <c r="HC22" s="218"/>
      <c r="HD22" s="218"/>
      <c r="HE22" s="218"/>
      <c r="HF22" s="218"/>
      <c r="HG22" s="218"/>
      <c r="HH22" s="218"/>
      <c r="HI22" s="218"/>
      <c r="HJ22" s="218"/>
      <c r="HK22" s="218"/>
      <c r="HL22" s="218"/>
      <c r="HM22" s="218"/>
      <c r="HN22" s="218"/>
      <c r="HO22" s="218"/>
      <c r="HP22" s="218"/>
      <c r="HQ22" s="218"/>
      <c r="HR22" s="218"/>
      <c r="HS22" s="218"/>
      <c r="HT22" s="218"/>
      <c r="HU22" s="218"/>
      <c r="HV22" s="218"/>
      <c r="HW22" s="218"/>
      <c r="HX22" s="218"/>
      <c r="HY22" s="218"/>
      <c r="HZ22" s="218"/>
      <c r="IA22" s="218"/>
      <c r="IB22" s="218"/>
      <c r="IC22" s="218"/>
      <c r="ID22" s="218"/>
      <c r="IE22" s="218"/>
      <c r="IF22" s="218"/>
      <c r="IG22" s="218"/>
      <c r="IH22" s="218"/>
      <c r="II22" s="218"/>
      <c r="IJ22" s="218"/>
      <c r="IK22" s="218"/>
      <c r="IL22" s="218"/>
      <c r="IM22" s="218"/>
      <c r="IN22" s="218"/>
      <c r="IO22" s="218"/>
      <c r="IP22" s="218"/>
      <c r="IQ22" s="218"/>
      <c r="IR22" s="218"/>
      <c r="IS22" s="218"/>
      <c r="IT22" s="218"/>
      <c r="IU22" s="218"/>
      <c r="IV22" s="218"/>
      <c r="IW22" s="218"/>
    </row>
    <row r="23" customFormat="false" ht="14.25" hidden="false" customHeight="false" outlineLevel="0" collapsed="false">
      <c r="A23" s="216" t="s">
        <v>361</v>
      </c>
      <c r="B23" s="254" t="n">
        <v>0</v>
      </c>
      <c r="C23" s="188"/>
      <c r="D23" s="254" t="n">
        <v>0</v>
      </c>
      <c r="E23" s="188"/>
      <c r="F23" s="254" t="n">
        <v>0</v>
      </c>
      <c r="G23" s="188"/>
      <c r="H23" s="254" t="n">
        <v>0</v>
      </c>
      <c r="I23" s="188"/>
      <c r="J23" s="254" t="n">
        <v>0</v>
      </c>
      <c r="K23" s="188"/>
      <c r="L23" s="254" t="n">
        <v>0</v>
      </c>
      <c r="M23" s="188"/>
      <c r="N23" s="254" t="n">
        <v>0</v>
      </c>
      <c r="O23" s="188"/>
      <c r="P23" s="254" t="n">
        <v>0</v>
      </c>
      <c r="Q23" s="188"/>
      <c r="R23" s="254" t="n">
        <v>0</v>
      </c>
      <c r="S23" s="188"/>
      <c r="T23" s="254" t="n">
        <v>0</v>
      </c>
      <c r="U23" s="188"/>
      <c r="V23" s="254" t="n">
        <v>0</v>
      </c>
      <c r="W23" s="188"/>
      <c r="X23" s="254" t="n">
        <v>0</v>
      </c>
      <c r="Y23" s="188"/>
      <c r="Z23" s="254" t="n">
        <v>0</v>
      </c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18"/>
      <c r="BM23" s="218"/>
      <c r="BN23" s="218"/>
      <c r="BO23" s="218"/>
      <c r="BP23" s="218"/>
      <c r="BQ23" s="218"/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8"/>
      <c r="CC23" s="218"/>
      <c r="CD23" s="218"/>
      <c r="CE23" s="218"/>
      <c r="CF23" s="218"/>
      <c r="CG23" s="218"/>
      <c r="CH23" s="218"/>
      <c r="CI23" s="218"/>
      <c r="CJ23" s="218"/>
      <c r="CK23" s="218"/>
      <c r="CL23" s="218"/>
      <c r="CM23" s="218"/>
      <c r="CN23" s="218"/>
      <c r="CO23" s="218"/>
      <c r="CP23" s="218"/>
      <c r="CQ23" s="218"/>
      <c r="CR23" s="218"/>
      <c r="CS23" s="218"/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8"/>
      <c r="DG23" s="218"/>
      <c r="DH23" s="218"/>
      <c r="DI23" s="218"/>
      <c r="DJ23" s="218"/>
      <c r="DK23" s="218"/>
      <c r="DL23" s="218"/>
      <c r="DM23" s="218"/>
      <c r="DN23" s="218"/>
      <c r="DO23" s="218"/>
      <c r="DP23" s="218"/>
      <c r="DQ23" s="218"/>
      <c r="DR23" s="218"/>
      <c r="DS23" s="218"/>
      <c r="DT23" s="218"/>
      <c r="DU23" s="218"/>
      <c r="DV23" s="218"/>
      <c r="DW23" s="218"/>
      <c r="DX23" s="218"/>
      <c r="DY23" s="218"/>
      <c r="DZ23" s="218"/>
      <c r="EA23" s="218"/>
      <c r="EB23" s="218"/>
      <c r="EC23" s="218"/>
      <c r="ED23" s="218"/>
      <c r="EE23" s="218"/>
      <c r="EF23" s="218"/>
      <c r="EG23" s="218"/>
      <c r="EH23" s="218"/>
      <c r="EI23" s="218"/>
      <c r="EJ23" s="218"/>
      <c r="EK23" s="218"/>
      <c r="EL23" s="218"/>
      <c r="EM23" s="218"/>
      <c r="EN23" s="218"/>
      <c r="EO23" s="218"/>
      <c r="EP23" s="218"/>
      <c r="EQ23" s="218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8"/>
      <c r="FE23" s="218"/>
      <c r="FF23" s="218"/>
      <c r="FG23" s="218"/>
      <c r="FH23" s="218"/>
      <c r="FI23" s="218"/>
      <c r="FJ23" s="218"/>
      <c r="FK23" s="218"/>
      <c r="FL23" s="218"/>
      <c r="FM23" s="218"/>
      <c r="FN23" s="218"/>
      <c r="FO23" s="218"/>
      <c r="FP23" s="218"/>
      <c r="FQ23" s="218"/>
      <c r="FR23" s="218"/>
      <c r="FS23" s="218"/>
      <c r="FT23" s="218"/>
      <c r="FU23" s="218"/>
      <c r="FV23" s="218"/>
      <c r="FW23" s="218"/>
      <c r="FX23" s="218"/>
      <c r="FY23" s="218"/>
      <c r="FZ23" s="218"/>
      <c r="GA23" s="218"/>
      <c r="GB23" s="218"/>
      <c r="GC23" s="218"/>
      <c r="GD23" s="218"/>
      <c r="GE23" s="218"/>
      <c r="GF23" s="218"/>
      <c r="GG23" s="218"/>
      <c r="GH23" s="218"/>
      <c r="GI23" s="218"/>
      <c r="GJ23" s="218"/>
      <c r="GK23" s="218"/>
      <c r="GL23" s="218"/>
      <c r="GM23" s="218"/>
      <c r="GN23" s="218"/>
      <c r="GO23" s="218"/>
      <c r="GP23" s="218"/>
      <c r="GQ23" s="218"/>
      <c r="GR23" s="218"/>
      <c r="GS23" s="218"/>
      <c r="GT23" s="218"/>
      <c r="GU23" s="218"/>
      <c r="GV23" s="218"/>
      <c r="GW23" s="218"/>
      <c r="GX23" s="218"/>
      <c r="GY23" s="218"/>
      <c r="GZ23" s="218"/>
      <c r="HA23" s="218"/>
      <c r="HB23" s="218"/>
      <c r="HC23" s="218"/>
      <c r="HD23" s="218"/>
      <c r="HE23" s="218"/>
      <c r="HF23" s="218"/>
      <c r="HG23" s="218"/>
      <c r="HH23" s="218"/>
      <c r="HI23" s="218"/>
      <c r="HJ23" s="218"/>
      <c r="HK23" s="218"/>
      <c r="HL23" s="218"/>
      <c r="HM23" s="218"/>
      <c r="HN23" s="218"/>
      <c r="HO23" s="218"/>
      <c r="HP23" s="218"/>
      <c r="HQ23" s="218"/>
      <c r="HR23" s="218"/>
      <c r="HS23" s="218"/>
      <c r="HT23" s="218"/>
      <c r="HU23" s="218"/>
      <c r="HV23" s="218"/>
      <c r="HW23" s="218"/>
      <c r="HX23" s="218"/>
      <c r="HY23" s="218"/>
      <c r="HZ23" s="218"/>
      <c r="IA23" s="218"/>
      <c r="IB23" s="218"/>
      <c r="IC23" s="218"/>
      <c r="ID23" s="218"/>
      <c r="IE23" s="218"/>
      <c r="IF23" s="218"/>
      <c r="IG23" s="218"/>
      <c r="IH23" s="218"/>
      <c r="II23" s="218"/>
      <c r="IJ23" s="218"/>
      <c r="IK23" s="218"/>
      <c r="IL23" s="218"/>
      <c r="IM23" s="218"/>
      <c r="IN23" s="218"/>
      <c r="IO23" s="218"/>
      <c r="IP23" s="218"/>
      <c r="IQ23" s="218"/>
      <c r="IR23" s="218"/>
      <c r="IS23" s="218"/>
      <c r="IT23" s="218"/>
      <c r="IU23" s="218"/>
      <c r="IV23" s="218"/>
      <c r="IW23" s="218"/>
    </row>
    <row r="24" customFormat="false" ht="14.25" hidden="false" customHeight="false" outlineLevel="0" collapsed="false">
      <c r="A24" s="216" t="s">
        <v>361</v>
      </c>
      <c r="B24" s="254" t="n">
        <v>0</v>
      </c>
      <c r="C24" s="188"/>
      <c r="D24" s="254" t="n">
        <v>0</v>
      </c>
      <c r="E24" s="188"/>
      <c r="F24" s="254" t="n">
        <v>0</v>
      </c>
      <c r="G24" s="188"/>
      <c r="H24" s="254" t="n">
        <v>0</v>
      </c>
      <c r="I24" s="188"/>
      <c r="J24" s="254" t="n">
        <v>0</v>
      </c>
      <c r="K24" s="188"/>
      <c r="L24" s="254" t="n">
        <v>0</v>
      </c>
      <c r="M24" s="188"/>
      <c r="N24" s="254" t="n">
        <v>0</v>
      </c>
      <c r="O24" s="188"/>
      <c r="P24" s="254" t="n">
        <v>0</v>
      </c>
      <c r="Q24" s="188"/>
      <c r="R24" s="254" t="n">
        <v>0</v>
      </c>
      <c r="S24" s="188"/>
      <c r="T24" s="254" t="n">
        <v>0</v>
      </c>
      <c r="U24" s="188"/>
      <c r="V24" s="254" t="n">
        <v>0</v>
      </c>
      <c r="W24" s="188"/>
      <c r="X24" s="254" t="n">
        <v>0</v>
      </c>
      <c r="Y24" s="188"/>
      <c r="Z24" s="254" t="n">
        <v>0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4.25" hidden="false" customHeight="false" outlineLevel="0" collapsed="false">
      <c r="A25" s="216" t="s">
        <v>361</v>
      </c>
      <c r="B25" s="254" t="n">
        <v>0</v>
      </c>
      <c r="C25" s="188"/>
      <c r="D25" s="254" t="n">
        <v>0</v>
      </c>
      <c r="E25" s="188"/>
      <c r="F25" s="254" t="n">
        <v>0</v>
      </c>
      <c r="G25" s="188"/>
      <c r="H25" s="254" t="n">
        <v>0</v>
      </c>
      <c r="I25" s="188"/>
      <c r="J25" s="254" t="n">
        <v>0</v>
      </c>
      <c r="K25" s="188"/>
      <c r="L25" s="254" t="n">
        <v>0</v>
      </c>
      <c r="M25" s="188"/>
      <c r="N25" s="254" t="n">
        <v>0</v>
      </c>
      <c r="O25" s="188"/>
      <c r="P25" s="254" t="n">
        <v>0</v>
      </c>
      <c r="Q25" s="188"/>
      <c r="R25" s="254" t="n">
        <v>0</v>
      </c>
      <c r="S25" s="188"/>
      <c r="T25" s="254" t="n">
        <v>0</v>
      </c>
      <c r="U25" s="188"/>
      <c r="V25" s="254" t="n">
        <v>0</v>
      </c>
      <c r="W25" s="188"/>
      <c r="X25" s="254" t="n">
        <v>0</v>
      </c>
      <c r="Y25" s="188"/>
      <c r="Z25" s="254" t="n">
        <v>0</v>
      </c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  <c r="BY25" s="218"/>
      <c r="BZ25" s="218"/>
      <c r="CA25" s="218"/>
      <c r="CB25" s="218"/>
      <c r="CC25" s="218"/>
      <c r="CD25" s="218"/>
      <c r="CE25" s="218"/>
      <c r="CF25" s="218"/>
      <c r="CG25" s="218"/>
      <c r="CH25" s="218"/>
      <c r="CI25" s="218"/>
      <c r="CJ25" s="218"/>
      <c r="CK25" s="218"/>
      <c r="CL25" s="218"/>
      <c r="CM25" s="218"/>
      <c r="CN25" s="218"/>
      <c r="CO25" s="218"/>
      <c r="CP25" s="218"/>
      <c r="CQ25" s="218"/>
      <c r="CR25" s="218"/>
      <c r="CS25" s="218"/>
      <c r="CT25" s="218"/>
      <c r="CU25" s="218"/>
      <c r="CV25" s="218"/>
      <c r="CW25" s="218"/>
      <c r="CX25" s="218"/>
      <c r="CY25" s="218"/>
      <c r="CZ25" s="218"/>
      <c r="DA25" s="218"/>
      <c r="DB25" s="218"/>
      <c r="DC25" s="218"/>
      <c r="DD25" s="218"/>
      <c r="DE25" s="218"/>
      <c r="DF25" s="218"/>
      <c r="DG25" s="218"/>
      <c r="DH25" s="218"/>
      <c r="DI25" s="218"/>
      <c r="DJ25" s="218"/>
      <c r="DK25" s="218"/>
      <c r="DL25" s="218"/>
      <c r="DM25" s="218"/>
      <c r="DN25" s="218"/>
      <c r="DO25" s="218"/>
      <c r="DP25" s="218"/>
      <c r="DQ25" s="218"/>
      <c r="DR25" s="218"/>
      <c r="DS25" s="218"/>
      <c r="DT25" s="218"/>
      <c r="DU25" s="218"/>
      <c r="DV25" s="218"/>
      <c r="DW25" s="218"/>
      <c r="DX25" s="218"/>
      <c r="DY25" s="218"/>
      <c r="DZ25" s="218"/>
      <c r="EA25" s="218"/>
      <c r="EB25" s="218"/>
      <c r="EC25" s="218"/>
      <c r="ED25" s="218"/>
      <c r="EE25" s="218"/>
      <c r="EF25" s="218"/>
      <c r="EG25" s="218"/>
      <c r="EH25" s="218"/>
      <c r="EI25" s="218"/>
      <c r="EJ25" s="218"/>
      <c r="EK25" s="218"/>
      <c r="EL25" s="218"/>
      <c r="EM25" s="218"/>
      <c r="EN25" s="218"/>
      <c r="EO25" s="218"/>
      <c r="EP25" s="218"/>
      <c r="EQ25" s="218"/>
      <c r="ER25" s="218"/>
      <c r="ES25" s="218"/>
      <c r="ET25" s="218"/>
      <c r="EU25" s="218"/>
      <c r="EV25" s="218"/>
      <c r="EW25" s="218"/>
      <c r="EX25" s="218"/>
      <c r="EY25" s="218"/>
      <c r="EZ25" s="218"/>
      <c r="FA25" s="218"/>
      <c r="FB25" s="218"/>
      <c r="FC25" s="218"/>
      <c r="FD25" s="218"/>
      <c r="FE25" s="218"/>
      <c r="FF25" s="218"/>
      <c r="FG25" s="218"/>
      <c r="FH25" s="218"/>
      <c r="FI25" s="218"/>
      <c r="FJ25" s="218"/>
      <c r="FK25" s="218"/>
      <c r="FL25" s="218"/>
      <c r="FM25" s="218"/>
      <c r="FN25" s="218"/>
      <c r="FO25" s="218"/>
      <c r="FP25" s="218"/>
      <c r="FQ25" s="218"/>
      <c r="FR25" s="218"/>
      <c r="FS25" s="218"/>
      <c r="FT25" s="218"/>
      <c r="FU25" s="218"/>
      <c r="FV25" s="218"/>
      <c r="FW25" s="218"/>
      <c r="FX25" s="218"/>
      <c r="FY25" s="218"/>
      <c r="FZ25" s="218"/>
      <c r="GA25" s="218"/>
      <c r="GB25" s="218"/>
      <c r="GC25" s="218"/>
      <c r="GD25" s="218"/>
      <c r="GE25" s="218"/>
      <c r="GF25" s="218"/>
      <c r="GG25" s="218"/>
      <c r="GH25" s="218"/>
      <c r="GI25" s="218"/>
      <c r="GJ25" s="218"/>
      <c r="GK25" s="218"/>
      <c r="GL25" s="218"/>
      <c r="GM25" s="218"/>
      <c r="GN25" s="218"/>
      <c r="GO25" s="218"/>
      <c r="GP25" s="218"/>
      <c r="GQ25" s="218"/>
      <c r="GR25" s="218"/>
      <c r="GS25" s="218"/>
      <c r="GT25" s="218"/>
      <c r="GU25" s="218"/>
      <c r="GV25" s="218"/>
      <c r="GW25" s="218"/>
      <c r="GX25" s="218"/>
      <c r="GY25" s="218"/>
      <c r="GZ25" s="218"/>
      <c r="HA25" s="218"/>
      <c r="HB25" s="218"/>
      <c r="HC25" s="218"/>
      <c r="HD25" s="218"/>
      <c r="HE25" s="218"/>
      <c r="HF25" s="218"/>
      <c r="HG25" s="218"/>
      <c r="HH25" s="218"/>
      <c r="HI25" s="218"/>
      <c r="HJ25" s="218"/>
      <c r="HK25" s="218"/>
      <c r="HL25" s="218"/>
      <c r="HM25" s="218"/>
      <c r="HN25" s="218"/>
      <c r="HO25" s="218"/>
      <c r="HP25" s="218"/>
      <c r="HQ25" s="218"/>
      <c r="HR25" s="218"/>
      <c r="HS25" s="218"/>
      <c r="HT25" s="218"/>
      <c r="HU25" s="218"/>
      <c r="HV25" s="218"/>
      <c r="HW25" s="218"/>
      <c r="HX25" s="218"/>
      <c r="HY25" s="218"/>
      <c r="HZ25" s="218"/>
      <c r="IA25" s="218"/>
      <c r="IB25" s="218"/>
      <c r="IC25" s="218"/>
      <c r="ID25" s="218"/>
      <c r="IE25" s="218"/>
      <c r="IF25" s="218"/>
      <c r="IG25" s="218"/>
      <c r="IH25" s="218"/>
      <c r="II25" s="218"/>
      <c r="IJ25" s="218"/>
      <c r="IK25" s="218"/>
      <c r="IL25" s="218"/>
      <c r="IM25" s="218"/>
      <c r="IN25" s="218"/>
      <c r="IO25" s="218"/>
      <c r="IP25" s="218"/>
      <c r="IQ25" s="218"/>
      <c r="IR25" s="218"/>
      <c r="IS25" s="218"/>
      <c r="IT25" s="218"/>
      <c r="IU25" s="218"/>
      <c r="IV25" s="218"/>
      <c r="IW25" s="218"/>
    </row>
    <row r="26" customFormat="false" ht="14.25" hidden="false" customHeight="false" outlineLevel="0" collapsed="false">
      <c r="A26" s="216" t="s">
        <v>361</v>
      </c>
      <c r="B26" s="254" t="n">
        <v>0</v>
      </c>
      <c r="C26" s="188"/>
      <c r="D26" s="254" t="n">
        <v>0</v>
      </c>
      <c r="E26" s="188"/>
      <c r="F26" s="254" t="n">
        <v>0</v>
      </c>
      <c r="G26" s="188"/>
      <c r="H26" s="254" t="n">
        <v>0</v>
      </c>
      <c r="I26" s="188"/>
      <c r="J26" s="254" t="n">
        <v>0</v>
      </c>
      <c r="K26" s="188"/>
      <c r="L26" s="254" t="n">
        <v>0</v>
      </c>
      <c r="M26" s="188"/>
      <c r="N26" s="254" t="n">
        <v>0</v>
      </c>
      <c r="O26" s="188"/>
      <c r="P26" s="254" t="n">
        <v>0</v>
      </c>
      <c r="Q26" s="188"/>
      <c r="R26" s="254" t="n">
        <v>0</v>
      </c>
      <c r="S26" s="188"/>
      <c r="T26" s="254" t="n">
        <v>0</v>
      </c>
      <c r="U26" s="188"/>
      <c r="V26" s="254" t="n">
        <v>0</v>
      </c>
      <c r="W26" s="188"/>
      <c r="X26" s="254" t="n">
        <v>0</v>
      </c>
      <c r="Y26" s="188"/>
      <c r="Z26" s="254" t="n">
        <v>0</v>
      </c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  <c r="AX26" s="218"/>
      <c r="AY26" s="218"/>
      <c r="AZ26" s="218"/>
      <c r="BA26" s="218"/>
      <c r="BB26" s="218"/>
      <c r="BC26" s="218"/>
      <c r="BD26" s="218"/>
      <c r="BE26" s="218"/>
      <c r="BF26" s="218"/>
      <c r="BG26" s="218"/>
      <c r="BH26" s="218"/>
      <c r="BI26" s="218"/>
      <c r="BJ26" s="218"/>
      <c r="BK26" s="218"/>
      <c r="BL26" s="218"/>
      <c r="BM26" s="218"/>
      <c r="BN26" s="218"/>
      <c r="BO26" s="218"/>
      <c r="BP26" s="218"/>
      <c r="BQ26" s="218"/>
      <c r="BR26" s="218"/>
      <c r="BS26" s="218"/>
      <c r="BT26" s="218"/>
      <c r="BU26" s="218"/>
      <c r="BV26" s="218"/>
      <c r="BW26" s="218"/>
      <c r="BX26" s="218"/>
      <c r="BY26" s="218"/>
      <c r="BZ26" s="218"/>
      <c r="CA26" s="218"/>
      <c r="CB26" s="218"/>
      <c r="CC26" s="218"/>
      <c r="CD26" s="218"/>
      <c r="CE26" s="218"/>
      <c r="CF26" s="218"/>
      <c r="CG26" s="218"/>
      <c r="CH26" s="218"/>
      <c r="CI26" s="218"/>
      <c r="CJ26" s="218"/>
      <c r="CK26" s="218"/>
      <c r="CL26" s="218"/>
      <c r="CM26" s="218"/>
      <c r="CN26" s="218"/>
      <c r="CO26" s="218"/>
      <c r="CP26" s="218"/>
      <c r="CQ26" s="218"/>
      <c r="CR26" s="218"/>
      <c r="CS26" s="218"/>
      <c r="CT26" s="218"/>
      <c r="CU26" s="218"/>
      <c r="CV26" s="218"/>
      <c r="CW26" s="218"/>
      <c r="CX26" s="218"/>
      <c r="CY26" s="218"/>
      <c r="CZ26" s="218"/>
      <c r="DA26" s="218"/>
      <c r="DB26" s="218"/>
      <c r="DC26" s="218"/>
      <c r="DD26" s="218"/>
      <c r="DE26" s="218"/>
      <c r="DF26" s="218"/>
      <c r="DG26" s="218"/>
      <c r="DH26" s="218"/>
      <c r="DI26" s="218"/>
      <c r="DJ26" s="218"/>
      <c r="DK26" s="218"/>
      <c r="DL26" s="218"/>
      <c r="DM26" s="218"/>
      <c r="DN26" s="218"/>
      <c r="DO26" s="218"/>
      <c r="DP26" s="218"/>
      <c r="DQ26" s="218"/>
      <c r="DR26" s="218"/>
      <c r="DS26" s="218"/>
      <c r="DT26" s="218"/>
      <c r="DU26" s="218"/>
      <c r="DV26" s="218"/>
      <c r="DW26" s="218"/>
      <c r="DX26" s="218"/>
      <c r="DY26" s="218"/>
      <c r="DZ26" s="218"/>
      <c r="EA26" s="218"/>
      <c r="EB26" s="218"/>
      <c r="EC26" s="218"/>
      <c r="ED26" s="218"/>
      <c r="EE26" s="218"/>
      <c r="EF26" s="218"/>
      <c r="EG26" s="218"/>
      <c r="EH26" s="218"/>
      <c r="EI26" s="218"/>
      <c r="EJ26" s="218"/>
      <c r="EK26" s="218"/>
      <c r="EL26" s="218"/>
      <c r="EM26" s="218"/>
      <c r="EN26" s="218"/>
      <c r="EO26" s="218"/>
      <c r="EP26" s="218"/>
      <c r="EQ26" s="218"/>
      <c r="ER26" s="218"/>
      <c r="ES26" s="218"/>
      <c r="ET26" s="218"/>
      <c r="EU26" s="218"/>
      <c r="EV26" s="218"/>
      <c r="EW26" s="218"/>
      <c r="EX26" s="218"/>
      <c r="EY26" s="218"/>
      <c r="EZ26" s="218"/>
      <c r="FA26" s="218"/>
      <c r="FB26" s="218"/>
      <c r="FC26" s="218"/>
      <c r="FD26" s="218"/>
      <c r="FE26" s="218"/>
      <c r="FF26" s="218"/>
      <c r="FG26" s="218"/>
      <c r="FH26" s="218"/>
      <c r="FI26" s="218"/>
      <c r="FJ26" s="218"/>
      <c r="FK26" s="218"/>
      <c r="FL26" s="218"/>
      <c r="FM26" s="218"/>
      <c r="FN26" s="218"/>
      <c r="FO26" s="218"/>
      <c r="FP26" s="218"/>
      <c r="FQ26" s="218"/>
      <c r="FR26" s="218"/>
      <c r="FS26" s="218"/>
      <c r="FT26" s="218"/>
      <c r="FU26" s="218"/>
      <c r="FV26" s="218"/>
      <c r="FW26" s="218"/>
      <c r="FX26" s="218"/>
      <c r="FY26" s="218"/>
      <c r="FZ26" s="218"/>
      <c r="GA26" s="218"/>
      <c r="GB26" s="218"/>
      <c r="GC26" s="218"/>
      <c r="GD26" s="218"/>
      <c r="GE26" s="218"/>
      <c r="GF26" s="218"/>
      <c r="GG26" s="218"/>
      <c r="GH26" s="218"/>
      <c r="GI26" s="218"/>
      <c r="GJ26" s="218"/>
      <c r="GK26" s="218"/>
      <c r="GL26" s="218"/>
      <c r="GM26" s="218"/>
      <c r="GN26" s="218"/>
      <c r="GO26" s="218"/>
      <c r="GP26" s="218"/>
      <c r="GQ26" s="218"/>
      <c r="GR26" s="218"/>
      <c r="GS26" s="218"/>
      <c r="GT26" s="218"/>
      <c r="GU26" s="218"/>
      <c r="GV26" s="218"/>
      <c r="GW26" s="218"/>
      <c r="GX26" s="218"/>
      <c r="GY26" s="218"/>
      <c r="GZ26" s="218"/>
      <c r="HA26" s="218"/>
      <c r="HB26" s="218"/>
      <c r="HC26" s="218"/>
      <c r="HD26" s="218"/>
      <c r="HE26" s="218"/>
      <c r="HF26" s="218"/>
      <c r="HG26" s="218"/>
      <c r="HH26" s="218"/>
      <c r="HI26" s="218"/>
      <c r="HJ26" s="218"/>
      <c r="HK26" s="218"/>
      <c r="HL26" s="218"/>
      <c r="HM26" s="218"/>
      <c r="HN26" s="218"/>
      <c r="HO26" s="218"/>
      <c r="HP26" s="218"/>
      <c r="HQ26" s="218"/>
      <c r="HR26" s="218"/>
      <c r="HS26" s="218"/>
      <c r="HT26" s="218"/>
      <c r="HU26" s="218"/>
      <c r="HV26" s="218"/>
      <c r="HW26" s="218"/>
      <c r="HX26" s="218"/>
      <c r="HY26" s="218"/>
      <c r="HZ26" s="218"/>
      <c r="IA26" s="218"/>
      <c r="IB26" s="218"/>
      <c r="IC26" s="218"/>
      <c r="ID26" s="218"/>
      <c r="IE26" s="218"/>
      <c r="IF26" s="218"/>
      <c r="IG26" s="218"/>
      <c r="IH26" s="218"/>
      <c r="II26" s="218"/>
      <c r="IJ26" s="218"/>
      <c r="IK26" s="218"/>
      <c r="IL26" s="218"/>
      <c r="IM26" s="218"/>
      <c r="IN26" s="218"/>
      <c r="IO26" s="218"/>
      <c r="IP26" s="218"/>
      <c r="IQ26" s="218"/>
      <c r="IR26" s="218"/>
      <c r="IS26" s="218"/>
      <c r="IT26" s="218"/>
      <c r="IU26" s="218"/>
      <c r="IV26" s="218"/>
      <c r="IW26" s="218"/>
    </row>
    <row r="27" customFormat="false" ht="14.25" hidden="false" customHeight="false" outlineLevel="0" collapsed="false">
      <c r="A27" s="216" t="s">
        <v>361</v>
      </c>
      <c r="B27" s="254" t="n">
        <v>0</v>
      </c>
      <c r="C27" s="188"/>
      <c r="D27" s="254" t="n">
        <v>0</v>
      </c>
      <c r="E27" s="188"/>
      <c r="F27" s="254" t="n">
        <v>0</v>
      </c>
      <c r="G27" s="188"/>
      <c r="H27" s="254" t="n">
        <v>0</v>
      </c>
      <c r="I27" s="188"/>
      <c r="J27" s="254" t="n">
        <v>0</v>
      </c>
      <c r="K27" s="188"/>
      <c r="L27" s="254" t="n">
        <v>0</v>
      </c>
      <c r="M27" s="188"/>
      <c r="N27" s="254" t="n">
        <v>0</v>
      </c>
      <c r="O27" s="188"/>
      <c r="P27" s="254" t="n">
        <v>0</v>
      </c>
      <c r="Q27" s="188"/>
      <c r="R27" s="254" t="n">
        <v>0</v>
      </c>
      <c r="S27" s="188"/>
      <c r="T27" s="254" t="n">
        <v>0</v>
      </c>
      <c r="U27" s="188"/>
      <c r="V27" s="254" t="n">
        <v>0</v>
      </c>
      <c r="W27" s="188"/>
      <c r="X27" s="254" t="n">
        <v>0</v>
      </c>
      <c r="Y27" s="188"/>
      <c r="Z27" s="254" t="n">
        <v>0</v>
      </c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8"/>
      <c r="BW27" s="218"/>
      <c r="BX27" s="218"/>
      <c r="BY27" s="218"/>
      <c r="BZ27" s="218"/>
      <c r="CA27" s="218"/>
      <c r="CB27" s="218"/>
      <c r="CC27" s="218"/>
      <c r="CD27" s="218"/>
      <c r="CE27" s="218"/>
      <c r="CF27" s="218"/>
      <c r="CG27" s="218"/>
      <c r="CH27" s="218"/>
      <c r="CI27" s="218"/>
      <c r="CJ27" s="218"/>
      <c r="CK27" s="218"/>
      <c r="CL27" s="218"/>
      <c r="CM27" s="218"/>
      <c r="CN27" s="218"/>
      <c r="CO27" s="218"/>
      <c r="CP27" s="218"/>
      <c r="CQ27" s="218"/>
      <c r="CR27" s="218"/>
      <c r="CS27" s="218"/>
      <c r="CT27" s="218"/>
      <c r="CU27" s="218"/>
      <c r="CV27" s="218"/>
      <c r="CW27" s="218"/>
      <c r="CX27" s="218"/>
      <c r="CY27" s="218"/>
      <c r="CZ27" s="218"/>
      <c r="DA27" s="218"/>
      <c r="DB27" s="218"/>
      <c r="DC27" s="218"/>
      <c r="DD27" s="218"/>
      <c r="DE27" s="218"/>
      <c r="DF27" s="218"/>
      <c r="DG27" s="218"/>
      <c r="DH27" s="218"/>
      <c r="DI27" s="218"/>
      <c r="DJ27" s="218"/>
      <c r="DK27" s="218"/>
      <c r="DL27" s="218"/>
      <c r="DM27" s="218"/>
      <c r="DN27" s="218"/>
      <c r="DO27" s="218"/>
      <c r="DP27" s="218"/>
      <c r="DQ27" s="218"/>
      <c r="DR27" s="218"/>
      <c r="DS27" s="218"/>
      <c r="DT27" s="218"/>
      <c r="DU27" s="218"/>
      <c r="DV27" s="218"/>
      <c r="DW27" s="218"/>
      <c r="DX27" s="218"/>
      <c r="DY27" s="218"/>
      <c r="DZ27" s="218"/>
      <c r="EA27" s="218"/>
      <c r="EB27" s="218"/>
      <c r="EC27" s="218"/>
      <c r="ED27" s="218"/>
      <c r="EE27" s="218"/>
      <c r="EF27" s="218"/>
      <c r="EG27" s="218"/>
      <c r="EH27" s="218"/>
      <c r="EI27" s="218"/>
      <c r="EJ27" s="218"/>
      <c r="EK27" s="218"/>
      <c r="EL27" s="218"/>
      <c r="EM27" s="218"/>
      <c r="EN27" s="218"/>
      <c r="EO27" s="218"/>
      <c r="EP27" s="218"/>
      <c r="EQ27" s="218"/>
      <c r="ER27" s="218"/>
      <c r="ES27" s="218"/>
      <c r="ET27" s="218"/>
      <c r="EU27" s="218"/>
      <c r="EV27" s="218"/>
      <c r="EW27" s="218"/>
      <c r="EX27" s="218"/>
      <c r="EY27" s="218"/>
      <c r="EZ27" s="218"/>
      <c r="FA27" s="218"/>
      <c r="FB27" s="218"/>
      <c r="FC27" s="218"/>
      <c r="FD27" s="218"/>
      <c r="FE27" s="218"/>
      <c r="FF27" s="218"/>
      <c r="FG27" s="218"/>
      <c r="FH27" s="218"/>
      <c r="FI27" s="218"/>
      <c r="FJ27" s="218"/>
      <c r="FK27" s="218"/>
      <c r="FL27" s="218"/>
      <c r="FM27" s="218"/>
      <c r="FN27" s="218"/>
      <c r="FO27" s="218"/>
      <c r="FP27" s="218"/>
      <c r="FQ27" s="218"/>
      <c r="FR27" s="218"/>
      <c r="FS27" s="218"/>
      <c r="FT27" s="218"/>
      <c r="FU27" s="218"/>
      <c r="FV27" s="218"/>
      <c r="FW27" s="218"/>
      <c r="FX27" s="218"/>
      <c r="FY27" s="218"/>
      <c r="FZ27" s="218"/>
      <c r="GA27" s="218"/>
      <c r="GB27" s="218"/>
      <c r="GC27" s="218"/>
      <c r="GD27" s="218"/>
      <c r="GE27" s="218"/>
      <c r="GF27" s="218"/>
      <c r="GG27" s="218"/>
      <c r="GH27" s="218"/>
      <c r="GI27" s="218"/>
      <c r="GJ27" s="218"/>
      <c r="GK27" s="218"/>
      <c r="GL27" s="218"/>
      <c r="GM27" s="218"/>
      <c r="GN27" s="218"/>
      <c r="GO27" s="218"/>
      <c r="GP27" s="218"/>
      <c r="GQ27" s="218"/>
      <c r="GR27" s="218"/>
      <c r="GS27" s="218"/>
      <c r="GT27" s="218"/>
      <c r="GU27" s="218"/>
      <c r="GV27" s="218"/>
      <c r="GW27" s="218"/>
      <c r="GX27" s="218"/>
      <c r="GY27" s="218"/>
      <c r="GZ27" s="218"/>
      <c r="HA27" s="218"/>
      <c r="HB27" s="218"/>
      <c r="HC27" s="218"/>
      <c r="HD27" s="218"/>
      <c r="HE27" s="218"/>
      <c r="HF27" s="218"/>
      <c r="HG27" s="218"/>
      <c r="HH27" s="218"/>
      <c r="HI27" s="218"/>
      <c r="HJ27" s="218"/>
      <c r="HK27" s="218"/>
      <c r="HL27" s="218"/>
      <c r="HM27" s="218"/>
      <c r="HN27" s="218"/>
      <c r="HO27" s="218"/>
      <c r="HP27" s="218"/>
      <c r="HQ27" s="218"/>
      <c r="HR27" s="218"/>
      <c r="HS27" s="218"/>
      <c r="HT27" s="218"/>
      <c r="HU27" s="218"/>
      <c r="HV27" s="218"/>
      <c r="HW27" s="218"/>
      <c r="HX27" s="218"/>
      <c r="HY27" s="218"/>
      <c r="HZ27" s="218"/>
      <c r="IA27" s="218"/>
      <c r="IB27" s="218"/>
      <c r="IC27" s="218"/>
      <c r="ID27" s="218"/>
      <c r="IE27" s="218"/>
      <c r="IF27" s="218"/>
      <c r="IG27" s="218"/>
      <c r="IH27" s="218"/>
      <c r="II27" s="218"/>
      <c r="IJ27" s="218"/>
      <c r="IK27" s="218"/>
      <c r="IL27" s="218"/>
      <c r="IM27" s="218"/>
      <c r="IN27" s="218"/>
      <c r="IO27" s="218"/>
      <c r="IP27" s="218"/>
      <c r="IQ27" s="218"/>
      <c r="IR27" s="218"/>
      <c r="IS27" s="218"/>
      <c r="IT27" s="218"/>
      <c r="IU27" s="218"/>
      <c r="IV27" s="218"/>
      <c r="IW27" s="218"/>
    </row>
    <row r="28" customFormat="false" ht="5.1" hidden="false" customHeight="true" outlineLevel="0" collapsed="false">
      <c r="A28" s="216"/>
      <c r="B28" s="254"/>
      <c r="C28" s="188"/>
      <c r="D28" s="254"/>
      <c r="E28" s="188"/>
      <c r="F28" s="254"/>
      <c r="G28" s="188"/>
      <c r="H28" s="254"/>
      <c r="I28" s="188"/>
      <c r="J28" s="254"/>
      <c r="K28" s="188"/>
      <c r="L28" s="254"/>
      <c r="M28" s="188"/>
      <c r="N28" s="254"/>
      <c r="O28" s="188"/>
      <c r="P28" s="254"/>
      <c r="Q28" s="188"/>
      <c r="R28" s="254"/>
      <c r="S28" s="188"/>
      <c r="T28" s="254"/>
      <c r="U28" s="188"/>
      <c r="V28" s="254"/>
      <c r="W28" s="188"/>
      <c r="X28" s="254"/>
      <c r="Y28" s="188"/>
      <c r="Z28" s="254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8"/>
      <c r="CE28" s="218"/>
      <c r="CF28" s="218"/>
      <c r="CG28" s="218"/>
      <c r="CH28" s="218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18"/>
      <c r="GQ28" s="218"/>
      <c r="GR28" s="218"/>
      <c r="GS28" s="218"/>
      <c r="GT28" s="218"/>
      <c r="GU28" s="218"/>
      <c r="GV28" s="218"/>
      <c r="GW28" s="218"/>
      <c r="GX28" s="218"/>
      <c r="GY28" s="218"/>
      <c r="GZ28" s="218"/>
      <c r="HA28" s="218"/>
      <c r="HB28" s="218"/>
      <c r="HC28" s="218"/>
      <c r="HD28" s="218"/>
      <c r="HE28" s="218"/>
      <c r="HF28" s="218"/>
      <c r="HG28" s="218"/>
      <c r="HH28" s="218"/>
      <c r="HI28" s="218"/>
      <c r="HJ28" s="218"/>
      <c r="HK28" s="218"/>
      <c r="HL28" s="218"/>
      <c r="HM28" s="218"/>
      <c r="HN28" s="218"/>
      <c r="HO28" s="218"/>
      <c r="HP28" s="218"/>
      <c r="HQ28" s="218"/>
      <c r="HR28" s="218"/>
      <c r="HS28" s="218"/>
      <c r="HT28" s="218"/>
      <c r="HU28" s="218"/>
      <c r="HV28" s="218"/>
      <c r="HW28" s="218"/>
      <c r="HX28" s="218"/>
      <c r="HY28" s="218"/>
      <c r="HZ28" s="218"/>
      <c r="IA28" s="218"/>
      <c r="IB28" s="218"/>
      <c r="IC28" s="218"/>
      <c r="ID28" s="218"/>
      <c r="IE28" s="218"/>
      <c r="IF28" s="218"/>
      <c r="IG28" s="218"/>
      <c r="IH28" s="218"/>
      <c r="II28" s="218"/>
      <c r="IJ28" s="218"/>
      <c r="IK28" s="218"/>
      <c r="IL28" s="218"/>
      <c r="IM28" s="218"/>
      <c r="IN28" s="218"/>
      <c r="IO28" s="218"/>
      <c r="IP28" s="218"/>
      <c r="IQ28" s="218"/>
      <c r="IR28" s="218"/>
      <c r="IS28" s="218"/>
      <c r="IT28" s="218"/>
      <c r="IU28" s="218"/>
      <c r="IV28" s="218"/>
      <c r="IW28" s="218"/>
    </row>
    <row r="29" customFormat="false" ht="14.25" hidden="false" customHeight="false" outlineLevel="0" collapsed="false">
      <c r="A29" s="219" t="s">
        <v>33</v>
      </c>
      <c r="B29" s="193" t="n">
        <f aca="false">+B31-SUM(B22:B28)</f>
        <v>0</v>
      </c>
      <c r="C29" s="193"/>
      <c r="D29" s="193" t="n">
        <f aca="false">+D31-SUM(D22:D28)</f>
        <v>0</v>
      </c>
      <c r="E29" s="193"/>
      <c r="F29" s="193" t="n">
        <f aca="false">+F31-SUM(F22:F28)</f>
        <v>0</v>
      </c>
      <c r="G29" s="193"/>
      <c r="H29" s="193" t="n">
        <f aca="false">+H31-SUM(H22:H28)</f>
        <v>0</v>
      </c>
      <c r="I29" s="193"/>
      <c r="J29" s="193" t="n">
        <f aca="false">+J31-SUM(J22:J28)</f>
        <v>0</v>
      </c>
      <c r="K29" s="193"/>
      <c r="L29" s="193" t="n">
        <f aca="false">+L31-SUM(L22:L28)</f>
        <v>0</v>
      </c>
      <c r="M29" s="193"/>
      <c r="N29" s="193" t="n">
        <f aca="false">+N31-SUM(N22:N28)</f>
        <v>0</v>
      </c>
      <c r="O29" s="193"/>
      <c r="P29" s="193" t="n">
        <f aca="false">+P31-SUM(P22:P28)</f>
        <v>0</v>
      </c>
      <c r="Q29" s="193"/>
      <c r="R29" s="193" t="n">
        <f aca="false">+R31-SUM(R22:R28)</f>
        <v>0</v>
      </c>
      <c r="S29" s="193"/>
      <c r="T29" s="193" t="n">
        <f aca="false">+T31-SUM(T22:T28)</f>
        <v>0</v>
      </c>
      <c r="U29" s="193"/>
      <c r="V29" s="193" t="n">
        <f aca="false">+V31-SUM(V22:V28)</f>
        <v>0</v>
      </c>
      <c r="W29" s="193"/>
      <c r="X29" s="193" t="n">
        <f aca="false">+X31-SUM(X22:X28)</f>
        <v>0</v>
      </c>
      <c r="Y29" s="193"/>
      <c r="Z29" s="193" t="n">
        <f aca="false">+Z31-SUM(Z22:Z28)</f>
        <v>0</v>
      </c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59"/>
      <c r="BY29" s="259"/>
      <c r="BZ29" s="259"/>
      <c r="CA29" s="259"/>
      <c r="CB29" s="259"/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59"/>
      <c r="CN29" s="259"/>
      <c r="CO29" s="259"/>
      <c r="CP29" s="259"/>
      <c r="CQ29" s="259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59"/>
      <c r="DC29" s="259"/>
      <c r="DD29" s="259"/>
      <c r="DE29" s="259"/>
      <c r="DF29" s="259"/>
      <c r="DG29" s="259"/>
      <c r="DH29" s="259"/>
      <c r="DI29" s="259"/>
      <c r="DJ29" s="259"/>
      <c r="DK29" s="259"/>
      <c r="DL29" s="259"/>
      <c r="DM29" s="259"/>
      <c r="DN29" s="259"/>
      <c r="DO29" s="259"/>
      <c r="DP29" s="259"/>
      <c r="DQ29" s="259"/>
      <c r="DR29" s="259"/>
      <c r="DS29" s="259"/>
      <c r="DT29" s="259"/>
      <c r="DU29" s="259"/>
      <c r="DV29" s="259"/>
      <c r="DW29" s="259"/>
      <c r="DX29" s="259"/>
      <c r="DY29" s="259"/>
      <c r="DZ29" s="259"/>
      <c r="EA29" s="259"/>
      <c r="EB29" s="259"/>
      <c r="EC29" s="259"/>
      <c r="ED29" s="259"/>
      <c r="EE29" s="259"/>
      <c r="EF29" s="259"/>
      <c r="EG29" s="259"/>
      <c r="EH29" s="259"/>
      <c r="EI29" s="259"/>
      <c r="EJ29" s="259"/>
      <c r="EK29" s="259"/>
      <c r="EL29" s="259"/>
      <c r="EM29" s="259"/>
      <c r="EN29" s="259"/>
      <c r="EO29" s="259"/>
      <c r="EP29" s="259"/>
      <c r="EQ29" s="259"/>
      <c r="ER29" s="259"/>
      <c r="ES29" s="259"/>
      <c r="ET29" s="259"/>
      <c r="EU29" s="259"/>
      <c r="EV29" s="259"/>
      <c r="EW29" s="259"/>
      <c r="EX29" s="259"/>
      <c r="EY29" s="259"/>
      <c r="EZ29" s="259"/>
      <c r="FA29" s="259"/>
      <c r="FB29" s="259"/>
      <c r="FC29" s="259"/>
      <c r="FD29" s="259"/>
      <c r="FE29" s="259"/>
      <c r="FF29" s="259"/>
      <c r="FG29" s="259"/>
      <c r="FH29" s="259"/>
      <c r="FI29" s="259"/>
      <c r="FJ29" s="259"/>
      <c r="FK29" s="259"/>
      <c r="FL29" s="259"/>
      <c r="FM29" s="259"/>
      <c r="FN29" s="259"/>
      <c r="FO29" s="259"/>
      <c r="FP29" s="259"/>
      <c r="FQ29" s="259"/>
      <c r="FR29" s="259"/>
      <c r="FS29" s="259"/>
      <c r="FT29" s="259"/>
      <c r="FU29" s="259"/>
      <c r="FV29" s="259"/>
      <c r="FW29" s="259"/>
      <c r="FX29" s="259"/>
      <c r="FY29" s="259"/>
      <c r="FZ29" s="259"/>
      <c r="GA29" s="259"/>
      <c r="GB29" s="259"/>
      <c r="GC29" s="259"/>
      <c r="GD29" s="259"/>
      <c r="GE29" s="259"/>
      <c r="GF29" s="259"/>
      <c r="GG29" s="259"/>
      <c r="GH29" s="259"/>
      <c r="GI29" s="259"/>
      <c r="GJ29" s="259"/>
      <c r="GK29" s="259"/>
      <c r="GL29" s="259"/>
      <c r="GM29" s="259"/>
      <c r="GN29" s="259"/>
      <c r="GO29" s="259"/>
      <c r="GP29" s="259"/>
      <c r="GQ29" s="259"/>
      <c r="GR29" s="259"/>
      <c r="GS29" s="259"/>
      <c r="GT29" s="259"/>
      <c r="GU29" s="259"/>
      <c r="GV29" s="259"/>
      <c r="GW29" s="259"/>
      <c r="GX29" s="259"/>
      <c r="GY29" s="259"/>
      <c r="GZ29" s="259"/>
      <c r="HA29" s="259"/>
      <c r="HB29" s="259"/>
      <c r="HC29" s="259"/>
      <c r="HD29" s="259"/>
      <c r="HE29" s="259"/>
      <c r="HF29" s="259"/>
      <c r="HG29" s="259"/>
      <c r="HH29" s="259"/>
      <c r="HI29" s="259"/>
      <c r="HJ29" s="259"/>
      <c r="HK29" s="259"/>
      <c r="HL29" s="259"/>
      <c r="HM29" s="259"/>
      <c r="HN29" s="259"/>
      <c r="HO29" s="259"/>
      <c r="HP29" s="259"/>
      <c r="HQ29" s="259"/>
      <c r="HR29" s="259"/>
      <c r="HS29" s="259"/>
      <c r="HT29" s="259"/>
      <c r="HU29" s="259"/>
      <c r="HV29" s="259"/>
      <c r="HW29" s="259"/>
      <c r="HX29" s="259"/>
      <c r="HY29" s="259"/>
      <c r="HZ29" s="259"/>
      <c r="IA29" s="259"/>
      <c r="IB29" s="259"/>
      <c r="IC29" s="259"/>
      <c r="ID29" s="259"/>
      <c r="IE29" s="259"/>
      <c r="IF29" s="259"/>
      <c r="IG29" s="259"/>
      <c r="IH29" s="259"/>
      <c r="II29" s="259"/>
      <c r="IJ29" s="259"/>
      <c r="IK29" s="259"/>
      <c r="IL29" s="259"/>
      <c r="IM29" s="259"/>
      <c r="IN29" s="259"/>
      <c r="IO29" s="259"/>
      <c r="IP29" s="259"/>
      <c r="IQ29" s="259"/>
      <c r="IR29" s="259"/>
      <c r="IS29" s="259"/>
      <c r="IT29" s="259"/>
      <c r="IU29" s="259"/>
      <c r="IV29" s="259"/>
      <c r="IW29" s="259"/>
    </row>
    <row r="30" customFormat="false" ht="5.1" hidden="false" customHeight="true" outlineLevel="0" collapsed="false">
      <c r="A30" s="260"/>
      <c r="B30" s="254"/>
      <c r="C30" s="188"/>
      <c r="D30" s="254"/>
      <c r="E30" s="188"/>
      <c r="F30" s="254"/>
      <c r="G30" s="188"/>
      <c r="H30" s="254"/>
      <c r="I30" s="188"/>
      <c r="J30" s="254"/>
      <c r="K30" s="188"/>
      <c r="L30" s="254"/>
      <c r="M30" s="188"/>
      <c r="N30" s="254"/>
      <c r="O30" s="188"/>
      <c r="P30" s="254"/>
      <c r="Q30" s="188"/>
      <c r="R30" s="254"/>
      <c r="S30" s="188"/>
      <c r="T30" s="254"/>
      <c r="U30" s="188"/>
      <c r="V30" s="254"/>
      <c r="W30" s="188"/>
      <c r="X30" s="254"/>
      <c r="Y30" s="188"/>
      <c r="Z30" s="254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  <c r="IW30" s="261"/>
    </row>
    <row r="31" customFormat="false" ht="15.75" hidden="false" customHeight="false" outlineLevel="0" collapsed="false">
      <c r="A31" s="262" t="s">
        <v>424</v>
      </c>
      <c r="B31" s="263" t="n">
        <f aca="false">+Format!D126</f>
        <v>0</v>
      </c>
      <c r="C31" s="217"/>
      <c r="D31" s="263" t="n">
        <f aca="false">+Format!F126</f>
        <v>0</v>
      </c>
      <c r="E31" s="217"/>
      <c r="F31" s="263" t="n">
        <f aca="false">+Format!H126</f>
        <v>0</v>
      </c>
      <c r="G31" s="217"/>
      <c r="H31" s="263" t="n">
        <f aca="false">+Format!J126</f>
        <v>0</v>
      </c>
      <c r="I31" s="217"/>
      <c r="J31" s="263" t="n">
        <f aca="false">+Format!L126</f>
        <v>0</v>
      </c>
      <c r="K31" s="217"/>
      <c r="L31" s="263" t="n">
        <f aca="false">+Format!N126</f>
        <v>0</v>
      </c>
      <c r="M31" s="217"/>
      <c r="N31" s="263" t="n">
        <f aca="false">+Format!P126</f>
        <v>0</v>
      </c>
      <c r="O31" s="217"/>
      <c r="P31" s="263" t="n">
        <f aca="false">+Format!R126</f>
        <v>0</v>
      </c>
      <c r="Q31" s="217"/>
      <c r="R31" s="263" t="n">
        <f aca="false">+Format!T126</f>
        <v>0</v>
      </c>
      <c r="S31" s="217"/>
      <c r="T31" s="263" t="n">
        <f aca="false">+Format!V126</f>
        <v>0</v>
      </c>
      <c r="U31" s="217"/>
      <c r="V31" s="263" t="n">
        <f aca="false">+Format!X126</f>
        <v>0</v>
      </c>
      <c r="W31" s="217"/>
      <c r="X31" s="263" t="n">
        <f aca="false">+Format!Z126</f>
        <v>0</v>
      </c>
      <c r="Y31" s="217"/>
      <c r="Z31" s="263" t="n">
        <f aca="false">+Format!AB126</f>
        <v>0</v>
      </c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218"/>
      <c r="CK31" s="218"/>
      <c r="CL31" s="218"/>
      <c r="CM31" s="218"/>
      <c r="CN31" s="218"/>
      <c r="CO31" s="218"/>
      <c r="CP31" s="218"/>
      <c r="CQ31" s="218"/>
      <c r="CR31" s="218"/>
      <c r="CS31" s="218"/>
      <c r="CT31" s="218"/>
      <c r="CU31" s="218"/>
      <c r="CV31" s="218"/>
      <c r="CW31" s="218"/>
      <c r="CX31" s="218"/>
      <c r="CY31" s="218"/>
      <c r="CZ31" s="218"/>
      <c r="DA31" s="218"/>
      <c r="DB31" s="218"/>
      <c r="DC31" s="218"/>
      <c r="DD31" s="218"/>
      <c r="DE31" s="218"/>
      <c r="DF31" s="218"/>
      <c r="DG31" s="218"/>
      <c r="DH31" s="218"/>
      <c r="DI31" s="218"/>
      <c r="DJ31" s="218"/>
      <c r="DK31" s="218"/>
      <c r="DL31" s="218"/>
      <c r="DM31" s="218"/>
      <c r="DN31" s="218"/>
      <c r="DO31" s="218"/>
      <c r="DP31" s="218"/>
      <c r="DQ31" s="218"/>
      <c r="DR31" s="218"/>
      <c r="DS31" s="218"/>
      <c r="DT31" s="218"/>
      <c r="DU31" s="218"/>
      <c r="DV31" s="218"/>
      <c r="DW31" s="218"/>
      <c r="DX31" s="218"/>
      <c r="DY31" s="218"/>
      <c r="DZ31" s="218"/>
      <c r="EA31" s="218"/>
      <c r="EB31" s="218"/>
      <c r="EC31" s="218"/>
      <c r="ED31" s="218"/>
      <c r="EE31" s="218"/>
      <c r="EF31" s="218"/>
      <c r="EG31" s="218"/>
      <c r="EH31" s="218"/>
      <c r="EI31" s="218"/>
      <c r="EJ31" s="218"/>
      <c r="EK31" s="218"/>
      <c r="EL31" s="218"/>
      <c r="EM31" s="218"/>
      <c r="EN31" s="218"/>
      <c r="EO31" s="218"/>
      <c r="EP31" s="218"/>
      <c r="EQ31" s="218"/>
      <c r="ER31" s="218"/>
      <c r="ES31" s="218"/>
      <c r="ET31" s="218"/>
      <c r="EU31" s="218"/>
      <c r="EV31" s="218"/>
      <c r="EW31" s="218"/>
      <c r="EX31" s="218"/>
      <c r="EY31" s="218"/>
      <c r="EZ31" s="218"/>
      <c r="FA31" s="218"/>
      <c r="FB31" s="218"/>
      <c r="FC31" s="218"/>
      <c r="FD31" s="218"/>
      <c r="FE31" s="218"/>
      <c r="FF31" s="218"/>
      <c r="FG31" s="218"/>
      <c r="FH31" s="218"/>
      <c r="FI31" s="218"/>
      <c r="FJ31" s="218"/>
      <c r="FK31" s="218"/>
      <c r="FL31" s="218"/>
      <c r="FM31" s="218"/>
      <c r="FN31" s="218"/>
      <c r="FO31" s="218"/>
      <c r="FP31" s="218"/>
      <c r="FQ31" s="218"/>
      <c r="FR31" s="218"/>
      <c r="FS31" s="218"/>
      <c r="FT31" s="218"/>
      <c r="FU31" s="218"/>
      <c r="FV31" s="218"/>
      <c r="FW31" s="218"/>
      <c r="FX31" s="218"/>
      <c r="FY31" s="218"/>
      <c r="FZ31" s="218"/>
      <c r="GA31" s="218"/>
      <c r="GB31" s="218"/>
      <c r="GC31" s="218"/>
      <c r="GD31" s="218"/>
      <c r="GE31" s="218"/>
      <c r="GF31" s="218"/>
      <c r="GG31" s="218"/>
      <c r="GH31" s="218"/>
      <c r="GI31" s="218"/>
      <c r="GJ31" s="218"/>
      <c r="GK31" s="218"/>
      <c r="GL31" s="218"/>
      <c r="GM31" s="218"/>
      <c r="GN31" s="218"/>
      <c r="GO31" s="218"/>
      <c r="GP31" s="218"/>
      <c r="GQ31" s="218"/>
      <c r="GR31" s="218"/>
      <c r="GS31" s="218"/>
      <c r="GT31" s="218"/>
      <c r="GU31" s="218"/>
      <c r="GV31" s="218"/>
      <c r="GW31" s="218"/>
      <c r="GX31" s="218"/>
      <c r="GY31" s="218"/>
      <c r="GZ31" s="218"/>
      <c r="HA31" s="218"/>
      <c r="HB31" s="218"/>
      <c r="HC31" s="218"/>
      <c r="HD31" s="218"/>
      <c r="HE31" s="218"/>
      <c r="HF31" s="218"/>
      <c r="HG31" s="218"/>
      <c r="HH31" s="218"/>
      <c r="HI31" s="218"/>
      <c r="HJ31" s="218"/>
      <c r="HK31" s="218"/>
      <c r="HL31" s="218"/>
      <c r="HM31" s="218"/>
      <c r="HN31" s="218"/>
      <c r="HO31" s="218"/>
      <c r="HP31" s="218"/>
      <c r="HQ31" s="218"/>
      <c r="HR31" s="218"/>
      <c r="HS31" s="218"/>
      <c r="HT31" s="218"/>
      <c r="HU31" s="218"/>
      <c r="HV31" s="218"/>
      <c r="HW31" s="218"/>
      <c r="HX31" s="218"/>
      <c r="HY31" s="218"/>
      <c r="HZ31" s="218"/>
      <c r="IA31" s="218"/>
      <c r="IB31" s="218"/>
      <c r="IC31" s="218"/>
      <c r="ID31" s="218"/>
      <c r="IE31" s="218"/>
      <c r="IF31" s="218"/>
      <c r="IG31" s="218"/>
      <c r="IH31" s="218"/>
      <c r="II31" s="218"/>
      <c r="IJ31" s="218"/>
      <c r="IK31" s="218"/>
      <c r="IL31" s="218"/>
      <c r="IM31" s="218"/>
      <c r="IN31" s="218"/>
      <c r="IO31" s="218"/>
      <c r="IP31" s="218"/>
      <c r="IQ31" s="218"/>
      <c r="IR31" s="218"/>
      <c r="IS31" s="218"/>
      <c r="IT31" s="218"/>
      <c r="IU31" s="218"/>
      <c r="IV31" s="218"/>
      <c r="IW31" s="218"/>
    </row>
    <row r="32" customFormat="false" ht="15" hidden="false" customHeight="false" outlineLevel="0" collapsed="false">
      <c r="A32" s="216"/>
      <c r="B32" s="254"/>
      <c r="C32" s="188"/>
      <c r="D32" s="254"/>
      <c r="E32" s="188"/>
      <c r="F32" s="254"/>
      <c r="G32" s="188"/>
      <c r="H32" s="254"/>
      <c r="I32" s="188"/>
      <c r="J32" s="254"/>
      <c r="K32" s="188"/>
      <c r="L32" s="254"/>
      <c r="M32" s="188"/>
      <c r="N32" s="254"/>
      <c r="O32" s="188"/>
      <c r="P32" s="254"/>
      <c r="Q32" s="188"/>
      <c r="R32" s="254"/>
      <c r="S32" s="188"/>
      <c r="T32" s="254"/>
      <c r="U32" s="188"/>
      <c r="V32" s="254"/>
      <c r="W32" s="188"/>
      <c r="X32" s="254"/>
      <c r="Y32" s="188"/>
      <c r="Z32" s="254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  <c r="BY32" s="218"/>
      <c r="BZ32" s="218"/>
      <c r="CA32" s="218"/>
      <c r="CB32" s="218"/>
      <c r="CC32" s="218"/>
      <c r="CD32" s="218"/>
      <c r="CE32" s="218"/>
      <c r="CF32" s="218"/>
      <c r="CG32" s="218"/>
      <c r="CH32" s="218"/>
      <c r="CI32" s="218"/>
      <c r="CJ32" s="218"/>
      <c r="CK32" s="218"/>
      <c r="CL32" s="218"/>
      <c r="CM32" s="218"/>
      <c r="CN32" s="218"/>
      <c r="CO32" s="218"/>
      <c r="CP32" s="218"/>
      <c r="CQ32" s="218"/>
      <c r="CR32" s="218"/>
      <c r="CS32" s="218"/>
      <c r="CT32" s="218"/>
      <c r="CU32" s="218"/>
      <c r="CV32" s="218"/>
      <c r="CW32" s="218"/>
      <c r="CX32" s="218"/>
      <c r="CY32" s="218"/>
      <c r="CZ32" s="218"/>
      <c r="DA32" s="218"/>
      <c r="DB32" s="218"/>
      <c r="DC32" s="218"/>
      <c r="DD32" s="218"/>
      <c r="DE32" s="218"/>
      <c r="DF32" s="218"/>
      <c r="DG32" s="218"/>
      <c r="DH32" s="218"/>
      <c r="DI32" s="218"/>
      <c r="DJ32" s="218"/>
      <c r="DK32" s="218"/>
      <c r="DL32" s="218"/>
      <c r="DM32" s="218"/>
      <c r="DN32" s="218"/>
      <c r="DO32" s="218"/>
      <c r="DP32" s="218"/>
      <c r="DQ32" s="218"/>
      <c r="DR32" s="218"/>
      <c r="DS32" s="218"/>
      <c r="DT32" s="218"/>
      <c r="DU32" s="218"/>
      <c r="DV32" s="218"/>
      <c r="DW32" s="218"/>
      <c r="DX32" s="218"/>
      <c r="DY32" s="218"/>
      <c r="DZ32" s="218"/>
      <c r="EA32" s="218"/>
      <c r="EB32" s="218"/>
      <c r="EC32" s="218"/>
      <c r="ED32" s="218"/>
      <c r="EE32" s="218"/>
      <c r="EF32" s="218"/>
      <c r="EG32" s="218"/>
      <c r="EH32" s="218"/>
      <c r="EI32" s="218"/>
      <c r="EJ32" s="218"/>
      <c r="EK32" s="218"/>
      <c r="EL32" s="218"/>
      <c r="EM32" s="218"/>
      <c r="EN32" s="218"/>
      <c r="EO32" s="218"/>
      <c r="EP32" s="218"/>
      <c r="EQ32" s="218"/>
      <c r="ER32" s="218"/>
      <c r="ES32" s="218"/>
      <c r="ET32" s="218"/>
      <c r="EU32" s="218"/>
      <c r="EV32" s="218"/>
      <c r="EW32" s="218"/>
      <c r="EX32" s="218"/>
      <c r="EY32" s="218"/>
      <c r="EZ32" s="218"/>
      <c r="FA32" s="218"/>
      <c r="FB32" s="218"/>
      <c r="FC32" s="218"/>
      <c r="FD32" s="218"/>
      <c r="FE32" s="218"/>
      <c r="FF32" s="218"/>
      <c r="FG32" s="218"/>
      <c r="FH32" s="218"/>
      <c r="FI32" s="218"/>
      <c r="FJ32" s="218"/>
      <c r="FK32" s="218"/>
      <c r="FL32" s="218"/>
      <c r="FM32" s="218"/>
      <c r="FN32" s="218"/>
      <c r="FO32" s="218"/>
      <c r="FP32" s="218"/>
      <c r="FQ32" s="218"/>
      <c r="FR32" s="218"/>
      <c r="FS32" s="218"/>
      <c r="FT32" s="218"/>
      <c r="FU32" s="218"/>
      <c r="FV32" s="218"/>
      <c r="FW32" s="218"/>
      <c r="FX32" s="218"/>
      <c r="FY32" s="218"/>
      <c r="FZ32" s="218"/>
      <c r="GA32" s="218"/>
      <c r="GB32" s="218"/>
      <c r="GC32" s="218"/>
      <c r="GD32" s="218"/>
      <c r="GE32" s="218"/>
      <c r="GF32" s="218"/>
      <c r="GG32" s="218"/>
      <c r="GH32" s="218"/>
      <c r="GI32" s="218"/>
      <c r="GJ32" s="218"/>
      <c r="GK32" s="218"/>
      <c r="GL32" s="218"/>
      <c r="GM32" s="218"/>
      <c r="GN32" s="218"/>
      <c r="GO32" s="218"/>
      <c r="GP32" s="218"/>
      <c r="GQ32" s="218"/>
      <c r="GR32" s="218"/>
      <c r="GS32" s="218"/>
      <c r="GT32" s="218"/>
      <c r="GU32" s="218"/>
      <c r="GV32" s="218"/>
      <c r="GW32" s="218"/>
      <c r="GX32" s="218"/>
      <c r="GY32" s="218"/>
      <c r="GZ32" s="218"/>
      <c r="HA32" s="218"/>
      <c r="HB32" s="218"/>
      <c r="HC32" s="218"/>
      <c r="HD32" s="218"/>
      <c r="HE32" s="218"/>
      <c r="HF32" s="218"/>
      <c r="HG32" s="218"/>
      <c r="HH32" s="218"/>
      <c r="HI32" s="218"/>
      <c r="HJ32" s="218"/>
      <c r="HK32" s="218"/>
      <c r="HL32" s="218"/>
      <c r="HM32" s="218"/>
      <c r="HN32" s="218"/>
      <c r="HO32" s="218"/>
      <c r="HP32" s="218"/>
      <c r="HQ32" s="218"/>
      <c r="HR32" s="218"/>
      <c r="HS32" s="218"/>
      <c r="HT32" s="218"/>
      <c r="HU32" s="218"/>
      <c r="HV32" s="218"/>
      <c r="HW32" s="218"/>
      <c r="HX32" s="218"/>
      <c r="HY32" s="218"/>
      <c r="HZ32" s="218"/>
      <c r="IA32" s="218"/>
      <c r="IB32" s="218"/>
      <c r="IC32" s="218"/>
      <c r="ID32" s="218"/>
      <c r="IE32" s="218"/>
      <c r="IF32" s="218"/>
      <c r="IG32" s="218"/>
      <c r="IH32" s="218"/>
      <c r="II32" s="218"/>
      <c r="IJ32" s="218"/>
      <c r="IK32" s="218"/>
      <c r="IL32" s="218"/>
      <c r="IM32" s="218"/>
      <c r="IN32" s="218"/>
      <c r="IO32" s="218"/>
      <c r="IP32" s="218"/>
      <c r="IQ32" s="218"/>
      <c r="IR32" s="218"/>
      <c r="IS32" s="218"/>
      <c r="IT32" s="218"/>
      <c r="IU32" s="218"/>
      <c r="IV32" s="218"/>
      <c r="IW32" s="218"/>
    </row>
    <row r="33" customFormat="false" ht="15" hidden="false" customHeight="false" outlineLevel="0" collapsed="false">
      <c r="A33" s="221" t="s">
        <v>117</v>
      </c>
      <c r="B33" s="254"/>
      <c r="C33" s="188"/>
      <c r="D33" s="254"/>
      <c r="E33" s="188"/>
      <c r="F33" s="254"/>
      <c r="G33" s="188"/>
      <c r="H33" s="254"/>
      <c r="I33" s="188"/>
      <c r="J33" s="254"/>
      <c r="K33" s="188"/>
      <c r="L33" s="254"/>
      <c r="M33" s="188"/>
      <c r="N33" s="254"/>
      <c r="O33" s="188"/>
      <c r="P33" s="254"/>
      <c r="Q33" s="188"/>
      <c r="R33" s="254"/>
      <c r="S33" s="188"/>
      <c r="T33" s="254"/>
      <c r="U33" s="188"/>
      <c r="V33" s="254"/>
      <c r="W33" s="188"/>
      <c r="X33" s="254"/>
      <c r="Y33" s="188"/>
      <c r="Z33" s="254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  <c r="BE33" s="218"/>
      <c r="BF33" s="218"/>
      <c r="BG33" s="218"/>
      <c r="BH33" s="218"/>
      <c r="BI33" s="218"/>
      <c r="BJ33" s="218"/>
      <c r="BK33" s="218"/>
      <c r="BL33" s="218"/>
      <c r="BM33" s="218"/>
      <c r="BN33" s="218"/>
      <c r="BO33" s="218"/>
      <c r="BP33" s="218"/>
      <c r="BQ33" s="218"/>
      <c r="BR33" s="218"/>
      <c r="BS33" s="218"/>
      <c r="BT33" s="218"/>
      <c r="BU33" s="218"/>
      <c r="BV33" s="218"/>
      <c r="BW33" s="218"/>
      <c r="BX33" s="218"/>
      <c r="BY33" s="218"/>
      <c r="BZ33" s="218"/>
      <c r="CA33" s="218"/>
      <c r="CB33" s="218"/>
      <c r="CC33" s="218"/>
      <c r="CD33" s="218"/>
      <c r="CE33" s="218"/>
      <c r="CF33" s="218"/>
      <c r="CG33" s="218"/>
      <c r="CH33" s="218"/>
      <c r="CI33" s="218"/>
      <c r="CJ33" s="218"/>
      <c r="CK33" s="218"/>
      <c r="CL33" s="218"/>
      <c r="CM33" s="218"/>
      <c r="CN33" s="218"/>
      <c r="CO33" s="218"/>
      <c r="CP33" s="218"/>
      <c r="CQ33" s="218"/>
      <c r="CR33" s="218"/>
      <c r="CS33" s="218"/>
      <c r="CT33" s="218"/>
      <c r="CU33" s="218"/>
      <c r="CV33" s="218"/>
      <c r="CW33" s="218"/>
      <c r="CX33" s="218"/>
      <c r="CY33" s="218"/>
      <c r="CZ33" s="218"/>
      <c r="DA33" s="218"/>
      <c r="DB33" s="218"/>
      <c r="DC33" s="218"/>
      <c r="DD33" s="218"/>
      <c r="DE33" s="218"/>
      <c r="DF33" s="218"/>
      <c r="DG33" s="218"/>
      <c r="DH33" s="218"/>
      <c r="DI33" s="218"/>
      <c r="DJ33" s="218"/>
      <c r="DK33" s="218"/>
      <c r="DL33" s="218"/>
      <c r="DM33" s="218"/>
      <c r="DN33" s="218"/>
      <c r="DO33" s="218"/>
      <c r="DP33" s="218"/>
      <c r="DQ33" s="218"/>
      <c r="DR33" s="218"/>
      <c r="DS33" s="218"/>
      <c r="DT33" s="218"/>
      <c r="DU33" s="218"/>
      <c r="DV33" s="218"/>
      <c r="DW33" s="218"/>
      <c r="DX33" s="218"/>
      <c r="DY33" s="218"/>
      <c r="DZ33" s="218"/>
      <c r="EA33" s="218"/>
      <c r="EB33" s="218"/>
      <c r="EC33" s="218"/>
      <c r="ED33" s="218"/>
      <c r="EE33" s="218"/>
      <c r="EF33" s="218"/>
      <c r="EG33" s="218"/>
      <c r="EH33" s="218"/>
      <c r="EI33" s="218"/>
      <c r="EJ33" s="218"/>
      <c r="EK33" s="218"/>
      <c r="EL33" s="218"/>
      <c r="EM33" s="218"/>
      <c r="EN33" s="218"/>
      <c r="EO33" s="218"/>
      <c r="EP33" s="218"/>
      <c r="EQ33" s="218"/>
      <c r="ER33" s="218"/>
      <c r="ES33" s="218"/>
      <c r="ET33" s="218"/>
      <c r="EU33" s="218"/>
      <c r="EV33" s="218"/>
      <c r="EW33" s="218"/>
      <c r="EX33" s="218"/>
      <c r="EY33" s="218"/>
      <c r="EZ33" s="218"/>
      <c r="FA33" s="218"/>
      <c r="FB33" s="218"/>
      <c r="FC33" s="218"/>
      <c r="FD33" s="218"/>
      <c r="FE33" s="218"/>
      <c r="FF33" s="218"/>
      <c r="FG33" s="218"/>
      <c r="FH33" s="218"/>
      <c r="FI33" s="218"/>
      <c r="FJ33" s="218"/>
      <c r="FK33" s="218"/>
      <c r="FL33" s="218"/>
      <c r="FM33" s="218"/>
      <c r="FN33" s="218"/>
      <c r="FO33" s="218"/>
      <c r="FP33" s="218"/>
      <c r="FQ33" s="218"/>
      <c r="FR33" s="218"/>
      <c r="FS33" s="218"/>
      <c r="FT33" s="218"/>
      <c r="FU33" s="218"/>
      <c r="FV33" s="218"/>
      <c r="FW33" s="218"/>
      <c r="FX33" s="218"/>
      <c r="FY33" s="218"/>
      <c r="FZ33" s="218"/>
      <c r="GA33" s="218"/>
      <c r="GB33" s="218"/>
      <c r="GC33" s="218"/>
      <c r="GD33" s="218"/>
      <c r="GE33" s="218"/>
      <c r="GF33" s="218"/>
      <c r="GG33" s="218"/>
      <c r="GH33" s="218"/>
      <c r="GI33" s="218"/>
      <c r="GJ33" s="218"/>
      <c r="GK33" s="218"/>
      <c r="GL33" s="218"/>
      <c r="GM33" s="218"/>
      <c r="GN33" s="218"/>
      <c r="GO33" s="218"/>
      <c r="GP33" s="218"/>
      <c r="GQ33" s="218"/>
      <c r="GR33" s="218"/>
      <c r="GS33" s="218"/>
      <c r="GT33" s="218"/>
      <c r="GU33" s="218"/>
      <c r="GV33" s="218"/>
      <c r="GW33" s="218"/>
      <c r="GX33" s="218"/>
      <c r="GY33" s="218"/>
      <c r="GZ33" s="218"/>
      <c r="HA33" s="218"/>
      <c r="HB33" s="218"/>
      <c r="HC33" s="218"/>
      <c r="HD33" s="218"/>
      <c r="HE33" s="218"/>
      <c r="HF33" s="218"/>
      <c r="HG33" s="218"/>
      <c r="HH33" s="218"/>
      <c r="HI33" s="218"/>
      <c r="HJ33" s="218"/>
      <c r="HK33" s="218"/>
      <c r="HL33" s="218"/>
      <c r="HM33" s="218"/>
      <c r="HN33" s="218"/>
      <c r="HO33" s="218"/>
      <c r="HP33" s="218"/>
      <c r="HQ33" s="218"/>
      <c r="HR33" s="218"/>
      <c r="HS33" s="218"/>
      <c r="HT33" s="218"/>
      <c r="HU33" s="218"/>
      <c r="HV33" s="218"/>
      <c r="HW33" s="218"/>
      <c r="HX33" s="218"/>
      <c r="HY33" s="218"/>
      <c r="HZ33" s="218"/>
      <c r="IA33" s="218"/>
      <c r="IB33" s="218"/>
      <c r="IC33" s="218"/>
      <c r="ID33" s="218"/>
      <c r="IE33" s="218"/>
      <c r="IF33" s="218"/>
      <c r="IG33" s="218"/>
      <c r="IH33" s="218"/>
      <c r="II33" s="218"/>
      <c r="IJ33" s="218"/>
      <c r="IK33" s="218"/>
      <c r="IL33" s="218"/>
      <c r="IM33" s="218"/>
      <c r="IN33" s="218"/>
      <c r="IO33" s="218"/>
      <c r="IP33" s="218"/>
      <c r="IQ33" s="218"/>
      <c r="IR33" s="218"/>
      <c r="IS33" s="218"/>
      <c r="IT33" s="218"/>
      <c r="IU33" s="218"/>
      <c r="IV33" s="218"/>
      <c r="IW33" s="218"/>
    </row>
    <row r="34" customFormat="false" ht="14.25" hidden="false" customHeight="false" outlineLevel="0" collapsed="false">
      <c r="A34" s="216" t="s">
        <v>361</v>
      </c>
      <c r="B34" s="254" t="n">
        <v>0</v>
      </c>
      <c r="C34" s="188"/>
      <c r="D34" s="254" t="n">
        <v>0</v>
      </c>
      <c r="E34" s="188"/>
      <c r="F34" s="254" t="n">
        <v>0</v>
      </c>
      <c r="G34" s="188"/>
      <c r="H34" s="254" t="n">
        <v>0</v>
      </c>
      <c r="I34" s="188"/>
      <c r="J34" s="254" t="n">
        <v>0</v>
      </c>
      <c r="K34" s="188"/>
      <c r="L34" s="254" t="n">
        <v>0</v>
      </c>
      <c r="M34" s="188"/>
      <c r="N34" s="254" t="n">
        <v>0</v>
      </c>
      <c r="O34" s="188"/>
      <c r="P34" s="254" t="n">
        <v>0</v>
      </c>
      <c r="Q34" s="188"/>
      <c r="R34" s="254" t="n">
        <v>0</v>
      </c>
      <c r="S34" s="188"/>
      <c r="T34" s="254" t="n">
        <v>0</v>
      </c>
      <c r="U34" s="188"/>
      <c r="V34" s="254" t="n">
        <v>0</v>
      </c>
      <c r="W34" s="188"/>
      <c r="X34" s="254" t="n">
        <v>0</v>
      </c>
      <c r="Y34" s="188"/>
      <c r="Z34" s="254" t="n">
        <v>0</v>
      </c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  <c r="IW34" s="218"/>
    </row>
    <row r="35" customFormat="false" ht="14.25" hidden="false" customHeight="false" outlineLevel="0" collapsed="false">
      <c r="A35" s="216" t="s">
        <v>361</v>
      </c>
      <c r="B35" s="254" t="n">
        <v>0</v>
      </c>
      <c r="C35" s="188"/>
      <c r="D35" s="254" t="n">
        <v>0</v>
      </c>
      <c r="E35" s="188"/>
      <c r="F35" s="254" t="n">
        <v>0</v>
      </c>
      <c r="G35" s="188"/>
      <c r="H35" s="254" t="n">
        <v>0</v>
      </c>
      <c r="I35" s="188"/>
      <c r="J35" s="254" t="n">
        <v>0</v>
      </c>
      <c r="K35" s="188"/>
      <c r="L35" s="254" t="n">
        <v>0</v>
      </c>
      <c r="M35" s="188"/>
      <c r="N35" s="254" t="n">
        <v>0</v>
      </c>
      <c r="O35" s="188"/>
      <c r="P35" s="254" t="n">
        <v>0</v>
      </c>
      <c r="Q35" s="188"/>
      <c r="R35" s="254" t="n">
        <v>0</v>
      </c>
      <c r="S35" s="188"/>
      <c r="T35" s="254" t="n">
        <v>0</v>
      </c>
      <c r="U35" s="188"/>
      <c r="V35" s="254" t="n">
        <v>0</v>
      </c>
      <c r="W35" s="188"/>
      <c r="X35" s="254" t="n">
        <v>0</v>
      </c>
      <c r="Y35" s="188"/>
      <c r="Z35" s="254" t="n">
        <v>0</v>
      </c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  <c r="IW35" s="218"/>
    </row>
    <row r="36" customFormat="false" ht="14.25" hidden="false" customHeight="false" outlineLevel="0" collapsed="false">
      <c r="A36" s="216" t="s">
        <v>361</v>
      </c>
      <c r="B36" s="254" t="n">
        <v>0</v>
      </c>
      <c r="C36" s="188"/>
      <c r="D36" s="254" t="n">
        <v>0</v>
      </c>
      <c r="E36" s="188"/>
      <c r="F36" s="254" t="n">
        <v>0</v>
      </c>
      <c r="G36" s="188"/>
      <c r="H36" s="254" t="n">
        <v>0</v>
      </c>
      <c r="I36" s="188"/>
      <c r="J36" s="254" t="n">
        <v>0</v>
      </c>
      <c r="K36" s="188"/>
      <c r="L36" s="254" t="n">
        <v>0</v>
      </c>
      <c r="M36" s="188"/>
      <c r="N36" s="254" t="n">
        <v>0</v>
      </c>
      <c r="O36" s="188"/>
      <c r="P36" s="254" t="n">
        <v>0</v>
      </c>
      <c r="Q36" s="188"/>
      <c r="R36" s="254" t="n">
        <v>0</v>
      </c>
      <c r="S36" s="188"/>
      <c r="T36" s="254" t="n">
        <v>0</v>
      </c>
      <c r="U36" s="188"/>
      <c r="V36" s="254" t="n">
        <v>0</v>
      </c>
      <c r="W36" s="188"/>
      <c r="X36" s="254" t="n">
        <v>0</v>
      </c>
      <c r="Y36" s="188"/>
      <c r="Z36" s="254" t="n">
        <v>0</v>
      </c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  <c r="IW36" s="218"/>
    </row>
    <row r="37" customFormat="false" ht="14.25" hidden="false" customHeight="false" outlineLevel="0" collapsed="false">
      <c r="A37" s="216" t="s">
        <v>361</v>
      </c>
      <c r="B37" s="254" t="n">
        <v>0</v>
      </c>
      <c r="C37" s="188"/>
      <c r="D37" s="254" t="n">
        <v>0</v>
      </c>
      <c r="E37" s="188"/>
      <c r="F37" s="254" t="n">
        <v>0</v>
      </c>
      <c r="G37" s="188"/>
      <c r="H37" s="254" t="n">
        <v>0</v>
      </c>
      <c r="I37" s="188"/>
      <c r="J37" s="254" t="n">
        <v>0</v>
      </c>
      <c r="K37" s="188"/>
      <c r="L37" s="254" t="n">
        <v>0</v>
      </c>
      <c r="M37" s="188"/>
      <c r="N37" s="254" t="n">
        <v>0</v>
      </c>
      <c r="O37" s="188"/>
      <c r="P37" s="254" t="n">
        <v>0</v>
      </c>
      <c r="Q37" s="188"/>
      <c r="R37" s="254" t="n">
        <v>0</v>
      </c>
      <c r="S37" s="188"/>
      <c r="T37" s="254" t="n">
        <v>0</v>
      </c>
      <c r="U37" s="188"/>
      <c r="V37" s="254" t="n">
        <v>0</v>
      </c>
      <c r="W37" s="188"/>
      <c r="X37" s="254" t="n">
        <v>0</v>
      </c>
      <c r="Y37" s="188"/>
      <c r="Z37" s="254" t="n">
        <v>0</v>
      </c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  <c r="IW37" s="218"/>
    </row>
    <row r="38" customFormat="false" ht="14.25" hidden="false" customHeight="false" outlineLevel="0" collapsed="false">
      <c r="A38" s="216" t="s">
        <v>361</v>
      </c>
      <c r="B38" s="254" t="n">
        <v>0</v>
      </c>
      <c r="C38" s="188"/>
      <c r="D38" s="254" t="n">
        <v>0</v>
      </c>
      <c r="E38" s="188"/>
      <c r="F38" s="254" t="n">
        <v>0</v>
      </c>
      <c r="G38" s="188"/>
      <c r="H38" s="254" t="n">
        <v>0</v>
      </c>
      <c r="I38" s="188"/>
      <c r="J38" s="254" t="n">
        <v>0</v>
      </c>
      <c r="K38" s="188"/>
      <c r="L38" s="254" t="n">
        <v>0</v>
      </c>
      <c r="M38" s="188"/>
      <c r="N38" s="254" t="n">
        <v>0</v>
      </c>
      <c r="O38" s="188"/>
      <c r="P38" s="254" t="n">
        <v>0</v>
      </c>
      <c r="Q38" s="188"/>
      <c r="R38" s="254" t="n">
        <v>0</v>
      </c>
      <c r="S38" s="188"/>
      <c r="T38" s="254" t="n">
        <v>0</v>
      </c>
      <c r="U38" s="188"/>
      <c r="V38" s="254" t="n">
        <v>0</v>
      </c>
      <c r="W38" s="188"/>
      <c r="X38" s="254" t="n">
        <v>0</v>
      </c>
      <c r="Y38" s="188"/>
      <c r="Z38" s="254" t="n">
        <v>0</v>
      </c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  <c r="IW38" s="218"/>
    </row>
    <row r="39" customFormat="false" ht="14.25" hidden="false" customHeight="false" outlineLevel="0" collapsed="false">
      <c r="A39" s="216" t="s">
        <v>361</v>
      </c>
      <c r="B39" s="254" t="n">
        <v>0</v>
      </c>
      <c r="C39" s="188"/>
      <c r="D39" s="254" t="n">
        <v>0</v>
      </c>
      <c r="E39" s="188"/>
      <c r="F39" s="254" t="n">
        <v>0</v>
      </c>
      <c r="G39" s="188"/>
      <c r="H39" s="254" t="n">
        <v>0</v>
      </c>
      <c r="I39" s="188"/>
      <c r="J39" s="254" t="n">
        <v>0</v>
      </c>
      <c r="K39" s="188"/>
      <c r="L39" s="254" t="n">
        <v>0</v>
      </c>
      <c r="M39" s="188"/>
      <c r="N39" s="254" t="n">
        <v>0</v>
      </c>
      <c r="O39" s="188"/>
      <c r="P39" s="254" t="n">
        <v>0</v>
      </c>
      <c r="Q39" s="188"/>
      <c r="R39" s="254" t="n">
        <v>0</v>
      </c>
      <c r="S39" s="188"/>
      <c r="T39" s="254" t="n">
        <v>0</v>
      </c>
      <c r="U39" s="188"/>
      <c r="V39" s="254" t="n">
        <v>0</v>
      </c>
      <c r="W39" s="188"/>
      <c r="X39" s="254" t="n">
        <v>0</v>
      </c>
      <c r="Y39" s="188"/>
      <c r="Z39" s="254" t="n">
        <v>0</v>
      </c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  <c r="IW39" s="218"/>
    </row>
    <row r="40" customFormat="false" ht="14.25" hidden="false" customHeight="false" outlineLevel="0" collapsed="false">
      <c r="A40" s="216" t="s">
        <v>361</v>
      </c>
      <c r="B40" s="254" t="n">
        <v>0</v>
      </c>
      <c r="C40" s="188"/>
      <c r="D40" s="254" t="n">
        <v>0</v>
      </c>
      <c r="E40" s="188"/>
      <c r="F40" s="254" t="n">
        <v>0</v>
      </c>
      <c r="G40" s="188"/>
      <c r="H40" s="254" t="n">
        <v>0</v>
      </c>
      <c r="I40" s="188"/>
      <c r="J40" s="254" t="n">
        <v>0</v>
      </c>
      <c r="K40" s="188"/>
      <c r="L40" s="254" t="n">
        <v>0</v>
      </c>
      <c r="M40" s="188"/>
      <c r="N40" s="254" t="n">
        <v>0</v>
      </c>
      <c r="O40" s="188"/>
      <c r="P40" s="254" t="n">
        <v>0</v>
      </c>
      <c r="Q40" s="188"/>
      <c r="R40" s="254" t="n">
        <v>0</v>
      </c>
      <c r="S40" s="188"/>
      <c r="T40" s="254" t="n">
        <v>0</v>
      </c>
      <c r="U40" s="188"/>
      <c r="V40" s="254" t="n">
        <v>0</v>
      </c>
      <c r="W40" s="188"/>
      <c r="X40" s="254" t="n">
        <v>0</v>
      </c>
      <c r="Y40" s="188"/>
      <c r="Z40" s="254" t="n">
        <v>0</v>
      </c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  <c r="IW40" s="218"/>
    </row>
    <row r="41" customFormat="false" ht="5.1" hidden="false" customHeight="true" outlineLevel="0" collapsed="false">
      <c r="A41" s="216"/>
      <c r="B41" s="254"/>
      <c r="C41" s="188"/>
      <c r="D41" s="254"/>
      <c r="E41" s="188"/>
      <c r="F41" s="254"/>
      <c r="G41" s="188"/>
      <c r="H41" s="254"/>
      <c r="I41" s="188"/>
      <c r="J41" s="254"/>
      <c r="K41" s="188"/>
      <c r="L41" s="254"/>
      <c r="M41" s="188"/>
      <c r="N41" s="254"/>
      <c r="O41" s="188"/>
      <c r="P41" s="254"/>
      <c r="Q41" s="188"/>
      <c r="R41" s="254"/>
      <c r="S41" s="188"/>
      <c r="T41" s="254"/>
      <c r="U41" s="188"/>
      <c r="V41" s="254"/>
      <c r="W41" s="188"/>
      <c r="X41" s="254"/>
      <c r="Y41" s="188"/>
      <c r="Z41" s="254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  <c r="IW41" s="218"/>
    </row>
    <row r="42" customFormat="false" ht="14.25" hidden="false" customHeight="false" outlineLevel="0" collapsed="false">
      <c r="A42" s="219" t="s">
        <v>33</v>
      </c>
      <c r="B42" s="193" t="n">
        <f aca="false">+B44-SUM(B33:B41)</f>
        <v>-1.45263917442943</v>
      </c>
      <c r="C42" s="193"/>
      <c r="D42" s="193" t="n">
        <f aca="false">+D44-SUM(D33:D41)</f>
        <v>-1.49128840766556</v>
      </c>
      <c r="E42" s="193"/>
      <c r="F42" s="193" t="n">
        <f aca="false">+F44-SUM(F33:F41)</f>
        <v>-1.4835373687802</v>
      </c>
      <c r="G42" s="193"/>
      <c r="H42" s="193" t="n">
        <f aca="false">+H44-SUM(H33:H41)</f>
        <v>-1.50472126802031</v>
      </c>
      <c r="I42" s="193"/>
      <c r="J42" s="193" t="n">
        <f aca="false">+J44-SUM(J33:J41)</f>
        <v>-1.52537251408381</v>
      </c>
      <c r="K42" s="193"/>
      <c r="L42" s="193" t="n">
        <f aca="false">+L44-SUM(L33:L41)</f>
        <v>-1.54841582621738</v>
      </c>
      <c r="M42" s="193"/>
      <c r="N42" s="193" t="n">
        <f aca="false">+N44-SUM(N33:N41)</f>
        <v>-1.61124346818768</v>
      </c>
      <c r="O42" s="193"/>
      <c r="P42" s="193" t="n">
        <f aca="false">+P44-SUM(P33:P41)</f>
        <v>-1.62933477173636</v>
      </c>
      <c r="Q42" s="193"/>
      <c r="R42" s="193" t="n">
        <f aca="false">+R44-SUM(R33:R41)</f>
        <v>-1.64650132588922</v>
      </c>
      <c r="S42" s="193"/>
      <c r="T42" s="193" t="n">
        <f aca="false">+T44-SUM(T33:T41)</f>
        <v>-1.54549626455691</v>
      </c>
      <c r="U42" s="193"/>
      <c r="V42" s="193" t="n">
        <f aca="false">+V44-SUM(V33:V41)</f>
        <v>-1.46205810226644</v>
      </c>
      <c r="W42" s="193"/>
      <c r="X42" s="193" t="n">
        <f aca="false">+X44-SUM(X33:X41)</f>
        <v>-1.45160808296254</v>
      </c>
      <c r="Y42" s="193"/>
      <c r="Z42" s="193" t="n">
        <f aca="false">+Z44-SUM(Z33:Z41)</f>
        <v>-18.3522165747958</v>
      </c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  <c r="BM42" s="259"/>
      <c r="BN42" s="259"/>
      <c r="BO42" s="259"/>
      <c r="BP42" s="259"/>
      <c r="BQ42" s="259"/>
      <c r="BR42" s="259"/>
      <c r="BS42" s="259"/>
      <c r="BT42" s="259"/>
      <c r="BU42" s="259"/>
      <c r="BV42" s="259"/>
      <c r="BW42" s="259"/>
      <c r="BX42" s="259"/>
      <c r="BY42" s="259"/>
      <c r="BZ42" s="259"/>
      <c r="CA42" s="259"/>
      <c r="CB42" s="259"/>
      <c r="CC42" s="259"/>
      <c r="CD42" s="259"/>
      <c r="CE42" s="259"/>
      <c r="CF42" s="259"/>
      <c r="CG42" s="259"/>
      <c r="CH42" s="259"/>
      <c r="CI42" s="259"/>
      <c r="CJ42" s="259"/>
      <c r="CK42" s="259"/>
      <c r="CL42" s="259"/>
      <c r="CM42" s="259"/>
      <c r="CN42" s="259"/>
      <c r="CO42" s="259"/>
      <c r="CP42" s="259"/>
      <c r="CQ42" s="259"/>
      <c r="CR42" s="259"/>
      <c r="CS42" s="259"/>
      <c r="CT42" s="259"/>
      <c r="CU42" s="259"/>
      <c r="CV42" s="259"/>
      <c r="CW42" s="259"/>
      <c r="CX42" s="259"/>
      <c r="CY42" s="259"/>
      <c r="CZ42" s="259"/>
      <c r="DA42" s="259"/>
      <c r="DB42" s="259"/>
      <c r="DC42" s="259"/>
      <c r="DD42" s="259"/>
      <c r="DE42" s="259"/>
      <c r="DF42" s="259"/>
      <c r="DG42" s="259"/>
      <c r="DH42" s="259"/>
      <c r="DI42" s="259"/>
      <c r="DJ42" s="259"/>
      <c r="DK42" s="259"/>
      <c r="DL42" s="259"/>
      <c r="DM42" s="259"/>
      <c r="DN42" s="259"/>
      <c r="DO42" s="259"/>
      <c r="DP42" s="259"/>
      <c r="DQ42" s="259"/>
      <c r="DR42" s="259"/>
      <c r="DS42" s="259"/>
      <c r="DT42" s="259"/>
      <c r="DU42" s="259"/>
      <c r="DV42" s="259"/>
      <c r="DW42" s="259"/>
      <c r="DX42" s="259"/>
      <c r="DY42" s="259"/>
      <c r="DZ42" s="259"/>
      <c r="EA42" s="259"/>
      <c r="EB42" s="259"/>
      <c r="EC42" s="259"/>
      <c r="ED42" s="259"/>
      <c r="EE42" s="259"/>
      <c r="EF42" s="259"/>
      <c r="EG42" s="259"/>
      <c r="EH42" s="259"/>
      <c r="EI42" s="259"/>
      <c r="EJ42" s="259"/>
      <c r="EK42" s="259"/>
      <c r="EL42" s="259"/>
      <c r="EM42" s="259"/>
      <c r="EN42" s="259"/>
      <c r="EO42" s="259"/>
      <c r="EP42" s="259"/>
      <c r="EQ42" s="259"/>
      <c r="ER42" s="259"/>
      <c r="ES42" s="259"/>
      <c r="ET42" s="259"/>
      <c r="EU42" s="259"/>
      <c r="EV42" s="259"/>
      <c r="EW42" s="259"/>
      <c r="EX42" s="259"/>
      <c r="EY42" s="259"/>
      <c r="EZ42" s="259"/>
      <c r="FA42" s="259"/>
      <c r="FB42" s="259"/>
      <c r="FC42" s="259"/>
      <c r="FD42" s="259"/>
      <c r="FE42" s="259"/>
      <c r="FF42" s="259"/>
      <c r="FG42" s="259"/>
      <c r="FH42" s="259"/>
      <c r="FI42" s="259"/>
      <c r="FJ42" s="259"/>
      <c r="FK42" s="259"/>
      <c r="FL42" s="259"/>
      <c r="FM42" s="259"/>
      <c r="FN42" s="259"/>
      <c r="FO42" s="259"/>
      <c r="FP42" s="259"/>
      <c r="FQ42" s="259"/>
      <c r="FR42" s="259"/>
      <c r="FS42" s="259"/>
      <c r="FT42" s="259"/>
      <c r="FU42" s="259"/>
      <c r="FV42" s="259"/>
      <c r="FW42" s="259"/>
      <c r="FX42" s="259"/>
      <c r="FY42" s="259"/>
      <c r="FZ42" s="259"/>
      <c r="GA42" s="259"/>
      <c r="GB42" s="259"/>
      <c r="GC42" s="259"/>
      <c r="GD42" s="259"/>
      <c r="GE42" s="259"/>
      <c r="GF42" s="259"/>
      <c r="GG42" s="259"/>
      <c r="GH42" s="259"/>
      <c r="GI42" s="259"/>
      <c r="GJ42" s="259"/>
      <c r="GK42" s="259"/>
      <c r="GL42" s="259"/>
      <c r="GM42" s="259"/>
      <c r="GN42" s="259"/>
      <c r="GO42" s="259"/>
      <c r="GP42" s="259"/>
      <c r="GQ42" s="259"/>
      <c r="GR42" s="259"/>
      <c r="GS42" s="259"/>
      <c r="GT42" s="259"/>
      <c r="GU42" s="259"/>
      <c r="GV42" s="259"/>
      <c r="GW42" s="259"/>
      <c r="GX42" s="259"/>
      <c r="GY42" s="259"/>
      <c r="GZ42" s="259"/>
      <c r="HA42" s="259"/>
      <c r="HB42" s="259"/>
      <c r="HC42" s="259"/>
      <c r="HD42" s="259"/>
      <c r="HE42" s="259"/>
      <c r="HF42" s="259"/>
      <c r="HG42" s="259"/>
      <c r="HH42" s="259"/>
      <c r="HI42" s="259"/>
      <c r="HJ42" s="259"/>
      <c r="HK42" s="259"/>
      <c r="HL42" s="259"/>
      <c r="HM42" s="259"/>
      <c r="HN42" s="259"/>
      <c r="HO42" s="259"/>
      <c r="HP42" s="259"/>
      <c r="HQ42" s="259"/>
      <c r="HR42" s="259"/>
      <c r="HS42" s="259"/>
      <c r="HT42" s="259"/>
      <c r="HU42" s="259"/>
      <c r="HV42" s="259"/>
      <c r="HW42" s="259"/>
      <c r="HX42" s="259"/>
      <c r="HY42" s="259"/>
      <c r="HZ42" s="259"/>
      <c r="IA42" s="259"/>
      <c r="IB42" s="259"/>
      <c r="IC42" s="259"/>
      <c r="ID42" s="259"/>
      <c r="IE42" s="259"/>
      <c r="IF42" s="259"/>
      <c r="IG42" s="259"/>
      <c r="IH42" s="259"/>
      <c r="II42" s="259"/>
      <c r="IJ42" s="259"/>
      <c r="IK42" s="259"/>
      <c r="IL42" s="259"/>
      <c r="IM42" s="259"/>
      <c r="IN42" s="259"/>
      <c r="IO42" s="259"/>
      <c r="IP42" s="259"/>
      <c r="IQ42" s="259"/>
      <c r="IR42" s="259"/>
      <c r="IS42" s="259"/>
      <c r="IT42" s="259"/>
      <c r="IU42" s="259"/>
      <c r="IV42" s="259"/>
      <c r="IW42" s="259"/>
    </row>
    <row r="43" customFormat="false" ht="5.1" hidden="false" customHeight="true" outlineLevel="0" collapsed="false">
      <c r="A43" s="260"/>
      <c r="B43" s="254"/>
      <c r="C43" s="188"/>
      <c r="D43" s="254"/>
      <c r="E43" s="188"/>
      <c r="F43" s="254"/>
      <c r="G43" s="188"/>
      <c r="H43" s="254"/>
      <c r="I43" s="188"/>
      <c r="J43" s="254"/>
      <c r="K43" s="188"/>
      <c r="L43" s="254"/>
      <c r="M43" s="188"/>
      <c r="N43" s="254"/>
      <c r="O43" s="188"/>
      <c r="P43" s="254"/>
      <c r="Q43" s="188"/>
      <c r="R43" s="254"/>
      <c r="S43" s="188"/>
      <c r="T43" s="254"/>
      <c r="U43" s="188"/>
      <c r="V43" s="254"/>
      <c r="W43" s="188"/>
      <c r="X43" s="254"/>
      <c r="Y43" s="188"/>
      <c r="Z43" s="254"/>
      <c r="AA43" s="261"/>
      <c r="AB43" s="261"/>
      <c r="AC43" s="261"/>
      <c r="AD43" s="261"/>
      <c r="AE43" s="261"/>
      <c r="AF43" s="261"/>
      <c r="AG43" s="261"/>
      <c r="AH43" s="261"/>
      <c r="AI43" s="261"/>
      <c r="AJ43" s="261"/>
      <c r="AK43" s="261"/>
      <c r="AL43" s="261"/>
      <c r="AM43" s="261"/>
      <c r="AN43" s="261"/>
      <c r="AO43" s="261"/>
      <c r="AP43" s="261"/>
      <c r="AQ43" s="261"/>
      <c r="AR43" s="261"/>
      <c r="AS43" s="261"/>
      <c r="AT43" s="261"/>
      <c r="AU43" s="261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1"/>
      <c r="BR43" s="261"/>
      <c r="BS43" s="261"/>
      <c r="BT43" s="261"/>
      <c r="BU43" s="261"/>
      <c r="BV43" s="261"/>
      <c r="BW43" s="261"/>
      <c r="BX43" s="261"/>
      <c r="BY43" s="261"/>
      <c r="BZ43" s="261"/>
      <c r="CA43" s="261"/>
      <c r="CB43" s="261"/>
      <c r="CC43" s="261"/>
      <c r="CD43" s="261"/>
      <c r="CE43" s="261"/>
      <c r="CF43" s="261"/>
      <c r="CG43" s="261"/>
      <c r="CH43" s="261"/>
      <c r="CI43" s="261"/>
      <c r="CJ43" s="261"/>
      <c r="CK43" s="261"/>
      <c r="CL43" s="261"/>
      <c r="CM43" s="261"/>
      <c r="CN43" s="261"/>
      <c r="CO43" s="261"/>
      <c r="CP43" s="261"/>
      <c r="CQ43" s="261"/>
      <c r="CR43" s="261"/>
      <c r="CS43" s="261"/>
      <c r="CT43" s="261"/>
      <c r="CU43" s="261"/>
      <c r="CV43" s="261"/>
      <c r="CW43" s="261"/>
      <c r="CX43" s="261"/>
      <c r="CY43" s="261"/>
      <c r="CZ43" s="261"/>
      <c r="DA43" s="261"/>
      <c r="DB43" s="261"/>
      <c r="DC43" s="261"/>
      <c r="DD43" s="261"/>
      <c r="DE43" s="261"/>
      <c r="DF43" s="261"/>
      <c r="DG43" s="261"/>
      <c r="DH43" s="261"/>
      <c r="DI43" s="261"/>
      <c r="DJ43" s="261"/>
      <c r="DK43" s="261"/>
      <c r="DL43" s="261"/>
      <c r="DM43" s="261"/>
      <c r="DN43" s="261"/>
      <c r="DO43" s="261"/>
      <c r="DP43" s="261"/>
      <c r="DQ43" s="261"/>
      <c r="DR43" s="261"/>
      <c r="DS43" s="261"/>
      <c r="DT43" s="261"/>
      <c r="DU43" s="261"/>
      <c r="DV43" s="261"/>
      <c r="DW43" s="261"/>
      <c r="DX43" s="261"/>
      <c r="DY43" s="261"/>
      <c r="DZ43" s="261"/>
      <c r="EA43" s="261"/>
      <c r="EB43" s="261"/>
      <c r="EC43" s="261"/>
      <c r="ED43" s="261"/>
      <c r="EE43" s="261"/>
      <c r="EF43" s="261"/>
      <c r="EG43" s="261"/>
      <c r="EH43" s="261"/>
      <c r="EI43" s="261"/>
      <c r="EJ43" s="261"/>
      <c r="EK43" s="261"/>
      <c r="EL43" s="261"/>
      <c r="EM43" s="261"/>
      <c r="EN43" s="261"/>
      <c r="EO43" s="261"/>
      <c r="EP43" s="261"/>
      <c r="EQ43" s="261"/>
      <c r="ER43" s="261"/>
      <c r="ES43" s="261"/>
      <c r="ET43" s="261"/>
      <c r="EU43" s="261"/>
      <c r="EV43" s="261"/>
      <c r="EW43" s="261"/>
      <c r="EX43" s="261"/>
      <c r="EY43" s="261"/>
      <c r="EZ43" s="261"/>
      <c r="FA43" s="261"/>
      <c r="FB43" s="261"/>
      <c r="FC43" s="261"/>
      <c r="FD43" s="261"/>
      <c r="FE43" s="261"/>
      <c r="FF43" s="261"/>
      <c r="FG43" s="261"/>
      <c r="FH43" s="261"/>
      <c r="FI43" s="261"/>
      <c r="FJ43" s="261"/>
      <c r="FK43" s="261"/>
      <c r="FL43" s="261"/>
      <c r="FM43" s="261"/>
      <c r="FN43" s="261"/>
      <c r="FO43" s="261"/>
      <c r="FP43" s="261"/>
      <c r="FQ43" s="261"/>
      <c r="FR43" s="261"/>
      <c r="FS43" s="261"/>
      <c r="FT43" s="261"/>
      <c r="FU43" s="261"/>
      <c r="FV43" s="261"/>
      <c r="FW43" s="261"/>
      <c r="FX43" s="261"/>
      <c r="FY43" s="261"/>
      <c r="FZ43" s="261"/>
      <c r="GA43" s="261"/>
      <c r="GB43" s="261"/>
      <c r="GC43" s="261"/>
      <c r="GD43" s="261"/>
      <c r="GE43" s="261"/>
      <c r="GF43" s="261"/>
      <c r="GG43" s="261"/>
      <c r="GH43" s="261"/>
      <c r="GI43" s="261"/>
      <c r="GJ43" s="261"/>
      <c r="GK43" s="261"/>
      <c r="GL43" s="261"/>
      <c r="GM43" s="261"/>
      <c r="GN43" s="261"/>
      <c r="GO43" s="261"/>
      <c r="GP43" s="261"/>
      <c r="GQ43" s="261"/>
      <c r="GR43" s="261"/>
      <c r="GS43" s="261"/>
      <c r="GT43" s="261"/>
      <c r="GU43" s="261"/>
      <c r="GV43" s="261"/>
      <c r="GW43" s="261"/>
      <c r="GX43" s="261"/>
      <c r="GY43" s="261"/>
      <c r="GZ43" s="261"/>
      <c r="HA43" s="261"/>
      <c r="HB43" s="261"/>
      <c r="HC43" s="261"/>
      <c r="HD43" s="261"/>
      <c r="HE43" s="261"/>
      <c r="HF43" s="261"/>
      <c r="HG43" s="261"/>
      <c r="HH43" s="261"/>
      <c r="HI43" s="261"/>
      <c r="HJ43" s="261"/>
      <c r="HK43" s="261"/>
      <c r="HL43" s="261"/>
      <c r="HM43" s="261"/>
      <c r="HN43" s="261"/>
      <c r="HO43" s="261"/>
      <c r="HP43" s="261"/>
      <c r="HQ43" s="261"/>
      <c r="HR43" s="261"/>
      <c r="HS43" s="261"/>
      <c r="HT43" s="261"/>
      <c r="HU43" s="261"/>
      <c r="HV43" s="261"/>
      <c r="HW43" s="261"/>
      <c r="HX43" s="261"/>
      <c r="HY43" s="261"/>
      <c r="HZ43" s="261"/>
      <c r="IA43" s="261"/>
      <c r="IB43" s="261"/>
      <c r="IC43" s="261"/>
      <c r="ID43" s="261"/>
      <c r="IE43" s="261"/>
      <c r="IF43" s="261"/>
      <c r="IG43" s="261"/>
      <c r="IH43" s="261"/>
      <c r="II43" s="261"/>
      <c r="IJ43" s="261"/>
      <c r="IK43" s="261"/>
      <c r="IL43" s="261"/>
      <c r="IM43" s="261"/>
      <c r="IN43" s="261"/>
      <c r="IO43" s="261"/>
      <c r="IP43" s="261"/>
      <c r="IQ43" s="261"/>
      <c r="IR43" s="261"/>
      <c r="IS43" s="261"/>
      <c r="IT43" s="261"/>
      <c r="IU43" s="261"/>
      <c r="IV43" s="261"/>
      <c r="IW43" s="261"/>
    </row>
    <row r="44" customFormat="false" ht="15.75" hidden="false" customHeight="false" outlineLevel="0" collapsed="false">
      <c r="A44" s="262" t="s">
        <v>425</v>
      </c>
      <c r="B44" s="263" t="n">
        <f aca="false">+Format!D127</f>
        <v>-1.45263917442943</v>
      </c>
      <c r="C44" s="217"/>
      <c r="D44" s="263" t="n">
        <f aca="false">+Format!F127</f>
        <v>-1.49128840766556</v>
      </c>
      <c r="E44" s="217"/>
      <c r="F44" s="263" t="n">
        <f aca="false">+Format!H127</f>
        <v>-1.4835373687802</v>
      </c>
      <c r="G44" s="217"/>
      <c r="H44" s="263" t="n">
        <f aca="false">+Format!J127</f>
        <v>-1.50472126802031</v>
      </c>
      <c r="I44" s="217"/>
      <c r="J44" s="263" t="n">
        <f aca="false">+Format!L127</f>
        <v>-1.52537251408381</v>
      </c>
      <c r="K44" s="217"/>
      <c r="L44" s="263" t="n">
        <f aca="false">+Format!N127</f>
        <v>-1.54841582621738</v>
      </c>
      <c r="M44" s="217"/>
      <c r="N44" s="263" t="n">
        <f aca="false">+Format!P127</f>
        <v>-1.61124346818768</v>
      </c>
      <c r="O44" s="217"/>
      <c r="P44" s="263" t="n">
        <f aca="false">+Format!R127</f>
        <v>-1.62933477173636</v>
      </c>
      <c r="Q44" s="217"/>
      <c r="R44" s="263" t="n">
        <f aca="false">+Format!T127</f>
        <v>-1.64650132588922</v>
      </c>
      <c r="S44" s="217"/>
      <c r="T44" s="263" t="n">
        <f aca="false">+Format!V127</f>
        <v>-1.54549626455691</v>
      </c>
      <c r="U44" s="217"/>
      <c r="V44" s="263" t="n">
        <f aca="false">+Format!X127</f>
        <v>-1.46205810226644</v>
      </c>
      <c r="W44" s="217"/>
      <c r="X44" s="263" t="n">
        <f aca="false">+Format!Z127</f>
        <v>-1.45160808296254</v>
      </c>
      <c r="Y44" s="217"/>
      <c r="Z44" s="263" t="n">
        <f aca="false">+Format!AB127</f>
        <v>-18.3522165747958</v>
      </c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  <c r="IW44" s="218"/>
    </row>
    <row r="45" customFormat="false" ht="15" hidden="false" customHeight="false" outlineLevel="0" collapsed="false">
      <c r="A45" s="216"/>
      <c r="B45" s="254"/>
      <c r="C45" s="188"/>
      <c r="D45" s="254"/>
      <c r="E45" s="188"/>
      <c r="F45" s="254"/>
      <c r="G45" s="188"/>
      <c r="H45" s="254"/>
      <c r="I45" s="188"/>
      <c r="J45" s="254"/>
      <c r="K45" s="188"/>
      <c r="L45" s="254"/>
      <c r="M45" s="188"/>
      <c r="N45" s="254"/>
      <c r="O45" s="188"/>
      <c r="P45" s="254"/>
      <c r="Q45" s="188"/>
      <c r="R45" s="254"/>
      <c r="S45" s="188"/>
      <c r="T45" s="254"/>
      <c r="U45" s="188"/>
      <c r="V45" s="254"/>
      <c r="W45" s="188"/>
      <c r="X45" s="254"/>
      <c r="Y45" s="188"/>
      <c r="Z45" s="254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  <c r="IW45" s="218"/>
    </row>
    <row r="46" customFormat="false" ht="15.75" hidden="false" customHeight="false" outlineLevel="0" collapsed="false">
      <c r="A46" s="233" t="s">
        <v>426</v>
      </c>
      <c r="B46" s="201" t="n">
        <f aca="false">+B20+B31+B44</f>
        <v>-1.45263917442943</v>
      </c>
      <c r="C46" s="198"/>
      <c r="D46" s="201" t="n">
        <f aca="false">+D20+D31+D44</f>
        <v>-1.49128840766556</v>
      </c>
      <c r="E46" s="200"/>
      <c r="F46" s="201" t="n">
        <f aca="false">+F20+F31+F44</f>
        <v>-1.4835373687802</v>
      </c>
      <c r="G46" s="200"/>
      <c r="H46" s="201" t="n">
        <f aca="false">+H20+H31+H44</f>
        <v>-1.50472126802031</v>
      </c>
      <c r="I46" s="200"/>
      <c r="J46" s="201" t="n">
        <f aca="false">+J20+J31+J44</f>
        <v>-1.52537251408381</v>
      </c>
      <c r="K46" s="200"/>
      <c r="L46" s="201" t="n">
        <f aca="false">+L20+L31+L44</f>
        <v>-1.54841582621738</v>
      </c>
      <c r="M46" s="200"/>
      <c r="N46" s="201" t="n">
        <f aca="false">+N20+N31+N44</f>
        <v>-1.61124346818768</v>
      </c>
      <c r="O46" s="200"/>
      <c r="P46" s="201" t="n">
        <f aca="false">+P20+P31+P44</f>
        <v>-1.62933477173636</v>
      </c>
      <c r="Q46" s="200"/>
      <c r="R46" s="201" t="n">
        <f aca="false">+R20+R31+R44</f>
        <v>-1.64650132588922</v>
      </c>
      <c r="S46" s="200"/>
      <c r="T46" s="201" t="n">
        <f aca="false">+T20+T31+T44</f>
        <v>-1.54549626455691</v>
      </c>
      <c r="U46" s="200"/>
      <c r="V46" s="201" t="n">
        <f aca="false">+V20+V31+V44</f>
        <v>-1.46205810226644</v>
      </c>
      <c r="W46" s="200"/>
      <c r="X46" s="201" t="n">
        <f aca="false">+X20+X31+X44</f>
        <v>-1.45160808296254</v>
      </c>
      <c r="Y46" s="200"/>
      <c r="Z46" s="201" t="n">
        <f aca="false">+Z20+Z31+Z44</f>
        <v>-18.3522165747958</v>
      </c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  <c r="CG46" s="218"/>
      <c r="CH46" s="218"/>
      <c r="CI46" s="218"/>
      <c r="CJ46" s="218"/>
      <c r="CK46" s="218"/>
      <c r="CL46" s="218"/>
      <c r="CM46" s="218"/>
      <c r="CN46" s="218"/>
      <c r="CO46" s="218"/>
      <c r="CP46" s="218"/>
      <c r="CQ46" s="218"/>
      <c r="CR46" s="218"/>
      <c r="CS46" s="218"/>
      <c r="CT46" s="218"/>
      <c r="CU46" s="218"/>
      <c r="CV46" s="218"/>
      <c r="CW46" s="218"/>
      <c r="CX46" s="218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8"/>
      <c r="DP46" s="218"/>
      <c r="DQ46" s="218"/>
      <c r="DR46" s="218"/>
      <c r="DS46" s="218"/>
      <c r="DT46" s="218"/>
      <c r="DU46" s="218"/>
      <c r="DV46" s="218"/>
      <c r="DW46" s="218"/>
      <c r="DX46" s="218"/>
      <c r="DY46" s="218"/>
      <c r="DZ46" s="218"/>
      <c r="EA46" s="218"/>
      <c r="EB46" s="218"/>
      <c r="EC46" s="218"/>
      <c r="ED46" s="218"/>
      <c r="EE46" s="218"/>
      <c r="EF46" s="218"/>
      <c r="EG46" s="218"/>
      <c r="EH46" s="218"/>
      <c r="EI46" s="218"/>
      <c r="EJ46" s="218"/>
      <c r="EK46" s="218"/>
      <c r="EL46" s="218"/>
      <c r="EM46" s="218"/>
      <c r="EN46" s="218"/>
      <c r="EO46" s="218"/>
      <c r="EP46" s="218"/>
      <c r="EQ46" s="218"/>
      <c r="ER46" s="218"/>
      <c r="ES46" s="218"/>
      <c r="ET46" s="218"/>
      <c r="EU46" s="218"/>
      <c r="EV46" s="218"/>
      <c r="EW46" s="218"/>
      <c r="EX46" s="218"/>
      <c r="EY46" s="218"/>
      <c r="EZ46" s="218"/>
      <c r="FA46" s="218"/>
      <c r="FB46" s="218"/>
      <c r="FC46" s="218"/>
      <c r="FD46" s="218"/>
      <c r="FE46" s="218"/>
      <c r="FF46" s="218"/>
      <c r="FG46" s="218"/>
      <c r="FH46" s="218"/>
      <c r="FI46" s="218"/>
      <c r="FJ46" s="218"/>
      <c r="FK46" s="218"/>
      <c r="FL46" s="218"/>
      <c r="FM46" s="218"/>
      <c r="FN46" s="218"/>
      <c r="FO46" s="218"/>
      <c r="FP46" s="218"/>
      <c r="FQ46" s="218"/>
      <c r="FR46" s="218"/>
      <c r="FS46" s="218"/>
      <c r="FT46" s="218"/>
      <c r="FU46" s="218"/>
      <c r="FV46" s="218"/>
      <c r="FW46" s="218"/>
      <c r="FX46" s="218"/>
      <c r="FY46" s="218"/>
      <c r="FZ46" s="218"/>
      <c r="GA46" s="218"/>
      <c r="GB46" s="218"/>
      <c r="GC46" s="218"/>
      <c r="GD46" s="218"/>
      <c r="GE46" s="218"/>
      <c r="GF46" s="218"/>
      <c r="GG46" s="218"/>
      <c r="GH46" s="218"/>
      <c r="GI46" s="218"/>
      <c r="GJ46" s="218"/>
      <c r="GK46" s="218"/>
      <c r="GL46" s="218"/>
      <c r="GM46" s="218"/>
      <c r="GN46" s="218"/>
      <c r="GO46" s="218"/>
      <c r="GP46" s="218"/>
      <c r="GQ46" s="218"/>
      <c r="GR46" s="218"/>
      <c r="GS46" s="218"/>
      <c r="GT46" s="218"/>
      <c r="GU46" s="218"/>
      <c r="GV46" s="218"/>
      <c r="GW46" s="218"/>
      <c r="GX46" s="218"/>
      <c r="GY46" s="218"/>
      <c r="GZ46" s="218"/>
      <c r="HA46" s="218"/>
      <c r="HB46" s="218"/>
      <c r="HC46" s="218"/>
      <c r="HD46" s="218"/>
      <c r="HE46" s="218"/>
      <c r="HF46" s="218"/>
      <c r="HG46" s="218"/>
      <c r="HH46" s="218"/>
      <c r="HI46" s="218"/>
      <c r="HJ46" s="218"/>
      <c r="HK46" s="218"/>
      <c r="HL46" s="218"/>
      <c r="HM46" s="218"/>
      <c r="HN46" s="218"/>
      <c r="HO46" s="218"/>
      <c r="HP46" s="218"/>
      <c r="HQ46" s="218"/>
      <c r="HR46" s="218"/>
      <c r="HS46" s="218"/>
      <c r="HT46" s="218"/>
      <c r="HU46" s="218"/>
      <c r="HV46" s="218"/>
      <c r="HW46" s="218"/>
      <c r="HX46" s="218"/>
      <c r="HY46" s="218"/>
      <c r="HZ46" s="218"/>
      <c r="IA46" s="218"/>
      <c r="IB46" s="218"/>
      <c r="IC46" s="218"/>
      <c r="ID46" s="218"/>
      <c r="IE46" s="218"/>
      <c r="IF46" s="218"/>
      <c r="IG46" s="218"/>
      <c r="IH46" s="218"/>
      <c r="II46" s="218"/>
      <c r="IJ46" s="218"/>
      <c r="IK46" s="218"/>
      <c r="IL46" s="218"/>
      <c r="IM46" s="218"/>
      <c r="IN46" s="218"/>
      <c r="IO46" s="218"/>
      <c r="IP46" s="218"/>
      <c r="IQ46" s="218"/>
      <c r="IR46" s="218"/>
      <c r="IS46" s="218"/>
      <c r="IT46" s="218"/>
      <c r="IU46" s="218"/>
      <c r="IV46" s="218"/>
      <c r="IW46" s="218"/>
    </row>
    <row r="47" customFormat="false" ht="15.75" hidden="false" customHeight="false" outlineLevel="0" collapsed="false">
      <c r="A47" s="175"/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</row>
    <row r="48" customFormat="false" ht="15" hidden="false" customHeight="false" outlineLevel="0" collapsed="false">
      <c r="A48" s="207" t="s">
        <v>427</v>
      </c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</row>
    <row r="49" customFormat="false" ht="15" hidden="false" customHeight="false" outlineLevel="0" collapsed="false">
      <c r="A49" s="209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31.99"/>
    <col collapsed="false" customWidth="true" hidden="false" outlineLevel="0" max="2" min="2" style="171" width="8.14"/>
    <col collapsed="false" customWidth="true" hidden="false" outlineLevel="0" max="3" min="3" style="171" width="2.28"/>
    <col collapsed="false" customWidth="true" hidden="false" outlineLevel="0" max="4" min="4" style="171" width="8.14"/>
    <col collapsed="false" customWidth="true" hidden="false" outlineLevel="0" max="5" min="5" style="171" width="2.28"/>
    <col collapsed="false" customWidth="true" hidden="false" outlineLevel="0" max="6" min="6" style="171" width="8.14"/>
    <col collapsed="false" customWidth="true" hidden="false" outlineLevel="0" max="7" min="7" style="171" width="2.28"/>
    <col collapsed="false" customWidth="true" hidden="false" outlineLevel="0" max="8" min="8" style="171" width="8.14"/>
    <col collapsed="false" customWidth="true" hidden="false" outlineLevel="0" max="9" min="9" style="171" width="2.28"/>
    <col collapsed="false" customWidth="true" hidden="false" outlineLevel="0" max="10" min="10" style="171" width="8.14"/>
    <col collapsed="false" customWidth="true" hidden="false" outlineLevel="0" max="11" min="11" style="171" width="2.28"/>
    <col collapsed="false" customWidth="true" hidden="false" outlineLevel="0" max="12" min="12" style="171" width="8.14"/>
    <col collapsed="false" customWidth="true" hidden="false" outlineLevel="0" max="13" min="13" style="171" width="2.28"/>
    <col collapsed="false" customWidth="true" hidden="false" outlineLevel="0" max="14" min="14" style="171" width="8.14"/>
    <col collapsed="false" customWidth="true" hidden="false" outlineLevel="0" max="15" min="15" style="171" width="2.28"/>
    <col collapsed="false" customWidth="true" hidden="false" outlineLevel="0" max="16" min="16" style="171" width="8.14"/>
    <col collapsed="false" customWidth="true" hidden="false" outlineLevel="0" max="17" min="17" style="171" width="2.28"/>
    <col collapsed="false" customWidth="true" hidden="false" outlineLevel="0" max="18" min="18" style="171" width="8.14"/>
    <col collapsed="false" customWidth="true" hidden="false" outlineLevel="0" max="19" min="19" style="171" width="2.28"/>
    <col collapsed="false" customWidth="true" hidden="false" outlineLevel="0" max="20" min="20" style="171" width="8.14"/>
    <col collapsed="false" customWidth="true" hidden="false" outlineLevel="0" max="21" min="21" style="171" width="2.28"/>
    <col collapsed="false" customWidth="true" hidden="false" outlineLevel="0" max="22" min="22" style="171" width="8.14"/>
    <col collapsed="false" customWidth="true" hidden="false" outlineLevel="0" max="23" min="23" style="171" width="2.28"/>
    <col collapsed="false" customWidth="true" hidden="false" outlineLevel="0" max="24" min="24" style="171" width="8.14"/>
    <col collapsed="false" customWidth="true" hidden="false" outlineLevel="0" max="25" min="25" style="171" width="2.28"/>
    <col collapsed="false" customWidth="true" hidden="false" outlineLevel="0" max="26" min="26" style="171" width="8.14"/>
    <col collapsed="false" customWidth="false" hidden="false" outlineLevel="0" max="257" min="27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3" t="s">
        <v>428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customFormat="false" ht="18" hidden="false" customHeight="false" outlineLevel="0" collapsed="false">
      <c r="A4" s="250" t="s">
        <v>408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</row>
    <row r="5" customFormat="false" ht="18" hidden="false" customHeight="false" outlineLevel="0" collapsed="false">
      <c r="A5" s="174" t="s">
        <v>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</row>
    <row r="6" customFormat="false" ht="1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</row>
    <row r="7" customFormat="false" ht="14.25" hidden="false" customHeight="false" outlineLevel="0" collapsed="false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5" hidden="false" customHeight="false" outlineLevel="0" collapsed="false">
      <c r="A8" s="178"/>
      <c r="B8" s="251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5" hidden="false" customHeight="false" outlineLevel="0" collapsed="false">
      <c r="A9" s="179"/>
      <c r="B9" s="181" t="s">
        <v>429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5" hidden="false" customHeight="false" outlineLevel="0" collapsed="false">
      <c r="A10" s="212"/>
      <c r="B10" s="181" t="s">
        <v>69</v>
      </c>
      <c r="C10" s="213"/>
      <c r="D10" s="181" t="s">
        <v>70</v>
      </c>
      <c r="E10" s="213"/>
      <c r="F10" s="181" t="s">
        <v>71</v>
      </c>
      <c r="G10" s="213"/>
      <c r="H10" s="181" t="s">
        <v>72</v>
      </c>
      <c r="I10" s="213"/>
      <c r="J10" s="181" t="s">
        <v>73</v>
      </c>
      <c r="K10" s="213"/>
      <c r="L10" s="181" t="s">
        <v>74</v>
      </c>
      <c r="M10" s="213"/>
      <c r="N10" s="181" t="s">
        <v>369</v>
      </c>
      <c r="O10" s="213"/>
      <c r="P10" s="181" t="s">
        <v>76</v>
      </c>
      <c r="Q10" s="213"/>
      <c r="R10" s="181" t="s">
        <v>370</v>
      </c>
      <c r="S10" s="213"/>
      <c r="T10" s="181" t="s">
        <v>78</v>
      </c>
      <c r="U10" s="213"/>
      <c r="V10" s="181" t="s">
        <v>79</v>
      </c>
      <c r="W10" s="213"/>
      <c r="X10" s="181" t="s">
        <v>80</v>
      </c>
      <c r="Y10" s="213"/>
      <c r="Z10" s="181" t="s">
        <v>21</v>
      </c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  <c r="IW10" s="177"/>
    </row>
    <row r="11" customFormat="false" ht="14.25" hidden="false" customHeight="false" outlineLevel="0" collapsed="false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4.25" hidden="false" customHeight="false" outlineLevel="0" collapsed="false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  <c r="IW12" s="177"/>
    </row>
    <row r="13" customFormat="false" ht="14.25" hidden="false" customHeight="false" outlineLevel="0" collapsed="false">
      <c r="A13" s="264" t="s">
        <v>361</v>
      </c>
      <c r="B13" s="254" t="n">
        <v>0</v>
      </c>
      <c r="C13" s="188"/>
      <c r="D13" s="254" t="n">
        <v>0</v>
      </c>
      <c r="E13" s="189"/>
      <c r="F13" s="254" t="n">
        <v>0</v>
      </c>
      <c r="G13" s="189"/>
      <c r="H13" s="254" t="n">
        <v>0</v>
      </c>
      <c r="I13" s="189"/>
      <c r="J13" s="254" t="n">
        <v>0</v>
      </c>
      <c r="K13" s="189"/>
      <c r="L13" s="254" t="n">
        <v>0</v>
      </c>
      <c r="M13" s="189"/>
      <c r="N13" s="254" t="n">
        <v>0</v>
      </c>
      <c r="O13" s="189"/>
      <c r="P13" s="254" t="n">
        <v>0</v>
      </c>
      <c r="Q13" s="189"/>
      <c r="R13" s="254" t="n">
        <v>0</v>
      </c>
      <c r="S13" s="189"/>
      <c r="T13" s="254" t="n">
        <v>0</v>
      </c>
      <c r="U13" s="189"/>
      <c r="V13" s="254" t="n">
        <v>0</v>
      </c>
      <c r="W13" s="189"/>
      <c r="X13" s="254" t="n">
        <v>0</v>
      </c>
      <c r="Y13" s="189"/>
      <c r="Z13" s="254" t="n">
        <v>0</v>
      </c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  <c r="DR13" s="218"/>
      <c r="DS13" s="218"/>
      <c r="DT13" s="218"/>
      <c r="DU13" s="218"/>
      <c r="DV13" s="218"/>
      <c r="DW13" s="218"/>
      <c r="DX13" s="218"/>
      <c r="DY13" s="218"/>
      <c r="DZ13" s="218"/>
      <c r="EA13" s="218"/>
      <c r="EB13" s="218"/>
      <c r="EC13" s="218"/>
      <c r="ED13" s="218"/>
      <c r="EE13" s="218"/>
      <c r="EF13" s="218"/>
      <c r="EG13" s="218"/>
      <c r="EH13" s="218"/>
      <c r="EI13" s="218"/>
      <c r="EJ13" s="218"/>
      <c r="EK13" s="218"/>
      <c r="EL13" s="218"/>
      <c r="EM13" s="218"/>
      <c r="EN13" s="218"/>
      <c r="EO13" s="218"/>
      <c r="EP13" s="218"/>
      <c r="EQ13" s="218"/>
      <c r="ER13" s="218"/>
      <c r="ES13" s="218"/>
      <c r="ET13" s="218"/>
      <c r="EU13" s="218"/>
      <c r="EV13" s="218"/>
      <c r="EW13" s="218"/>
      <c r="EX13" s="218"/>
      <c r="EY13" s="218"/>
      <c r="EZ13" s="218"/>
      <c r="FA13" s="218"/>
      <c r="FB13" s="218"/>
      <c r="FC13" s="218"/>
      <c r="FD13" s="218"/>
      <c r="FE13" s="218"/>
      <c r="FF13" s="218"/>
      <c r="FG13" s="218"/>
      <c r="FH13" s="218"/>
      <c r="FI13" s="218"/>
      <c r="FJ13" s="218"/>
      <c r="FK13" s="218"/>
      <c r="FL13" s="218"/>
      <c r="FM13" s="218"/>
      <c r="FN13" s="218"/>
      <c r="FO13" s="218"/>
      <c r="FP13" s="218"/>
      <c r="FQ13" s="218"/>
      <c r="FR13" s="218"/>
      <c r="FS13" s="218"/>
      <c r="FT13" s="218"/>
      <c r="FU13" s="218"/>
      <c r="FV13" s="218"/>
      <c r="FW13" s="218"/>
      <c r="FX13" s="218"/>
      <c r="FY13" s="218"/>
      <c r="FZ13" s="218"/>
      <c r="GA13" s="218"/>
      <c r="GB13" s="218"/>
      <c r="GC13" s="218"/>
      <c r="GD13" s="218"/>
      <c r="GE13" s="218"/>
      <c r="GF13" s="218"/>
      <c r="GG13" s="218"/>
      <c r="GH13" s="218"/>
      <c r="GI13" s="218"/>
      <c r="GJ13" s="218"/>
      <c r="GK13" s="218"/>
      <c r="GL13" s="218"/>
      <c r="GM13" s="218"/>
      <c r="GN13" s="218"/>
      <c r="GO13" s="218"/>
      <c r="GP13" s="218"/>
      <c r="GQ13" s="218"/>
      <c r="GR13" s="218"/>
      <c r="GS13" s="218"/>
      <c r="GT13" s="218"/>
      <c r="GU13" s="218"/>
      <c r="GV13" s="218"/>
      <c r="GW13" s="218"/>
      <c r="GX13" s="218"/>
      <c r="GY13" s="218"/>
      <c r="GZ13" s="218"/>
      <c r="HA13" s="218"/>
      <c r="HB13" s="218"/>
      <c r="HC13" s="218"/>
      <c r="HD13" s="218"/>
      <c r="HE13" s="218"/>
      <c r="HF13" s="218"/>
      <c r="HG13" s="218"/>
      <c r="HH13" s="218"/>
      <c r="HI13" s="218"/>
      <c r="HJ13" s="218"/>
      <c r="HK13" s="218"/>
      <c r="HL13" s="218"/>
      <c r="HM13" s="218"/>
      <c r="HN13" s="218"/>
      <c r="HO13" s="218"/>
      <c r="HP13" s="218"/>
      <c r="HQ13" s="218"/>
      <c r="HR13" s="218"/>
      <c r="HS13" s="218"/>
      <c r="HT13" s="218"/>
      <c r="HU13" s="218"/>
      <c r="HV13" s="218"/>
      <c r="HW13" s="218"/>
      <c r="HX13" s="218"/>
      <c r="HY13" s="218"/>
      <c r="HZ13" s="218"/>
      <c r="IA13" s="218"/>
      <c r="IB13" s="218"/>
      <c r="IC13" s="218"/>
      <c r="ID13" s="218"/>
      <c r="IE13" s="218"/>
      <c r="IF13" s="218"/>
      <c r="IG13" s="218"/>
      <c r="IH13" s="218"/>
      <c r="II13" s="218"/>
      <c r="IJ13" s="218"/>
      <c r="IK13" s="218"/>
      <c r="IL13" s="218"/>
      <c r="IM13" s="218"/>
      <c r="IN13" s="218"/>
      <c r="IO13" s="218"/>
      <c r="IP13" s="218"/>
      <c r="IQ13" s="218"/>
      <c r="IR13" s="218"/>
      <c r="IS13" s="218"/>
      <c r="IT13" s="218"/>
      <c r="IU13" s="218"/>
      <c r="IV13" s="218"/>
      <c r="IW13" s="218"/>
    </row>
    <row r="14" customFormat="false" ht="14.25" hidden="false" customHeight="false" outlineLevel="0" collapsed="false">
      <c r="A14" s="264" t="s">
        <v>361</v>
      </c>
      <c r="B14" s="254" t="n">
        <v>0</v>
      </c>
      <c r="C14" s="188"/>
      <c r="D14" s="254" t="n">
        <v>0</v>
      </c>
      <c r="E14" s="189"/>
      <c r="F14" s="254" t="n">
        <v>0</v>
      </c>
      <c r="G14" s="189"/>
      <c r="H14" s="254" t="n">
        <v>0</v>
      </c>
      <c r="I14" s="189"/>
      <c r="J14" s="254" t="n">
        <v>0</v>
      </c>
      <c r="K14" s="189"/>
      <c r="L14" s="254" t="n">
        <v>0</v>
      </c>
      <c r="M14" s="189"/>
      <c r="N14" s="254" t="n">
        <v>0</v>
      </c>
      <c r="O14" s="189"/>
      <c r="P14" s="254" t="n">
        <v>0</v>
      </c>
      <c r="Q14" s="189"/>
      <c r="R14" s="254" t="n">
        <v>0</v>
      </c>
      <c r="S14" s="189"/>
      <c r="T14" s="254" t="n">
        <v>0</v>
      </c>
      <c r="U14" s="189"/>
      <c r="V14" s="254" t="n">
        <v>0</v>
      </c>
      <c r="W14" s="189"/>
      <c r="X14" s="254" t="n">
        <v>0</v>
      </c>
      <c r="Y14" s="189"/>
      <c r="Z14" s="254" t="n">
        <v>0</v>
      </c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  <c r="DR14" s="218"/>
      <c r="DS14" s="218"/>
      <c r="DT14" s="218"/>
      <c r="DU14" s="218"/>
      <c r="DV14" s="218"/>
      <c r="DW14" s="218"/>
      <c r="DX14" s="218"/>
      <c r="DY14" s="218"/>
      <c r="DZ14" s="218"/>
      <c r="EA14" s="218"/>
      <c r="EB14" s="218"/>
      <c r="EC14" s="218"/>
      <c r="ED14" s="218"/>
      <c r="EE14" s="218"/>
      <c r="EF14" s="218"/>
      <c r="EG14" s="218"/>
      <c r="EH14" s="218"/>
      <c r="EI14" s="218"/>
      <c r="EJ14" s="218"/>
      <c r="EK14" s="218"/>
      <c r="EL14" s="218"/>
      <c r="EM14" s="218"/>
      <c r="EN14" s="218"/>
      <c r="EO14" s="218"/>
      <c r="EP14" s="218"/>
      <c r="EQ14" s="218"/>
      <c r="ER14" s="218"/>
      <c r="ES14" s="218"/>
      <c r="ET14" s="218"/>
      <c r="EU14" s="218"/>
      <c r="EV14" s="218"/>
      <c r="EW14" s="218"/>
      <c r="EX14" s="218"/>
      <c r="EY14" s="218"/>
      <c r="EZ14" s="218"/>
      <c r="FA14" s="218"/>
      <c r="FB14" s="218"/>
      <c r="FC14" s="218"/>
      <c r="FD14" s="218"/>
      <c r="FE14" s="218"/>
      <c r="FF14" s="218"/>
      <c r="FG14" s="218"/>
      <c r="FH14" s="218"/>
      <c r="FI14" s="218"/>
      <c r="FJ14" s="218"/>
      <c r="FK14" s="218"/>
      <c r="FL14" s="218"/>
      <c r="FM14" s="218"/>
      <c r="FN14" s="218"/>
      <c r="FO14" s="218"/>
      <c r="FP14" s="218"/>
      <c r="FQ14" s="218"/>
      <c r="FR14" s="218"/>
      <c r="FS14" s="218"/>
      <c r="FT14" s="218"/>
      <c r="FU14" s="218"/>
      <c r="FV14" s="218"/>
      <c r="FW14" s="218"/>
      <c r="FX14" s="218"/>
      <c r="FY14" s="218"/>
      <c r="FZ14" s="218"/>
      <c r="GA14" s="218"/>
      <c r="GB14" s="218"/>
      <c r="GC14" s="218"/>
      <c r="GD14" s="218"/>
      <c r="GE14" s="218"/>
      <c r="GF14" s="218"/>
      <c r="GG14" s="218"/>
      <c r="GH14" s="218"/>
      <c r="GI14" s="218"/>
      <c r="GJ14" s="218"/>
      <c r="GK14" s="218"/>
      <c r="GL14" s="218"/>
      <c r="GM14" s="218"/>
      <c r="GN14" s="218"/>
      <c r="GO14" s="218"/>
      <c r="GP14" s="218"/>
      <c r="GQ14" s="218"/>
      <c r="GR14" s="218"/>
      <c r="GS14" s="218"/>
      <c r="GT14" s="218"/>
      <c r="GU14" s="218"/>
      <c r="GV14" s="218"/>
      <c r="GW14" s="218"/>
      <c r="GX14" s="218"/>
      <c r="GY14" s="218"/>
      <c r="GZ14" s="218"/>
      <c r="HA14" s="218"/>
      <c r="HB14" s="218"/>
      <c r="HC14" s="218"/>
      <c r="HD14" s="218"/>
      <c r="HE14" s="218"/>
      <c r="HF14" s="218"/>
      <c r="HG14" s="218"/>
      <c r="HH14" s="218"/>
      <c r="HI14" s="218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8"/>
      <c r="IF14" s="218"/>
      <c r="IG14" s="218"/>
      <c r="IH14" s="218"/>
      <c r="II14" s="218"/>
      <c r="IJ14" s="218"/>
      <c r="IK14" s="218"/>
      <c r="IL14" s="218"/>
      <c r="IM14" s="218"/>
      <c r="IN14" s="218"/>
      <c r="IO14" s="218"/>
      <c r="IP14" s="218"/>
      <c r="IQ14" s="218"/>
      <c r="IR14" s="218"/>
      <c r="IS14" s="218"/>
      <c r="IT14" s="218"/>
      <c r="IU14" s="218"/>
      <c r="IV14" s="218"/>
      <c r="IW14" s="218"/>
    </row>
    <row r="15" customFormat="false" ht="14.25" hidden="false" customHeight="false" outlineLevel="0" collapsed="false">
      <c r="A15" s="264" t="s">
        <v>361</v>
      </c>
      <c r="B15" s="254" t="n">
        <v>0</v>
      </c>
      <c r="C15" s="188"/>
      <c r="D15" s="254" t="n">
        <v>0</v>
      </c>
      <c r="E15" s="189"/>
      <c r="F15" s="254" t="n">
        <v>0</v>
      </c>
      <c r="G15" s="189"/>
      <c r="H15" s="254" t="n">
        <v>0</v>
      </c>
      <c r="I15" s="189"/>
      <c r="J15" s="254" t="n">
        <v>0</v>
      </c>
      <c r="K15" s="189"/>
      <c r="L15" s="254" t="n">
        <v>0</v>
      </c>
      <c r="M15" s="189"/>
      <c r="N15" s="254" t="n">
        <v>0</v>
      </c>
      <c r="O15" s="189"/>
      <c r="P15" s="254" t="n">
        <v>0</v>
      </c>
      <c r="Q15" s="189"/>
      <c r="R15" s="254" t="n">
        <v>0</v>
      </c>
      <c r="S15" s="189"/>
      <c r="T15" s="254" t="n">
        <v>0</v>
      </c>
      <c r="U15" s="189"/>
      <c r="V15" s="254" t="n">
        <v>0</v>
      </c>
      <c r="W15" s="189"/>
      <c r="X15" s="254" t="n">
        <v>0</v>
      </c>
      <c r="Y15" s="189"/>
      <c r="Z15" s="254" t="n">
        <v>0</v>
      </c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  <c r="DR15" s="218"/>
      <c r="DS15" s="218"/>
      <c r="DT15" s="218"/>
      <c r="DU15" s="218"/>
      <c r="DV15" s="218"/>
      <c r="DW15" s="218"/>
      <c r="DX15" s="218"/>
      <c r="DY15" s="218"/>
      <c r="DZ15" s="218"/>
      <c r="EA15" s="218"/>
      <c r="EB15" s="218"/>
      <c r="EC15" s="218"/>
      <c r="ED15" s="218"/>
      <c r="EE15" s="218"/>
      <c r="EF15" s="218"/>
      <c r="EG15" s="218"/>
      <c r="EH15" s="218"/>
      <c r="EI15" s="218"/>
      <c r="EJ15" s="218"/>
      <c r="EK15" s="218"/>
      <c r="EL15" s="218"/>
      <c r="EM15" s="218"/>
      <c r="EN15" s="218"/>
      <c r="EO15" s="218"/>
      <c r="EP15" s="218"/>
      <c r="EQ15" s="218"/>
      <c r="ER15" s="218"/>
      <c r="ES15" s="218"/>
      <c r="ET15" s="218"/>
      <c r="EU15" s="218"/>
      <c r="EV15" s="218"/>
      <c r="EW15" s="218"/>
      <c r="EX15" s="218"/>
      <c r="EY15" s="218"/>
      <c r="EZ15" s="218"/>
      <c r="FA15" s="218"/>
      <c r="FB15" s="218"/>
      <c r="FC15" s="218"/>
      <c r="FD15" s="218"/>
      <c r="FE15" s="218"/>
      <c r="FF15" s="218"/>
      <c r="FG15" s="218"/>
      <c r="FH15" s="218"/>
      <c r="FI15" s="218"/>
      <c r="FJ15" s="218"/>
      <c r="FK15" s="218"/>
      <c r="FL15" s="218"/>
      <c r="FM15" s="218"/>
      <c r="FN15" s="218"/>
      <c r="FO15" s="218"/>
      <c r="FP15" s="218"/>
      <c r="FQ15" s="218"/>
      <c r="FR15" s="218"/>
      <c r="FS15" s="218"/>
      <c r="FT15" s="218"/>
      <c r="FU15" s="218"/>
      <c r="FV15" s="218"/>
      <c r="FW15" s="218"/>
      <c r="FX15" s="218"/>
      <c r="FY15" s="218"/>
      <c r="FZ15" s="218"/>
      <c r="GA15" s="218"/>
      <c r="GB15" s="218"/>
      <c r="GC15" s="218"/>
      <c r="GD15" s="218"/>
      <c r="GE15" s="218"/>
      <c r="GF15" s="218"/>
      <c r="GG15" s="218"/>
      <c r="GH15" s="218"/>
      <c r="GI15" s="218"/>
      <c r="GJ15" s="218"/>
      <c r="GK15" s="218"/>
      <c r="GL15" s="218"/>
      <c r="GM15" s="218"/>
      <c r="GN15" s="218"/>
      <c r="GO15" s="218"/>
      <c r="GP15" s="218"/>
      <c r="GQ15" s="218"/>
      <c r="GR15" s="218"/>
      <c r="GS15" s="218"/>
      <c r="GT15" s="218"/>
      <c r="GU15" s="218"/>
      <c r="GV15" s="218"/>
      <c r="GW15" s="218"/>
      <c r="GX15" s="218"/>
      <c r="GY15" s="218"/>
      <c r="GZ15" s="218"/>
      <c r="HA15" s="218"/>
      <c r="HB15" s="218"/>
      <c r="HC15" s="218"/>
      <c r="HD15" s="218"/>
      <c r="HE15" s="218"/>
      <c r="HF15" s="218"/>
      <c r="HG15" s="218"/>
      <c r="HH15" s="218"/>
      <c r="HI15" s="218"/>
      <c r="HJ15" s="218"/>
      <c r="HK15" s="218"/>
      <c r="HL15" s="218"/>
      <c r="HM15" s="218"/>
      <c r="HN15" s="218"/>
      <c r="HO15" s="218"/>
      <c r="HP15" s="218"/>
      <c r="HQ15" s="218"/>
      <c r="HR15" s="218"/>
      <c r="HS15" s="218"/>
      <c r="HT15" s="218"/>
      <c r="HU15" s="218"/>
      <c r="HV15" s="218"/>
      <c r="HW15" s="218"/>
      <c r="HX15" s="218"/>
      <c r="HY15" s="218"/>
      <c r="HZ15" s="218"/>
      <c r="IA15" s="218"/>
      <c r="IB15" s="218"/>
      <c r="IC15" s="218"/>
      <c r="ID15" s="218"/>
      <c r="IE15" s="218"/>
      <c r="IF15" s="218"/>
      <c r="IG15" s="218"/>
      <c r="IH15" s="218"/>
      <c r="II15" s="218"/>
      <c r="IJ15" s="218"/>
      <c r="IK15" s="218"/>
      <c r="IL15" s="218"/>
      <c r="IM15" s="218"/>
      <c r="IN15" s="218"/>
      <c r="IO15" s="218"/>
      <c r="IP15" s="218"/>
      <c r="IQ15" s="218"/>
      <c r="IR15" s="218"/>
      <c r="IS15" s="218"/>
      <c r="IT15" s="218"/>
      <c r="IU15" s="218"/>
      <c r="IV15" s="218"/>
      <c r="IW15" s="218"/>
    </row>
    <row r="16" customFormat="false" ht="14.25" hidden="false" customHeight="false" outlineLevel="0" collapsed="false">
      <c r="A16" s="264" t="s">
        <v>361</v>
      </c>
      <c r="B16" s="254" t="n">
        <v>0</v>
      </c>
      <c r="C16" s="188"/>
      <c r="D16" s="254" t="n">
        <v>0</v>
      </c>
      <c r="E16" s="189"/>
      <c r="F16" s="254" t="n">
        <v>0</v>
      </c>
      <c r="G16" s="189"/>
      <c r="H16" s="254" t="n">
        <v>0</v>
      </c>
      <c r="I16" s="189"/>
      <c r="J16" s="254" t="n">
        <v>0</v>
      </c>
      <c r="K16" s="189"/>
      <c r="L16" s="254" t="n">
        <v>0</v>
      </c>
      <c r="M16" s="189"/>
      <c r="N16" s="254" t="n">
        <v>0</v>
      </c>
      <c r="O16" s="189"/>
      <c r="P16" s="254" t="n">
        <v>0</v>
      </c>
      <c r="Q16" s="189"/>
      <c r="R16" s="254" t="n">
        <v>0</v>
      </c>
      <c r="S16" s="189"/>
      <c r="T16" s="254" t="n">
        <v>0</v>
      </c>
      <c r="U16" s="189"/>
      <c r="V16" s="254" t="n">
        <v>0</v>
      </c>
      <c r="W16" s="189"/>
      <c r="X16" s="254" t="n">
        <v>0</v>
      </c>
      <c r="Y16" s="189"/>
      <c r="Z16" s="254" t="n">
        <v>0</v>
      </c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  <c r="DR16" s="218"/>
      <c r="DS16" s="218"/>
      <c r="DT16" s="218"/>
      <c r="DU16" s="218"/>
      <c r="DV16" s="218"/>
      <c r="DW16" s="218"/>
      <c r="DX16" s="218"/>
      <c r="DY16" s="218"/>
      <c r="DZ16" s="218"/>
      <c r="EA16" s="218"/>
      <c r="EB16" s="218"/>
      <c r="EC16" s="218"/>
      <c r="ED16" s="218"/>
      <c r="EE16" s="218"/>
      <c r="EF16" s="218"/>
      <c r="EG16" s="218"/>
      <c r="EH16" s="218"/>
      <c r="EI16" s="218"/>
      <c r="EJ16" s="218"/>
      <c r="EK16" s="218"/>
      <c r="EL16" s="218"/>
      <c r="EM16" s="218"/>
      <c r="EN16" s="218"/>
      <c r="EO16" s="218"/>
      <c r="EP16" s="218"/>
      <c r="EQ16" s="218"/>
      <c r="ER16" s="218"/>
      <c r="ES16" s="218"/>
      <c r="ET16" s="218"/>
      <c r="EU16" s="218"/>
      <c r="EV16" s="218"/>
      <c r="EW16" s="218"/>
      <c r="EX16" s="218"/>
      <c r="EY16" s="218"/>
      <c r="EZ16" s="218"/>
      <c r="FA16" s="218"/>
      <c r="FB16" s="218"/>
      <c r="FC16" s="218"/>
      <c r="FD16" s="218"/>
      <c r="FE16" s="218"/>
      <c r="FF16" s="218"/>
      <c r="FG16" s="218"/>
      <c r="FH16" s="218"/>
      <c r="FI16" s="218"/>
      <c r="FJ16" s="218"/>
      <c r="FK16" s="218"/>
      <c r="FL16" s="218"/>
      <c r="FM16" s="218"/>
      <c r="FN16" s="218"/>
      <c r="FO16" s="218"/>
      <c r="FP16" s="218"/>
      <c r="FQ16" s="218"/>
      <c r="FR16" s="218"/>
      <c r="FS16" s="218"/>
      <c r="FT16" s="218"/>
      <c r="FU16" s="218"/>
      <c r="FV16" s="218"/>
      <c r="FW16" s="218"/>
      <c r="FX16" s="218"/>
      <c r="FY16" s="218"/>
      <c r="FZ16" s="218"/>
      <c r="GA16" s="218"/>
      <c r="GB16" s="218"/>
      <c r="GC16" s="218"/>
      <c r="GD16" s="218"/>
      <c r="GE16" s="218"/>
      <c r="GF16" s="218"/>
      <c r="GG16" s="218"/>
      <c r="GH16" s="218"/>
      <c r="GI16" s="218"/>
      <c r="GJ16" s="218"/>
      <c r="GK16" s="218"/>
      <c r="GL16" s="218"/>
      <c r="GM16" s="218"/>
      <c r="GN16" s="218"/>
      <c r="GO16" s="218"/>
      <c r="GP16" s="218"/>
      <c r="GQ16" s="218"/>
      <c r="GR16" s="218"/>
      <c r="GS16" s="218"/>
      <c r="GT16" s="218"/>
      <c r="GU16" s="218"/>
      <c r="GV16" s="218"/>
      <c r="GW16" s="218"/>
      <c r="GX16" s="218"/>
      <c r="GY16" s="218"/>
      <c r="GZ16" s="218"/>
      <c r="HA16" s="218"/>
      <c r="HB16" s="218"/>
      <c r="HC16" s="218"/>
      <c r="HD16" s="218"/>
      <c r="HE16" s="218"/>
      <c r="HF16" s="218"/>
      <c r="HG16" s="218"/>
      <c r="HH16" s="218"/>
      <c r="HI16" s="218"/>
      <c r="HJ16" s="218"/>
      <c r="HK16" s="218"/>
      <c r="HL16" s="218"/>
      <c r="HM16" s="218"/>
      <c r="HN16" s="218"/>
      <c r="HO16" s="218"/>
      <c r="HP16" s="218"/>
      <c r="HQ16" s="218"/>
      <c r="HR16" s="218"/>
      <c r="HS16" s="218"/>
      <c r="HT16" s="218"/>
      <c r="HU16" s="218"/>
      <c r="HV16" s="218"/>
      <c r="HW16" s="218"/>
      <c r="HX16" s="218"/>
      <c r="HY16" s="218"/>
      <c r="HZ16" s="218"/>
      <c r="IA16" s="218"/>
      <c r="IB16" s="218"/>
      <c r="IC16" s="218"/>
      <c r="ID16" s="218"/>
      <c r="IE16" s="218"/>
      <c r="IF16" s="218"/>
      <c r="IG16" s="218"/>
      <c r="IH16" s="218"/>
      <c r="II16" s="218"/>
      <c r="IJ16" s="218"/>
      <c r="IK16" s="218"/>
      <c r="IL16" s="218"/>
      <c r="IM16" s="218"/>
      <c r="IN16" s="218"/>
      <c r="IO16" s="218"/>
      <c r="IP16" s="218"/>
      <c r="IQ16" s="218"/>
      <c r="IR16" s="218"/>
      <c r="IS16" s="218"/>
      <c r="IT16" s="218"/>
      <c r="IU16" s="218"/>
      <c r="IV16" s="218"/>
      <c r="IW16" s="218"/>
    </row>
    <row r="17" customFormat="false" ht="14.25" hidden="false" customHeight="false" outlineLevel="0" collapsed="false">
      <c r="A17" s="264" t="s">
        <v>361</v>
      </c>
      <c r="B17" s="254" t="n">
        <v>0</v>
      </c>
      <c r="C17" s="188"/>
      <c r="D17" s="254" t="n">
        <v>0</v>
      </c>
      <c r="E17" s="189"/>
      <c r="F17" s="254" t="n">
        <v>0</v>
      </c>
      <c r="G17" s="189"/>
      <c r="H17" s="254" t="n">
        <v>0</v>
      </c>
      <c r="I17" s="189"/>
      <c r="J17" s="254" t="n">
        <v>0</v>
      </c>
      <c r="K17" s="189"/>
      <c r="L17" s="254" t="n">
        <v>0</v>
      </c>
      <c r="M17" s="189"/>
      <c r="N17" s="254" t="n">
        <v>0</v>
      </c>
      <c r="O17" s="189"/>
      <c r="P17" s="254" t="n">
        <v>0</v>
      </c>
      <c r="Q17" s="189"/>
      <c r="R17" s="254" t="n">
        <v>0</v>
      </c>
      <c r="S17" s="189"/>
      <c r="T17" s="254" t="n">
        <v>0</v>
      </c>
      <c r="U17" s="189"/>
      <c r="V17" s="254" t="n">
        <v>0</v>
      </c>
      <c r="W17" s="189"/>
      <c r="X17" s="254" t="n">
        <v>0</v>
      </c>
      <c r="Y17" s="189"/>
      <c r="Z17" s="254" t="n">
        <v>0</v>
      </c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  <c r="DR17" s="218"/>
      <c r="DS17" s="218"/>
      <c r="DT17" s="218"/>
      <c r="DU17" s="218"/>
      <c r="DV17" s="218"/>
      <c r="DW17" s="218"/>
      <c r="DX17" s="218"/>
      <c r="DY17" s="218"/>
      <c r="DZ17" s="218"/>
      <c r="EA17" s="218"/>
      <c r="EB17" s="218"/>
      <c r="EC17" s="218"/>
      <c r="ED17" s="218"/>
      <c r="EE17" s="218"/>
      <c r="EF17" s="218"/>
      <c r="EG17" s="218"/>
      <c r="EH17" s="218"/>
      <c r="EI17" s="218"/>
      <c r="EJ17" s="218"/>
      <c r="EK17" s="218"/>
      <c r="EL17" s="218"/>
      <c r="EM17" s="218"/>
      <c r="EN17" s="218"/>
      <c r="EO17" s="218"/>
      <c r="EP17" s="218"/>
      <c r="EQ17" s="218"/>
      <c r="ER17" s="218"/>
      <c r="ES17" s="218"/>
      <c r="ET17" s="218"/>
      <c r="EU17" s="218"/>
      <c r="EV17" s="218"/>
      <c r="EW17" s="218"/>
      <c r="EX17" s="218"/>
      <c r="EY17" s="218"/>
      <c r="EZ17" s="218"/>
      <c r="FA17" s="218"/>
      <c r="FB17" s="218"/>
      <c r="FC17" s="218"/>
      <c r="FD17" s="218"/>
      <c r="FE17" s="218"/>
      <c r="FF17" s="218"/>
      <c r="FG17" s="218"/>
      <c r="FH17" s="218"/>
      <c r="FI17" s="218"/>
      <c r="FJ17" s="218"/>
      <c r="FK17" s="218"/>
      <c r="FL17" s="218"/>
      <c r="FM17" s="218"/>
      <c r="FN17" s="218"/>
      <c r="FO17" s="218"/>
      <c r="FP17" s="218"/>
      <c r="FQ17" s="218"/>
      <c r="FR17" s="218"/>
      <c r="FS17" s="218"/>
      <c r="FT17" s="218"/>
      <c r="FU17" s="218"/>
      <c r="FV17" s="218"/>
      <c r="FW17" s="218"/>
      <c r="FX17" s="218"/>
      <c r="FY17" s="218"/>
      <c r="FZ17" s="218"/>
      <c r="GA17" s="218"/>
      <c r="GB17" s="218"/>
      <c r="GC17" s="218"/>
      <c r="GD17" s="218"/>
      <c r="GE17" s="218"/>
      <c r="GF17" s="218"/>
      <c r="GG17" s="218"/>
      <c r="GH17" s="218"/>
      <c r="GI17" s="218"/>
      <c r="GJ17" s="218"/>
      <c r="GK17" s="218"/>
      <c r="GL17" s="218"/>
      <c r="GM17" s="218"/>
      <c r="GN17" s="218"/>
      <c r="GO17" s="218"/>
      <c r="GP17" s="218"/>
      <c r="GQ17" s="218"/>
      <c r="GR17" s="218"/>
      <c r="GS17" s="218"/>
      <c r="GT17" s="218"/>
      <c r="GU17" s="218"/>
      <c r="GV17" s="218"/>
      <c r="GW17" s="218"/>
      <c r="GX17" s="218"/>
      <c r="GY17" s="218"/>
      <c r="GZ17" s="218"/>
      <c r="HA17" s="218"/>
      <c r="HB17" s="218"/>
      <c r="HC17" s="218"/>
      <c r="HD17" s="218"/>
      <c r="HE17" s="218"/>
      <c r="HF17" s="218"/>
      <c r="HG17" s="218"/>
      <c r="HH17" s="218"/>
      <c r="HI17" s="218"/>
      <c r="HJ17" s="218"/>
      <c r="HK17" s="218"/>
      <c r="HL17" s="218"/>
      <c r="HM17" s="218"/>
      <c r="HN17" s="218"/>
      <c r="HO17" s="218"/>
      <c r="HP17" s="218"/>
      <c r="HQ17" s="218"/>
      <c r="HR17" s="218"/>
      <c r="HS17" s="218"/>
      <c r="HT17" s="218"/>
      <c r="HU17" s="218"/>
      <c r="HV17" s="218"/>
      <c r="HW17" s="218"/>
      <c r="HX17" s="218"/>
      <c r="HY17" s="218"/>
      <c r="HZ17" s="218"/>
      <c r="IA17" s="218"/>
      <c r="IB17" s="218"/>
      <c r="IC17" s="218"/>
      <c r="ID17" s="218"/>
      <c r="IE17" s="218"/>
      <c r="IF17" s="218"/>
      <c r="IG17" s="218"/>
      <c r="IH17" s="218"/>
      <c r="II17" s="218"/>
      <c r="IJ17" s="218"/>
      <c r="IK17" s="218"/>
      <c r="IL17" s="218"/>
      <c r="IM17" s="218"/>
      <c r="IN17" s="218"/>
      <c r="IO17" s="218"/>
      <c r="IP17" s="218"/>
      <c r="IQ17" s="218"/>
      <c r="IR17" s="218"/>
      <c r="IS17" s="218"/>
      <c r="IT17" s="218"/>
      <c r="IU17" s="218"/>
      <c r="IV17" s="218"/>
      <c r="IW17" s="218"/>
    </row>
    <row r="18" customFormat="false" ht="14.25" hidden="false" customHeight="false" outlineLevel="0" collapsed="false">
      <c r="A18" s="264" t="s">
        <v>361</v>
      </c>
      <c r="B18" s="254" t="n">
        <v>0</v>
      </c>
      <c r="C18" s="188"/>
      <c r="D18" s="254" t="n">
        <v>0</v>
      </c>
      <c r="E18" s="189"/>
      <c r="F18" s="254" t="n">
        <v>0</v>
      </c>
      <c r="G18" s="189"/>
      <c r="H18" s="254" t="n">
        <v>0</v>
      </c>
      <c r="I18" s="189"/>
      <c r="J18" s="254" t="n">
        <v>0</v>
      </c>
      <c r="K18" s="189"/>
      <c r="L18" s="254" t="n">
        <v>0</v>
      </c>
      <c r="M18" s="189"/>
      <c r="N18" s="254" t="n">
        <v>0</v>
      </c>
      <c r="O18" s="189"/>
      <c r="P18" s="254" t="n">
        <v>0</v>
      </c>
      <c r="Q18" s="189"/>
      <c r="R18" s="254" t="n">
        <v>0</v>
      </c>
      <c r="S18" s="189"/>
      <c r="T18" s="254" t="n">
        <v>0</v>
      </c>
      <c r="U18" s="189"/>
      <c r="V18" s="254" t="n">
        <v>0</v>
      </c>
      <c r="W18" s="189"/>
      <c r="X18" s="254" t="n">
        <v>0</v>
      </c>
      <c r="Y18" s="189"/>
      <c r="Z18" s="254" t="n">
        <v>0</v>
      </c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  <c r="AY18" s="218"/>
      <c r="AZ18" s="218"/>
      <c r="BA18" s="218"/>
      <c r="BB18" s="218"/>
      <c r="BC18" s="218"/>
      <c r="BD18" s="218"/>
      <c r="BE18" s="218"/>
      <c r="BF18" s="218"/>
      <c r="BG18" s="218"/>
      <c r="BH18" s="218"/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  <c r="BY18" s="218"/>
      <c r="BZ18" s="218"/>
      <c r="CA18" s="218"/>
      <c r="CB18" s="218"/>
      <c r="CC18" s="218"/>
      <c r="CD18" s="218"/>
      <c r="CE18" s="218"/>
      <c r="CF18" s="218"/>
      <c r="CG18" s="218"/>
      <c r="CH18" s="218"/>
      <c r="CI18" s="218"/>
      <c r="CJ18" s="218"/>
      <c r="CK18" s="218"/>
      <c r="CL18" s="218"/>
      <c r="CM18" s="218"/>
      <c r="CN18" s="218"/>
      <c r="CO18" s="218"/>
      <c r="CP18" s="218"/>
      <c r="CQ18" s="218"/>
      <c r="CR18" s="218"/>
      <c r="CS18" s="218"/>
      <c r="CT18" s="218"/>
      <c r="CU18" s="218"/>
      <c r="CV18" s="218"/>
      <c r="CW18" s="218"/>
      <c r="CX18" s="218"/>
      <c r="CY18" s="218"/>
      <c r="CZ18" s="218"/>
      <c r="DA18" s="218"/>
      <c r="DB18" s="218"/>
      <c r="DC18" s="218"/>
      <c r="DD18" s="218"/>
      <c r="DE18" s="218"/>
      <c r="DF18" s="218"/>
      <c r="DG18" s="218"/>
      <c r="DH18" s="218"/>
      <c r="DI18" s="218"/>
      <c r="DJ18" s="218"/>
      <c r="DK18" s="218"/>
      <c r="DL18" s="218"/>
      <c r="DM18" s="218"/>
      <c r="DN18" s="218"/>
      <c r="DO18" s="218"/>
      <c r="DP18" s="218"/>
      <c r="DQ18" s="218"/>
      <c r="DR18" s="218"/>
      <c r="DS18" s="218"/>
      <c r="DT18" s="218"/>
      <c r="DU18" s="218"/>
      <c r="DV18" s="218"/>
      <c r="DW18" s="218"/>
      <c r="DX18" s="218"/>
      <c r="DY18" s="218"/>
      <c r="DZ18" s="218"/>
      <c r="EA18" s="218"/>
      <c r="EB18" s="218"/>
      <c r="EC18" s="218"/>
      <c r="ED18" s="218"/>
      <c r="EE18" s="218"/>
      <c r="EF18" s="218"/>
      <c r="EG18" s="218"/>
      <c r="EH18" s="218"/>
      <c r="EI18" s="218"/>
      <c r="EJ18" s="218"/>
      <c r="EK18" s="218"/>
      <c r="EL18" s="218"/>
      <c r="EM18" s="218"/>
      <c r="EN18" s="218"/>
      <c r="EO18" s="218"/>
      <c r="EP18" s="218"/>
      <c r="EQ18" s="218"/>
      <c r="ER18" s="218"/>
      <c r="ES18" s="218"/>
      <c r="ET18" s="218"/>
      <c r="EU18" s="218"/>
      <c r="EV18" s="218"/>
      <c r="EW18" s="218"/>
      <c r="EX18" s="218"/>
      <c r="EY18" s="218"/>
      <c r="EZ18" s="218"/>
      <c r="FA18" s="218"/>
      <c r="FB18" s="218"/>
      <c r="FC18" s="218"/>
      <c r="FD18" s="218"/>
      <c r="FE18" s="218"/>
      <c r="FF18" s="218"/>
      <c r="FG18" s="218"/>
      <c r="FH18" s="218"/>
      <c r="FI18" s="218"/>
      <c r="FJ18" s="218"/>
      <c r="FK18" s="218"/>
      <c r="FL18" s="218"/>
      <c r="FM18" s="218"/>
      <c r="FN18" s="218"/>
      <c r="FO18" s="218"/>
      <c r="FP18" s="218"/>
      <c r="FQ18" s="218"/>
      <c r="FR18" s="218"/>
      <c r="FS18" s="218"/>
      <c r="FT18" s="218"/>
      <c r="FU18" s="218"/>
      <c r="FV18" s="218"/>
      <c r="FW18" s="218"/>
      <c r="FX18" s="218"/>
      <c r="FY18" s="218"/>
      <c r="FZ18" s="218"/>
      <c r="GA18" s="218"/>
      <c r="GB18" s="218"/>
      <c r="GC18" s="218"/>
      <c r="GD18" s="218"/>
      <c r="GE18" s="218"/>
      <c r="GF18" s="218"/>
      <c r="GG18" s="218"/>
      <c r="GH18" s="218"/>
      <c r="GI18" s="218"/>
      <c r="GJ18" s="218"/>
      <c r="GK18" s="218"/>
      <c r="GL18" s="218"/>
      <c r="GM18" s="218"/>
      <c r="GN18" s="218"/>
      <c r="GO18" s="218"/>
      <c r="GP18" s="218"/>
      <c r="GQ18" s="218"/>
      <c r="GR18" s="218"/>
      <c r="GS18" s="218"/>
      <c r="GT18" s="218"/>
      <c r="GU18" s="218"/>
      <c r="GV18" s="218"/>
      <c r="GW18" s="218"/>
      <c r="GX18" s="218"/>
      <c r="GY18" s="218"/>
      <c r="GZ18" s="218"/>
      <c r="HA18" s="218"/>
      <c r="HB18" s="218"/>
      <c r="HC18" s="218"/>
      <c r="HD18" s="218"/>
      <c r="HE18" s="218"/>
      <c r="HF18" s="218"/>
      <c r="HG18" s="218"/>
      <c r="HH18" s="218"/>
      <c r="HI18" s="218"/>
      <c r="HJ18" s="218"/>
      <c r="HK18" s="218"/>
      <c r="HL18" s="218"/>
      <c r="HM18" s="218"/>
      <c r="HN18" s="218"/>
      <c r="HO18" s="218"/>
      <c r="HP18" s="218"/>
      <c r="HQ18" s="218"/>
      <c r="HR18" s="218"/>
      <c r="HS18" s="218"/>
      <c r="HT18" s="218"/>
      <c r="HU18" s="218"/>
      <c r="HV18" s="218"/>
      <c r="HW18" s="218"/>
      <c r="HX18" s="218"/>
      <c r="HY18" s="218"/>
      <c r="HZ18" s="218"/>
      <c r="IA18" s="218"/>
      <c r="IB18" s="218"/>
      <c r="IC18" s="218"/>
      <c r="ID18" s="218"/>
      <c r="IE18" s="218"/>
      <c r="IF18" s="218"/>
      <c r="IG18" s="218"/>
      <c r="IH18" s="218"/>
      <c r="II18" s="218"/>
      <c r="IJ18" s="218"/>
      <c r="IK18" s="218"/>
      <c r="IL18" s="218"/>
      <c r="IM18" s="218"/>
      <c r="IN18" s="218"/>
      <c r="IO18" s="218"/>
      <c r="IP18" s="218"/>
      <c r="IQ18" s="218"/>
      <c r="IR18" s="218"/>
      <c r="IS18" s="218"/>
      <c r="IT18" s="218"/>
      <c r="IU18" s="218"/>
      <c r="IV18" s="218"/>
      <c r="IW18" s="218"/>
    </row>
    <row r="19" customFormat="false" ht="14.25" hidden="false" customHeight="false" outlineLevel="0" collapsed="false">
      <c r="A19" s="264" t="s">
        <v>361</v>
      </c>
      <c r="B19" s="254" t="n">
        <v>0</v>
      </c>
      <c r="C19" s="188"/>
      <c r="D19" s="254" t="n">
        <v>0</v>
      </c>
      <c r="E19" s="189"/>
      <c r="F19" s="254" t="n">
        <v>0</v>
      </c>
      <c r="G19" s="189"/>
      <c r="H19" s="254" t="n">
        <v>0</v>
      </c>
      <c r="I19" s="189"/>
      <c r="J19" s="254" t="n">
        <v>0</v>
      </c>
      <c r="K19" s="189"/>
      <c r="L19" s="254" t="n">
        <v>0</v>
      </c>
      <c r="M19" s="189"/>
      <c r="N19" s="254" t="n">
        <v>0</v>
      </c>
      <c r="O19" s="189"/>
      <c r="P19" s="254" t="n">
        <v>0</v>
      </c>
      <c r="Q19" s="189"/>
      <c r="R19" s="254" t="n">
        <v>0</v>
      </c>
      <c r="S19" s="189"/>
      <c r="T19" s="254" t="n">
        <v>0</v>
      </c>
      <c r="U19" s="189"/>
      <c r="V19" s="254" t="n">
        <v>0</v>
      </c>
      <c r="W19" s="189"/>
      <c r="X19" s="254" t="n">
        <v>0</v>
      </c>
      <c r="Y19" s="189"/>
      <c r="Z19" s="254" t="n">
        <v>0</v>
      </c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8"/>
      <c r="BS19" s="218"/>
      <c r="BT19" s="218"/>
      <c r="BU19" s="218"/>
      <c r="BV19" s="218"/>
      <c r="BW19" s="218"/>
      <c r="BX19" s="218"/>
      <c r="BY19" s="218"/>
      <c r="BZ19" s="218"/>
      <c r="CA19" s="218"/>
      <c r="CB19" s="218"/>
      <c r="CC19" s="218"/>
      <c r="CD19" s="218"/>
      <c r="CE19" s="218"/>
      <c r="CF19" s="218"/>
      <c r="CG19" s="218"/>
      <c r="CH19" s="218"/>
      <c r="CI19" s="218"/>
      <c r="CJ19" s="218"/>
      <c r="CK19" s="218"/>
      <c r="CL19" s="218"/>
      <c r="CM19" s="218"/>
      <c r="CN19" s="218"/>
      <c r="CO19" s="218"/>
      <c r="CP19" s="218"/>
      <c r="CQ19" s="218"/>
      <c r="CR19" s="218"/>
      <c r="CS19" s="218"/>
      <c r="CT19" s="218"/>
      <c r="CU19" s="218"/>
      <c r="CV19" s="218"/>
      <c r="CW19" s="218"/>
      <c r="CX19" s="218"/>
      <c r="CY19" s="218"/>
      <c r="CZ19" s="218"/>
      <c r="DA19" s="218"/>
      <c r="DB19" s="218"/>
      <c r="DC19" s="218"/>
      <c r="DD19" s="218"/>
      <c r="DE19" s="218"/>
      <c r="DF19" s="218"/>
      <c r="DG19" s="218"/>
      <c r="DH19" s="218"/>
      <c r="DI19" s="218"/>
      <c r="DJ19" s="218"/>
      <c r="DK19" s="218"/>
      <c r="DL19" s="218"/>
      <c r="DM19" s="218"/>
      <c r="DN19" s="218"/>
      <c r="DO19" s="218"/>
      <c r="DP19" s="218"/>
      <c r="DQ19" s="218"/>
      <c r="DR19" s="218"/>
      <c r="DS19" s="218"/>
      <c r="DT19" s="218"/>
      <c r="DU19" s="218"/>
      <c r="DV19" s="218"/>
      <c r="DW19" s="218"/>
      <c r="DX19" s="218"/>
      <c r="DY19" s="218"/>
      <c r="DZ19" s="218"/>
      <c r="EA19" s="218"/>
      <c r="EB19" s="218"/>
      <c r="EC19" s="218"/>
      <c r="ED19" s="218"/>
      <c r="EE19" s="218"/>
      <c r="EF19" s="218"/>
      <c r="EG19" s="218"/>
      <c r="EH19" s="218"/>
      <c r="EI19" s="218"/>
      <c r="EJ19" s="218"/>
      <c r="EK19" s="218"/>
      <c r="EL19" s="218"/>
      <c r="EM19" s="218"/>
      <c r="EN19" s="218"/>
      <c r="EO19" s="218"/>
      <c r="EP19" s="218"/>
      <c r="EQ19" s="218"/>
      <c r="ER19" s="218"/>
      <c r="ES19" s="218"/>
      <c r="ET19" s="218"/>
      <c r="EU19" s="218"/>
      <c r="EV19" s="218"/>
      <c r="EW19" s="218"/>
      <c r="EX19" s="218"/>
      <c r="EY19" s="218"/>
      <c r="EZ19" s="218"/>
      <c r="FA19" s="218"/>
      <c r="FB19" s="218"/>
      <c r="FC19" s="218"/>
      <c r="FD19" s="218"/>
      <c r="FE19" s="218"/>
      <c r="FF19" s="218"/>
      <c r="FG19" s="218"/>
      <c r="FH19" s="218"/>
      <c r="FI19" s="218"/>
      <c r="FJ19" s="218"/>
      <c r="FK19" s="218"/>
      <c r="FL19" s="218"/>
      <c r="FM19" s="218"/>
      <c r="FN19" s="218"/>
      <c r="FO19" s="218"/>
      <c r="FP19" s="218"/>
      <c r="FQ19" s="218"/>
      <c r="FR19" s="218"/>
      <c r="FS19" s="218"/>
      <c r="FT19" s="218"/>
      <c r="FU19" s="218"/>
      <c r="FV19" s="218"/>
      <c r="FW19" s="218"/>
      <c r="FX19" s="218"/>
      <c r="FY19" s="218"/>
      <c r="FZ19" s="218"/>
      <c r="GA19" s="218"/>
      <c r="GB19" s="218"/>
      <c r="GC19" s="218"/>
      <c r="GD19" s="218"/>
      <c r="GE19" s="218"/>
      <c r="GF19" s="218"/>
      <c r="GG19" s="218"/>
      <c r="GH19" s="218"/>
      <c r="GI19" s="218"/>
      <c r="GJ19" s="218"/>
      <c r="GK19" s="218"/>
      <c r="GL19" s="218"/>
      <c r="GM19" s="218"/>
      <c r="GN19" s="218"/>
      <c r="GO19" s="218"/>
      <c r="GP19" s="218"/>
      <c r="GQ19" s="218"/>
      <c r="GR19" s="218"/>
      <c r="GS19" s="218"/>
      <c r="GT19" s="218"/>
      <c r="GU19" s="218"/>
      <c r="GV19" s="218"/>
      <c r="GW19" s="218"/>
      <c r="GX19" s="218"/>
      <c r="GY19" s="218"/>
      <c r="GZ19" s="218"/>
      <c r="HA19" s="218"/>
      <c r="HB19" s="218"/>
      <c r="HC19" s="218"/>
      <c r="HD19" s="218"/>
      <c r="HE19" s="218"/>
      <c r="HF19" s="218"/>
      <c r="HG19" s="218"/>
      <c r="HH19" s="218"/>
      <c r="HI19" s="218"/>
      <c r="HJ19" s="218"/>
      <c r="HK19" s="218"/>
      <c r="HL19" s="218"/>
      <c r="HM19" s="218"/>
      <c r="HN19" s="218"/>
      <c r="HO19" s="218"/>
      <c r="HP19" s="218"/>
      <c r="HQ19" s="218"/>
      <c r="HR19" s="218"/>
      <c r="HS19" s="218"/>
      <c r="HT19" s="218"/>
      <c r="HU19" s="218"/>
      <c r="HV19" s="218"/>
      <c r="HW19" s="218"/>
      <c r="HX19" s="218"/>
      <c r="HY19" s="218"/>
      <c r="HZ19" s="218"/>
      <c r="IA19" s="218"/>
      <c r="IB19" s="218"/>
      <c r="IC19" s="218"/>
      <c r="ID19" s="218"/>
      <c r="IE19" s="218"/>
      <c r="IF19" s="218"/>
      <c r="IG19" s="218"/>
      <c r="IH19" s="218"/>
      <c r="II19" s="218"/>
      <c r="IJ19" s="218"/>
      <c r="IK19" s="218"/>
      <c r="IL19" s="218"/>
      <c r="IM19" s="218"/>
      <c r="IN19" s="218"/>
      <c r="IO19" s="218"/>
      <c r="IP19" s="218"/>
      <c r="IQ19" s="218"/>
      <c r="IR19" s="218"/>
      <c r="IS19" s="218"/>
      <c r="IT19" s="218"/>
      <c r="IU19" s="218"/>
      <c r="IV19" s="218"/>
      <c r="IW19" s="218"/>
    </row>
    <row r="20" customFormat="false" ht="14.25" hidden="false" customHeight="false" outlineLevel="0" collapsed="false">
      <c r="A20" s="264" t="s">
        <v>361</v>
      </c>
      <c r="B20" s="254" t="n">
        <v>0</v>
      </c>
      <c r="C20" s="188"/>
      <c r="D20" s="254" t="n">
        <v>0</v>
      </c>
      <c r="E20" s="189"/>
      <c r="F20" s="254" t="n">
        <v>0</v>
      </c>
      <c r="G20" s="189"/>
      <c r="H20" s="254" t="n">
        <v>0</v>
      </c>
      <c r="I20" s="189"/>
      <c r="J20" s="254" t="n">
        <v>0</v>
      </c>
      <c r="K20" s="189"/>
      <c r="L20" s="254" t="n">
        <v>0</v>
      </c>
      <c r="M20" s="189"/>
      <c r="N20" s="254" t="n">
        <v>0</v>
      </c>
      <c r="O20" s="189"/>
      <c r="P20" s="254" t="n">
        <v>0</v>
      </c>
      <c r="Q20" s="189"/>
      <c r="R20" s="254" t="n">
        <v>0</v>
      </c>
      <c r="S20" s="189"/>
      <c r="T20" s="254" t="n">
        <v>0</v>
      </c>
      <c r="U20" s="189"/>
      <c r="V20" s="254" t="n">
        <v>0</v>
      </c>
      <c r="W20" s="189"/>
      <c r="X20" s="254" t="n">
        <v>0</v>
      </c>
      <c r="Y20" s="189"/>
      <c r="Z20" s="254" t="n">
        <v>0</v>
      </c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18"/>
      <c r="BD20" s="218"/>
      <c r="BE20" s="218"/>
      <c r="BF20" s="218"/>
      <c r="BG20" s="218"/>
      <c r="BH20" s="218"/>
      <c r="BI20" s="218"/>
      <c r="BJ20" s="218"/>
      <c r="BK20" s="218"/>
      <c r="BL20" s="218"/>
      <c r="BM20" s="218"/>
      <c r="BN20" s="218"/>
      <c r="BO20" s="218"/>
      <c r="BP20" s="218"/>
      <c r="BQ20" s="218"/>
      <c r="BR20" s="218"/>
      <c r="BS20" s="218"/>
      <c r="BT20" s="218"/>
      <c r="BU20" s="218"/>
      <c r="BV20" s="218"/>
      <c r="BW20" s="218"/>
      <c r="BX20" s="218"/>
      <c r="BY20" s="218"/>
      <c r="BZ20" s="218"/>
      <c r="CA20" s="218"/>
      <c r="CB20" s="218"/>
      <c r="CC20" s="218"/>
      <c r="CD20" s="218"/>
      <c r="CE20" s="218"/>
      <c r="CF20" s="218"/>
      <c r="CG20" s="218"/>
      <c r="CH20" s="218"/>
      <c r="CI20" s="218"/>
      <c r="CJ20" s="218"/>
      <c r="CK20" s="218"/>
      <c r="CL20" s="218"/>
      <c r="CM20" s="218"/>
      <c r="CN20" s="218"/>
      <c r="CO20" s="218"/>
      <c r="CP20" s="218"/>
      <c r="CQ20" s="218"/>
      <c r="CR20" s="218"/>
      <c r="CS20" s="218"/>
      <c r="CT20" s="218"/>
      <c r="CU20" s="218"/>
      <c r="CV20" s="218"/>
      <c r="CW20" s="218"/>
      <c r="CX20" s="218"/>
      <c r="CY20" s="218"/>
      <c r="CZ20" s="218"/>
      <c r="DA20" s="218"/>
      <c r="DB20" s="218"/>
      <c r="DC20" s="218"/>
      <c r="DD20" s="218"/>
      <c r="DE20" s="218"/>
      <c r="DF20" s="218"/>
      <c r="DG20" s="218"/>
      <c r="DH20" s="218"/>
      <c r="DI20" s="218"/>
      <c r="DJ20" s="218"/>
      <c r="DK20" s="218"/>
      <c r="DL20" s="218"/>
      <c r="DM20" s="218"/>
      <c r="DN20" s="218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8"/>
      <c r="EL20" s="218"/>
      <c r="EM20" s="218"/>
      <c r="EN20" s="218"/>
      <c r="EO20" s="218"/>
      <c r="EP20" s="218"/>
      <c r="EQ20" s="218"/>
      <c r="ER20" s="218"/>
      <c r="ES20" s="218"/>
      <c r="ET20" s="218"/>
      <c r="EU20" s="218"/>
      <c r="EV20" s="218"/>
      <c r="EW20" s="218"/>
      <c r="EX20" s="218"/>
      <c r="EY20" s="218"/>
      <c r="EZ20" s="218"/>
      <c r="FA20" s="218"/>
      <c r="FB20" s="218"/>
      <c r="FC20" s="218"/>
      <c r="FD20" s="218"/>
      <c r="FE20" s="218"/>
      <c r="FF20" s="218"/>
      <c r="FG20" s="218"/>
      <c r="FH20" s="218"/>
      <c r="FI20" s="218"/>
      <c r="FJ20" s="218"/>
      <c r="FK20" s="218"/>
      <c r="FL20" s="218"/>
      <c r="FM20" s="218"/>
      <c r="FN20" s="218"/>
      <c r="FO20" s="218"/>
      <c r="FP20" s="218"/>
      <c r="FQ20" s="218"/>
      <c r="FR20" s="218"/>
      <c r="FS20" s="218"/>
      <c r="FT20" s="218"/>
      <c r="FU20" s="218"/>
      <c r="FV20" s="218"/>
      <c r="FW20" s="218"/>
      <c r="FX20" s="218"/>
      <c r="FY20" s="218"/>
      <c r="FZ20" s="218"/>
      <c r="GA20" s="218"/>
      <c r="GB20" s="218"/>
      <c r="GC20" s="218"/>
      <c r="GD20" s="218"/>
      <c r="GE20" s="218"/>
      <c r="GF20" s="218"/>
      <c r="GG20" s="218"/>
      <c r="GH20" s="218"/>
      <c r="GI20" s="218"/>
      <c r="GJ20" s="218"/>
      <c r="GK20" s="218"/>
      <c r="GL20" s="218"/>
      <c r="GM20" s="218"/>
      <c r="GN20" s="218"/>
      <c r="GO20" s="218"/>
      <c r="GP20" s="218"/>
      <c r="GQ20" s="218"/>
      <c r="GR20" s="218"/>
      <c r="GS20" s="218"/>
      <c r="GT20" s="218"/>
      <c r="GU20" s="218"/>
      <c r="GV20" s="218"/>
      <c r="GW20" s="218"/>
      <c r="GX20" s="218"/>
      <c r="GY20" s="218"/>
      <c r="GZ20" s="218"/>
      <c r="HA20" s="218"/>
      <c r="HB20" s="218"/>
      <c r="HC20" s="218"/>
      <c r="HD20" s="218"/>
      <c r="HE20" s="218"/>
      <c r="HF20" s="218"/>
      <c r="HG20" s="218"/>
      <c r="HH20" s="218"/>
      <c r="HI20" s="218"/>
      <c r="HJ20" s="218"/>
      <c r="HK20" s="218"/>
      <c r="HL20" s="218"/>
      <c r="HM20" s="218"/>
      <c r="HN20" s="218"/>
      <c r="HO20" s="218"/>
      <c r="HP20" s="218"/>
      <c r="HQ20" s="218"/>
      <c r="HR20" s="218"/>
      <c r="HS20" s="218"/>
      <c r="HT20" s="218"/>
      <c r="HU20" s="218"/>
      <c r="HV20" s="218"/>
      <c r="HW20" s="218"/>
      <c r="HX20" s="218"/>
      <c r="HY20" s="218"/>
      <c r="HZ20" s="218"/>
      <c r="IA20" s="218"/>
      <c r="IB20" s="218"/>
      <c r="IC20" s="218"/>
      <c r="ID20" s="218"/>
      <c r="IE20" s="218"/>
      <c r="IF20" s="218"/>
      <c r="IG20" s="218"/>
      <c r="IH20" s="218"/>
      <c r="II20" s="218"/>
      <c r="IJ20" s="218"/>
      <c r="IK20" s="218"/>
      <c r="IL20" s="218"/>
      <c r="IM20" s="218"/>
      <c r="IN20" s="218"/>
      <c r="IO20" s="218"/>
      <c r="IP20" s="218"/>
      <c r="IQ20" s="218"/>
      <c r="IR20" s="218"/>
      <c r="IS20" s="218"/>
      <c r="IT20" s="218"/>
      <c r="IU20" s="218"/>
      <c r="IV20" s="218"/>
      <c r="IW20" s="218"/>
    </row>
    <row r="21" customFormat="false" ht="5.1" hidden="false" customHeight="true" outlineLevel="0" collapsed="false">
      <c r="A21" s="264"/>
      <c r="B21" s="254"/>
      <c r="C21" s="188"/>
      <c r="D21" s="254"/>
      <c r="E21" s="189"/>
      <c r="F21" s="254"/>
      <c r="G21" s="189"/>
      <c r="H21" s="254"/>
      <c r="I21" s="189"/>
      <c r="J21" s="254"/>
      <c r="K21" s="189"/>
      <c r="L21" s="254"/>
      <c r="M21" s="189"/>
      <c r="N21" s="254"/>
      <c r="O21" s="189"/>
      <c r="P21" s="254"/>
      <c r="Q21" s="189"/>
      <c r="R21" s="254"/>
      <c r="S21" s="189"/>
      <c r="T21" s="254"/>
      <c r="U21" s="189"/>
      <c r="V21" s="254"/>
      <c r="W21" s="189"/>
      <c r="X21" s="254"/>
      <c r="Y21" s="189"/>
      <c r="Z21" s="254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18"/>
      <c r="BM21" s="218"/>
      <c r="BN21" s="218"/>
      <c r="BO21" s="218"/>
      <c r="BP21" s="218"/>
      <c r="BQ21" s="218"/>
      <c r="BR21" s="218"/>
      <c r="BS21" s="218"/>
      <c r="BT21" s="218"/>
      <c r="BU21" s="218"/>
      <c r="BV21" s="218"/>
      <c r="BW21" s="218"/>
      <c r="BX21" s="218"/>
      <c r="BY21" s="218"/>
      <c r="BZ21" s="218"/>
      <c r="CA21" s="218"/>
      <c r="CB21" s="218"/>
      <c r="CC21" s="218"/>
      <c r="CD21" s="218"/>
      <c r="CE21" s="218"/>
      <c r="CF21" s="218"/>
      <c r="CG21" s="218"/>
      <c r="CH21" s="218"/>
      <c r="CI21" s="218"/>
      <c r="CJ21" s="218"/>
      <c r="CK21" s="218"/>
      <c r="CL21" s="218"/>
      <c r="CM21" s="218"/>
      <c r="CN21" s="218"/>
      <c r="CO21" s="218"/>
      <c r="CP21" s="218"/>
      <c r="CQ21" s="218"/>
      <c r="CR21" s="218"/>
      <c r="CS21" s="218"/>
      <c r="CT21" s="218"/>
      <c r="CU21" s="218"/>
      <c r="CV21" s="218"/>
      <c r="CW21" s="218"/>
      <c r="CX21" s="218"/>
      <c r="CY21" s="218"/>
      <c r="CZ21" s="218"/>
      <c r="DA21" s="218"/>
      <c r="DB21" s="218"/>
      <c r="DC21" s="218"/>
      <c r="DD21" s="218"/>
      <c r="DE21" s="218"/>
      <c r="DF21" s="218"/>
      <c r="DG21" s="218"/>
      <c r="DH21" s="218"/>
      <c r="DI21" s="218"/>
      <c r="DJ21" s="218"/>
      <c r="DK21" s="218"/>
      <c r="DL21" s="218"/>
      <c r="DM21" s="218"/>
      <c r="DN21" s="218"/>
      <c r="DO21" s="218"/>
      <c r="DP21" s="218"/>
      <c r="DQ21" s="218"/>
      <c r="DR21" s="218"/>
      <c r="DS21" s="218"/>
      <c r="DT21" s="218"/>
      <c r="DU21" s="218"/>
      <c r="DV21" s="218"/>
      <c r="DW21" s="218"/>
      <c r="DX21" s="218"/>
      <c r="DY21" s="218"/>
      <c r="DZ21" s="218"/>
      <c r="EA21" s="218"/>
      <c r="EB21" s="218"/>
      <c r="EC21" s="218"/>
      <c r="ED21" s="218"/>
      <c r="EE21" s="218"/>
      <c r="EF21" s="218"/>
      <c r="EG21" s="218"/>
      <c r="EH21" s="218"/>
      <c r="EI21" s="218"/>
      <c r="EJ21" s="218"/>
      <c r="EK21" s="218"/>
      <c r="EL21" s="218"/>
      <c r="EM21" s="218"/>
      <c r="EN21" s="218"/>
      <c r="EO21" s="218"/>
      <c r="EP21" s="218"/>
      <c r="EQ21" s="218"/>
      <c r="ER21" s="218"/>
      <c r="ES21" s="218"/>
      <c r="ET21" s="218"/>
      <c r="EU21" s="218"/>
      <c r="EV21" s="218"/>
      <c r="EW21" s="218"/>
      <c r="EX21" s="218"/>
      <c r="EY21" s="218"/>
      <c r="EZ21" s="218"/>
      <c r="FA21" s="218"/>
      <c r="FB21" s="218"/>
      <c r="FC21" s="218"/>
      <c r="FD21" s="218"/>
      <c r="FE21" s="218"/>
      <c r="FF21" s="218"/>
      <c r="FG21" s="218"/>
      <c r="FH21" s="218"/>
      <c r="FI21" s="218"/>
      <c r="FJ21" s="218"/>
      <c r="FK21" s="218"/>
      <c r="FL21" s="218"/>
      <c r="FM21" s="218"/>
      <c r="FN21" s="218"/>
      <c r="FO21" s="218"/>
      <c r="FP21" s="218"/>
      <c r="FQ21" s="218"/>
      <c r="FR21" s="218"/>
      <c r="FS21" s="218"/>
      <c r="FT21" s="218"/>
      <c r="FU21" s="218"/>
      <c r="FV21" s="218"/>
      <c r="FW21" s="218"/>
      <c r="FX21" s="218"/>
      <c r="FY21" s="218"/>
      <c r="FZ21" s="218"/>
      <c r="GA21" s="218"/>
      <c r="GB21" s="218"/>
      <c r="GC21" s="218"/>
      <c r="GD21" s="218"/>
      <c r="GE21" s="218"/>
      <c r="GF21" s="218"/>
      <c r="GG21" s="218"/>
      <c r="GH21" s="218"/>
      <c r="GI21" s="218"/>
      <c r="GJ21" s="218"/>
      <c r="GK21" s="218"/>
      <c r="GL21" s="218"/>
      <c r="GM21" s="218"/>
      <c r="GN21" s="218"/>
      <c r="GO21" s="218"/>
      <c r="GP21" s="218"/>
      <c r="GQ21" s="218"/>
      <c r="GR21" s="218"/>
      <c r="GS21" s="218"/>
      <c r="GT21" s="218"/>
      <c r="GU21" s="218"/>
      <c r="GV21" s="218"/>
      <c r="GW21" s="218"/>
      <c r="GX21" s="218"/>
      <c r="GY21" s="218"/>
      <c r="GZ21" s="218"/>
      <c r="HA21" s="218"/>
      <c r="HB21" s="218"/>
      <c r="HC21" s="218"/>
      <c r="HD21" s="218"/>
      <c r="HE21" s="218"/>
      <c r="HF21" s="218"/>
      <c r="HG21" s="218"/>
      <c r="HH21" s="218"/>
      <c r="HI21" s="218"/>
      <c r="HJ21" s="218"/>
      <c r="HK21" s="218"/>
      <c r="HL21" s="218"/>
      <c r="HM21" s="218"/>
      <c r="HN21" s="218"/>
      <c r="HO21" s="218"/>
      <c r="HP21" s="218"/>
      <c r="HQ21" s="218"/>
      <c r="HR21" s="218"/>
      <c r="HS21" s="218"/>
      <c r="HT21" s="218"/>
      <c r="HU21" s="218"/>
      <c r="HV21" s="218"/>
      <c r="HW21" s="218"/>
      <c r="HX21" s="218"/>
      <c r="HY21" s="218"/>
      <c r="HZ21" s="218"/>
      <c r="IA21" s="218"/>
      <c r="IB21" s="218"/>
      <c r="IC21" s="218"/>
      <c r="ID21" s="218"/>
      <c r="IE21" s="218"/>
      <c r="IF21" s="218"/>
      <c r="IG21" s="218"/>
      <c r="IH21" s="218"/>
      <c r="II21" s="218"/>
      <c r="IJ21" s="218"/>
      <c r="IK21" s="218"/>
      <c r="IL21" s="218"/>
      <c r="IM21" s="218"/>
      <c r="IN21" s="218"/>
      <c r="IO21" s="218"/>
      <c r="IP21" s="218"/>
      <c r="IQ21" s="218"/>
      <c r="IR21" s="218"/>
      <c r="IS21" s="218"/>
      <c r="IT21" s="218"/>
      <c r="IU21" s="218"/>
      <c r="IV21" s="218"/>
      <c r="IW21" s="218"/>
    </row>
    <row r="22" customFormat="false" ht="14.25" hidden="false" customHeight="false" outlineLevel="0" collapsed="false">
      <c r="A22" s="265" t="s">
        <v>33</v>
      </c>
      <c r="B22" s="193" t="n">
        <f aca="false">+B24-SUM(B12:B21)</f>
        <v>0</v>
      </c>
      <c r="C22" s="193"/>
      <c r="D22" s="193" t="n">
        <f aca="false">+D24-SUM(D12:D21)</f>
        <v>0</v>
      </c>
      <c r="E22" s="193"/>
      <c r="F22" s="193" t="n">
        <f aca="false">+F24-SUM(F12:F21)</f>
        <v>0</v>
      </c>
      <c r="G22" s="193"/>
      <c r="H22" s="193" t="n">
        <f aca="false">+H24-SUM(H12:H21)</f>
        <v>0</v>
      </c>
      <c r="I22" s="193"/>
      <c r="J22" s="193" t="n">
        <f aca="false">+J24-SUM(J12:J21)</f>
        <v>0</v>
      </c>
      <c r="K22" s="193"/>
      <c r="L22" s="193" t="n">
        <f aca="false">+L24-SUM(L12:L21)</f>
        <v>0</v>
      </c>
      <c r="M22" s="193"/>
      <c r="N22" s="193" t="n">
        <f aca="false">+N24-SUM(N12:N21)</f>
        <v>0</v>
      </c>
      <c r="O22" s="193"/>
      <c r="P22" s="193" t="n">
        <f aca="false">+P24-SUM(P12:P21)</f>
        <v>0</v>
      </c>
      <c r="Q22" s="193"/>
      <c r="R22" s="193" t="n">
        <f aca="false">+R24-SUM(R12:R21)</f>
        <v>0</v>
      </c>
      <c r="S22" s="193"/>
      <c r="T22" s="193" t="n">
        <f aca="false">+T24-SUM(T12:T21)</f>
        <v>0</v>
      </c>
      <c r="U22" s="193"/>
      <c r="V22" s="193" t="n">
        <f aca="false">+V24-SUM(V12:V21)</f>
        <v>0</v>
      </c>
      <c r="W22" s="193"/>
      <c r="X22" s="193" t="n">
        <f aca="false">+X24-SUM(X12:X21)</f>
        <v>0</v>
      </c>
      <c r="Y22" s="193"/>
      <c r="Z22" s="193" t="n">
        <f aca="false">+Z24-SUM(Z12:Z21)</f>
        <v>0</v>
      </c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6"/>
      <c r="AV22" s="246"/>
      <c r="AW22" s="246"/>
      <c r="AX22" s="246"/>
      <c r="AY22" s="246"/>
      <c r="AZ22" s="246"/>
      <c r="BA22" s="246"/>
      <c r="BB22" s="246"/>
      <c r="BC22" s="246"/>
      <c r="BD22" s="246"/>
      <c r="BE22" s="246"/>
      <c r="BF22" s="246"/>
      <c r="BG22" s="246"/>
      <c r="BH22" s="246"/>
      <c r="BI22" s="246"/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46"/>
      <c r="BU22" s="246"/>
      <c r="BV22" s="246"/>
      <c r="BW22" s="246"/>
      <c r="BX22" s="246"/>
      <c r="BY22" s="246"/>
      <c r="BZ22" s="246"/>
      <c r="CA22" s="246"/>
      <c r="CB22" s="246"/>
      <c r="CC22" s="246"/>
      <c r="CD22" s="246"/>
      <c r="CE22" s="246"/>
      <c r="CF22" s="246"/>
      <c r="CG22" s="246"/>
      <c r="CH22" s="246"/>
      <c r="CI22" s="246"/>
      <c r="CJ22" s="246"/>
      <c r="CK22" s="246"/>
      <c r="CL22" s="246"/>
      <c r="CM22" s="246"/>
      <c r="CN22" s="246"/>
      <c r="CO22" s="246"/>
      <c r="CP22" s="246"/>
      <c r="CQ22" s="246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  <c r="EL22" s="246"/>
      <c r="EM22" s="246"/>
      <c r="EN22" s="246"/>
      <c r="EO22" s="246"/>
      <c r="EP22" s="246"/>
      <c r="EQ22" s="246"/>
      <c r="ER22" s="246"/>
      <c r="ES22" s="246"/>
      <c r="ET22" s="246"/>
      <c r="EU22" s="246"/>
      <c r="EV22" s="246"/>
      <c r="EW22" s="246"/>
      <c r="EX22" s="246"/>
      <c r="EY22" s="246"/>
      <c r="EZ22" s="246"/>
      <c r="FA22" s="246"/>
      <c r="FB22" s="246"/>
      <c r="FC22" s="246"/>
      <c r="FD22" s="246"/>
      <c r="FE22" s="246"/>
      <c r="FF22" s="246"/>
      <c r="FG22" s="246"/>
      <c r="FH22" s="246"/>
      <c r="FI22" s="246"/>
      <c r="FJ22" s="246"/>
      <c r="FK22" s="246"/>
      <c r="FL22" s="246"/>
      <c r="FM22" s="246"/>
      <c r="FN22" s="246"/>
      <c r="FO22" s="246"/>
      <c r="FP22" s="246"/>
      <c r="FQ22" s="246"/>
      <c r="FR22" s="246"/>
      <c r="FS22" s="246"/>
      <c r="FT22" s="246"/>
      <c r="FU22" s="246"/>
      <c r="FV22" s="246"/>
      <c r="FW22" s="246"/>
      <c r="FX22" s="246"/>
      <c r="FY22" s="246"/>
      <c r="FZ22" s="246"/>
      <c r="GA22" s="246"/>
      <c r="GB22" s="246"/>
      <c r="GC22" s="246"/>
      <c r="GD22" s="246"/>
      <c r="GE22" s="246"/>
      <c r="GF22" s="246"/>
      <c r="GG22" s="246"/>
      <c r="GH22" s="246"/>
      <c r="GI22" s="246"/>
      <c r="GJ22" s="246"/>
      <c r="GK22" s="246"/>
      <c r="GL22" s="246"/>
      <c r="GM22" s="246"/>
      <c r="GN22" s="246"/>
      <c r="GO22" s="246"/>
      <c r="GP22" s="246"/>
      <c r="GQ22" s="246"/>
      <c r="GR22" s="246"/>
      <c r="GS22" s="246"/>
      <c r="GT22" s="246"/>
      <c r="GU22" s="246"/>
      <c r="GV22" s="246"/>
      <c r="GW22" s="246"/>
      <c r="GX22" s="246"/>
      <c r="GY22" s="246"/>
      <c r="GZ22" s="246"/>
      <c r="HA22" s="246"/>
      <c r="HB22" s="246"/>
      <c r="HC22" s="246"/>
      <c r="HD22" s="246"/>
      <c r="HE22" s="246"/>
      <c r="HF22" s="246"/>
      <c r="HG22" s="246"/>
      <c r="HH22" s="246"/>
      <c r="HI22" s="246"/>
      <c r="HJ22" s="246"/>
      <c r="HK22" s="246"/>
      <c r="HL22" s="246"/>
      <c r="HM22" s="246"/>
      <c r="HN22" s="246"/>
      <c r="HO22" s="246"/>
      <c r="HP22" s="246"/>
      <c r="HQ22" s="246"/>
      <c r="HR22" s="246"/>
      <c r="HS22" s="246"/>
      <c r="HT22" s="246"/>
      <c r="HU22" s="246"/>
      <c r="HV22" s="246"/>
      <c r="HW22" s="246"/>
      <c r="HX22" s="246"/>
      <c r="HY22" s="246"/>
      <c r="HZ22" s="246"/>
      <c r="IA22" s="246"/>
      <c r="IB22" s="246"/>
      <c r="IC22" s="246"/>
      <c r="ID22" s="246"/>
      <c r="IE22" s="246"/>
      <c r="IF22" s="246"/>
      <c r="IG22" s="246"/>
      <c r="IH22" s="246"/>
      <c r="II22" s="246"/>
      <c r="IJ22" s="246"/>
      <c r="IK22" s="246"/>
      <c r="IL22" s="246"/>
      <c r="IM22" s="246"/>
      <c r="IN22" s="246"/>
      <c r="IO22" s="246"/>
      <c r="IP22" s="246"/>
      <c r="IQ22" s="246"/>
      <c r="IR22" s="246"/>
      <c r="IS22" s="246"/>
      <c r="IT22" s="246"/>
      <c r="IU22" s="246"/>
      <c r="IV22" s="246"/>
      <c r="IW22" s="246"/>
    </row>
    <row r="23" customFormat="false" ht="5.1" hidden="false" customHeight="true" outlineLevel="0" collapsed="false">
      <c r="A23" s="248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15.75" hidden="false" customHeight="false" outlineLevel="0" collapsed="false">
      <c r="A24" s="233" t="s">
        <v>430</v>
      </c>
      <c r="B24" s="199" t="n">
        <f aca="false">+Format!D125</f>
        <v>0</v>
      </c>
      <c r="C24" s="198"/>
      <c r="D24" s="199" t="n">
        <f aca="false">+Format!F125</f>
        <v>0</v>
      </c>
      <c r="E24" s="200"/>
      <c r="F24" s="199" t="n">
        <f aca="false">+Format!H125</f>
        <v>0</v>
      </c>
      <c r="G24" s="200"/>
      <c r="H24" s="199" t="n">
        <f aca="false">+Format!J125</f>
        <v>0</v>
      </c>
      <c r="I24" s="200"/>
      <c r="J24" s="199" t="n">
        <f aca="false">+Format!L125</f>
        <v>0</v>
      </c>
      <c r="K24" s="200"/>
      <c r="L24" s="199" t="n">
        <f aca="false">+Format!N125</f>
        <v>0</v>
      </c>
      <c r="M24" s="200"/>
      <c r="N24" s="199" t="n">
        <f aca="false">+Format!P125</f>
        <v>0</v>
      </c>
      <c r="O24" s="200"/>
      <c r="P24" s="199" t="n">
        <f aca="false">+Format!R125</f>
        <v>0</v>
      </c>
      <c r="Q24" s="200"/>
      <c r="R24" s="199" t="n">
        <f aca="false">+Format!T125</f>
        <v>0</v>
      </c>
      <c r="S24" s="200"/>
      <c r="T24" s="199" t="n">
        <f aca="false">+Format!V125</f>
        <v>0</v>
      </c>
      <c r="U24" s="200"/>
      <c r="V24" s="199" t="n">
        <f aca="false">+Format!X125</f>
        <v>0</v>
      </c>
      <c r="W24" s="200"/>
      <c r="X24" s="199" t="n">
        <f aca="false">+Format!Z125</f>
        <v>0</v>
      </c>
      <c r="Y24" s="200"/>
      <c r="Z24" s="199" t="n">
        <f aca="false">+Format!AB125</f>
        <v>0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218"/>
      <c r="BM24" s="218"/>
      <c r="BN24" s="218"/>
      <c r="BO24" s="218"/>
      <c r="BP24" s="218"/>
      <c r="BQ24" s="218"/>
      <c r="BR24" s="218"/>
      <c r="BS24" s="218"/>
      <c r="BT24" s="218"/>
      <c r="BU24" s="218"/>
      <c r="BV24" s="218"/>
      <c r="BW24" s="218"/>
      <c r="BX24" s="218"/>
      <c r="BY24" s="218"/>
      <c r="BZ24" s="218"/>
      <c r="CA24" s="218"/>
      <c r="CB24" s="218"/>
      <c r="CC24" s="218"/>
      <c r="CD24" s="218"/>
      <c r="CE24" s="218"/>
      <c r="CF24" s="218"/>
      <c r="CG24" s="218"/>
      <c r="CH24" s="218"/>
      <c r="CI24" s="218"/>
      <c r="CJ24" s="218"/>
      <c r="CK24" s="218"/>
      <c r="CL24" s="218"/>
      <c r="CM24" s="218"/>
      <c r="CN24" s="218"/>
      <c r="CO24" s="218"/>
      <c r="CP24" s="218"/>
      <c r="CQ24" s="218"/>
      <c r="CR24" s="218"/>
      <c r="CS24" s="218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8"/>
      <c r="DG24" s="218"/>
      <c r="DH24" s="218"/>
      <c r="DI24" s="218"/>
      <c r="DJ24" s="218"/>
      <c r="DK24" s="218"/>
      <c r="DL24" s="218"/>
      <c r="DM24" s="218"/>
      <c r="DN24" s="218"/>
      <c r="DO24" s="218"/>
      <c r="DP24" s="218"/>
      <c r="DQ24" s="218"/>
      <c r="DR24" s="218"/>
      <c r="DS24" s="218"/>
      <c r="DT24" s="218"/>
      <c r="DU24" s="218"/>
      <c r="DV24" s="218"/>
      <c r="DW24" s="218"/>
      <c r="DX24" s="218"/>
      <c r="DY24" s="218"/>
      <c r="DZ24" s="218"/>
      <c r="EA24" s="218"/>
      <c r="EB24" s="218"/>
      <c r="EC24" s="218"/>
      <c r="ED24" s="218"/>
      <c r="EE24" s="218"/>
      <c r="EF24" s="218"/>
      <c r="EG24" s="218"/>
      <c r="EH24" s="218"/>
      <c r="EI24" s="218"/>
      <c r="EJ24" s="218"/>
      <c r="EK24" s="218"/>
      <c r="EL24" s="218"/>
      <c r="EM24" s="218"/>
      <c r="EN24" s="218"/>
      <c r="EO24" s="218"/>
      <c r="EP24" s="218"/>
      <c r="EQ24" s="218"/>
      <c r="ER24" s="218"/>
      <c r="ES24" s="218"/>
      <c r="ET24" s="218"/>
      <c r="EU24" s="218"/>
      <c r="EV24" s="218"/>
      <c r="EW24" s="218"/>
      <c r="EX24" s="218"/>
      <c r="EY24" s="218"/>
      <c r="EZ24" s="218"/>
      <c r="FA24" s="218"/>
      <c r="FB24" s="218"/>
      <c r="FC24" s="218"/>
      <c r="FD24" s="218"/>
      <c r="FE24" s="218"/>
      <c r="FF24" s="218"/>
      <c r="FG24" s="218"/>
      <c r="FH24" s="218"/>
      <c r="FI24" s="218"/>
      <c r="FJ24" s="218"/>
      <c r="FK24" s="218"/>
      <c r="FL24" s="218"/>
      <c r="FM24" s="218"/>
      <c r="FN24" s="218"/>
      <c r="FO24" s="218"/>
      <c r="FP24" s="218"/>
      <c r="FQ24" s="218"/>
      <c r="FR24" s="218"/>
      <c r="FS24" s="218"/>
      <c r="FT24" s="218"/>
      <c r="FU24" s="218"/>
      <c r="FV24" s="218"/>
      <c r="FW24" s="218"/>
      <c r="FX24" s="218"/>
      <c r="FY24" s="218"/>
      <c r="FZ24" s="218"/>
      <c r="GA24" s="218"/>
      <c r="GB24" s="218"/>
      <c r="GC24" s="218"/>
      <c r="GD24" s="218"/>
      <c r="GE24" s="218"/>
      <c r="GF24" s="218"/>
      <c r="GG24" s="218"/>
      <c r="GH24" s="218"/>
      <c r="GI24" s="218"/>
      <c r="GJ24" s="218"/>
      <c r="GK24" s="218"/>
      <c r="GL24" s="218"/>
      <c r="GM24" s="218"/>
      <c r="GN24" s="218"/>
      <c r="GO24" s="218"/>
      <c r="GP24" s="218"/>
      <c r="GQ24" s="218"/>
      <c r="GR24" s="218"/>
      <c r="GS24" s="218"/>
      <c r="GT24" s="218"/>
      <c r="GU24" s="218"/>
      <c r="GV24" s="218"/>
      <c r="GW24" s="218"/>
      <c r="GX24" s="218"/>
      <c r="GY24" s="218"/>
      <c r="GZ24" s="218"/>
      <c r="HA24" s="218"/>
      <c r="HB24" s="218"/>
      <c r="HC24" s="218"/>
      <c r="HD24" s="218"/>
      <c r="HE24" s="218"/>
      <c r="HF24" s="218"/>
      <c r="HG24" s="218"/>
      <c r="HH24" s="218"/>
      <c r="HI24" s="218"/>
      <c r="HJ24" s="218"/>
      <c r="HK24" s="218"/>
      <c r="HL24" s="218"/>
      <c r="HM24" s="218"/>
      <c r="HN24" s="218"/>
      <c r="HO24" s="218"/>
      <c r="HP24" s="218"/>
      <c r="HQ24" s="218"/>
      <c r="HR24" s="218"/>
      <c r="HS24" s="218"/>
      <c r="HT24" s="218"/>
      <c r="HU24" s="218"/>
      <c r="HV24" s="218"/>
      <c r="HW24" s="218"/>
      <c r="HX24" s="218"/>
      <c r="HY24" s="218"/>
      <c r="HZ24" s="218"/>
      <c r="IA24" s="218"/>
      <c r="IB24" s="218"/>
      <c r="IC24" s="218"/>
      <c r="ID24" s="218"/>
      <c r="IE24" s="218"/>
      <c r="IF24" s="218"/>
      <c r="IG24" s="218"/>
      <c r="IH24" s="218"/>
      <c r="II24" s="218"/>
      <c r="IJ24" s="218"/>
      <c r="IK24" s="218"/>
      <c r="IL24" s="218"/>
      <c r="IM24" s="218"/>
      <c r="IN24" s="218"/>
      <c r="IO24" s="218"/>
      <c r="IP24" s="218"/>
      <c r="IQ24" s="218"/>
      <c r="IR24" s="218"/>
      <c r="IS24" s="218"/>
      <c r="IT24" s="218"/>
      <c r="IU24" s="218"/>
      <c r="IV24" s="218"/>
      <c r="IW24" s="218"/>
    </row>
    <row r="25" customFormat="false" ht="15.75" hidden="false" customHeight="false" outlineLevel="0" collapsed="false">
      <c r="A25" s="17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</row>
    <row r="26" customFormat="false" ht="15" hidden="false" customHeight="false" outlineLevel="0" collapsed="false">
      <c r="A26" s="17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</row>
    <row r="27" customFormat="false" ht="15" hidden="false" customHeight="false" outlineLevel="0" collapsed="false">
      <c r="A27" s="175"/>
      <c r="B27" s="266" t="s">
        <v>431</v>
      </c>
      <c r="C27" s="267"/>
      <c r="D27" s="266" t="s">
        <v>432</v>
      </c>
      <c r="E27" s="267"/>
      <c r="F27" s="266" t="s">
        <v>433</v>
      </c>
      <c r="G27" s="267"/>
      <c r="H27" s="266" t="s">
        <v>434</v>
      </c>
      <c r="I27" s="267"/>
      <c r="J27" s="266"/>
      <c r="K27" s="267"/>
      <c r="L27" s="266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</row>
    <row r="28" customFormat="false" ht="15" hidden="false" customHeight="false" outlineLevel="0" collapsed="false">
      <c r="A28" s="175"/>
      <c r="B28" s="268" t="s">
        <v>435</v>
      </c>
      <c r="C28" s="267"/>
      <c r="D28" s="268" t="s">
        <v>436</v>
      </c>
      <c r="E28" s="267"/>
      <c r="F28" s="268" t="s">
        <v>437</v>
      </c>
      <c r="G28" s="267"/>
      <c r="H28" s="268" t="s">
        <v>438</v>
      </c>
      <c r="I28" s="267"/>
      <c r="J28" s="269"/>
      <c r="K28" s="267"/>
      <c r="L28" s="269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</row>
    <row r="29" customFormat="false" ht="5.1" hidden="false" customHeight="true" outlineLevel="0" collapsed="false">
      <c r="A29" s="17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</row>
    <row r="30" customFormat="false" ht="14.25" hidden="false" customHeight="false" outlineLevel="0" collapsed="false">
      <c r="A30" s="270" t="str">
        <f aca="false">+A13</f>
        <v>x</v>
      </c>
      <c r="B30" s="254"/>
      <c r="C30" s="188"/>
      <c r="D30" s="254" t="n">
        <f aca="false">+Z13</f>
        <v>0</v>
      </c>
      <c r="E30" s="189"/>
      <c r="F30" s="254"/>
      <c r="G30" s="189"/>
      <c r="H30" s="254" t="n">
        <f aca="false">+D30-F30</f>
        <v>0</v>
      </c>
      <c r="I30" s="189"/>
      <c r="J30" s="254"/>
      <c r="K30" s="189"/>
      <c r="L30" s="254"/>
      <c r="M30" s="189"/>
      <c r="N30" s="254"/>
      <c r="O30" s="189"/>
      <c r="P30" s="254"/>
      <c r="Q30" s="189"/>
      <c r="R30" s="254"/>
      <c r="S30" s="189"/>
      <c r="T30" s="254"/>
      <c r="U30" s="189"/>
      <c r="V30" s="254"/>
      <c r="W30" s="189"/>
      <c r="X30" s="254"/>
      <c r="Y30" s="189"/>
      <c r="Z30" s="254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  <c r="AY30" s="218"/>
      <c r="AZ30" s="218"/>
      <c r="BA30" s="218"/>
      <c r="BB30" s="218"/>
      <c r="BC30" s="218"/>
      <c r="BD30" s="218"/>
      <c r="BE30" s="218"/>
      <c r="BF30" s="218"/>
      <c r="BG30" s="218"/>
      <c r="BH30" s="218"/>
      <c r="BI30" s="218"/>
      <c r="BJ30" s="218"/>
      <c r="BK30" s="218"/>
      <c r="BL30" s="218"/>
      <c r="BM30" s="218"/>
      <c r="BN30" s="218"/>
      <c r="BO30" s="218"/>
      <c r="BP30" s="218"/>
      <c r="BQ30" s="218"/>
      <c r="BR30" s="218"/>
      <c r="BS30" s="218"/>
      <c r="BT30" s="218"/>
      <c r="BU30" s="218"/>
      <c r="BV30" s="218"/>
      <c r="BW30" s="218"/>
      <c r="BX30" s="218"/>
      <c r="BY30" s="218"/>
      <c r="BZ30" s="218"/>
      <c r="CA30" s="218"/>
      <c r="CB30" s="218"/>
      <c r="CC30" s="218"/>
      <c r="CD30" s="218"/>
      <c r="CE30" s="218"/>
      <c r="CF30" s="218"/>
      <c r="CG30" s="218"/>
      <c r="CH30" s="218"/>
      <c r="CI30" s="218"/>
      <c r="CJ30" s="218"/>
      <c r="CK30" s="218"/>
      <c r="CL30" s="218"/>
      <c r="CM30" s="218"/>
      <c r="CN30" s="218"/>
      <c r="CO30" s="218"/>
      <c r="CP30" s="218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218"/>
      <c r="DQ30" s="218"/>
      <c r="DR30" s="218"/>
      <c r="DS30" s="218"/>
      <c r="DT30" s="218"/>
      <c r="DU30" s="218"/>
      <c r="DV30" s="218"/>
      <c r="DW30" s="218"/>
      <c r="DX30" s="218"/>
      <c r="DY30" s="218"/>
      <c r="DZ30" s="218"/>
      <c r="EA30" s="218"/>
      <c r="EB30" s="218"/>
      <c r="EC30" s="218"/>
      <c r="ED30" s="218"/>
      <c r="EE30" s="218"/>
      <c r="EF30" s="218"/>
      <c r="EG30" s="218"/>
      <c r="EH30" s="218"/>
      <c r="EI30" s="218"/>
      <c r="EJ30" s="218"/>
      <c r="EK30" s="218"/>
      <c r="EL30" s="218"/>
      <c r="EM30" s="218"/>
      <c r="EN30" s="218"/>
      <c r="EO30" s="218"/>
      <c r="EP30" s="218"/>
      <c r="EQ30" s="218"/>
      <c r="ER30" s="218"/>
      <c r="ES30" s="218"/>
      <c r="ET30" s="218"/>
      <c r="EU30" s="218"/>
      <c r="EV30" s="218"/>
      <c r="EW30" s="218"/>
      <c r="EX30" s="218"/>
      <c r="EY30" s="218"/>
      <c r="EZ30" s="218"/>
      <c r="FA30" s="218"/>
      <c r="FB30" s="218"/>
      <c r="FC30" s="218"/>
      <c r="FD30" s="218"/>
      <c r="FE30" s="218"/>
      <c r="FF30" s="218"/>
      <c r="FG30" s="218"/>
      <c r="FH30" s="218"/>
      <c r="FI30" s="218"/>
      <c r="FJ30" s="218"/>
      <c r="FK30" s="218"/>
      <c r="FL30" s="218"/>
      <c r="FM30" s="218"/>
      <c r="FN30" s="218"/>
      <c r="FO30" s="218"/>
      <c r="FP30" s="218"/>
      <c r="FQ30" s="218"/>
      <c r="FR30" s="218"/>
      <c r="FS30" s="218"/>
      <c r="FT30" s="218"/>
      <c r="FU30" s="218"/>
      <c r="FV30" s="218"/>
      <c r="FW30" s="218"/>
      <c r="FX30" s="218"/>
      <c r="FY30" s="218"/>
      <c r="FZ30" s="218"/>
      <c r="GA30" s="218"/>
      <c r="GB30" s="218"/>
      <c r="GC30" s="218"/>
      <c r="GD30" s="218"/>
      <c r="GE30" s="218"/>
      <c r="GF30" s="218"/>
      <c r="GG30" s="218"/>
      <c r="GH30" s="218"/>
      <c r="GI30" s="218"/>
      <c r="GJ30" s="218"/>
      <c r="GK30" s="218"/>
      <c r="GL30" s="218"/>
      <c r="GM30" s="218"/>
      <c r="GN30" s="218"/>
      <c r="GO30" s="218"/>
      <c r="GP30" s="218"/>
      <c r="GQ30" s="218"/>
      <c r="GR30" s="218"/>
      <c r="GS30" s="218"/>
      <c r="GT30" s="218"/>
      <c r="GU30" s="218"/>
      <c r="GV30" s="218"/>
      <c r="GW30" s="218"/>
      <c r="GX30" s="218"/>
      <c r="GY30" s="218"/>
      <c r="GZ30" s="218"/>
      <c r="HA30" s="218"/>
      <c r="HB30" s="218"/>
      <c r="HC30" s="218"/>
      <c r="HD30" s="218"/>
      <c r="HE30" s="218"/>
      <c r="HF30" s="218"/>
      <c r="HG30" s="218"/>
      <c r="HH30" s="218"/>
      <c r="HI30" s="218"/>
      <c r="HJ30" s="218"/>
      <c r="HK30" s="218"/>
      <c r="HL30" s="218"/>
      <c r="HM30" s="218"/>
      <c r="HN30" s="218"/>
      <c r="HO30" s="218"/>
      <c r="HP30" s="218"/>
      <c r="HQ30" s="218"/>
      <c r="HR30" s="218"/>
      <c r="HS30" s="218"/>
      <c r="HT30" s="218"/>
      <c r="HU30" s="218"/>
      <c r="HV30" s="218"/>
      <c r="HW30" s="218"/>
      <c r="HX30" s="218"/>
      <c r="HY30" s="218"/>
      <c r="HZ30" s="218"/>
      <c r="IA30" s="218"/>
      <c r="IB30" s="218"/>
      <c r="IC30" s="218"/>
      <c r="ID30" s="218"/>
      <c r="IE30" s="218"/>
      <c r="IF30" s="218"/>
      <c r="IG30" s="218"/>
      <c r="IH30" s="218"/>
      <c r="II30" s="218"/>
      <c r="IJ30" s="218"/>
      <c r="IK30" s="218"/>
      <c r="IL30" s="218"/>
      <c r="IM30" s="218"/>
      <c r="IN30" s="218"/>
      <c r="IO30" s="218"/>
      <c r="IP30" s="218"/>
      <c r="IQ30" s="218"/>
      <c r="IR30" s="218"/>
      <c r="IS30" s="218"/>
      <c r="IT30" s="218"/>
      <c r="IU30" s="218"/>
      <c r="IV30" s="218"/>
      <c r="IW30" s="218"/>
    </row>
    <row r="31" customFormat="false" ht="15" hidden="false" customHeight="false" outlineLevel="0" collapsed="false">
      <c r="A31" s="270" t="str">
        <f aca="false">+A14</f>
        <v>x</v>
      </c>
      <c r="B31" s="205"/>
      <c r="C31" s="205"/>
      <c r="D31" s="254" t="n">
        <f aca="false">+Z14</f>
        <v>0</v>
      </c>
      <c r="E31" s="205"/>
      <c r="F31" s="205"/>
      <c r="G31" s="205"/>
      <c r="H31" s="254" t="n">
        <f aca="false">+D31-F31</f>
        <v>0</v>
      </c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</row>
    <row r="32" customFormat="false" ht="15" hidden="false" customHeight="false" outlineLevel="0" collapsed="false">
      <c r="A32" s="270" t="str">
        <f aca="false">+A15</f>
        <v>x</v>
      </c>
      <c r="B32" s="205"/>
      <c r="C32" s="205"/>
      <c r="D32" s="254" t="n">
        <f aca="false">+Z15</f>
        <v>0</v>
      </c>
      <c r="E32" s="205"/>
      <c r="F32" s="205"/>
      <c r="G32" s="205"/>
      <c r="H32" s="254" t="n">
        <f aca="false">+D32-F32</f>
        <v>0</v>
      </c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</row>
    <row r="33" customFormat="false" ht="15" hidden="false" customHeight="false" outlineLevel="0" collapsed="false">
      <c r="A33" s="270" t="str">
        <f aca="false">+A16</f>
        <v>x</v>
      </c>
      <c r="B33" s="205"/>
      <c r="C33" s="205"/>
      <c r="D33" s="254" t="n">
        <f aca="false">+Z16</f>
        <v>0</v>
      </c>
      <c r="E33" s="205"/>
      <c r="F33" s="205"/>
      <c r="G33" s="205"/>
      <c r="H33" s="254" t="n">
        <f aca="false">+D33-F33</f>
        <v>0</v>
      </c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</row>
    <row r="34" customFormat="false" ht="15" hidden="false" customHeight="false" outlineLevel="0" collapsed="false">
      <c r="A34" s="270" t="str">
        <f aca="false">+A17</f>
        <v>x</v>
      </c>
      <c r="B34" s="205"/>
      <c r="C34" s="205"/>
      <c r="D34" s="254" t="n">
        <f aca="false">+Z17</f>
        <v>0</v>
      </c>
      <c r="E34" s="205"/>
      <c r="F34" s="205"/>
      <c r="G34" s="205"/>
      <c r="H34" s="254" t="n">
        <f aca="false">+D34-F34</f>
        <v>0</v>
      </c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</row>
    <row r="35" customFormat="false" ht="15" hidden="false" customHeight="false" outlineLevel="0" collapsed="false">
      <c r="A35" s="270" t="str">
        <f aca="false">+A18</f>
        <v>x</v>
      </c>
      <c r="B35" s="205"/>
      <c r="C35" s="205"/>
      <c r="D35" s="254" t="n">
        <f aca="false">+Z18</f>
        <v>0</v>
      </c>
      <c r="E35" s="205"/>
      <c r="F35" s="205"/>
      <c r="G35" s="205"/>
      <c r="H35" s="254" t="n">
        <f aca="false">+D35-F35</f>
        <v>0</v>
      </c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</row>
    <row r="36" customFormat="false" ht="15" hidden="false" customHeight="false" outlineLevel="0" collapsed="false">
      <c r="A36" s="270" t="str">
        <f aca="false">+A19</f>
        <v>x</v>
      </c>
      <c r="B36" s="205"/>
      <c r="C36" s="205"/>
      <c r="D36" s="254" t="n">
        <f aca="false">+Z19</f>
        <v>0</v>
      </c>
      <c r="E36" s="205"/>
      <c r="F36" s="205"/>
      <c r="G36" s="205"/>
      <c r="H36" s="254" t="n">
        <f aca="false">+D36-F36</f>
        <v>0</v>
      </c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</row>
    <row r="37" customFormat="false" ht="15" hidden="false" customHeight="false" outlineLevel="0" collapsed="false">
      <c r="A37" s="270" t="str">
        <f aca="false">+A20</f>
        <v>x</v>
      </c>
      <c r="B37" s="205"/>
      <c r="C37" s="205"/>
      <c r="D37" s="254" t="n">
        <f aca="false">+Z20</f>
        <v>0</v>
      </c>
      <c r="E37" s="205"/>
      <c r="F37" s="205"/>
      <c r="G37" s="205"/>
      <c r="H37" s="254" t="n">
        <f aca="false">+D37-F37</f>
        <v>0</v>
      </c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</row>
    <row r="38" customFormat="false" ht="15" hidden="false" customHeight="false" outlineLevel="0" collapsed="false">
      <c r="A38" s="27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</row>
    <row r="39" customFormat="false" ht="15" hidden="false" customHeight="false" outlineLevel="0" collapsed="false">
      <c r="A39" s="17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</row>
    <row r="40" customFormat="false" ht="15" hidden="false" customHeight="false" outlineLevel="0" collapsed="false">
      <c r="A40" s="17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</row>
    <row r="41" customFormat="false" ht="15" hidden="false" customHeight="false" outlineLevel="0" collapsed="false">
      <c r="A41" s="175"/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</row>
    <row r="42" customFormat="false" ht="15" hidden="false" customHeight="false" outlineLevel="0" collapsed="false">
      <c r="A42" s="207" t="str">
        <f aca="true">CELL("filename",A1)</f>
        <v>'file:///mnt/12tb/@roms/datasets/enron/EDRM Enron Email Data Set v2 XML/filtered-attachments/xls/2002_Pl1.xls'#$AssetSale</v>
      </c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</row>
    <row r="43" customFormat="false" ht="15" hidden="false" customHeight="false" outlineLevel="0" collapsed="false">
      <c r="A43" s="209" t="n">
        <f aca="true">NOW()</f>
        <v>45926.9978272749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3" ySplit="6" topLeftCell="V10" activePane="bottomRight" state="frozen"/>
      <selection pane="topLeft" activeCell="A1" activeCellId="0" sqref="A1"/>
      <selection pane="topRight" activeCell="V1" activeCellId="0" sqref="V1"/>
      <selection pane="bottomLeft" activeCell="A10" activeCellId="0" sqref="A10"/>
      <selection pane="bottomRight" activeCell="AB29" activeCellId="0" sqref="A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7" width="9.28"/>
    <col collapsed="false" customWidth="true" hidden="false" outlineLevel="0" max="29" min="29" style="38" width="9.14"/>
    <col collapsed="false" customWidth="true" hidden="false" outlineLevel="0" max="30" min="30" style="67" width="10.71"/>
    <col collapsed="false" customWidth="true" hidden="false" outlineLevel="0" max="31" min="31" style="38" width="1.7"/>
    <col collapsed="false" customWidth="true" hidden="false" outlineLevel="0" max="32" min="32" style="67" width="10.71"/>
    <col collapsed="false" customWidth="true" hidden="false" outlineLevel="0" max="33" min="33" style="38" width="1.7"/>
    <col collapsed="false" customWidth="true" hidden="false" outlineLevel="0" max="34" min="34" style="67" width="10.71"/>
    <col collapsed="false" customWidth="true" hidden="false" outlineLevel="0" max="35" min="35" style="38" width="1.7"/>
    <col collapsed="false" customWidth="true" hidden="false" outlineLevel="0" max="36" min="36" style="67" width="10.71"/>
    <col collapsed="false" customWidth="true" hidden="false" outlineLevel="0" max="37" min="37" style="38" width="1.7"/>
    <col collapsed="false" customWidth="true" hidden="false" outlineLevel="0" max="38" min="38" style="67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8" t="str">
        <f aca="false">Format!A1</f>
        <v>ENRON CORP</v>
      </c>
      <c r="B1" s="69"/>
      <c r="C1" s="6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70" t="str">
        <f aca="true">CELL("FILENAME",A1)</f>
        <v>'file:///mnt/12tb/@roms/datasets/enron/EDRM Enron Email Data Set v2 XML/filtered-attachments/xls/2002_Pl1.xls'#$O&amp;M Detail</v>
      </c>
      <c r="AC1" s="69"/>
      <c r="AD1" s="71"/>
      <c r="AE1" s="69"/>
      <c r="AF1" s="71"/>
      <c r="AG1" s="69"/>
      <c r="AH1" s="71"/>
      <c r="AI1" s="69"/>
      <c r="AJ1" s="71"/>
      <c r="AK1" s="69"/>
      <c r="AL1" s="71"/>
      <c r="AM1" s="3"/>
    </row>
    <row r="2" customFormat="false" ht="15.75" hidden="false" customHeight="false" outlineLevel="0" collapsed="false">
      <c r="A2" s="6" t="s">
        <v>1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45926.997826916</v>
      </c>
      <c r="AC2" s="69"/>
      <c r="AD2" s="7"/>
      <c r="AE2" s="69"/>
      <c r="AF2" s="7"/>
      <c r="AG2" s="69"/>
      <c r="AH2" s="7"/>
      <c r="AI2" s="69"/>
      <c r="AJ2" s="7"/>
      <c r="AK2" s="69"/>
      <c r="AL2" s="7"/>
      <c r="AM2" s="3"/>
    </row>
    <row r="3" customFormat="false" ht="15.75" hidden="false" customHeight="false" outlineLevel="0" collapsed="false">
      <c r="A3" s="9" t="s">
        <v>137</v>
      </c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45926.9978269161</v>
      </c>
      <c r="AC3" s="69"/>
      <c r="AD3" s="10"/>
      <c r="AE3" s="69"/>
      <c r="AF3" s="10"/>
      <c r="AG3" s="69"/>
      <c r="AH3" s="10"/>
      <c r="AI3" s="69"/>
      <c r="AJ3" s="10"/>
      <c r="AK3" s="69"/>
      <c r="AL3" s="10"/>
      <c r="AM3" s="3"/>
    </row>
    <row r="4" customFormat="false" ht="12.75" hidden="false" customHeight="false" outlineLevel="0" collapsed="false">
      <c r="A4" s="12" t="s">
        <v>3</v>
      </c>
      <c r="B4" s="67"/>
      <c r="C4" s="67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7"/>
      <c r="AD4" s="38"/>
      <c r="AE4" s="67"/>
      <c r="AF4" s="38"/>
      <c r="AG4" s="67"/>
      <c r="AH4" s="38"/>
      <c r="AI4" s="67"/>
      <c r="AJ4" s="38"/>
      <c r="AK4" s="67"/>
      <c r="AL4" s="38"/>
      <c r="AM4" s="1"/>
    </row>
    <row r="5" customFormat="false" ht="11.1" hidden="false" customHeight="true" outlineLevel="0" collapsed="false">
      <c r="A5" s="67"/>
      <c r="B5" s="67"/>
      <c r="C5" s="67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2" t="s">
        <v>16</v>
      </c>
      <c r="AC5" s="67"/>
      <c r="AD5" s="72" t="s">
        <v>17</v>
      </c>
      <c r="AE5" s="67"/>
      <c r="AF5" s="72" t="s">
        <v>18</v>
      </c>
      <c r="AG5" s="67"/>
      <c r="AH5" s="72" t="s">
        <v>19</v>
      </c>
      <c r="AI5" s="67"/>
      <c r="AJ5" s="72" t="s">
        <v>20</v>
      </c>
      <c r="AK5" s="67"/>
      <c r="AL5" s="72" t="s">
        <v>21</v>
      </c>
      <c r="AM5" s="1"/>
    </row>
    <row r="6" customFormat="false" ht="9.95" hidden="false" customHeight="true" outlineLevel="0" collapsed="false">
      <c r="A6" s="67"/>
      <c r="B6" s="67"/>
      <c r="C6" s="67"/>
      <c r="AB6" s="67" t="s">
        <v>22</v>
      </c>
      <c r="AC6" s="67"/>
      <c r="AE6" s="67"/>
      <c r="AG6" s="67"/>
      <c r="AI6" s="67"/>
      <c r="AK6" s="67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3"/>
      <c r="E7" s="27"/>
      <c r="F7" s="73"/>
      <c r="G7" s="27"/>
      <c r="H7" s="73"/>
      <c r="I7" s="27"/>
      <c r="J7" s="73"/>
      <c r="K7" s="27"/>
      <c r="L7" s="73"/>
      <c r="M7" s="27"/>
      <c r="N7" s="73"/>
      <c r="O7" s="27"/>
      <c r="P7" s="73"/>
      <c r="Q7" s="27"/>
      <c r="R7" s="73"/>
      <c r="S7" s="27"/>
      <c r="T7" s="73"/>
      <c r="U7" s="27"/>
      <c r="V7" s="73"/>
      <c r="W7" s="27"/>
      <c r="X7" s="73"/>
      <c r="Y7" s="27"/>
      <c r="Z7" s="73"/>
      <c r="AA7" s="27"/>
      <c r="AB7" s="26"/>
      <c r="AC7" s="26"/>
      <c r="AD7" s="57"/>
      <c r="AE7" s="26"/>
      <c r="AF7" s="57"/>
      <c r="AG7" s="26"/>
      <c r="AH7" s="57"/>
      <c r="AI7" s="26"/>
      <c r="AJ7" s="57"/>
      <c r="AK7" s="26"/>
      <c r="AL7" s="57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4" t="n">
        <f aca="false">SUM(D9:Z9)</f>
        <v>0</v>
      </c>
      <c r="AC9" s="18"/>
      <c r="AD9" s="25" t="n">
        <f aca="false">SUM(D9:H9)</f>
        <v>0</v>
      </c>
      <c r="AE9" s="18"/>
      <c r="AF9" s="25" t="n">
        <f aca="false">SUM(J9:N9)</f>
        <v>0</v>
      </c>
      <c r="AG9" s="18"/>
      <c r="AH9" s="25" t="n">
        <f aca="false">SUM(P9:T9)</f>
        <v>0</v>
      </c>
      <c r="AI9" s="18"/>
      <c r="AJ9" s="25" t="n">
        <f aca="false">SUM(V9:Z9)</f>
        <v>0</v>
      </c>
      <c r="AK9" s="18"/>
      <c r="AL9" s="25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4" t="n">
        <f aca="false">SUM(D8:D9)</f>
        <v>0</v>
      </c>
      <c r="E10" s="20"/>
      <c r="F10" s="74" t="n">
        <f aca="false">SUM(F8:F9)</f>
        <v>0</v>
      </c>
      <c r="G10" s="20"/>
      <c r="H10" s="74" t="n">
        <f aca="false">SUM(H8:H9)</f>
        <v>0</v>
      </c>
      <c r="I10" s="20"/>
      <c r="J10" s="74" t="n">
        <f aca="false">SUM(J8:J9)</f>
        <v>0</v>
      </c>
      <c r="K10" s="20"/>
      <c r="L10" s="74" t="n">
        <f aca="false">SUM(L8:L9)</f>
        <v>0</v>
      </c>
      <c r="M10" s="20"/>
      <c r="N10" s="74" t="n">
        <f aca="false">SUM(N8:N9)</f>
        <v>0</v>
      </c>
      <c r="O10" s="20"/>
      <c r="P10" s="74" t="n">
        <f aca="false">SUM(P8:P9)</f>
        <v>0</v>
      </c>
      <c r="Q10" s="20"/>
      <c r="R10" s="74" t="n">
        <f aca="false">SUM(R8:R9)</f>
        <v>0</v>
      </c>
      <c r="S10" s="20"/>
      <c r="T10" s="74" t="n">
        <f aca="false">SUM(T8:T9)</f>
        <v>0</v>
      </c>
      <c r="U10" s="20"/>
      <c r="V10" s="74" t="n">
        <f aca="false">SUM(V8:V9)</f>
        <v>0</v>
      </c>
      <c r="W10" s="20"/>
      <c r="X10" s="74" t="n">
        <f aca="false">SUM(X8:X9)</f>
        <v>0</v>
      </c>
      <c r="Y10" s="20"/>
      <c r="Z10" s="74" t="n">
        <f aca="false">SUM(Z8:Z9)</f>
        <v>0</v>
      </c>
      <c r="AA10" s="20"/>
      <c r="AB10" s="75" t="n">
        <f aca="false">SUM(AB8:AB9)</f>
        <v>0</v>
      </c>
      <c r="AC10" s="18"/>
      <c r="AD10" s="75" t="n">
        <f aca="false">SUM(AD8:AD9)</f>
        <v>0</v>
      </c>
      <c r="AE10" s="18"/>
      <c r="AF10" s="75" t="n">
        <f aca="false">SUM(AF8:AF9)</f>
        <v>0</v>
      </c>
      <c r="AG10" s="18"/>
      <c r="AH10" s="75" t="n">
        <f aca="false">SUM(AH8:AH9)</f>
        <v>0</v>
      </c>
      <c r="AI10" s="18"/>
      <c r="AJ10" s="75" t="n">
        <f aca="false">SUM(AJ8:AJ9)</f>
        <v>0</v>
      </c>
      <c r="AK10" s="18"/>
      <c r="AL10" s="75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4" t="n">
        <f aca="false">SUM(D20:Z20)</f>
        <v>0</v>
      </c>
      <c r="AC20" s="29"/>
      <c r="AD20" s="25" t="n">
        <f aca="false">SUM(D20:H20)</f>
        <v>0</v>
      </c>
      <c r="AE20" s="18"/>
      <c r="AF20" s="25" t="n">
        <f aca="false">SUM(J20:N20)</f>
        <v>0</v>
      </c>
      <c r="AG20" s="18"/>
      <c r="AH20" s="25" t="n">
        <f aca="false">SUM(P20:T20)</f>
        <v>0</v>
      </c>
      <c r="AI20" s="18"/>
      <c r="AJ20" s="25" t="n">
        <f aca="false">SUM(V20:Z20)</f>
        <v>0</v>
      </c>
      <c r="AK20" s="29"/>
      <c r="AL20" s="25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4" t="n">
        <f aca="false">SUM(D13:D20)</f>
        <v>0</v>
      </c>
      <c r="E21" s="20"/>
      <c r="F21" s="24" t="n">
        <f aca="false">SUM(F13:F20)</f>
        <v>0</v>
      </c>
      <c r="G21" s="20"/>
      <c r="H21" s="24" t="n">
        <f aca="false">SUM(H13:H20)</f>
        <v>0</v>
      </c>
      <c r="I21" s="20"/>
      <c r="J21" s="24" t="n">
        <f aca="false">SUM(J13:J20)</f>
        <v>0</v>
      </c>
      <c r="K21" s="20"/>
      <c r="L21" s="24" t="n">
        <f aca="false">SUM(L13:L20)</f>
        <v>0</v>
      </c>
      <c r="M21" s="20"/>
      <c r="N21" s="24" t="n">
        <f aca="false">SUM(N13:N20)</f>
        <v>0</v>
      </c>
      <c r="O21" s="20"/>
      <c r="P21" s="24" t="n">
        <f aca="false">SUM(P13:P20)</f>
        <v>0</v>
      </c>
      <c r="Q21" s="20"/>
      <c r="R21" s="24" t="n">
        <f aca="false">SUM(R13:R20)</f>
        <v>0</v>
      </c>
      <c r="S21" s="20"/>
      <c r="T21" s="24" t="n">
        <f aca="false">SUM(T13:T20)</f>
        <v>0</v>
      </c>
      <c r="U21" s="20"/>
      <c r="V21" s="24" t="n">
        <f aca="false">SUM(V13:V20)</f>
        <v>0</v>
      </c>
      <c r="W21" s="20"/>
      <c r="X21" s="24" t="n">
        <f aca="false">SUM(X13:X20)</f>
        <v>0</v>
      </c>
      <c r="Y21" s="20"/>
      <c r="Z21" s="24" t="n">
        <f aca="false">SUM(Z13:Z20)</f>
        <v>0</v>
      </c>
      <c r="AA21" s="20"/>
      <c r="AB21" s="24" t="n">
        <f aca="false">SUM(AB13:AB20)</f>
        <v>0</v>
      </c>
      <c r="AC21" s="29"/>
      <c r="AD21" s="24" t="n">
        <f aca="false">SUM(AD13:AD20)</f>
        <v>0</v>
      </c>
      <c r="AE21" s="29"/>
      <c r="AF21" s="24" t="n">
        <f aca="false">SUM(AF13:AF20)</f>
        <v>0</v>
      </c>
      <c r="AG21" s="29"/>
      <c r="AH21" s="24" t="n">
        <f aca="false">SUM(AH13:AH20)</f>
        <v>0</v>
      </c>
      <c r="AI21" s="29"/>
      <c r="AJ21" s="24" t="n">
        <f aca="false">SUM(AJ13:AJ20)</f>
        <v>0</v>
      </c>
      <c r="AK21" s="29"/>
      <c r="AL21" s="24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6"/>
      <c r="AD23" s="26"/>
      <c r="AE23" s="76"/>
      <c r="AF23" s="26"/>
      <c r="AG23" s="76"/>
      <c r="AH23" s="26"/>
      <c r="AI23" s="76"/>
      <c r="AJ23" s="26"/>
      <c r="AK23" s="76"/>
      <c r="AL23" s="26"/>
      <c r="AM23" s="55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f aca="false">[2]FLASH!$M$20/12/1000000</f>
        <v>0.6870275</v>
      </c>
      <c r="E29" s="21"/>
      <c r="F29" s="22" t="n">
        <f aca="false">[2]FLASH!$M$20/12/1000000</f>
        <v>0.6870275</v>
      </c>
      <c r="G29" s="21"/>
      <c r="H29" s="22" t="n">
        <f aca="false">[2]FLASH!$M$20/12/1000000</f>
        <v>0.6870275</v>
      </c>
      <c r="I29" s="21"/>
      <c r="J29" s="22" t="n">
        <f aca="false">[2]FLASH!$M$20/12/1000000</f>
        <v>0.6870275</v>
      </c>
      <c r="K29" s="21"/>
      <c r="L29" s="22" t="n">
        <f aca="false">[2]FLASH!$M$20/12/1000000</f>
        <v>0.6870275</v>
      </c>
      <c r="M29" s="21"/>
      <c r="N29" s="22" t="n">
        <f aca="false">[2]FLASH!$M$20/12/1000000</f>
        <v>0.6870275</v>
      </c>
      <c r="O29" s="21"/>
      <c r="P29" s="22" t="n">
        <f aca="false">[2]FLASH!$M$20/12/1000000</f>
        <v>0.6870275</v>
      </c>
      <c r="Q29" s="21"/>
      <c r="R29" s="22" t="n">
        <f aca="false">[2]FLASH!$M$20/12/1000000</f>
        <v>0.6870275</v>
      </c>
      <c r="S29" s="21"/>
      <c r="T29" s="22" t="n">
        <f aca="false">[2]FLASH!$M$20/12/1000000</f>
        <v>0.6870275</v>
      </c>
      <c r="U29" s="21"/>
      <c r="V29" s="22" t="n">
        <f aca="false">[2]FLASH!$M$20/12/1000000</f>
        <v>0.6870275</v>
      </c>
      <c r="W29" s="21"/>
      <c r="X29" s="22" t="n">
        <f aca="false">[2]FLASH!$M$20/12/1000000</f>
        <v>0.6870275</v>
      </c>
      <c r="Y29" s="21"/>
      <c r="Z29" s="22" t="n">
        <f aca="false">[2]FLASH!$M$20/12/1000000</f>
        <v>0.6870275</v>
      </c>
      <c r="AA29" s="21"/>
      <c r="AB29" s="24" t="n">
        <f aca="false">SUM(D29:Z29)</f>
        <v>8.24433</v>
      </c>
      <c r="AC29" s="29"/>
      <c r="AD29" s="25" t="n">
        <f aca="false">SUM(D29:H29)</f>
        <v>2.0610825</v>
      </c>
      <c r="AE29" s="18"/>
      <c r="AF29" s="25" t="n">
        <f aca="false">SUM(J29:N29)</f>
        <v>2.0610825</v>
      </c>
      <c r="AG29" s="18"/>
      <c r="AH29" s="25" t="n">
        <f aca="false">SUM(P29:T29)</f>
        <v>2.0610825</v>
      </c>
      <c r="AI29" s="18"/>
      <c r="AJ29" s="25" t="n">
        <f aca="false">SUM(V29:Z29)</f>
        <v>2.0610825</v>
      </c>
      <c r="AK29" s="29"/>
      <c r="AL29" s="25" t="n">
        <f aca="false">SUM(AD29:AJ29)</f>
        <v>8.24433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4" t="n">
        <f aca="false">SUM(D24:D29)</f>
        <v>0.6870275</v>
      </c>
      <c r="E30" s="20"/>
      <c r="F30" s="24" t="n">
        <f aca="false">SUM(F24:F29)</f>
        <v>0.6870275</v>
      </c>
      <c r="G30" s="20"/>
      <c r="H30" s="24" t="n">
        <f aca="false">SUM(H24:H29)</f>
        <v>0.6870275</v>
      </c>
      <c r="I30" s="20"/>
      <c r="J30" s="24" t="n">
        <f aca="false">SUM(J24:J29)</f>
        <v>0.6870275</v>
      </c>
      <c r="K30" s="20"/>
      <c r="L30" s="24" t="n">
        <f aca="false">SUM(L24:L29)</f>
        <v>0.6870275</v>
      </c>
      <c r="M30" s="20"/>
      <c r="N30" s="24" t="n">
        <f aca="false">SUM(N24:N29)</f>
        <v>0.6870275</v>
      </c>
      <c r="O30" s="20"/>
      <c r="P30" s="24" t="n">
        <f aca="false">SUM(P24:P29)</f>
        <v>0.6870275</v>
      </c>
      <c r="Q30" s="20"/>
      <c r="R30" s="24" t="n">
        <f aca="false">SUM(R24:R29)</f>
        <v>0.6870275</v>
      </c>
      <c r="S30" s="20"/>
      <c r="T30" s="24" t="n">
        <f aca="false">SUM(T24:T29)</f>
        <v>0.6870275</v>
      </c>
      <c r="U30" s="20"/>
      <c r="V30" s="24" t="n">
        <f aca="false">SUM(V24:V29)</f>
        <v>0.6870275</v>
      </c>
      <c r="W30" s="20"/>
      <c r="X30" s="24" t="n">
        <f aca="false">SUM(X24:X29)</f>
        <v>0.6870275</v>
      </c>
      <c r="Y30" s="20"/>
      <c r="Z30" s="24" t="n">
        <f aca="false">SUM(Z24:Z29)</f>
        <v>0.6870275</v>
      </c>
      <c r="AA30" s="20"/>
      <c r="AB30" s="24" t="n">
        <f aca="false">SUM(AB24:AB29)</f>
        <v>8.24433</v>
      </c>
      <c r="AC30" s="29"/>
      <c r="AD30" s="24" t="n">
        <f aca="false">SUM(AD24:AD29)</f>
        <v>2.0610825</v>
      </c>
      <c r="AE30" s="29"/>
      <c r="AF30" s="24" t="n">
        <f aca="false">SUM(AF24:AF29)</f>
        <v>2.0610825</v>
      </c>
      <c r="AG30" s="29"/>
      <c r="AH30" s="24" t="n">
        <f aca="false">SUM(AH24:AH29)</f>
        <v>2.0610825</v>
      </c>
      <c r="AI30" s="29"/>
      <c r="AJ30" s="24" t="n">
        <f aca="false">SUM(AJ24:AJ29)</f>
        <v>2.0610825</v>
      </c>
      <c r="AK30" s="29"/>
      <c r="AL30" s="24" t="n">
        <f aca="false">SUM(AL24:AL29)</f>
        <v>8.24433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6"/>
      <c r="AD32" s="26"/>
      <c r="AE32" s="76"/>
      <c r="AF32" s="26"/>
      <c r="AG32" s="76"/>
      <c r="AH32" s="26"/>
      <c r="AI32" s="76"/>
      <c r="AJ32" s="26"/>
      <c r="AK32" s="76"/>
      <c r="AL32" s="26"/>
      <c r="AM32" s="55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4" t="n">
        <f aca="false">SUM(D34:Z34)</f>
        <v>0</v>
      </c>
      <c r="AC34" s="29"/>
      <c r="AD34" s="25" t="n">
        <f aca="false">SUM(D34:H34)</f>
        <v>0</v>
      </c>
      <c r="AE34" s="18"/>
      <c r="AF34" s="25" t="n">
        <f aca="false">SUM(J34:N34)</f>
        <v>0</v>
      </c>
      <c r="AG34" s="18"/>
      <c r="AH34" s="25" t="n">
        <f aca="false">SUM(P34:T34)</f>
        <v>0</v>
      </c>
      <c r="AI34" s="18"/>
      <c r="AJ34" s="25" t="n">
        <f aca="false">SUM(V34:Z34)</f>
        <v>0</v>
      </c>
      <c r="AK34" s="29"/>
      <c r="AL34" s="25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f aca="false">-[3]Input!E2</f>
        <v>-0.975144</v>
      </c>
      <c r="E40" s="21"/>
      <c r="F40" s="19" t="n">
        <f aca="false">-[3]Input!G2</f>
        <v>-0.92229625</v>
      </c>
      <c r="G40" s="21"/>
      <c r="H40" s="19" t="n">
        <f aca="false">-[3]Input!I2</f>
        <v>-0.85659225</v>
      </c>
      <c r="I40" s="21"/>
      <c r="J40" s="19" t="n">
        <f aca="false">-[3]Input!K2</f>
        <v>-0.81503725</v>
      </c>
      <c r="K40" s="21"/>
      <c r="L40" s="19" t="n">
        <f aca="false">-[3]Input!M2</f>
        <v>-0.75571425</v>
      </c>
      <c r="M40" s="21"/>
      <c r="N40" s="19" t="n">
        <f aca="false">-[3]Input!O2</f>
        <v>-0.68126225</v>
      </c>
      <c r="O40" s="21"/>
      <c r="P40" s="19" t="n">
        <f aca="false">-[3]Input!Q2</f>
        <v>-0.02452125</v>
      </c>
      <c r="Q40" s="21"/>
      <c r="R40" s="19" t="n">
        <f aca="false">-[3]Input!S2</f>
        <v>-0.02452125</v>
      </c>
      <c r="S40" s="21"/>
      <c r="T40" s="19" t="n">
        <f aca="false">-[3]Input!U2</f>
        <v>-0.02452125</v>
      </c>
      <c r="U40" s="21"/>
      <c r="V40" s="19" t="n">
        <f aca="false">-[3]Input!W2</f>
        <v>-0.02452125</v>
      </c>
      <c r="W40" s="21"/>
      <c r="X40" s="19" t="n">
        <f aca="false">-[3]Input!Y2</f>
        <v>-0.02452125</v>
      </c>
      <c r="Y40" s="21"/>
      <c r="Z40" s="19" t="n">
        <f aca="false">-[3]Input!AA2</f>
        <v>-0.02452125</v>
      </c>
      <c r="AA40" s="21"/>
      <c r="AB40" s="18" t="n">
        <f aca="false">SUM(D40:Z40)</f>
        <v>-5.15317375</v>
      </c>
      <c r="AC40" s="29"/>
      <c r="AD40" s="28" t="n">
        <f aca="false">SUM(D40:H40)</f>
        <v>-2.7540325</v>
      </c>
      <c r="AE40" s="18"/>
      <c r="AF40" s="28" t="n">
        <f aca="false">SUM(J40:N40)</f>
        <v>-2.25201375</v>
      </c>
      <c r="AG40" s="18"/>
      <c r="AH40" s="28" t="n">
        <f aca="false">SUM(P40:T40)</f>
        <v>-0.07356375</v>
      </c>
      <c r="AI40" s="18"/>
      <c r="AJ40" s="28" t="n">
        <f aca="false">SUM(V40:Z40)</f>
        <v>-0.07356375</v>
      </c>
      <c r="AK40" s="29"/>
      <c r="AL40" s="28" t="n">
        <f aca="false">SUM(AD40:AJ40)</f>
        <v>-5.15317375</v>
      </c>
      <c r="AM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f aca="false">[1]PGEU!$V$577/1000</f>
        <v>22.2367166666667</v>
      </c>
      <c r="E46" s="21"/>
      <c r="F46" s="19" t="n">
        <f aca="false">[1]PGEU!$W$577/1000</f>
        <v>22.2367166666667</v>
      </c>
      <c r="G46" s="21"/>
      <c r="H46" s="19" t="n">
        <f aca="false">[1]PGEU!$X$577/1000</f>
        <v>22.2367166666667</v>
      </c>
      <c r="I46" s="21"/>
      <c r="J46" s="19" t="n">
        <f aca="false">[1]PGEU!$Y$577/1000</f>
        <v>22.2367166666667</v>
      </c>
      <c r="K46" s="21"/>
      <c r="L46" s="19" t="n">
        <f aca="false">[1]PGEU!$Z$577/1000</f>
        <v>22.2367166666667</v>
      </c>
      <c r="M46" s="21"/>
      <c r="N46" s="19" t="n">
        <f aca="false">[1]PGEU!$AA$577/1000</f>
        <v>22.2367166666667</v>
      </c>
      <c r="O46" s="21"/>
      <c r="P46" s="19" t="n">
        <f aca="false">[1]PGEU!$AB$577/1000</f>
        <v>22.2367166666667</v>
      </c>
      <c r="Q46" s="21"/>
      <c r="R46" s="19" t="n">
        <f aca="false">[1]PGEU!$AC$577/1000</f>
        <v>22.2367166666667</v>
      </c>
      <c r="S46" s="21"/>
      <c r="T46" s="19" t="n">
        <f aca="false">[1]PGEU!$AD$577/1000</f>
        <v>22.2367166666667</v>
      </c>
      <c r="U46" s="21"/>
      <c r="V46" s="19" t="n">
        <f aca="false">[1]PGEU!$AE$577/1000</f>
        <v>22.2367166666667</v>
      </c>
      <c r="W46" s="21"/>
      <c r="X46" s="19" t="n">
        <f aca="false">[1]PGEU!$AF$577/1000</f>
        <v>22.2367166666667</v>
      </c>
      <c r="Y46" s="21"/>
      <c r="Z46" s="19" t="n">
        <f aca="false">[1]PGEU!$AG$577/1000</f>
        <v>22.2367166666667</v>
      </c>
      <c r="AA46" s="21"/>
      <c r="AB46" s="18" t="n">
        <f aca="false">SUM(D46:Z46)</f>
        <v>266.8406</v>
      </c>
      <c r="AC46" s="29"/>
      <c r="AD46" s="28" t="n">
        <f aca="false">SUM(D46:H46)</f>
        <v>66.71015</v>
      </c>
      <c r="AE46" s="18"/>
      <c r="AF46" s="28" t="n">
        <f aca="false">SUM(J46:N46)</f>
        <v>66.71015</v>
      </c>
      <c r="AG46" s="18"/>
      <c r="AH46" s="28" t="n">
        <f aca="false">SUM(P46:T46)</f>
        <v>66.71015</v>
      </c>
      <c r="AI46" s="18"/>
      <c r="AJ46" s="28" t="n">
        <f aca="false">SUM(V46:Z46)</f>
        <v>66.71015</v>
      </c>
      <c r="AK46" s="29"/>
      <c r="AL46" s="28" t="n">
        <f aca="false">SUM(AD46:AJ46)</f>
        <v>266.8406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21.2615726666667</v>
      </c>
      <c r="E47" s="20"/>
      <c r="F47" s="36" t="n">
        <f aca="false">SUM(F38:F46)</f>
        <v>21.3144204166667</v>
      </c>
      <c r="G47" s="20"/>
      <c r="H47" s="36" t="n">
        <f aca="false">SUM(H38:H46)</f>
        <v>21.3801244166667</v>
      </c>
      <c r="I47" s="20"/>
      <c r="J47" s="36" t="n">
        <f aca="false">SUM(J38:J46)</f>
        <v>21.4216794166667</v>
      </c>
      <c r="K47" s="20"/>
      <c r="L47" s="36" t="n">
        <f aca="false">SUM(L38:L46)</f>
        <v>21.4810024166667</v>
      </c>
      <c r="M47" s="20"/>
      <c r="N47" s="36" t="n">
        <f aca="false">SUM(N38:N46)</f>
        <v>21.5554544166667</v>
      </c>
      <c r="O47" s="20"/>
      <c r="P47" s="36" t="n">
        <f aca="false">SUM(P38:P46)</f>
        <v>22.2121954166667</v>
      </c>
      <c r="Q47" s="20"/>
      <c r="R47" s="36" t="n">
        <f aca="false">SUM(R38:R46)</f>
        <v>22.2121954166667</v>
      </c>
      <c r="S47" s="20"/>
      <c r="T47" s="36" t="n">
        <f aca="false">SUM(T38:T46)</f>
        <v>22.2121954166667</v>
      </c>
      <c r="U47" s="20"/>
      <c r="V47" s="36" t="n">
        <f aca="false">SUM(V38:V46)</f>
        <v>22.2121954166667</v>
      </c>
      <c r="W47" s="20"/>
      <c r="X47" s="36" t="n">
        <f aca="false">SUM(X38:X46)</f>
        <v>22.2121954166667</v>
      </c>
      <c r="Y47" s="20"/>
      <c r="Z47" s="36" t="n">
        <f aca="false">SUM(Z38:Z46)</f>
        <v>22.2121954166667</v>
      </c>
      <c r="AA47" s="20"/>
      <c r="AB47" s="32" t="n">
        <f aca="false">SUM(AB38:AB46)</f>
        <v>261.68742625</v>
      </c>
      <c r="AC47" s="29"/>
      <c r="AD47" s="32" t="n">
        <f aca="false">AD38+AD46</f>
        <v>66.71015</v>
      </c>
      <c r="AE47" s="29"/>
      <c r="AF47" s="32" t="n">
        <f aca="false">AF38+AF46</f>
        <v>66.71015</v>
      </c>
      <c r="AG47" s="29"/>
      <c r="AH47" s="32" t="n">
        <f aca="false">AH38+AH46</f>
        <v>66.71015</v>
      </c>
      <c r="AI47" s="29"/>
      <c r="AJ47" s="32" t="n">
        <f aca="false">AJ38+AJ46</f>
        <v>66.71015</v>
      </c>
      <c r="AK47" s="29"/>
      <c r="AL47" s="32" t="n">
        <f aca="false">AL38+AL46</f>
        <v>266.8406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f aca="false">[1]PGEU!$V$597/1000</f>
        <v>0.7445</v>
      </c>
      <c r="E50" s="21"/>
      <c r="F50" s="19" t="n">
        <f aca="false">[1]PGEU!$W$597/1000</f>
        <v>0.7445</v>
      </c>
      <c r="G50" s="21"/>
      <c r="H50" s="19" t="n">
        <f aca="false">[1]PGEU!$X$597/1000</f>
        <v>0.7445</v>
      </c>
      <c r="I50" s="21"/>
      <c r="J50" s="19" t="n">
        <f aca="false">[1]PGEU!$Y$597/1000</f>
        <v>0.7445</v>
      </c>
      <c r="K50" s="21"/>
      <c r="L50" s="19" t="n">
        <f aca="false">[1]PGEU!$Z$597/1000</f>
        <v>0.7445</v>
      </c>
      <c r="M50" s="21"/>
      <c r="N50" s="19" t="n">
        <f aca="false">[1]PGEU!$AA$597/1000</f>
        <v>0.7445</v>
      </c>
      <c r="O50" s="21"/>
      <c r="P50" s="19" t="n">
        <f aca="false">[1]PGEU!$AB$597/1000</f>
        <v>0.7445</v>
      </c>
      <c r="Q50" s="21"/>
      <c r="R50" s="19" t="n">
        <f aca="false">[1]PGEU!$AC$597/1000</f>
        <v>0.7445</v>
      </c>
      <c r="S50" s="21"/>
      <c r="T50" s="19" t="n">
        <f aca="false">[1]PGEU!$AD$597/1000</f>
        <v>0.7445</v>
      </c>
      <c r="U50" s="21"/>
      <c r="V50" s="19" t="n">
        <f aca="false">[1]PGEU!$AE$597/1000</f>
        <v>0.7445</v>
      </c>
      <c r="W50" s="21"/>
      <c r="X50" s="19" t="n">
        <f aca="false">[1]PGEU!$AF$597/1000</f>
        <v>0.7445</v>
      </c>
      <c r="Y50" s="21"/>
      <c r="Z50" s="19" t="n">
        <f aca="false">[1]PGEU!$AG$597/1000</f>
        <v>0.7445</v>
      </c>
      <c r="AA50" s="21"/>
      <c r="AB50" s="18" t="n">
        <f aca="false">SUM(D50:Z50)</f>
        <v>8.934</v>
      </c>
      <c r="AC50" s="29"/>
      <c r="AD50" s="28" t="n">
        <f aca="false">SUM(D50:H50)</f>
        <v>2.2335</v>
      </c>
      <c r="AE50" s="18"/>
      <c r="AF50" s="28" t="n">
        <f aca="false">SUM(J50:N50)</f>
        <v>2.2335</v>
      </c>
      <c r="AG50" s="18"/>
      <c r="AH50" s="28" t="n">
        <f aca="false">SUM(P50:T50)</f>
        <v>2.2335</v>
      </c>
      <c r="AI50" s="18"/>
      <c r="AJ50" s="28" t="n">
        <f aca="false">SUM(V50:Z50)</f>
        <v>2.2335</v>
      </c>
      <c r="AK50" s="29"/>
      <c r="AL50" s="28" t="n">
        <f aca="false">SUM(AD50:AJ50)</f>
        <v>8.934</v>
      </c>
      <c r="AM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f aca="false">[1]PGEU!$V$596/1000</f>
        <v>2.64183333333333</v>
      </c>
      <c r="E51" s="21"/>
      <c r="F51" s="19" t="n">
        <f aca="false">[1]PGEU!$W$596/1000</f>
        <v>2.64183333333333</v>
      </c>
      <c r="G51" s="21"/>
      <c r="H51" s="19" t="n">
        <f aca="false">[1]PGEU!$X$596/1000</f>
        <v>2.64183333333333</v>
      </c>
      <c r="I51" s="21"/>
      <c r="J51" s="19" t="n">
        <f aca="false">[1]PGEU!$Y$596/1000</f>
        <v>2.64183333333333</v>
      </c>
      <c r="K51" s="21"/>
      <c r="L51" s="19" t="n">
        <f aca="false">[1]PGEU!$Z$596/1000</f>
        <v>2.64183333333333</v>
      </c>
      <c r="M51" s="21"/>
      <c r="N51" s="19" t="n">
        <f aca="false">[1]PGEU!$AA$596/1000</f>
        <v>2.64183333333333</v>
      </c>
      <c r="O51" s="21"/>
      <c r="P51" s="19" t="n">
        <f aca="false">[1]PGEU!$AB$596/1000</f>
        <v>2.64183333333333</v>
      </c>
      <c r="Q51" s="21"/>
      <c r="R51" s="19" t="n">
        <f aca="false">[1]PGEU!$AC$596/1000</f>
        <v>2.64183333333333</v>
      </c>
      <c r="S51" s="21"/>
      <c r="T51" s="19" t="n">
        <f aca="false">[1]PGEU!$AD$596/1000</f>
        <v>2.64183333333333</v>
      </c>
      <c r="U51" s="21"/>
      <c r="V51" s="19" t="n">
        <f aca="false">[1]PGEU!$AE$596/1000</f>
        <v>2.64183333333333</v>
      </c>
      <c r="W51" s="21"/>
      <c r="X51" s="19" t="n">
        <f aca="false">[1]PGEU!$AF$596/1000</f>
        <v>2.64183333333333</v>
      </c>
      <c r="Y51" s="21"/>
      <c r="Z51" s="19" t="n">
        <f aca="false">[1]PGEU!$AG$596/1000</f>
        <v>2.64183333333333</v>
      </c>
      <c r="AA51" s="21"/>
      <c r="AB51" s="18" t="n">
        <f aca="false">SUM(D51:Z51)</f>
        <v>31.702</v>
      </c>
      <c r="AC51" s="29"/>
      <c r="AD51" s="28" t="n">
        <f aca="false">SUM(D51:H51)</f>
        <v>7.9255</v>
      </c>
      <c r="AE51" s="18"/>
      <c r="AF51" s="28" t="n">
        <f aca="false">SUM(J51:N51)</f>
        <v>7.9255</v>
      </c>
      <c r="AG51" s="18"/>
      <c r="AH51" s="28" t="n">
        <f aca="false">SUM(P51:T51)</f>
        <v>7.9255</v>
      </c>
      <c r="AI51" s="18"/>
      <c r="AJ51" s="28" t="n">
        <f aca="false">SUM(V51:Z51)</f>
        <v>7.9255</v>
      </c>
      <c r="AK51" s="29"/>
      <c r="AL51" s="28" t="n">
        <f aca="false">SUM(AD51:AJ51)</f>
        <v>31.702</v>
      </c>
      <c r="AM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f aca="false">[1]PGEU!$V$613/1000</f>
        <v>2.70458084329469</v>
      </c>
      <c r="E52" s="21"/>
      <c r="F52" s="22" t="n">
        <f aca="false">[1]PGEU!$W$613/1000</f>
        <v>2.55338536577787</v>
      </c>
      <c r="G52" s="21"/>
      <c r="H52" s="22" t="n">
        <f aca="false">[1]PGEU!$X$613/1000</f>
        <v>2.57114270953832</v>
      </c>
      <c r="I52" s="21"/>
      <c r="J52" s="22" t="n">
        <f aca="false">[1]PGEU!$Y$613/1000</f>
        <v>2.5009007172241</v>
      </c>
      <c r="K52" s="21"/>
      <c r="L52" s="22" t="n">
        <f aca="false">[1]PGEU!$Z$613/1000</f>
        <v>2.46510158426548</v>
      </c>
      <c r="M52" s="21"/>
      <c r="N52" s="22" t="n">
        <f aca="false">[1]PGEU!$AA$613/1000</f>
        <v>2.43054137819007</v>
      </c>
      <c r="O52" s="21"/>
      <c r="P52" s="22" t="n">
        <f aca="false">[1]PGEU!$AB$613/1000</f>
        <v>2.49219906002463</v>
      </c>
      <c r="Q52" s="21"/>
      <c r="R52" s="22" t="n">
        <f aca="false">[1]PGEU!$AC$613/1000</f>
        <v>2.49593932266992</v>
      </c>
      <c r="S52" s="21"/>
      <c r="T52" s="22" t="n">
        <f aca="false">[1]PGEU!$AD$613/1000</f>
        <v>2.44281213787944</v>
      </c>
      <c r="U52" s="21"/>
      <c r="V52" s="22" t="n">
        <f aca="false">[1]PGEU!$AE$613/1000</f>
        <v>2.54277219892951</v>
      </c>
      <c r="W52" s="21"/>
      <c r="X52" s="22" t="n">
        <f aca="false">[1]PGEU!$AF$613/1000</f>
        <v>2.59602062987678</v>
      </c>
      <c r="Y52" s="21"/>
      <c r="Z52" s="22" t="n">
        <f aca="false">[1]PGEU!$AD$613/1000</f>
        <v>2.44281213787944</v>
      </c>
      <c r="AA52" s="21"/>
      <c r="AB52" s="24" t="n">
        <f aca="false">SUM(D52:Z52)</f>
        <v>30.2382080855502</v>
      </c>
      <c r="AC52" s="29"/>
      <c r="AD52" s="25" t="n">
        <f aca="false">SUM(D52:H52)</f>
        <v>7.82910891861088</v>
      </c>
      <c r="AE52" s="18"/>
      <c r="AF52" s="25" t="n">
        <f aca="false">SUM(J52:N52)</f>
        <v>7.39654367967965</v>
      </c>
      <c r="AG52" s="18"/>
      <c r="AH52" s="25" t="n">
        <f aca="false">SUM(P52:T52)</f>
        <v>7.43095052057399</v>
      </c>
      <c r="AI52" s="18"/>
      <c r="AJ52" s="25" t="n">
        <f aca="false">SUM(V52:Z52)</f>
        <v>7.58160496668574</v>
      </c>
      <c r="AK52" s="29"/>
      <c r="AL52" s="25" t="n">
        <f aca="false">SUM(AD52:AJ52)</f>
        <v>30.2382080855502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4" t="n">
        <f aca="false">SUM(D50:D52)</f>
        <v>6.09091417662803</v>
      </c>
      <c r="E53" s="20"/>
      <c r="F53" s="24" t="n">
        <f aca="false">SUM(F50:F52)</f>
        <v>5.9397186991112</v>
      </c>
      <c r="G53" s="20"/>
      <c r="H53" s="24" t="n">
        <f aca="false">SUM(H50:H52)</f>
        <v>5.95747604287165</v>
      </c>
      <c r="I53" s="20"/>
      <c r="J53" s="24" t="n">
        <f aca="false">SUM(J50:J52)</f>
        <v>5.88723405055743</v>
      </c>
      <c r="K53" s="20"/>
      <c r="L53" s="24" t="n">
        <f aca="false">SUM(L50:L52)</f>
        <v>5.85143491759881</v>
      </c>
      <c r="M53" s="20"/>
      <c r="N53" s="24" t="n">
        <f aca="false">SUM(N50:N52)</f>
        <v>5.8168747115234</v>
      </c>
      <c r="O53" s="20"/>
      <c r="P53" s="24" t="n">
        <f aca="false">SUM(P50:P52)</f>
        <v>5.87853239335797</v>
      </c>
      <c r="Q53" s="20"/>
      <c r="R53" s="24" t="n">
        <f aca="false">SUM(R50:R52)</f>
        <v>5.88227265600325</v>
      </c>
      <c r="S53" s="20"/>
      <c r="T53" s="24" t="n">
        <f aca="false">SUM(T50:T52)</f>
        <v>5.82914547121277</v>
      </c>
      <c r="U53" s="20"/>
      <c r="V53" s="24" t="n">
        <f aca="false">SUM(V50:V52)</f>
        <v>5.92910553226284</v>
      </c>
      <c r="W53" s="20"/>
      <c r="X53" s="24" t="n">
        <f aca="false">SUM(X50:X52)</f>
        <v>5.98235396321012</v>
      </c>
      <c r="Y53" s="20"/>
      <c r="Z53" s="24" t="n">
        <f aca="false">SUM(Z50:Z52)</f>
        <v>5.82914547121277</v>
      </c>
      <c r="AA53" s="20"/>
      <c r="AB53" s="24" t="n">
        <f aca="false">SUM(AB50:AB52)</f>
        <v>70.8742080855503</v>
      </c>
      <c r="AC53" s="29"/>
      <c r="AD53" s="24" t="n">
        <f aca="false">SUM(AD50:AD52)</f>
        <v>17.9881089186109</v>
      </c>
      <c r="AE53" s="29"/>
      <c r="AF53" s="24" t="n">
        <f aca="false">SUM(AF50:AF52)</f>
        <v>17.5555436796796</v>
      </c>
      <c r="AG53" s="29"/>
      <c r="AH53" s="24" t="n">
        <f aca="false">SUM(AH50:AH52)</f>
        <v>17.589950520574</v>
      </c>
      <c r="AI53" s="29"/>
      <c r="AJ53" s="24" t="n">
        <f aca="false">SUM(AJ50:AJ52)</f>
        <v>17.7406049666857</v>
      </c>
      <c r="AK53" s="29"/>
      <c r="AL53" s="24" t="n">
        <f aca="false">SUM(AL50:AL52)</f>
        <v>70.8742080855503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28.0395143432947</v>
      </c>
      <c r="E55" s="27"/>
      <c r="F55" s="37" t="n">
        <f aca="false">F10+F21+F30+F35+F47+F53</f>
        <v>27.9411666157779</v>
      </c>
      <c r="G55" s="27"/>
      <c r="H55" s="37" t="n">
        <f aca="false">H10+H21+H30+H35+H47+H53</f>
        <v>28.0246279595383</v>
      </c>
      <c r="I55" s="27"/>
      <c r="J55" s="37" t="n">
        <f aca="false">J10+J21+J30+J35+J47+J53</f>
        <v>27.9959409672241</v>
      </c>
      <c r="K55" s="27"/>
      <c r="L55" s="37" t="n">
        <f aca="false">L10+L21+L30+L35+L47+L53</f>
        <v>28.0194648342655</v>
      </c>
      <c r="M55" s="27"/>
      <c r="N55" s="37" t="n">
        <f aca="false">N10+N21+N30+N35+N47+N53</f>
        <v>28.0593566281901</v>
      </c>
      <c r="O55" s="27"/>
      <c r="P55" s="37" t="n">
        <f aca="false">P10+P21+P30+P35+P47+P53</f>
        <v>28.7777553100246</v>
      </c>
      <c r="Q55" s="27"/>
      <c r="R55" s="37" t="n">
        <f aca="false">R10+R21+R30+R35+R47+R53</f>
        <v>28.7814955726699</v>
      </c>
      <c r="S55" s="27"/>
      <c r="T55" s="37" t="n">
        <f aca="false">T10+T21+T30+T35+T47+T53</f>
        <v>28.7283683878794</v>
      </c>
      <c r="U55" s="27"/>
      <c r="V55" s="37" t="n">
        <f aca="false">V10+V21+V30+V35+V47+V53</f>
        <v>28.8283284489295</v>
      </c>
      <c r="W55" s="27"/>
      <c r="X55" s="37" t="n">
        <f aca="false">X10+X21+X30+X35+X47+X53</f>
        <v>28.8815768798768</v>
      </c>
      <c r="Y55" s="27"/>
      <c r="Z55" s="37" t="n">
        <f aca="false">Z10+Z21+Z30+Z35+Z47+Z53</f>
        <v>28.7283683878794</v>
      </c>
      <c r="AA55" s="27"/>
      <c r="AB55" s="37" t="n">
        <f aca="false">AB10+AB21+AB30+AB35+AB47+AB53</f>
        <v>340.80596433555</v>
      </c>
      <c r="AC55" s="29"/>
      <c r="AD55" s="37" t="n">
        <f aca="false">AD10+AD21+AD30+AD35+AD47+AD53</f>
        <v>86.7593414186109</v>
      </c>
      <c r="AE55" s="29"/>
      <c r="AF55" s="37" t="n">
        <f aca="false">AF10+AF21+AF30+AF35+AF47+AF53</f>
        <v>86.3267761796796</v>
      </c>
      <c r="AG55" s="29"/>
      <c r="AH55" s="37" t="n">
        <f aca="false">AH10+AH21+AH30+AH35+AH47+AH53</f>
        <v>86.361183020574</v>
      </c>
      <c r="AI55" s="29"/>
      <c r="AJ55" s="37" t="n">
        <f aca="false">AJ10+AJ21+AJ30+AJ35+AJ47+AJ53</f>
        <v>86.5118374666857</v>
      </c>
      <c r="AK55" s="29"/>
      <c r="AL55" s="37" t="n">
        <f aca="false">AL10+AL21+AL30+AL35+AL47+AL53</f>
        <v>345.95913808555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43" activeCellId="0" sqref="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8" t="str">
        <f aca="false">Format!A1</f>
        <v>ENRON CORP</v>
      </c>
      <c r="B1" s="69"/>
      <c r="C1" s="69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XML/filtered-attachments/xls/2002_Pl1.xls'#$O&amp;M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9"/>
      <c r="C2" s="69"/>
      <c r="D2" s="77" t="str">
        <f aca="false">IF(AP58=0,"This worksheet ties to the O&amp;M Detail worksheet.","ERROR - THIS WORKSHEET DOES NOT TIE TO O&amp;M DETAIL WORKSHEET. SEE CELL AP59.")</f>
        <v>ERROR - THIS WORKSHEET DOES NOT TIE TO O&amp;M DETAIL WORKSHEET. SEE CELL AP59.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45926.9978269438</v>
      </c>
      <c r="AQ2" s="3"/>
      <c r="AR2" s="3"/>
    </row>
    <row r="3" customFormat="false" ht="15.75" hidden="false" customHeight="false" outlineLevel="0" collapsed="false">
      <c r="A3" s="9" t="s">
        <v>171</v>
      </c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45926.9978269438</v>
      </c>
      <c r="AQ3" s="3"/>
      <c r="AR3" s="3"/>
    </row>
    <row r="4" customFormat="false" ht="12.75" hidden="false" customHeight="false" outlineLevel="0" collapsed="false">
      <c r="A4" s="12" t="s">
        <v>3</v>
      </c>
      <c r="B4" s="67"/>
      <c r="C4" s="67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7"/>
      <c r="B5" s="67"/>
      <c r="C5" s="67"/>
      <c r="D5" s="78" t="s">
        <v>172</v>
      </c>
      <c r="E5" s="14"/>
      <c r="F5" s="78" t="s">
        <v>173</v>
      </c>
      <c r="G5" s="14"/>
      <c r="H5" s="78" t="s">
        <v>174</v>
      </c>
      <c r="I5" s="15"/>
      <c r="J5" s="78" t="s">
        <v>175</v>
      </c>
      <c r="K5" s="15"/>
      <c r="L5" s="78" t="s">
        <v>176</v>
      </c>
      <c r="M5" s="79"/>
      <c r="N5" s="80" t="s">
        <v>177</v>
      </c>
      <c r="P5" s="80" t="s">
        <v>178</v>
      </c>
      <c r="Q5" s="17"/>
      <c r="R5" s="80" t="s">
        <v>179</v>
      </c>
      <c r="S5" s="17"/>
      <c r="T5" s="80" t="s">
        <v>180</v>
      </c>
      <c r="U5" s="17"/>
      <c r="V5" s="80" t="s">
        <v>181</v>
      </c>
      <c r="W5" s="17"/>
      <c r="X5" s="80" t="s">
        <v>182</v>
      </c>
      <c r="Y5" s="17"/>
      <c r="Z5" s="80" t="s">
        <v>183</v>
      </c>
      <c r="AA5" s="17"/>
      <c r="AB5" s="80" t="s">
        <v>184</v>
      </c>
      <c r="AC5" s="17"/>
      <c r="AD5" s="80" t="s">
        <v>185</v>
      </c>
      <c r="AE5" s="17"/>
      <c r="AF5" s="80" t="s">
        <v>186</v>
      </c>
      <c r="AG5" s="17"/>
      <c r="AH5" s="80" t="s">
        <v>187</v>
      </c>
      <c r="AI5" s="17"/>
      <c r="AJ5" s="80" t="s">
        <v>188</v>
      </c>
      <c r="AK5" s="17"/>
      <c r="AL5" s="80" t="s">
        <v>189</v>
      </c>
      <c r="AM5" s="17"/>
      <c r="AN5" s="80" t="s">
        <v>33</v>
      </c>
      <c r="AP5" s="81" t="s">
        <v>16</v>
      </c>
      <c r="AQ5" s="1"/>
      <c r="AR5" s="1"/>
    </row>
    <row r="6" customFormat="false" ht="9.95" hidden="false" customHeight="true" outlineLevel="0" collapsed="false">
      <c r="A6" s="67"/>
      <c r="B6" s="67"/>
      <c r="C6" s="67"/>
      <c r="AP6" s="67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3"/>
      <c r="E7" s="27"/>
      <c r="F7" s="73"/>
      <c r="G7" s="27"/>
      <c r="H7" s="73"/>
      <c r="I7" s="27"/>
      <c r="J7" s="73"/>
      <c r="K7" s="27"/>
      <c r="L7" s="73"/>
      <c r="M7" s="73"/>
      <c r="N7" s="73"/>
      <c r="O7" s="27"/>
      <c r="P7" s="73"/>
      <c r="Q7" s="27"/>
      <c r="R7" s="73"/>
      <c r="S7" s="27"/>
      <c r="T7" s="73"/>
      <c r="U7" s="27"/>
      <c r="V7" s="73"/>
      <c r="W7" s="27"/>
      <c r="X7" s="73"/>
      <c r="Y7" s="27"/>
      <c r="Z7" s="73"/>
      <c r="AA7" s="27"/>
      <c r="AB7" s="73"/>
      <c r="AC7" s="27"/>
      <c r="AD7" s="73"/>
      <c r="AE7" s="27"/>
      <c r="AF7" s="73"/>
      <c r="AG7" s="27"/>
      <c r="AH7" s="73"/>
      <c r="AI7" s="27"/>
      <c r="AJ7" s="73"/>
      <c r="AK7" s="27"/>
      <c r="AL7" s="73"/>
      <c r="AM7" s="27"/>
      <c r="AN7" s="73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2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4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4" t="n">
        <f aca="false">SUM(D8:D9)</f>
        <v>0</v>
      </c>
      <c r="E10" s="20"/>
      <c r="F10" s="74" t="n">
        <f aca="false">SUM(F8:F9)</f>
        <v>0</v>
      </c>
      <c r="G10" s="20"/>
      <c r="H10" s="74" t="n">
        <f aca="false">SUM(H8:H9)</f>
        <v>0</v>
      </c>
      <c r="I10" s="20"/>
      <c r="J10" s="74" t="n">
        <f aca="false">SUM(J8:J9)</f>
        <v>0</v>
      </c>
      <c r="K10" s="20"/>
      <c r="L10" s="74" t="n">
        <f aca="false">SUM(L8:L9)</f>
        <v>0</v>
      </c>
      <c r="M10" s="82"/>
      <c r="N10" s="74" t="n">
        <f aca="false">SUM(N8:N9)</f>
        <v>0</v>
      </c>
      <c r="O10" s="20"/>
      <c r="P10" s="74" t="n">
        <f aca="false">SUM(P8:P9)</f>
        <v>0</v>
      </c>
      <c r="Q10" s="20"/>
      <c r="R10" s="74" t="n">
        <f aca="false">SUM(R8:R9)</f>
        <v>0</v>
      </c>
      <c r="S10" s="20"/>
      <c r="T10" s="74" t="n">
        <f aca="false">SUM(T8:T9)</f>
        <v>0</v>
      </c>
      <c r="U10" s="20"/>
      <c r="V10" s="74" t="n">
        <f aca="false">SUM(V8:V9)</f>
        <v>0</v>
      </c>
      <c r="W10" s="20"/>
      <c r="X10" s="74" t="n">
        <f aca="false">SUM(X8:X9)</f>
        <v>0</v>
      </c>
      <c r="Y10" s="20"/>
      <c r="Z10" s="74" t="n">
        <f aca="false">SUM(Z8:Z9)</f>
        <v>0</v>
      </c>
      <c r="AA10" s="20"/>
      <c r="AB10" s="74" t="n">
        <f aca="false">SUM(AB8:AB9)</f>
        <v>0</v>
      </c>
      <c r="AC10" s="20"/>
      <c r="AD10" s="74" t="n">
        <f aca="false">SUM(AD8:AD9)</f>
        <v>0</v>
      </c>
      <c r="AE10" s="20"/>
      <c r="AF10" s="74" t="n">
        <f aca="false">SUM(AF8:AF9)</f>
        <v>0</v>
      </c>
      <c r="AG10" s="20"/>
      <c r="AH10" s="74" t="n">
        <f aca="false">SUM(AH8:AH9)</f>
        <v>0</v>
      </c>
      <c r="AI10" s="20"/>
      <c r="AJ10" s="74" t="n">
        <f aca="false">SUM(AJ8:AJ9)</f>
        <v>0</v>
      </c>
      <c r="AK10" s="20"/>
      <c r="AL10" s="74" t="n">
        <f aca="false">SUM(AL8:AL9)</f>
        <v>0</v>
      </c>
      <c r="AM10" s="20"/>
      <c r="AN10" s="74" t="n">
        <f aca="false">SUM(AN8:AN9)</f>
        <v>0</v>
      </c>
      <c r="AO10" s="20"/>
      <c r="AP10" s="75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82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2" t="n">
        <v>0</v>
      </c>
      <c r="AC20" s="21"/>
      <c r="AD20" s="22" t="n">
        <v>0</v>
      </c>
      <c r="AE20" s="21"/>
      <c r="AF20" s="22" t="n">
        <v>0</v>
      </c>
      <c r="AG20" s="21"/>
      <c r="AH20" s="22" t="n">
        <v>0</v>
      </c>
      <c r="AI20" s="21"/>
      <c r="AJ20" s="22" t="n">
        <v>0</v>
      </c>
      <c r="AK20" s="21"/>
      <c r="AL20" s="22" t="n">
        <v>0</v>
      </c>
      <c r="AM20" s="21"/>
      <c r="AN20" s="22" t="n">
        <v>0</v>
      </c>
      <c r="AO20" s="21"/>
      <c r="AP20" s="24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/>
      <c r="C21" s="18" t="s">
        <v>21</v>
      </c>
      <c r="D21" s="24" t="n">
        <f aca="false">SUM(D13:D20)</f>
        <v>0</v>
      </c>
      <c r="E21" s="20"/>
      <c r="F21" s="24" t="n">
        <f aca="false">SUM(F13:F20)</f>
        <v>0</v>
      </c>
      <c r="G21" s="20"/>
      <c r="H21" s="24" t="n">
        <f aca="false">SUM(H13:H20)</f>
        <v>0</v>
      </c>
      <c r="I21" s="20"/>
      <c r="J21" s="24" t="n">
        <f aca="false">SUM(J13:J20)</f>
        <v>0</v>
      </c>
      <c r="K21" s="20"/>
      <c r="L21" s="24" t="n">
        <f aca="false">SUM(L13:L20)</f>
        <v>0</v>
      </c>
      <c r="M21" s="83"/>
      <c r="N21" s="24" t="n">
        <f aca="false">SUM(N13:N20)</f>
        <v>0</v>
      </c>
      <c r="O21" s="20"/>
      <c r="P21" s="24" t="n">
        <f aca="false">SUM(P13:P20)</f>
        <v>0</v>
      </c>
      <c r="Q21" s="20"/>
      <c r="R21" s="24" t="n">
        <f aca="false">SUM(R13:R20)</f>
        <v>0</v>
      </c>
      <c r="S21" s="20"/>
      <c r="T21" s="24" t="n">
        <f aca="false">SUM(T13:T20)</f>
        <v>0</v>
      </c>
      <c r="U21" s="20"/>
      <c r="V21" s="24" t="n">
        <f aca="false">SUM(V13:V20)</f>
        <v>0</v>
      </c>
      <c r="W21" s="20"/>
      <c r="X21" s="24" t="n">
        <f aca="false">SUM(X13:X20)</f>
        <v>0</v>
      </c>
      <c r="Y21" s="20"/>
      <c r="Z21" s="24" t="n">
        <f aca="false">SUM(Z13:Z20)</f>
        <v>0</v>
      </c>
      <c r="AA21" s="20"/>
      <c r="AB21" s="24" t="n">
        <f aca="false">SUM(AB13:AB20)</f>
        <v>0</v>
      </c>
      <c r="AC21" s="20"/>
      <c r="AD21" s="24" t="n">
        <f aca="false">SUM(AD13:AD20)</f>
        <v>0</v>
      </c>
      <c r="AE21" s="20"/>
      <c r="AF21" s="24" t="n">
        <f aca="false">SUM(AF13:AF20)</f>
        <v>0</v>
      </c>
      <c r="AG21" s="20"/>
      <c r="AH21" s="24" t="n">
        <f aca="false">SUM(AH13:AH20)</f>
        <v>0</v>
      </c>
      <c r="AI21" s="20"/>
      <c r="AJ21" s="24" t="n">
        <f aca="false">SUM(AJ13:AJ20)</f>
        <v>0</v>
      </c>
      <c r="AK21" s="20"/>
      <c r="AL21" s="24" t="n">
        <f aca="false">SUM(AL13:AL20)</f>
        <v>0</v>
      </c>
      <c r="AM21" s="20"/>
      <c r="AN21" s="24" t="n">
        <f aca="false">SUM(AN13:AN20)</f>
        <v>0</v>
      </c>
      <c r="AO21" s="20"/>
      <c r="AP21" s="24" t="n">
        <f aca="false">SUM(AP13:AP20)</f>
        <v>0</v>
      </c>
      <c r="AQ21" s="30"/>
      <c r="AR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18"/>
      <c r="AQ22" s="30"/>
      <c r="AR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6"/>
      <c r="AQ23" s="55"/>
      <c r="AR23" s="55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19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9" t="n">
        <v>0</v>
      </c>
      <c r="AC24" s="21"/>
      <c r="AD24" s="19" t="n">
        <v>0</v>
      </c>
      <c r="AE24" s="21"/>
      <c r="AF24" s="19" t="n">
        <v>0</v>
      </c>
      <c r="AG24" s="21"/>
      <c r="AH24" s="19" t="n">
        <v>0</v>
      </c>
      <c r="AI24" s="21"/>
      <c r="AJ24" s="19" t="n">
        <v>0</v>
      </c>
      <c r="AK24" s="21"/>
      <c r="AL24" s="19" t="n">
        <v>0</v>
      </c>
      <c r="AM24" s="21"/>
      <c r="AN24" s="19" t="n">
        <v>0</v>
      </c>
      <c r="AO24" s="21"/>
      <c r="AP24" s="18" t="n">
        <f aca="false">SUM(D24:AN24)</f>
        <v>0</v>
      </c>
      <c r="AQ24" s="31"/>
      <c r="AR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82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2" t="n">
        <v>0</v>
      </c>
      <c r="AC29" s="21"/>
      <c r="AD29" s="22" t="n">
        <v>0</v>
      </c>
      <c r="AE29" s="21"/>
      <c r="AF29" s="22" t="n">
        <v>0</v>
      </c>
      <c r="AG29" s="21"/>
      <c r="AH29" s="22" t="n">
        <v>0</v>
      </c>
      <c r="AI29" s="21"/>
      <c r="AJ29" s="22" t="n">
        <v>0</v>
      </c>
      <c r="AK29" s="21"/>
      <c r="AL29" s="22" t="n">
        <v>0</v>
      </c>
      <c r="AM29" s="21"/>
      <c r="AN29" s="22" t="n">
        <v>0</v>
      </c>
      <c r="AO29" s="21"/>
      <c r="AP29" s="24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/>
      <c r="C30" s="18" t="s">
        <v>21</v>
      </c>
      <c r="D30" s="24" t="n">
        <f aca="false">SUM(D24:D29)</f>
        <v>0</v>
      </c>
      <c r="E30" s="20"/>
      <c r="F30" s="24" t="n">
        <f aca="false">SUM(F24:F29)</f>
        <v>0</v>
      </c>
      <c r="G30" s="20"/>
      <c r="H30" s="24" t="n">
        <f aca="false">SUM(H24:H29)</f>
        <v>0</v>
      </c>
      <c r="I30" s="20"/>
      <c r="J30" s="24" t="n">
        <f aca="false">SUM(J24:J29)</f>
        <v>0</v>
      </c>
      <c r="K30" s="20"/>
      <c r="L30" s="24" t="n">
        <f aca="false">SUM(L24:L29)</f>
        <v>0</v>
      </c>
      <c r="M30" s="83"/>
      <c r="N30" s="24" t="n">
        <f aca="false">SUM(N24:N29)</f>
        <v>0</v>
      </c>
      <c r="O30" s="20"/>
      <c r="P30" s="24" t="n">
        <f aca="false">SUM(P24:P29)</f>
        <v>0</v>
      </c>
      <c r="Q30" s="20"/>
      <c r="R30" s="24" t="n">
        <f aca="false">SUM(R24:R29)</f>
        <v>0</v>
      </c>
      <c r="S30" s="20"/>
      <c r="T30" s="24" t="n">
        <f aca="false">SUM(T24:T29)</f>
        <v>0</v>
      </c>
      <c r="U30" s="20"/>
      <c r="V30" s="24" t="n">
        <f aca="false">SUM(V24:V29)</f>
        <v>0</v>
      </c>
      <c r="W30" s="20"/>
      <c r="X30" s="24" t="n">
        <f aca="false">SUM(X24:X29)</f>
        <v>0</v>
      </c>
      <c r="Y30" s="20"/>
      <c r="Z30" s="24" t="n">
        <f aca="false">SUM(Z24:Z29)</f>
        <v>0</v>
      </c>
      <c r="AA30" s="20"/>
      <c r="AB30" s="24" t="n">
        <f aca="false">SUM(AB24:AB29)</f>
        <v>0</v>
      </c>
      <c r="AC30" s="20"/>
      <c r="AD30" s="24" t="n">
        <f aca="false">SUM(AD24:AD29)</f>
        <v>0</v>
      </c>
      <c r="AE30" s="20"/>
      <c r="AF30" s="24" t="n">
        <f aca="false">SUM(AF24:AF29)</f>
        <v>0</v>
      </c>
      <c r="AG30" s="20"/>
      <c r="AH30" s="24" t="n">
        <f aca="false">SUM(AH24:AH29)</f>
        <v>0</v>
      </c>
      <c r="AI30" s="20"/>
      <c r="AJ30" s="24" t="n">
        <f aca="false">SUM(AJ24:AJ29)</f>
        <v>0</v>
      </c>
      <c r="AK30" s="20"/>
      <c r="AL30" s="24" t="n">
        <f aca="false">SUM(AL24:AL29)</f>
        <v>0</v>
      </c>
      <c r="AM30" s="20"/>
      <c r="AN30" s="24" t="n">
        <f aca="false">SUM(AN24:AN29)</f>
        <v>0</v>
      </c>
      <c r="AO30" s="20"/>
      <c r="AP30" s="24" t="n">
        <f aca="false">SUM(AP24:AP29)</f>
        <v>0</v>
      </c>
      <c r="AQ30" s="30"/>
      <c r="AR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18"/>
      <c r="AQ31" s="30"/>
      <c r="AR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6"/>
      <c r="AQ32" s="55"/>
      <c r="AR32" s="55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19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9" t="n">
        <v>0</v>
      </c>
      <c r="AC33" s="21"/>
      <c r="AD33" s="19" t="n">
        <v>0</v>
      </c>
      <c r="AE33" s="21"/>
      <c r="AF33" s="19" t="n">
        <v>0</v>
      </c>
      <c r="AG33" s="21"/>
      <c r="AH33" s="19" t="n">
        <v>0</v>
      </c>
      <c r="AI33" s="21"/>
      <c r="AJ33" s="19" t="n">
        <v>0</v>
      </c>
      <c r="AK33" s="21"/>
      <c r="AL33" s="19" t="n">
        <v>0</v>
      </c>
      <c r="AM33" s="21"/>
      <c r="AN33" s="19" t="n">
        <v>0</v>
      </c>
      <c r="AO33" s="21"/>
      <c r="AP33" s="18" t="n">
        <f aca="false">SUM(D33:AN33)</f>
        <v>0</v>
      </c>
      <c r="AQ33" s="31"/>
      <c r="AR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82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2" t="n">
        <v>0</v>
      </c>
      <c r="AC34" s="21"/>
      <c r="AD34" s="22" t="n">
        <v>0</v>
      </c>
      <c r="AE34" s="21"/>
      <c r="AF34" s="22" t="n">
        <v>0</v>
      </c>
      <c r="AG34" s="21"/>
      <c r="AH34" s="22" t="n">
        <v>0</v>
      </c>
      <c r="AI34" s="21"/>
      <c r="AJ34" s="22" t="n">
        <v>0</v>
      </c>
      <c r="AK34" s="21"/>
      <c r="AL34" s="22" t="n">
        <v>0</v>
      </c>
      <c r="AM34" s="21"/>
      <c r="AN34" s="22" t="n">
        <v>0</v>
      </c>
      <c r="AO34" s="21"/>
      <c r="AP34" s="24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83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0"/>
      <c r="AD35" s="32" t="n">
        <f aca="false">SUM(AD33:AD34)</f>
        <v>0</v>
      </c>
      <c r="AE35" s="20"/>
      <c r="AF35" s="32" t="n">
        <f aca="false">SUM(AF33:AF34)</f>
        <v>0</v>
      </c>
      <c r="AG35" s="20"/>
      <c r="AH35" s="32" t="n">
        <f aca="false">SUM(AH33:AH34)</f>
        <v>0</v>
      </c>
      <c r="AI35" s="20"/>
      <c r="AJ35" s="32" t="n">
        <f aca="false">SUM(AJ33:AJ34)</f>
        <v>0</v>
      </c>
      <c r="AK35" s="20"/>
      <c r="AL35" s="32" t="n">
        <f aca="false">SUM(AL33:AL34)</f>
        <v>0</v>
      </c>
      <c r="AM35" s="20"/>
      <c r="AN35" s="32" t="n">
        <f aca="false">SUM(AN33:AN34)</f>
        <v>0</v>
      </c>
      <c r="AO35" s="20"/>
      <c r="AP35" s="32" t="n">
        <f aca="false">SUM(AP33:AP34)</f>
        <v>0</v>
      </c>
      <c r="AQ35" s="30"/>
      <c r="AR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30"/>
      <c r="AR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19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9" t="n">
        <v>0</v>
      </c>
      <c r="AC38" s="21"/>
      <c r="AD38" s="19" t="n">
        <v>0</v>
      </c>
      <c r="AE38" s="21"/>
      <c r="AF38" s="19" t="n">
        <v>0</v>
      </c>
      <c r="AG38" s="21"/>
      <c r="AH38" s="19" t="n">
        <v>0</v>
      </c>
      <c r="AI38" s="21"/>
      <c r="AJ38" s="19" t="n">
        <v>0</v>
      </c>
      <c r="AK38" s="21"/>
      <c r="AL38" s="19" t="n">
        <v>0</v>
      </c>
      <c r="AM38" s="21"/>
      <c r="AN38" s="19" t="n">
        <v>0</v>
      </c>
      <c r="AO38" s="21"/>
      <c r="AP38" s="18" t="n">
        <f aca="false">SUM(D38:AN38)</f>
        <v>0</v>
      </c>
      <c r="AQ38" s="31"/>
      <c r="AR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f aca="false">'O&amp;M Detail'!AB40</f>
        <v>-5.15317375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-5.15317375</v>
      </c>
      <c r="AQ40" s="31"/>
      <c r="AR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f aca="false">'O&amp;M Detail'!AB46</f>
        <v>266.8406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266.8406</v>
      </c>
      <c r="AQ46" s="31"/>
      <c r="AR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261.68742625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84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6" t="n">
        <f aca="false">SUM(AB38:AB46)</f>
        <v>0</v>
      </c>
      <c r="AC47" s="20"/>
      <c r="AD47" s="36" t="n">
        <f aca="false">SUM(AD38:AD46)</f>
        <v>0</v>
      </c>
      <c r="AE47" s="20"/>
      <c r="AF47" s="36" t="n">
        <f aca="false">SUM(AF38:AF46)</f>
        <v>0</v>
      </c>
      <c r="AG47" s="20"/>
      <c r="AH47" s="36" t="n">
        <f aca="false">SUM(AH38:AH46)</f>
        <v>0</v>
      </c>
      <c r="AI47" s="20"/>
      <c r="AJ47" s="36" t="n">
        <f aca="false">SUM(AJ38:AJ46)</f>
        <v>0</v>
      </c>
      <c r="AK47" s="20"/>
      <c r="AL47" s="36" t="n">
        <f aca="false">SUM(AL38:AL46)</f>
        <v>0</v>
      </c>
      <c r="AM47" s="20"/>
      <c r="AN47" s="36" t="n">
        <f aca="false">SUM(AN38:AN46)</f>
        <v>0</v>
      </c>
      <c r="AO47" s="20"/>
      <c r="AP47" s="32" t="n">
        <f aca="false">SUM(AP38:AP46)</f>
        <v>261.68742625</v>
      </c>
      <c r="AQ47" s="30"/>
      <c r="AR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18"/>
      <c r="AQ48" s="30"/>
      <c r="AR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7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27"/>
      <c r="AC49" s="20"/>
      <c r="AD49" s="27"/>
      <c r="AE49" s="20"/>
      <c r="AF49" s="27"/>
      <c r="AG49" s="20"/>
      <c r="AH49" s="27"/>
      <c r="AI49" s="20"/>
      <c r="AJ49" s="27"/>
      <c r="AK49" s="20"/>
      <c r="AL49" s="27"/>
      <c r="AM49" s="20"/>
      <c r="AN49" s="27"/>
      <c r="AO49" s="20"/>
      <c r="AP49" s="18"/>
      <c r="AQ49" s="30"/>
      <c r="AR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f aca="false">'O&amp;M Detail'!AB50</f>
        <v>8.934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19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9" t="n">
        <v>0</v>
      </c>
      <c r="AC50" s="21"/>
      <c r="AD50" s="19" t="n">
        <v>0</v>
      </c>
      <c r="AE50" s="21"/>
      <c r="AF50" s="19" t="n">
        <v>0</v>
      </c>
      <c r="AG50" s="21"/>
      <c r="AH50" s="19" t="n">
        <v>0</v>
      </c>
      <c r="AI50" s="21"/>
      <c r="AJ50" s="19" t="n">
        <v>0</v>
      </c>
      <c r="AK50" s="21"/>
      <c r="AL50" s="19" t="n">
        <v>0</v>
      </c>
      <c r="AM50" s="21"/>
      <c r="AN50" s="19" t="n">
        <v>0</v>
      </c>
      <c r="AO50" s="21"/>
      <c r="AP50" s="18" t="n">
        <f aca="false">SUM(D50:AN50)</f>
        <v>8.934</v>
      </c>
      <c r="AQ50" s="31"/>
      <c r="AR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f aca="false">'O&amp;M Detail'!AB51</f>
        <v>31.702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31.702</v>
      </c>
      <c r="AQ51" s="31"/>
      <c r="AR51" s="31"/>
    </row>
    <row r="52" customFormat="false" ht="11.1" hidden="false" customHeight="true" outlineLevel="0" collapsed="false">
      <c r="A52" s="18"/>
      <c r="B52" s="18" t="s">
        <v>168</v>
      </c>
      <c r="C52" s="18"/>
      <c r="D52" s="19" t="n">
        <f aca="false">'O&amp;M Detail'!AB52</f>
        <v>30.2382080855502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82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2" t="n">
        <v>0</v>
      </c>
      <c r="AC52" s="21"/>
      <c r="AD52" s="22" t="n">
        <v>0</v>
      </c>
      <c r="AE52" s="21"/>
      <c r="AF52" s="22" t="n">
        <v>0</v>
      </c>
      <c r="AG52" s="21"/>
      <c r="AH52" s="22" t="n">
        <v>0</v>
      </c>
      <c r="AI52" s="21"/>
      <c r="AJ52" s="22" t="n">
        <v>0</v>
      </c>
      <c r="AK52" s="21"/>
      <c r="AL52" s="22" t="n">
        <v>0</v>
      </c>
      <c r="AM52" s="21"/>
      <c r="AN52" s="22" t="n">
        <v>0</v>
      </c>
      <c r="AO52" s="21"/>
      <c r="AP52" s="24" t="n">
        <f aca="false">SUM(D52:AN52)</f>
        <v>30.2382080855502</v>
      </c>
      <c r="AQ52" s="31"/>
      <c r="AR52" s="31"/>
    </row>
    <row r="53" customFormat="false" ht="11.1" hidden="false" customHeight="true" outlineLevel="0" collapsed="false">
      <c r="A53" s="18"/>
      <c r="B53" s="18"/>
      <c r="C53" s="18" t="s">
        <v>21</v>
      </c>
      <c r="D53" s="24" t="n">
        <f aca="false">SUM(D50:D52)</f>
        <v>70.8742080855503</v>
      </c>
      <c r="E53" s="20"/>
      <c r="F53" s="24" t="n">
        <f aca="false">SUM(F50:F52)</f>
        <v>0</v>
      </c>
      <c r="G53" s="20"/>
      <c r="H53" s="24" t="n">
        <f aca="false">SUM(H50:H52)</f>
        <v>0</v>
      </c>
      <c r="I53" s="20"/>
      <c r="J53" s="24" t="n">
        <f aca="false">SUM(J50:J52)</f>
        <v>0</v>
      </c>
      <c r="K53" s="20"/>
      <c r="L53" s="24" t="n">
        <f aca="false">SUM(L50:L52)</f>
        <v>0</v>
      </c>
      <c r="M53" s="83"/>
      <c r="N53" s="24" t="n">
        <f aca="false">SUM(N50:N52)</f>
        <v>0</v>
      </c>
      <c r="O53" s="20"/>
      <c r="P53" s="24" t="n">
        <f aca="false">SUM(P50:P52)</f>
        <v>0</v>
      </c>
      <c r="Q53" s="20"/>
      <c r="R53" s="24" t="n">
        <f aca="false">SUM(R50:R52)</f>
        <v>0</v>
      </c>
      <c r="S53" s="20"/>
      <c r="T53" s="24" t="n">
        <f aca="false">SUM(T50:T52)</f>
        <v>0</v>
      </c>
      <c r="U53" s="20"/>
      <c r="V53" s="24" t="n">
        <f aca="false">SUM(V50:V52)</f>
        <v>0</v>
      </c>
      <c r="W53" s="20"/>
      <c r="X53" s="24" t="n">
        <f aca="false">SUM(X50:X52)</f>
        <v>0</v>
      </c>
      <c r="Y53" s="20"/>
      <c r="Z53" s="24" t="n">
        <f aca="false">SUM(Z50:Z52)</f>
        <v>0</v>
      </c>
      <c r="AA53" s="20"/>
      <c r="AB53" s="24" t="n">
        <f aca="false">SUM(AB50:AB52)</f>
        <v>0</v>
      </c>
      <c r="AC53" s="20"/>
      <c r="AD53" s="24" t="n">
        <f aca="false">SUM(AD50:AD52)</f>
        <v>0</v>
      </c>
      <c r="AE53" s="20"/>
      <c r="AF53" s="24" t="n">
        <f aca="false">SUM(AF50:AF52)</f>
        <v>0</v>
      </c>
      <c r="AG53" s="20"/>
      <c r="AH53" s="24" t="n">
        <f aca="false">SUM(AH50:AH52)</f>
        <v>0</v>
      </c>
      <c r="AI53" s="20"/>
      <c r="AJ53" s="24" t="n">
        <f aca="false">SUM(AJ50:AJ52)</f>
        <v>0</v>
      </c>
      <c r="AK53" s="20"/>
      <c r="AL53" s="24" t="n">
        <f aca="false">SUM(AL50:AL52)</f>
        <v>0</v>
      </c>
      <c r="AM53" s="20"/>
      <c r="AN53" s="24" t="n">
        <f aca="false">SUM(AN50:AN52)</f>
        <v>0</v>
      </c>
      <c r="AO53" s="20"/>
      <c r="AP53" s="24" t="n">
        <f aca="false">SUM(AP50:AP52)</f>
        <v>70.8742080855503</v>
      </c>
      <c r="AQ53" s="30"/>
      <c r="AR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30"/>
      <c r="AD54" s="20"/>
      <c r="AE54" s="30"/>
      <c r="AF54" s="20"/>
      <c r="AG54" s="30"/>
      <c r="AH54" s="20"/>
      <c r="AI54" s="30"/>
      <c r="AJ54" s="20"/>
      <c r="AK54" s="30"/>
      <c r="AL54" s="20"/>
      <c r="AM54" s="30"/>
      <c r="AN54" s="30"/>
      <c r="AO54" s="30"/>
      <c r="AP54" s="29"/>
      <c r="AQ54" s="30"/>
      <c r="AR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332.56163433555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30"/>
      <c r="AD55" s="37" t="n">
        <f aca="false">AD10+AD21+AD30+AD35+AD47+AD53</f>
        <v>0</v>
      </c>
      <c r="AE55" s="30"/>
      <c r="AF55" s="37" t="n">
        <f aca="false">AF10+AF21+AF30+AF35+AF47+AF53</f>
        <v>0</v>
      </c>
      <c r="AG55" s="30"/>
      <c r="AH55" s="37" t="n">
        <f aca="false">AH10+AH21+AH30+AH35+AH47+AH53</f>
        <v>0</v>
      </c>
      <c r="AI55" s="30"/>
      <c r="AJ55" s="37" t="n">
        <f aca="false">AJ10+AJ21+AJ30+AJ35+AJ47+AJ53</f>
        <v>0</v>
      </c>
      <c r="AK55" s="30"/>
      <c r="AL55" s="37" t="n">
        <f aca="false">AL10+AL21+AL30+AL35+AL47+AL53</f>
        <v>0</v>
      </c>
      <c r="AM55" s="30"/>
      <c r="AN55" s="37" t="n">
        <f aca="false">AN10+AN21+AN30+AN35+AN47+AN53</f>
        <v>0</v>
      </c>
      <c r="AO55" s="30"/>
      <c r="AP55" s="37" t="n">
        <f aca="false">AP10+AP21+AP30+AP35+AP47+AP53</f>
        <v>332.56163433555</v>
      </c>
      <c r="AQ55" s="30"/>
      <c r="AR55" s="30"/>
    </row>
    <row r="56" customFormat="false" ht="12.75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18"/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7" t="s">
        <v>190</v>
      </c>
      <c r="AM57" s="27"/>
      <c r="AN57" s="27"/>
      <c r="AO57" s="27"/>
      <c r="AP57" s="53" t="n">
        <f aca="false">'O&amp;M Detail'!AB55</f>
        <v>340.80596433555</v>
      </c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191</v>
      </c>
      <c r="AM58" s="27"/>
      <c r="AN58" s="27"/>
      <c r="AO58" s="27"/>
      <c r="AP58" s="85" t="n">
        <f aca="false">AP55-AP57</f>
        <v>-8.24432999999999</v>
      </c>
      <c r="AQ58" s="30"/>
      <c r="AR58" s="30"/>
    </row>
    <row r="59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J64" activeCellId="0" sqref="J6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6" width="2.42"/>
    <col collapsed="false" customWidth="true" hidden="false" outlineLevel="0" max="3" min="3" style="86" width="38.14"/>
    <col collapsed="false" customWidth="true" hidden="false" outlineLevel="0" max="4" min="4" style="87" width="12.7"/>
    <col collapsed="false" customWidth="true" hidden="false" outlineLevel="0" max="5" min="5" style="86" width="1.56"/>
    <col collapsed="false" customWidth="true" hidden="false" outlineLevel="0" max="6" min="6" style="86" width="12.7"/>
    <col collapsed="false" customWidth="true" hidden="false" outlineLevel="0" max="7" min="7" style="86" width="1.56"/>
    <col collapsed="false" customWidth="true" hidden="false" outlineLevel="0" max="8" min="8" style="87" width="12.7"/>
    <col collapsed="false" customWidth="true" hidden="false" outlineLevel="0" max="9" min="9" style="87" width="1.56"/>
    <col collapsed="false" customWidth="true" hidden="false" outlineLevel="0" max="10" min="10" style="87" width="12.7"/>
    <col collapsed="false" customWidth="true" hidden="false" outlineLevel="0" max="11" min="11" style="87" width="1.56"/>
    <col collapsed="false" customWidth="true" hidden="false" outlineLevel="0" max="12" min="12" style="87" width="12.7"/>
    <col collapsed="false" customWidth="true" hidden="false" outlineLevel="0" max="13" min="13" style="87" width="1.56"/>
    <col collapsed="false" customWidth="true" hidden="false" outlineLevel="0" max="14" min="14" style="87" width="12.7"/>
    <col collapsed="false" customWidth="true" hidden="false" outlineLevel="0" max="15" min="15" style="86" width="1.56"/>
    <col collapsed="false" customWidth="true" hidden="false" outlineLevel="0" max="16" min="16" style="86" width="12.7"/>
    <col collapsed="false" customWidth="true" hidden="false" outlineLevel="0" max="17" min="17" style="86" width="1.56"/>
    <col collapsed="false" customWidth="true" hidden="false" outlineLevel="0" max="18" min="18" style="86" width="12.7"/>
    <col collapsed="false" customWidth="true" hidden="false" outlineLevel="0" max="19" min="19" style="86" width="1.56"/>
    <col collapsed="false" customWidth="true" hidden="false" outlineLevel="0" max="20" min="20" style="86" width="12.7"/>
    <col collapsed="false" customWidth="true" hidden="false" outlineLevel="0" max="21" min="21" style="86" width="1.56"/>
    <col collapsed="false" customWidth="true" hidden="false" outlineLevel="0" max="22" min="22" style="86" width="12.7"/>
    <col collapsed="false" customWidth="true" hidden="false" outlineLevel="0" max="23" min="23" style="86" width="1.56"/>
    <col collapsed="false" customWidth="true" hidden="false" outlineLevel="0" max="24" min="24" style="86" width="12.7"/>
    <col collapsed="false" customWidth="true" hidden="false" outlineLevel="0" max="25" min="25" style="86" width="1.56"/>
    <col collapsed="false" customWidth="true" hidden="false" outlineLevel="0" max="26" min="26" style="86" width="12.7"/>
    <col collapsed="false" customWidth="true" hidden="false" outlineLevel="0" max="27" min="27" style="86" width="1.56"/>
    <col collapsed="false" customWidth="true" hidden="false" outlineLevel="0" max="28" min="28" style="86" width="12.7"/>
    <col collapsed="false" customWidth="true" hidden="false" outlineLevel="0" max="29" min="29" style="86" width="1.56"/>
    <col collapsed="false" customWidth="true" hidden="false" outlineLevel="0" max="30" min="30" style="86" width="12.7"/>
    <col collapsed="false" customWidth="true" hidden="false" outlineLevel="0" max="31" min="31" style="86" width="1.56"/>
    <col collapsed="false" customWidth="true" hidden="false" outlineLevel="0" max="32" min="32" style="86" width="12.7"/>
    <col collapsed="false" customWidth="true" hidden="false" outlineLevel="0" max="33" min="33" style="86" width="1.56"/>
    <col collapsed="false" customWidth="true" hidden="false" outlineLevel="0" max="34" min="34" style="86" width="12.7"/>
    <col collapsed="false" customWidth="true" hidden="false" outlineLevel="0" max="35" min="35" style="86" width="1.56"/>
    <col collapsed="false" customWidth="true" hidden="false" outlineLevel="0" max="36" min="36" style="86" width="12.7"/>
    <col collapsed="false" customWidth="true" hidden="false" outlineLevel="0" max="37" min="37" style="86" width="1.56"/>
    <col collapsed="false" customWidth="true" hidden="false" outlineLevel="0" max="38" min="38" style="86" width="12.7"/>
    <col collapsed="false" customWidth="false" hidden="false" outlineLevel="0" max="39" min="39" style="87" width="9.14"/>
    <col collapsed="false" customWidth="true" hidden="false" outlineLevel="0" max="40" min="40" style="87" width="5.71"/>
    <col collapsed="false" customWidth="false" hidden="false" outlineLevel="0" max="257" min="41" style="87" width="9.14"/>
  </cols>
  <sheetData>
    <row r="1" customFormat="false" ht="15.75" hidden="false" customHeight="false" outlineLevel="0" collapsed="false">
      <c r="A1" s="68" t="str">
        <f aca="false">Format!A1</f>
        <v>ENRON CORP</v>
      </c>
      <c r="B1" s="69"/>
      <c r="C1" s="69"/>
      <c r="D1" s="88" t="s">
        <v>192</v>
      </c>
      <c r="E1" s="89"/>
      <c r="F1" s="89"/>
      <c r="G1" s="89"/>
      <c r="O1" s="89"/>
      <c r="P1" s="89"/>
      <c r="Q1" s="89"/>
      <c r="R1" s="89"/>
      <c r="S1" s="89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1" t="str">
        <f aca="true">CELL("FILENAME",A1)</f>
        <v>'file:///mnt/12tb/@roms/datasets/enron/EDRM Enron Email Data Set v2 XML/filtered-attachments/xls/2002_Pl1.xls'#$Allocations</v>
      </c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customFormat="false" ht="15.75" hidden="false" customHeight="false" outlineLevel="0" collapsed="false">
      <c r="A2" s="6" t="s">
        <v>1</v>
      </c>
      <c r="B2" s="69"/>
      <c r="C2" s="69"/>
      <c r="D2" s="86" t="s">
        <v>193</v>
      </c>
      <c r="E2" s="89"/>
      <c r="F2" s="89"/>
      <c r="G2" s="89"/>
      <c r="O2" s="89"/>
      <c r="P2" s="89"/>
      <c r="Q2" s="89"/>
      <c r="R2" s="89"/>
      <c r="S2" s="89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3" t="n">
        <f aca="true">NOW()</f>
        <v>45926.9978269668</v>
      </c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customFormat="false" ht="15.75" hidden="false" customHeight="false" outlineLevel="0" collapsed="false">
      <c r="A3" s="9" t="s">
        <v>194</v>
      </c>
      <c r="B3" s="69"/>
      <c r="C3" s="69"/>
      <c r="D3" s="94" t="str">
        <f aca="false">IF(J64=0,"This worksheet ties to the O&amp;M Detail worksheet.","ERROR - THIS WORKSHEET DOES NOT TIE TO THE O&amp;M DETAIL WORKSHEET.  SEE CELL J64.")</f>
        <v>ERROR - THIS WORKSHEET DOES NOT TIE TO THE O&amp;M DETAIL WORKSHEET.  SEE CELL J64.</v>
      </c>
      <c r="E3" s="89"/>
      <c r="F3" s="89"/>
      <c r="G3" s="89"/>
      <c r="O3" s="89"/>
      <c r="P3" s="89"/>
      <c r="Q3" s="89"/>
      <c r="R3" s="89"/>
      <c r="S3" s="89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6" t="n">
        <f aca="true">NOW()</f>
        <v>45926.9978269682</v>
      </c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customFormat="false" ht="12.75" hidden="false" customHeight="false" outlineLevel="0" collapsed="false">
      <c r="A4" s="12" t="s">
        <v>3</v>
      </c>
      <c r="B4" s="67"/>
      <c r="C4" s="67"/>
      <c r="D4" s="86"/>
      <c r="E4" s="87"/>
      <c r="F4" s="87"/>
      <c r="G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8" customFormat="false" ht="12.75" hidden="false" customHeight="false" outlineLevel="0" collapsed="false">
      <c r="F8" s="97" t="s">
        <v>195</v>
      </c>
      <c r="G8" s="67"/>
      <c r="H8" s="97" t="s">
        <v>196</v>
      </c>
      <c r="I8" s="38"/>
      <c r="J8" s="97"/>
    </row>
    <row r="9" customFormat="false" ht="12.75" hidden="false" customHeight="false" outlineLevel="0" collapsed="false">
      <c r="A9" s="98"/>
      <c r="B9" s="98"/>
      <c r="C9" s="98"/>
      <c r="E9" s="99"/>
      <c r="F9" s="100" t="s">
        <v>197</v>
      </c>
      <c r="G9" s="101"/>
      <c r="H9" s="100" t="s">
        <v>198</v>
      </c>
      <c r="I9" s="38"/>
      <c r="J9" s="100" t="s">
        <v>199</v>
      </c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</row>
    <row r="10" customFormat="false" ht="12.75" hidden="false" customHeight="false" outlineLevel="0" collapsed="false">
      <c r="H10" s="86"/>
      <c r="J10" s="86"/>
    </row>
    <row r="11" customFormat="false" ht="12.75" hidden="false" customHeight="false" outlineLevel="0" collapsed="false">
      <c r="A11" s="103" t="s">
        <v>200</v>
      </c>
      <c r="B11" s="104"/>
      <c r="C11" s="104"/>
      <c r="H11" s="86"/>
      <c r="J11" s="86"/>
    </row>
    <row r="12" customFormat="false" ht="12.75" hidden="false" customHeight="false" outlineLevel="0" collapsed="false">
      <c r="A12" s="105"/>
      <c r="B12" s="106" t="s">
        <v>201</v>
      </c>
      <c r="C12" s="106"/>
      <c r="H12" s="86"/>
      <c r="J12" s="86"/>
    </row>
    <row r="13" customFormat="false" ht="12.75" hidden="false" customHeight="false" outlineLevel="0" collapsed="false">
      <c r="C13" s="107" t="s">
        <v>202</v>
      </c>
      <c r="E13" s="108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7" t="s">
        <v>203</v>
      </c>
      <c r="E14" s="108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7" t="s">
        <v>204</v>
      </c>
      <c r="E15" s="108"/>
      <c r="F15" s="23" t="n">
        <v>0</v>
      </c>
      <c r="H15" s="24" t="n">
        <f aca="false">'O&amp;M Detail'!AB39</f>
        <v>0</v>
      </c>
      <c r="I15" s="38"/>
      <c r="J15" s="24" t="n">
        <f aca="false">H15-F15</f>
        <v>0</v>
      </c>
    </row>
    <row r="16" customFormat="false" ht="12.75" hidden="false" customHeight="false" outlineLevel="0" collapsed="false">
      <c r="C16" s="86" t="s">
        <v>205</v>
      </c>
      <c r="F16" s="109" t="n">
        <f aca="false">SUM(F13:F15)</f>
        <v>0</v>
      </c>
      <c r="H16" s="83" t="n">
        <f aca="false">SUM(H13:H15)</f>
        <v>0</v>
      </c>
      <c r="I16" s="38"/>
      <c r="J16" s="83" t="n">
        <f aca="false">SUM(J13:J15)</f>
        <v>0</v>
      </c>
    </row>
    <row r="17" customFormat="false" ht="12.75" hidden="false" customHeight="false" outlineLevel="0" collapsed="false">
      <c r="F17" s="109"/>
      <c r="H17" s="83"/>
      <c r="I17" s="38"/>
      <c r="J17" s="83"/>
    </row>
    <row r="18" customFormat="false" ht="12.75" hidden="false" customHeight="false" outlineLevel="0" collapsed="false">
      <c r="B18" s="106" t="s">
        <v>206</v>
      </c>
      <c r="C18" s="106"/>
      <c r="H18" s="67"/>
      <c r="I18" s="38"/>
      <c r="J18" s="67"/>
    </row>
    <row r="19" customFormat="false" ht="12.75" hidden="false" customHeight="false" outlineLevel="0" collapsed="false">
      <c r="B19" s="106"/>
      <c r="C19" s="86" t="s">
        <v>207</v>
      </c>
      <c r="F19" s="21" t="n">
        <v>0</v>
      </c>
      <c r="H19" s="67"/>
      <c r="I19" s="38"/>
      <c r="J19" s="67"/>
    </row>
    <row r="20" customFormat="false" ht="12.75" hidden="false" customHeight="false" outlineLevel="0" collapsed="false">
      <c r="B20" s="106"/>
      <c r="C20" s="86" t="s">
        <v>208</v>
      </c>
      <c r="F20" s="21" t="n">
        <v>0</v>
      </c>
      <c r="H20" s="67"/>
      <c r="I20" s="38"/>
      <c r="J20" s="67"/>
    </row>
    <row r="21" customFormat="false" ht="12.75" hidden="false" customHeight="false" outlineLevel="0" collapsed="false">
      <c r="B21" s="106"/>
      <c r="C21" s="86" t="s">
        <v>209</v>
      </c>
      <c r="F21" s="21" t="n">
        <v>0</v>
      </c>
      <c r="H21" s="67"/>
      <c r="I21" s="38"/>
      <c r="J21" s="67"/>
    </row>
    <row r="22" customFormat="false" ht="12.75" hidden="false" customHeight="false" outlineLevel="0" collapsed="false">
      <c r="B22" s="106"/>
      <c r="C22" s="86" t="s">
        <v>210</v>
      </c>
      <c r="F22" s="21" t="n">
        <v>0</v>
      </c>
      <c r="H22" s="67"/>
      <c r="I22" s="38"/>
      <c r="J22" s="67"/>
    </row>
    <row r="23" customFormat="false" ht="12.75" hidden="false" customHeight="false" outlineLevel="0" collapsed="false">
      <c r="B23" s="106"/>
      <c r="C23" s="86" t="s">
        <v>211</v>
      </c>
      <c r="F23" s="21" t="n">
        <v>0</v>
      </c>
      <c r="H23" s="67"/>
      <c r="I23" s="38"/>
      <c r="J23" s="67"/>
    </row>
    <row r="24" customFormat="false" ht="12.75" hidden="false" customHeight="false" outlineLevel="0" collapsed="false">
      <c r="B24" s="106"/>
      <c r="C24" s="86" t="s">
        <v>212</v>
      </c>
      <c r="F24" s="21" t="n">
        <v>0</v>
      </c>
      <c r="H24" s="110"/>
      <c r="I24" s="38"/>
      <c r="J24" s="110"/>
    </row>
    <row r="25" customFormat="false" ht="12.75" hidden="false" customHeight="false" outlineLevel="0" collapsed="false">
      <c r="B25" s="106"/>
      <c r="C25" s="86" t="s">
        <v>213</v>
      </c>
      <c r="F25" s="21" t="n">
        <v>0</v>
      </c>
      <c r="H25" s="110"/>
      <c r="I25" s="38"/>
      <c r="J25" s="110"/>
    </row>
    <row r="26" customFormat="false" ht="12.75" hidden="false" customHeight="false" outlineLevel="0" collapsed="false">
      <c r="C26" s="86" t="s">
        <v>214</v>
      </c>
      <c r="E26" s="108"/>
      <c r="F26" s="21" t="n">
        <v>0</v>
      </c>
      <c r="H26" s="83"/>
      <c r="I26" s="38"/>
      <c r="J26" s="83"/>
    </row>
    <row r="27" customFormat="false" ht="12.75" hidden="false" customHeight="false" outlineLevel="0" collapsed="false">
      <c r="C27" s="86" t="s">
        <v>215</v>
      </c>
      <c r="E27" s="108"/>
      <c r="F27" s="21" t="n">
        <v>0</v>
      </c>
      <c r="H27" s="83"/>
      <c r="I27" s="38"/>
      <c r="J27" s="83"/>
    </row>
    <row r="28" customFormat="false" ht="12.75" hidden="false" customHeight="false" outlineLevel="0" collapsed="false">
      <c r="C28" s="86" t="s">
        <v>215</v>
      </c>
      <c r="E28" s="108"/>
      <c r="F28" s="23" t="n">
        <v>0</v>
      </c>
      <c r="H28" s="83"/>
      <c r="I28" s="38"/>
      <c r="J28" s="83"/>
    </row>
    <row r="29" customFormat="false" ht="12.75" hidden="false" customHeight="false" outlineLevel="0" collapsed="false">
      <c r="C29" s="86" t="s">
        <v>216</v>
      </c>
      <c r="F29" s="109" t="n">
        <f aca="false">SUM(F19:F28)</f>
        <v>0</v>
      </c>
      <c r="H29" s="83"/>
      <c r="I29" s="38"/>
      <c r="J29" s="83"/>
    </row>
    <row r="30" customFormat="false" ht="12.75" hidden="false" customHeight="false" outlineLevel="0" collapsed="false">
      <c r="F30" s="109"/>
      <c r="H30" s="83"/>
      <c r="I30" s="38"/>
      <c r="J30" s="83"/>
    </row>
    <row r="31" customFormat="false" ht="13.5" hidden="false" customHeight="false" outlineLevel="0" collapsed="false">
      <c r="C31" s="86" t="s">
        <v>217</v>
      </c>
      <c r="F31" s="111" t="n">
        <f aca="false">F16-F29</f>
        <v>0</v>
      </c>
      <c r="H31" s="83"/>
      <c r="I31" s="38"/>
      <c r="J31" s="83"/>
    </row>
    <row r="32" customFormat="false" ht="13.5" hidden="false" customHeight="false" outlineLevel="0" collapsed="false">
      <c r="H32" s="110"/>
      <c r="I32" s="38"/>
      <c r="J32" s="110"/>
    </row>
    <row r="33" customFormat="false" ht="12.75" hidden="false" customHeight="false" outlineLevel="0" collapsed="false">
      <c r="A33" s="103" t="s">
        <v>218</v>
      </c>
      <c r="B33" s="104"/>
      <c r="C33" s="104"/>
      <c r="H33" s="67"/>
      <c r="I33" s="38"/>
      <c r="J33" s="67"/>
    </row>
    <row r="34" customFormat="false" ht="12.75" hidden="false" customHeight="false" outlineLevel="0" collapsed="false">
      <c r="B34" s="86" t="s">
        <v>201</v>
      </c>
      <c r="C34" s="107"/>
      <c r="E34" s="108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7" t="s">
        <v>219</v>
      </c>
      <c r="E35" s="108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7" t="s">
        <v>220</v>
      </c>
      <c r="E36" s="108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7" t="s">
        <v>221</v>
      </c>
      <c r="E37" s="108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7" t="s">
        <v>222</v>
      </c>
      <c r="E38" s="108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7" t="s">
        <v>222</v>
      </c>
      <c r="E39" s="108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7" t="s">
        <v>222</v>
      </c>
      <c r="E40" s="108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7" t="s">
        <v>222</v>
      </c>
      <c r="E41" s="108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7" t="s">
        <v>222</v>
      </c>
      <c r="E42" s="108"/>
      <c r="F42" s="23" t="n">
        <v>0</v>
      </c>
      <c r="G42" s="21"/>
      <c r="H42" s="83"/>
      <c r="I42" s="112"/>
      <c r="J42" s="83"/>
      <c r="K42" s="113"/>
      <c r="L42" s="113"/>
    </row>
    <row r="43" customFormat="false" ht="12.75" hidden="false" customHeight="false" outlineLevel="0" collapsed="false">
      <c r="C43" s="107" t="s">
        <v>223</v>
      </c>
      <c r="E43" s="108"/>
      <c r="F43" s="21" t="n">
        <f aca="false">SUM(F35:F42)</f>
        <v>0</v>
      </c>
      <c r="G43" s="21"/>
      <c r="H43" s="83"/>
      <c r="I43" s="112"/>
      <c r="J43" s="83"/>
      <c r="K43" s="113"/>
      <c r="L43" s="113"/>
    </row>
    <row r="44" customFormat="false" ht="12.75" hidden="false" customHeight="false" outlineLevel="0" collapsed="false">
      <c r="C44" s="107"/>
      <c r="E44" s="108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6" t="s">
        <v>206</v>
      </c>
      <c r="E45" s="108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6" t="s">
        <v>207</v>
      </c>
      <c r="E46" s="108"/>
      <c r="F46" s="21" t="n">
        <v>0</v>
      </c>
      <c r="G46" s="21"/>
      <c r="H46" s="83"/>
      <c r="I46" s="112"/>
      <c r="J46" s="83"/>
    </row>
    <row r="47" customFormat="false" ht="12.75" hidden="false" customHeight="false" outlineLevel="0" collapsed="false">
      <c r="C47" s="86" t="s">
        <v>208</v>
      </c>
      <c r="E47" s="108"/>
      <c r="F47" s="21" t="n">
        <v>0</v>
      </c>
      <c r="G47" s="21"/>
      <c r="H47" s="83"/>
      <c r="I47" s="112"/>
      <c r="J47" s="83"/>
    </row>
    <row r="48" customFormat="false" ht="12.75" hidden="false" customHeight="false" outlineLevel="0" collapsed="false">
      <c r="C48" s="86" t="s">
        <v>209</v>
      </c>
      <c r="E48" s="108"/>
      <c r="F48" s="21" t="n">
        <v>0</v>
      </c>
      <c r="G48" s="21"/>
      <c r="H48" s="83"/>
      <c r="I48" s="112"/>
      <c r="J48" s="83"/>
    </row>
    <row r="49" customFormat="false" ht="12.75" hidden="false" customHeight="false" outlineLevel="0" collapsed="false">
      <c r="C49" s="86" t="s">
        <v>210</v>
      </c>
      <c r="E49" s="108"/>
      <c r="F49" s="21" t="n">
        <v>0</v>
      </c>
      <c r="G49" s="21"/>
      <c r="H49" s="83"/>
      <c r="I49" s="112"/>
      <c r="J49" s="83"/>
    </row>
    <row r="50" customFormat="false" ht="12.75" hidden="false" customHeight="false" outlineLevel="0" collapsed="false">
      <c r="C50" s="86" t="s">
        <v>211</v>
      </c>
      <c r="E50" s="108"/>
      <c r="F50" s="21" t="n">
        <v>0</v>
      </c>
      <c r="G50" s="21"/>
      <c r="H50" s="83"/>
      <c r="I50" s="112"/>
      <c r="J50" s="83"/>
    </row>
    <row r="51" customFormat="false" ht="12.75" hidden="false" customHeight="false" outlineLevel="0" collapsed="false">
      <c r="C51" s="86" t="s">
        <v>212</v>
      </c>
      <c r="E51" s="108"/>
      <c r="F51" s="21" t="n">
        <v>0</v>
      </c>
      <c r="G51" s="21"/>
      <c r="H51" s="83"/>
      <c r="I51" s="112"/>
      <c r="J51" s="83"/>
    </row>
    <row r="52" customFormat="false" ht="12.75" hidden="false" customHeight="false" outlineLevel="0" collapsed="false">
      <c r="C52" s="86" t="s">
        <v>213</v>
      </c>
      <c r="E52" s="108"/>
      <c r="F52" s="21" t="n">
        <v>0</v>
      </c>
      <c r="G52" s="21"/>
      <c r="H52" s="83"/>
      <c r="I52" s="112"/>
      <c r="J52" s="83"/>
    </row>
    <row r="53" customFormat="false" ht="12.75" hidden="false" customHeight="false" outlineLevel="0" collapsed="false">
      <c r="C53" s="86" t="s">
        <v>214</v>
      </c>
      <c r="E53" s="108"/>
      <c r="F53" s="21" t="n">
        <v>0</v>
      </c>
      <c r="G53" s="21"/>
      <c r="H53" s="83"/>
      <c r="I53" s="112"/>
      <c r="J53" s="83"/>
    </row>
    <row r="54" customFormat="false" ht="12.75" hidden="false" customHeight="false" outlineLevel="0" collapsed="false">
      <c r="C54" s="86" t="s">
        <v>215</v>
      </c>
      <c r="E54" s="108"/>
      <c r="F54" s="21" t="n">
        <v>0</v>
      </c>
      <c r="G54" s="21"/>
      <c r="H54" s="83"/>
      <c r="I54" s="112"/>
      <c r="J54" s="83"/>
    </row>
    <row r="55" customFormat="false" ht="12.75" hidden="false" customHeight="false" outlineLevel="0" collapsed="false">
      <c r="C55" s="86" t="s">
        <v>215</v>
      </c>
      <c r="E55" s="108"/>
      <c r="F55" s="21" t="n">
        <v>0</v>
      </c>
      <c r="G55" s="21"/>
      <c r="H55" s="83"/>
      <c r="I55" s="112"/>
      <c r="J55" s="83"/>
    </row>
    <row r="56" customFormat="false" ht="12.75" hidden="false" customHeight="false" outlineLevel="0" collapsed="false">
      <c r="C56" s="86" t="s">
        <v>215</v>
      </c>
      <c r="E56" s="108"/>
      <c r="F56" s="21" t="n">
        <v>0</v>
      </c>
      <c r="G56" s="21"/>
      <c r="H56" s="83"/>
      <c r="I56" s="112"/>
      <c r="J56" s="83"/>
    </row>
    <row r="57" customFormat="false" ht="12.75" hidden="false" customHeight="false" outlineLevel="0" collapsed="false">
      <c r="C57" s="86" t="s">
        <v>215</v>
      </c>
      <c r="E57" s="108"/>
      <c r="F57" s="21" t="n">
        <v>0</v>
      </c>
      <c r="G57" s="21"/>
      <c r="H57" s="83"/>
      <c r="I57" s="112"/>
      <c r="J57" s="83"/>
    </row>
    <row r="58" customFormat="false" ht="12.75" hidden="false" customHeight="false" outlineLevel="0" collapsed="false">
      <c r="C58" s="86" t="s">
        <v>215</v>
      </c>
      <c r="E58" s="108"/>
      <c r="F58" s="21" t="n">
        <v>0</v>
      </c>
      <c r="G58" s="21"/>
      <c r="H58" s="83"/>
      <c r="I58" s="112"/>
      <c r="J58" s="83"/>
    </row>
    <row r="59" customFormat="false" ht="12.75" hidden="false" customHeight="false" outlineLevel="0" collapsed="false">
      <c r="C59" s="86" t="s">
        <v>215</v>
      </c>
      <c r="E59" s="108"/>
      <c r="F59" s="23" t="n">
        <v>0</v>
      </c>
      <c r="G59" s="21"/>
      <c r="H59" s="83"/>
      <c r="I59" s="112"/>
      <c r="J59" s="83"/>
    </row>
    <row r="60" customFormat="false" ht="12.75" hidden="false" customHeight="false" outlineLevel="0" collapsed="false">
      <c r="C60" s="107" t="s">
        <v>224</v>
      </c>
      <c r="E60" s="108"/>
      <c r="F60" s="109" t="n">
        <f aca="false">SUM(F46:F59)</f>
        <v>0</v>
      </c>
      <c r="G60" s="21"/>
      <c r="H60" s="83"/>
      <c r="I60" s="112"/>
      <c r="J60" s="83"/>
    </row>
    <row r="61" customFormat="false" ht="12.75" hidden="false" customHeight="false" outlineLevel="0" collapsed="false">
      <c r="E61" s="108"/>
      <c r="F61" s="23"/>
      <c r="G61" s="21"/>
      <c r="H61" s="24"/>
      <c r="I61" s="38"/>
      <c r="J61" s="24"/>
    </row>
    <row r="62" customFormat="false" ht="12.75" hidden="false" customHeight="false" outlineLevel="0" collapsed="false">
      <c r="C62" s="86" t="s">
        <v>225</v>
      </c>
      <c r="E62" s="108"/>
      <c r="F62" s="21" t="n">
        <f aca="false">F43-F60</f>
        <v>0</v>
      </c>
      <c r="G62" s="21"/>
      <c r="H62" s="18" t="n">
        <f aca="false">'O&amp;M Detail'!AB40</f>
        <v>-5.15317375</v>
      </c>
      <c r="I62" s="38"/>
      <c r="J62" s="18" t="n">
        <f aca="false">H62-F62</f>
        <v>-5.15317375</v>
      </c>
    </row>
    <row r="63" customFormat="false" ht="12.75" hidden="false" customHeight="false" outlineLevel="0" collapsed="false">
      <c r="E63" s="108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6" t="s">
        <v>226</v>
      </c>
      <c r="F64" s="111" t="n">
        <f aca="false">F16+F62</f>
        <v>0</v>
      </c>
      <c r="G64" s="21"/>
      <c r="H64" s="114" t="n">
        <f aca="false">H16+H62</f>
        <v>-5.15317375</v>
      </c>
      <c r="I64" s="38"/>
      <c r="J64" s="114" t="n">
        <f aca="false">J16+J62</f>
        <v>-5.15317375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6"/>
      <c r="H70" s="86"/>
      <c r="I70" s="86"/>
      <c r="J70" s="86"/>
      <c r="K70" s="86"/>
      <c r="L70" s="86"/>
      <c r="M70" s="86"/>
      <c r="N70" s="86"/>
    </row>
    <row r="71" customFormat="false" ht="12.75" hidden="false" customHeight="false" outlineLevel="0" collapsed="false">
      <c r="D71" s="86"/>
      <c r="H71" s="86"/>
      <c r="I71" s="86"/>
      <c r="J71" s="86"/>
      <c r="K71" s="86"/>
      <c r="L71" s="86"/>
      <c r="M71" s="86"/>
      <c r="N71" s="86"/>
    </row>
    <row r="72" customFormat="false" ht="12.75" hidden="false" customHeight="false" outlineLevel="0" collapsed="false">
      <c r="D72" s="86"/>
      <c r="H72" s="86"/>
      <c r="I72" s="86"/>
      <c r="J72" s="86"/>
      <c r="K72" s="86"/>
      <c r="L72" s="86"/>
      <c r="M72" s="86"/>
      <c r="N72" s="86"/>
    </row>
    <row r="73" customFormat="false" ht="12.75" hidden="false" customHeight="false" outlineLevel="0" collapsed="false">
      <c r="D73" s="86"/>
      <c r="H73" s="86"/>
      <c r="I73" s="86"/>
      <c r="J73" s="86"/>
      <c r="K73" s="86"/>
      <c r="L73" s="86"/>
      <c r="M73" s="86"/>
      <c r="N73" s="86"/>
    </row>
    <row r="74" customFormat="false" ht="12.75" hidden="false" customHeight="false" outlineLevel="0" collapsed="false">
      <c r="D74" s="86"/>
      <c r="H74" s="86"/>
      <c r="I74" s="86"/>
      <c r="J74" s="86"/>
      <c r="K74" s="86"/>
      <c r="L74" s="86"/>
      <c r="M74" s="86"/>
      <c r="N74" s="86"/>
    </row>
    <row r="75" customFormat="false" ht="12.75" hidden="false" customHeight="false" outlineLevel="0" collapsed="false">
      <c r="D75" s="86"/>
      <c r="H75" s="86"/>
      <c r="I75" s="86"/>
      <c r="J75" s="86"/>
      <c r="K75" s="86"/>
      <c r="L75" s="86"/>
      <c r="M75" s="86"/>
      <c r="N75" s="86"/>
    </row>
    <row r="76" customFormat="false" ht="12.75" hidden="false" customHeight="false" outlineLevel="0" collapsed="false">
      <c r="D76" s="86"/>
      <c r="H76" s="86"/>
      <c r="I76" s="86"/>
      <c r="J76" s="86"/>
      <c r="K76" s="86"/>
      <c r="L76" s="86"/>
      <c r="M76" s="86"/>
      <c r="N76" s="86"/>
    </row>
    <row r="77" customFormat="false" ht="12.75" hidden="false" customHeight="false" outlineLevel="0" collapsed="false">
      <c r="D77" s="86"/>
      <c r="H77" s="86"/>
      <c r="I77" s="86"/>
      <c r="J77" s="86"/>
      <c r="K77" s="86"/>
      <c r="L77" s="86"/>
      <c r="M77" s="86"/>
      <c r="N77" s="86"/>
    </row>
    <row r="78" customFormat="false" ht="12.75" hidden="false" customHeight="false" outlineLevel="0" collapsed="false">
      <c r="D78" s="86"/>
      <c r="H78" s="86"/>
      <c r="I78" s="86"/>
      <c r="J78" s="86"/>
      <c r="K78" s="86"/>
      <c r="L78" s="86"/>
      <c r="M78" s="86"/>
      <c r="N78" s="86"/>
    </row>
    <row r="79" customFormat="false" ht="12.75" hidden="false" customHeight="false" outlineLevel="0" collapsed="false">
      <c r="D79" s="86"/>
      <c r="H79" s="86"/>
      <c r="I79" s="86"/>
      <c r="J79" s="86"/>
      <c r="K79" s="86"/>
      <c r="L79" s="86"/>
      <c r="M79" s="86"/>
      <c r="N79" s="86"/>
    </row>
    <row r="80" customFormat="false" ht="12.75" hidden="false" customHeight="false" outlineLevel="0" collapsed="false">
      <c r="D80" s="86"/>
      <c r="H80" s="86"/>
      <c r="I80" s="86"/>
      <c r="J80" s="86"/>
      <c r="K80" s="86"/>
      <c r="L80" s="86"/>
      <c r="M80" s="86"/>
      <c r="N80" s="86"/>
    </row>
    <row r="81" customFormat="false" ht="12.75" hidden="false" customHeight="false" outlineLevel="0" collapsed="false">
      <c r="D81" s="86"/>
      <c r="H81" s="86"/>
      <c r="I81" s="86"/>
      <c r="J81" s="86"/>
      <c r="K81" s="86"/>
      <c r="L81" s="86"/>
      <c r="M81" s="86"/>
      <c r="N81" s="86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8" t="str">
        <f aca="false">Format!A1</f>
        <v>ENRON CORP</v>
      </c>
      <c r="B1" s="69"/>
      <c r="C1" s="6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XML/filtered-attachments/xls/2002_Pl1.xls'#$Headcount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9"/>
      <c r="C2" s="6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45926.9978269873</v>
      </c>
      <c r="AM2" s="3"/>
      <c r="AN2" s="3"/>
    </row>
    <row r="3" customFormat="false" ht="15.75" hidden="false" customHeight="false" outlineLevel="0" collapsed="false">
      <c r="A3" s="9" t="s">
        <v>227</v>
      </c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45926.9978269873</v>
      </c>
      <c r="AM3" s="3"/>
      <c r="AN3" s="3"/>
    </row>
    <row r="4" customFormat="false" ht="12.75" hidden="false" customHeight="false" outlineLevel="0" collapsed="false">
      <c r="A4" s="12"/>
      <c r="B4" s="67"/>
      <c r="C4" s="67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7"/>
      <c r="B5" s="67"/>
      <c r="C5" s="67"/>
    </row>
    <row r="6" customFormat="false" ht="12.75" hidden="false" customHeight="false" outlineLevel="0" collapsed="false">
      <c r="A6" s="67"/>
      <c r="B6" s="67"/>
      <c r="C6" s="67"/>
    </row>
    <row r="7" customFormat="false" ht="22.5" hidden="false" customHeight="false" outlineLevel="0" collapsed="false">
      <c r="A7" s="97"/>
      <c r="B7" s="97"/>
      <c r="C7" s="97"/>
      <c r="D7" s="115" t="s">
        <v>228</v>
      </c>
      <c r="E7" s="116"/>
      <c r="F7" s="115" t="s">
        <v>229</v>
      </c>
      <c r="G7" s="116"/>
      <c r="H7" s="115" t="s">
        <v>230</v>
      </c>
      <c r="I7" s="116"/>
      <c r="J7" s="115" t="s">
        <v>231</v>
      </c>
      <c r="K7" s="116"/>
      <c r="L7" s="115" t="s">
        <v>232</v>
      </c>
      <c r="M7" s="116"/>
      <c r="N7" s="115" t="s">
        <v>21</v>
      </c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8"/>
      <c r="AN7" s="118"/>
    </row>
    <row r="8" customFormat="false" ht="12.75" hidden="false" customHeight="false" outlineLevel="0" collapsed="false">
      <c r="A8" s="67"/>
      <c r="B8" s="67"/>
      <c r="C8" s="67"/>
    </row>
    <row r="9" customFormat="false" ht="12.75" hidden="false" customHeight="false" outlineLevel="0" collapsed="false">
      <c r="A9" s="67"/>
      <c r="B9" s="67"/>
      <c r="C9" s="12" t="s">
        <v>172</v>
      </c>
      <c r="D9" s="108" t="n">
        <v>0</v>
      </c>
      <c r="E9" s="108"/>
      <c r="F9" s="108" t="n">
        <v>0</v>
      </c>
      <c r="G9" s="108"/>
      <c r="H9" s="108" t="n">
        <v>0</v>
      </c>
      <c r="I9" s="108"/>
      <c r="J9" s="108" t="n">
        <v>0</v>
      </c>
      <c r="K9" s="108"/>
      <c r="L9" s="108" t="n">
        <v>0</v>
      </c>
      <c r="M9" s="108"/>
      <c r="N9" s="108" t="n">
        <f aca="false">SUM(D9:L9)</f>
        <v>0</v>
      </c>
    </row>
    <row r="10" customFormat="false" ht="12.75" hidden="false" customHeight="false" outlineLevel="0" collapsed="false">
      <c r="A10" s="67"/>
      <c r="B10" s="67"/>
      <c r="C10" s="12" t="s">
        <v>173</v>
      </c>
      <c r="D10" s="108" t="n">
        <v>0</v>
      </c>
      <c r="E10" s="108"/>
      <c r="F10" s="108" t="n">
        <v>0</v>
      </c>
      <c r="G10" s="108"/>
      <c r="H10" s="108" t="n">
        <v>0</v>
      </c>
      <c r="I10" s="108"/>
      <c r="J10" s="108" t="n">
        <v>0</v>
      </c>
      <c r="K10" s="108"/>
      <c r="L10" s="108" t="n">
        <v>0</v>
      </c>
      <c r="M10" s="108"/>
      <c r="N10" s="108" t="n">
        <f aca="false">SUM(D10:L10)</f>
        <v>0</v>
      </c>
    </row>
    <row r="11" customFormat="false" ht="12.75" hidden="false" customHeight="false" outlineLevel="0" collapsed="false">
      <c r="A11" s="67"/>
      <c r="B11" s="67"/>
      <c r="C11" s="12" t="s">
        <v>174</v>
      </c>
      <c r="D11" s="108" t="n">
        <v>0</v>
      </c>
      <c r="E11" s="108"/>
      <c r="F11" s="108" t="n">
        <v>0</v>
      </c>
      <c r="G11" s="108"/>
      <c r="H11" s="108" t="n">
        <v>0</v>
      </c>
      <c r="I11" s="108"/>
      <c r="J11" s="108" t="n">
        <v>0</v>
      </c>
      <c r="K11" s="108"/>
      <c r="L11" s="108" t="n">
        <v>0</v>
      </c>
      <c r="M11" s="108"/>
      <c r="N11" s="108" t="n">
        <f aca="false">SUM(D11:L11)</f>
        <v>0</v>
      </c>
    </row>
    <row r="12" customFormat="false" ht="12.75" hidden="false" customHeight="false" outlineLevel="0" collapsed="false">
      <c r="A12" s="67"/>
      <c r="B12" s="67"/>
      <c r="C12" s="12" t="s">
        <v>175</v>
      </c>
      <c r="D12" s="108" t="n">
        <v>0</v>
      </c>
      <c r="E12" s="108"/>
      <c r="F12" s="108" t="n">
        <v>0</v>
      </c>
      <c r="G12" s="108"/>
      <c r="H12" s="108" t="n">
        <v>0</v>
      </c>
      <c r="I12" s="108"/>
      <c r="J12" s="108" t="n">
        <v>0</v>
      </c>
      <c r="K12" s="108"/>
      <c r="L12" s="108" t="n">
        <v>0</v>
      </c>
      <c r="M12" s="108"/>
      <c r="N12" s="108" t="n">
        <f aca="false">SUM(D12:L12)</f>
        <v>0</v>
      </c>
    </row>
    <row r="13" customFormat="false" ht="12.75" hidden="false" customHeight="false" outlineLevel="0" collapsed="false">
      <c r="A13" s="67"/>
      <c r="B13" s="67"/>
      <c r="C13" s="12" t="s">
        <v>176</v>
      </c>
      <c r="D13" s="108" t="n">
        <v>0</v>
      </c>
      <c r="E13" s="108"/>
      <c r="F13" s="108" t="n">
        <v>0</v>
      </c>
      <c r="G13" s="108"/>
      <c r="H13" s="108" t="n">
        <v>0</v>
      </c>
      <c r="I13" s="108"/>
      <c r="J13" s="108" t="n">
        <v>0</v>
      </c>
      <c r="K13" s="108"/>
      <c r="L13" s="108" t="n">
        <v>0</v>
      </c>
      <c r="M13" s="108"/>
      <c r="N13" s="108" t="n">
        <f aca="false">SUM(D13:L13)</f>
        <v>0</v>
      </c>
    </row>
    <row r="14" customFormat="false" ht="12.75" hidden="false" customHeight="false" outlineLevel="0" collapsed="false">
      <c r="A14" s="67"/>
      <c r="B14" s="67"/>
      <c r="C14" s="12" t="s">
        <v>177</v>
      </c>
      <c r="D14" s="108" t="n">
        <v>0</v>
      </c>
      <c r="E14" s="108"/>
      <c r="F14" s="108" t="n">
        <v>0</v>
      </c>
      <c r="G14" s="108"/>
      <c r="H14" s="108" t="n">
        <v>0</v>
      </c>
      <c r="I14" s="108"/>
      <c r="J14" s="108" t="n">
        <v>0</v>
      </c>
      <c r="K14" s="108"/>
      <c r="L14" s="108" t="n">
        <v>0</v>
      </c>
      <c r="M14" s="108"/>
      <c r="N14" s="108" t="n">
        <f aca="false">SUM(D14:L14)</f>
        <v>0</v>
      </c>
    </row>
    <row r="15" customFormat="false" ht="12.75" hidden="false" customHeight="false" outlineLevel="0" collapsed="false">
      <c r="A15" s="67"/>
      <c r="B15" s="67"/>
      <c r="C15" s="67" t="s">
        <v>178</v>
      </c>
      <c r="D15" s="108" t="n">
        <v>0</v>
      </c>
      <c r="E15" s="108"/>
      <c r="F15" s="108" t="n">
        <v>0</v>
      </c>
      <c r="G15" s="108"/>
      <c r="H15" s="108" t="n">
        <v>0</v>
      </c>
      <c r="I15" s="108"/>
      <c r="J15" s="108" t="n">
        <v>0</v>
      </c>
      <c r="K15" s="108"/>
      <c r="L15" s="108" t="n">
        <v>0</v>
      </c>
      <c r="M15" s="108"/>
      <c r="N15" s="108" t="n">
        <f aca="false">SUM(D15:L15)</f>
        <v>0</v>
      </c>
    </row>
    <row r="16" customFormat="false" ht="12.75" hidden="false" customHeight="false" outlineLevel="0" collapsed="false">
      <c r="A16" s="67"/>
      <c r="B16" s="67"/>
      <c r="C16" s="67" t="s">
        <v>179</v>
      </c>
      <c r="D16" s="108" t="n">
        <v>0</v>
      </c>
      <c r="E16" s="108"/>
      <c r="F16" s="108" t="n">
        <v>0</v>
      </c>
      <c r="G16" s="108"/>
      <c r="H16" s="108" t="n">
        <v>0</v>
      </c>
      <c r="I16" s="108"/>
      <c r="J16" s="108" t="n">
        <v>0</v>
      </c>
      <c r="K16" s="108"/>
      <c r="L16" s="108" t="n">
        <v>0</v>
      </c>
      <c r="M16" s="108"/>
      <c r="N16" s="108" t="n">
        <f aca="false">SUM(D16:L16)</f>
        <v>0</v>
      </c>
    </row>
    <row r="17" customFormat="false" ht="12.75" hidden="false" customHeight="false" outlineLevel="0" collapsed="false">
      <c r="A17" s="67"/>
      <c r="B17" s="67"/>
      <c r="C17" s="67" t="s">
        <v>180</v>
      </c>
      <c r="D17" s="108" t="n">
        <v>0</v>
      </c>
      <c r="E17" s="108"/>
      <c r="F17" s="108" t="n">
        <v>0</v>
      </c>
      <c r="G17" s="108"/>
      <c r="H17" s="108" t="n">
        <v>0</v>
      </c>
      <c r="I17" s="108"/>
      <c r="J17" s="108" t="n">
        <v>0</v>
      </c>
      <c r="K17" s="108"/>
      <c r="L17" s="108" t="n">
        <v>0</v>
      </c>
      <c r="M17" s="108"/>
      <c r="N17" s="108" t="n">
        <f aca="false">SUM(D17:L17)</f>
        <v>0</v>
      </c>
    </row>
    <row r="18" customFormat="false" ht="12.75" hidden="false" customHeight="false" outlineLevel="0" collapsed="false">
      <c r="A18" s="67"/>
      <c r="B18" s="67"/>
      <c r="C18" s="67" t="s">
        <v>181</v>
      </c>
      <c r="D18" s="108" t="n">
        <v>0</v>
      </c>
      <c r="E18" s="108"/>
      <c r="F18" s="108" t="n">
        <v>0</v>
      </c>
      <c r="G18" s="108"/>
      <c r="H18" s="108" t="n">
        <v>0</v>
      </c>
      <c r="I18" s="108"/>
      <c r="J18" s="108" t="n">
        <v>0</v>
      </c>
      <c r="K18" s="108"/>
      <c r="L18" s="108" t="n">
        <v>0</v>
      </c>
      <c r="M18" s="108"/>
      <c r="N18" s="108" t="n">
        <f aca="false">SUM(D18:L18)</f>
        <v>0</v>
      </c>
    </row>
    <row r="19" customFormat="false" ht="12.75" hidden="false" customHeight="false" outlineLevel="0" collapsed="false">
      <c r="A19" s="67"/>
      <c r="B19" s="67"/>
      <c r="C19" s="67" t="s">
        <v>182</v>
      </c>
      <c r="D19" s="108" t="n">
        <v>0</v>
      </c>
      <c r="E19" s="108"/>
      <c r="F19" s="108" t="n">
        <v>0</v>
      </c>
      <c r="G19" s="108"/>
      <c r="H19" s="108" t="n">
        <v>0</v>
      </c>
      <c r="I19" s="108"/>
      <c r="J19" s="108" t="n">
        <v>0</v>
      </c>
      <c r="K19" s="108"/>
      <c r="L19" s="108" t="n">
        <v>0</v>
      </c>
      <c r="M19" s="108"/>
      <c r="N19" s="108" t="n">
        <f aca="false">SUM(D19:L19)</f>
        <v>0</v>
      </c>
    </row>
    <row r="20" customFormat="false" ht="12.75" hidden="false" customHeight="false" outlineLevel="0" collapsed="false">
      <c r="A20" s="67"/>
      <c r="B20" s="67"/>
      <c r="C20" s="67" t="s">
        <v>183</v>
      </c>
      <c r="D20" s="108" t="n">
        <v>0</v>
      </c>
      <c r="E20" s="108"/>
      <c r="F20" s="108" t="n">
        <v>0</v>
      </c>
      <c r="G20" s="108"/>
      <c r="H20" s="108" t="n">
        <v>0</v>
      </c>
      <c r="I20" s="108"/>
      <c r="J20" s="108" t="n">
        <v>0</v>
      </c>
      <c r="K20" s="108"/>
      <c r="L20" s="108" t="n">
        <v>0</v>
      </c>
      <c r="M20" s="108"/>
      <c r="N20" s="108" t="n">
        <f aca="false">SUM(D20:L20)</f>
        <v>0</v>
      </c>
    </row>
    <row r="21" customFormat="false" ht="12.75" hidden="false" customHeight="false" outlineLevel="0" collapsed="false">
      <c r="A21" s="67"/>
      <c r="B21" s="67"/>
      <c r="C21" s="67" t="s">
        <v>184</v>
      </c>
      <c r="D21" s="108" t="n">
        <v>0</v>
      </c>
      <c r="E21" s="108"/>
      <c r="F21" s="108" t="n">
        <v>0</v>
      </c>
      <c r="G21" s="108"/>
      <c r="H21" s="108" t="n">
        <v>0</v>
      </c>
      <c r="I21" s="108"/>
      <c r="J21" s="108" t="n">
        <v>0</v>
      </c>
      <c r="K21" s="108"/>
      <c r="L21" s="108" t="n">
        <v>0</v>
      </c>
      <c r="M21" s="108"/>
      <c r="N21" s="108" t="n">
        <f aca="false">SUM(D21:L21)</f>
        <v>0</v>
      </c>
    </row>
    <row r="22" customFormat="false" ht="12.75" hidden="false" customHeight="false" outlineLevel="0" collapsed="false">
      <c r="A22" s="67"/>
      <c r="B22" s="67"/>
      <c r="C22" s="67" t="s">
        <v>185</v>
      </c>
      <c r="D22" s="108" t="n">
        <v>0</v>
      </c>
      <c r="E22" s="108"/>
      <c r="F22" s="108" t="n">
        <v>0</v>
      </c>
      <c r="G22" s="108"/>
      <c r="H22" s="108" t="n">
        <v>0</v>
      </c>
      <c r="I22" s="108"/>
      <c r="J22" s="108" t="n">
        <v>0</v>
      </c>
      <c r="K22" s="108"/>
      <c r="L22" s="108" t="n">
        <v>0</v>
      </c>
      <c r="M22" s="108"/>
      <c r="N22" s="108" t="n">
        <f aca="false">SUM(D22:L22)</f>
        <v>0</v>
      </c>
    </row>
    <row r="23" customFormat="false" ht="12.75" hidden="false" customHeight="false" outlineLevel="0" collapsed="false">
      <c r="A23" s="67"/>
      <c r="B23" s="67"/>
      <c r="C23" s="67" t="s">
        <v>186</v>
      </c>
      <c r="D23" s="108" t="n">
        <v>0</v>
      </c>
      <c r="E23" s="108"/>
      <c r="F23" s="108" t="n">
        <v>0</v>
      </c>
      <c r="G23" s="108"/>
      <c r="H23" s="108" t="n">
        <v>0</v>
      </c>
      <c r="I23" s="108"/>
      <c r="J23" s="108" t="n">
        <v>0</v>
      </c>
      <c r="K23" s="108"/>
      <c r="L23" s="108" t="n">
        <v>0</v>
      </c>
      <c r="M23" s="108"/>
      <c r="N23" s="108" t="n">
        <f aca="false">SUM(D23:L23)</f>
        <v>0</v>
      </c>
    </row>
    <row r="24" customFormat="false" ht="12.75" hidden="false" customHeight="false" outlineLevel="0" collapsed="false">
      <c r="A24" s="67"/>
      <c r="B24" s="67"/>
      <c r="C24" s="67" t="s">
        <v>187</v>
      </c>
      <c r="D24" s="108" t="n">
        <v>0</v>
      </c>
      <c r="E24" s="108"/>
      <c r="F24" s="108" t="n">
        <v>0</v>
      </c>
      <c r="G24" s="108"/>
      <c r="H24" s="108" t="n">
        <v>0</v>
      </c>
      <c r="I24" s="108"/>
      <c r="J24" s="108" t="n">
        <v>0</v>
      </c>
      <c r="K24" s="108"/>
      <c r="L24" s="108" t="n">
        <v>0</v>
      </c>
      <c r="M24" s="108"/>
      <c r="N24" s="108" t="n">
        <f aca="false">SUM(D24:L24)</f>
        <v>0</v>
      </c>
    </row>
    <row r="25" customFormat="false" ht="12.75" hidden="false" customHeight="false" outlineLevel="0" collapsed="false">
      <c r="A25" s="67"/>
      <c r="B25" s="67"/>
      <c r="C25" s="67" t="s">
        <v>188</v>
      </c>
      <c r="D25" s="108" t="n">
        <v>0</v>
      </c>
      <c r="E25" s="108"/>
      <c r="F25" s="108" t="n">
        <v>0</v>
      </c>
      <c r="G25" s="108"/>
      <c r="H25" s="108" t="n">
        <v>0</v>
      </c>
      <c r="I25" s="108"/>
      <c r="J25" s="108" t="n">
        <v>0</v>
      </c>
      <c r="K25" s="108"/>
      <c r="L25" s="108" t="n">
        <v>0</v>
      </c>
      <c r="M25" s="108"/>
      <c r="N25" s="108" t="n">
        <f aca="false">SUM(D25:L25)</f>
        <v>0</v>
      </c>
    </row>
    <row r="26" customFormat="false" ht="12.75" hidden="false" customHeight="false" outlineLevel="0" collapsed="false">
      <c r="A26" s="67"/>
      <c r="B26" s="67"/>
      <c r="C26" s="67" t="s">
        <v>189</v>
      </c>
      <c r="D26" s="108" t="n">
        <v>0</v>
      </c>
      <c r="E26" s="108"/>
      <c r="F26" s="108" t="n">
        <v>0</v>
      </c>
      <c r="G26" s="108"/>
      <c r="H26" s="108" t="n">
        <v>0</v>
      </c>
      <c r="I26" s="108"/>
      <c r="J26" s="108" t="n">
        <v>0</v>
      </c>
      <c r="K26" s="108"/>
      <c r="L26" s="108" t="n">
        <v>0</v>
      </c>
      <c r="M26" s="108"/>
      <c r="N26" s="108" t="n">
        <f aca="false">SUM(D26:L26)</f>
        <v>0</v>
      </c>
    </row>
    <row r="27" customFormat="false" ht="12.75" hidden="false" customHeight="false" outlineLevel="0" collapsed="false">
      <c r="A27" s="67"/>
      <c r="B27" s="67"/>
      <c r="C27" s="67" t="s">
        <v>33</v>
      </c>
      <c r="D27" s="108" t="n">
        <v>2800</v>
      </c>
      <c r="E27" s="108"/>
      <c r="F27" s="108" t="n">
        <v>0</v>
      </c>
      <c r="G27" s="108"/>
      <c r="H27" s="108" t="n">
        <v>0</v>
      </c>
      <c r="I27" s="108"/>
      <c r="J27" s="108" t="n">
        <v>0</v>
      </c>
      <c r="K27" s="108"/>
      <c r="L27" s="108" t="n">
        <v>0</v>
      </c>
      <c r="M27" s="108"/>
      <c r="N27" s="108" t="n">
        <f aca="false">SUM(D27:L27)</f>
        <v>2800</v>
      </c>
    </row>
    <row r="28" customFormat="false" ht="13.5" hidden="false" customHeight="false" outlineLevel="0" collapsed="false">
      <c r="A28" s="67"/>
      <c r="B28" s="67"/>
      <c r="C28" s="67" t="s">
        <v>233</v>
      </c>
      <c r="D28" s="119" t="n">
        <f aca="false">SUM(D9:D27)</f>
        <v>2800</v>
      </c>
      <c r="E28" s="120"/>
      <c r="F28" s="119" t="n">
        <f aca="false">SUM(F9:F27)</f>
        <v>0</v>
      </c>
      <c r="G28" s="120"/>
      <c r="H28" s="119" t="n">
        <f aca="false">SUM(H9:H27)</f>
        <v>0</v>
      </c>
      <c r="I28" s="120"/>
      <c r="J28" s="119" t="n">
        <f aca="false">SUM(J9:J27)</f>
        <v>0</v>
      </c>
      <c r="K28" s="120"/>
      <c r="L28" s="119" t="n">
        <f aca="false">SUM(L9:L27)</f>
        <v>0</v>
      </c>
      <c r="M28" s="120"/>
      <c r="N28" s="119" t="n">
        <f aca="false">SUM(N9:N27)</f>
        <v>2800</v>
      </c>
    </row>
    <row r="29" customFormat="false" ht="13.5" hidden="false" customHeight="false" outlineLevel="0" collapsed="false"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</row>
    <row r="30" customFormat="false" ht="12.75" hidden="false" customHeight="false" outlineLevel="0" collapsed="false"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</row>
    <row r="31" customFormat="false" ht="12.75" hidden="false" customHeight="false" outlineLevel="0" collapsed="false"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1" t="s">
        <v>234</v>
      </c>
      <c r="B1" s="121"/>
      <c r="C1" s="121"/>
      <c r="D1" s="121"/>
      <c r="E1" s="121"/>
      <c r="F1" s="121"/>
      <c r="G1" s="121"/>
      <c r="H1" s="121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  <c r="IW1" s="122"/>
    </row>
    <row r="2" customFormat="false" ht="23.25" hidden="false" customHeight="false" outlineLevel="0" collapsed="false">
      <c r="A2" s="123" t="s">
        <v>235</v>
      </c>
      <c r="B2" s="123"/>
      <c r="C2" s="123"/>
      <c r="D2" s="123"/>
      <c r="E2" s="123"/>
      <c r="F2" s="123"/>
      <c r="G2" s="123"/>
      <c r="H2" s="123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  <c r="IW2" s="124"/>
    </row>
    <row r="3" customFormat="false" ht="15.95" hidden="false" customHeight="true" outlineLevel="0" collapsed="false">
      <c r="A3" s="125"/>
      <c r="B3" s="125"/>
      <c r="C3" s="125"/>
      <c r="D3" s="125"/>
      <c r="E3" s="125"/>
      <c r="F3" s="125"/>
      <c r="G3" s="125"/>
      <c r="H3" s="125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  <c r="IW3" s="124"/>
    </row>
    <row r="4" customFormat="false" ht="12.75" hidden="false" customHeight="false" outlineLevel="0" collapsed="false">
      <c r="B4" s="118" t="s">
        <v>236</v>
      </c>
    </row>
    <row r="5" customFormat="false" ht="12.75" hidden="false" customHeight="false" outlineLevel="0" collapsed="false">
      <c r="B5" s="126" t="s">
        <v>237</v>
      </c>
      <c r="D5" s="126" t="s">
        <v>238</v>
      </c>
      <c r="G5" s="126" t="s">
        <v>239</v>
      </c>
    </row>
    <row r="6" customFormat="false" ht="12.75" hidden="false" customHeight="false" outlineLevel="0" collapsed="false">
      <c r="A6" s="127"/>
      <c r="B6" s="127"/>
      <c r="C6" s="127"/>
      <c r="D6" s="127" t="s">
        <v>240</v>
      </c>
      <c r="E6" s="127"/>
      <c r="F6" s="127"/>
      <c r="G6" s="127" t="s">
        <v>240</v>
      </c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  <c r="EI6" s="127"/>
      <c r="EJ6" s="12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7"/>
      <c r="B10" s="127"/>
      <c r="C10" s="127"/>
      <c r="D10" s="127" t="s">
        <v>241</v>
      </c>
      <c r="E10" s="127"/>
      <c r="F10" s="127"/>
      <c r="G10" s="127" t="s">
        <v>241</v>
      </c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  <c r="GG10" s="127"/>
      <c r="GH10" s="127"/>
      <c r="GI10" s="127"/>
      <c r="GJ10" s="127"/>
      <c r="GK10" s="127"/>
      <c r="GL10" s="127"/>
      <c r="GM10" s="127"/>
      <c r="GN10" s="127"/>
      <c r="GO10" s="127"/>
      <c r="GP10" s="127"/>
      <c r="GQ10" s="127"/>
      <c r="GR10" s="127"/>
      <c r="GS10" s="127"/>
      <c r="GT10" s="127"/>
      <c r="GU10" s="127"/>
      <c r="GV10" s="127"/>
      <c r="GW10" s="127"/>
      <c r="GX10" s="127"/>
      <c r="GY10" s="127"/>
      <c r="GZ10" s="127"/>
      <c r="HA10" s="127"/>
      <c r="HB10" s="127"/>
      <c r="HC10" s="127"/>
      <c r="HD10" s="127"/>
      <c r="HE10" s="127"/>
      <c r="HF10" s="127"/>
      <c r="HG10" s="127"/>
      <c r="HH10" s="127"/>
      <c r="HI10" s="127"/>
      <c r="HJ10" s="127"/>
      <c r="HK10" s="127"/>
      <c r="HL10" s="127"/>
      <c r="HM10" s="127"/>
      <c r="HN10" s="127"/>
      <c r="HO10" s="127"/>
      <c r="HP10" s="127"/>
      <c r="HQ10" s="127"/>
      <c r="HR10" s="127"/>
      <c r="HS10" s="127"/>
      <c r="HT10" s="127"/>
      <c r="HU10" s="127"/>
      <c r="HV10" s="127"/>
      <c r="HW10" s="127"/>
      <c r="HX10" s="127"/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7"/>
      <c r="B28" s="127"/>
      <c r="C28" s="127"/>
      <c r="D28" s="127" t="s">
        <v>252</v>
      </c>
      <c r="E28" s="127"/>
      <c r="F28" s="127"/>
      <c r="G28" s="127" t="s">
        <v>252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  <c r="GG28" s="127"/>
      <c r="GH28" s="127"/>
      <c r="GI28" s="127"/>
      <c r="GJ28" s="127"/>
      <c r="GK28" s="127"/>
      <c r="GL28" s="127"/>
      <c r="GM28" s="127"/>
      <c r="GN28" s="127"/>
      <c r="GO28" s="127"/>
      <c r="GP28" s="127"/>
      <c r="GQ28" s="127"/>
      <c r="GR28" s="127"/>
      <c r="GS28" s="127"/>
      <c r="GT28" s="127"/>
      <c r="GU28" s="127"/>
      <c r="GV28" s="127"/>
      <c r="GW28" s="127"/>
      <c r="GX28" s="127"/>
      <c r="GY28" s="127"/>
      <c r="GZ28" s="127"/>
      <c r="HA28" s="127"/>
      <c r="HB28" s="127"/>
      <c r="HC28" s="127"/>
      <c r="HD28" s="127"/>
      <c r="HE28" s="127"/>
      <c r="HF28" s="127"/>
      <c r="HG28" s="127"/>
      <c r="HH28" s="127"/>
      <c r="HI28" s="127"/>
      <c r="HJ28" s="127"/>
      <c r="HK28" s="127"/>
      <c r="HL28" s="127"/>
      <c r="HM28" s="127"/>
      <c r="HN28" s="127"/>
      <c r="HO28" s="127"/>
      <c r="HP28" s="127"/>
      <c r="HQ28" s="127"/>
      <c r="HR28" s="127"/>
      <c r="HS28" s="127"/>
      <c r="HT28" s="127"/>
      <c r="HU28" s="127"/>
      <c r="HV28" s="127"/>
      <c r="HW28" s="127"/>
      <c r="HX28" s="127"/>
      <c r="HY28" s="127"/>
      <c r="HZ28" s="127"/>
      <c r="IA28" s="127"/>
      <c r="IB28" s="127"/>
      <c r="IC28" s="127"/>
      <c r="ID28" s="127"/>
      <c r="IE28" s="127"/>
      <c r="IF28" s="127"/>
      <c r="IG28" s="127"/>
      <c r="IH28" s="127"/>
      <c r="II28" s="127"/>
      <c r="IJ28" s="127"/>
      <c r="IK28" s="127"/>
      <c r="IL28" s="127"/>
      <c r="IM28" s="127"/>
      <c r="IN28" s="127"/>
      <c r="IO28" s="127"/>
      <c r="IP28" s="127"/>
      <c r="IQ28" s="127"/>
      <c r="IR28" s="127"/>
      <c r="IS28" s="127"/>
      <c r="IT28" s="127"/>
      <c r="IU28" s="127"/>
      <c r="IV28" s="127"/>
      <c r="IW28" s="127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7"/>
      <c r="B40" s="127"/>
      <c r="C40" s="127"/>
      <c r="D40" s="127" t="s">
        <v>263</v>
      </c>
      <c r="E40" s="127"/>
      <c r="F40" s="127"/>
      <c r="G40" s="127" t="s">
        <v>263</v>
      </c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  <c r="IW40" s="127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7"/>
      <c r="B44" s="127"/>
      <c r="C44" s="127"/>
      <c r="D44" s="127" t="s">
        <v>266</v>
      </c>
      <c r="E44" s="127"/>
      <c r="F44" s="127"/>
      <c r="G44" s="127" t="s">
        <v>266</v>
      </c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  <c r="IW44" s="127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7"/>
      <c r="B88" s="127"/>
      <c r="C88" s="127"/>
      <c r="D88" s="127" t="s">
        <v>305</v>
      </c>
      <c r="E88" s="127"/>
      <c r="F88" s="127"/>
      <c r="G88" s="127" t="s">
        <v>305</v>
      </c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7"/>
      <c r="HI88" s="127"/>
      <c r="HJ88" s="127"/>
      <c r="HK88" s="127"/>
      <c r="HL88" s="127"/>
      <c r="HM88" s="127"/>
      <c r="HN88" s="127"/>
      <c r="HO88" s="127"/>
      <c r="HP88" s="127"/>
      <c r="HQ88" s="127"/>
      <c r="HR88" s="127"/>
      <c r="HS88" s="127"/>
      <c r="HT88" s="127"/>
      <c r="HU88" s="127"/>
      <c r="HV88" s="127"/>
      <c r="HW88" s="127"/>
      <c r="HX88" s="127"/>
      <c r="HY88" s="127"/>
      <c r="HZ88" s="127"/>
      <c r="IA88" s="127"/>
      <c r="IB88" s="127"/>
      <c r="IC88" s="127"/>
      <c r="ID88" s="127"/>
      <c r="IE88" s="127"/>
      <c r="IF88" s="127"/>
      <c r="IG88" s="127"/>
      <c r="IH88" s="127"/>
      <c r="II88" s="127"/>
      <c r="IJ88" s="127"/>
      <c r="IK88" s="127"/>
      <c r="IL88" s="127"/>
      <c r="IM88" s="127"/>
      <c r="IN88" s="127"/>
      <c r="IO88" s="127"/>
      <c r="IP88" s="127"/>
      <c r="IQ88" s="127"/>
      <c r="IR88" s="127"/>
      <c r="IS88" s="127"/>
      <c r="IT88" s="127"/>
      <c r="IU88" s="127"/>
      <c r="IV88" s="127"/>
      <c r="IW88" s="127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7"/>
      <c r="B98" s="0" t="n">
        <v>59002000</v>
      </c>
      <c r="C98" s="127"/>
      <c r="D98" s="0" t="s">
        <v>318</v>
      </c>
      <c r="E98" s="127"/>
      <c r="F98" s="127"/>
      <c r="G98" s="3" t="s">
        <v>316</v>
      </c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  <c r="GG98" s="127"/>
      <c r="GH98" s="127"/>
      <c r="GI98" s="127"/>
      <c r="GJ98" s="127"/>
      <c r="GK98" s="127"/>
      <c r="GL98" s="127"/>
      <c r="GM98" s="127"/>
      <c r="GN98" s="127"/>
      <c r="GO98" s="127"/>
      <c r="GP98" s="127"/>
      <c r="GQ98" s="127"/>
      <c r="GR98" s="127"/>
      <c r="GS98" s="127"/>
      <c r="GT98" s="127"/>
      <c r="GU98" s="127"/>
      <c r="GV98" s="127"/>
      <c r="GW98" s="127"/>
      <c r="GX98" s="127"/>
      <c r="GY98" s="127"/>
      <c r="GZ98" s="127"/>
      <c r="HA98" s="127"/>
      <c r="HB98" s="127"/>
      <c r="HC98" s="127"/>
      <c r="HD98" s="127"/>
      <c r="HE98" s="127"/>
      <c r="HF98" s="127"/>
      <c r="HG98" s="127"/>
      <c r="HH98" s="127"/>
      <c r="HI98" s="127"/>
      <c r="HJ98" s="127"/>
      <c r="HK98" s="127"/>
      <c r="HL98" s="127"/>
      <c r="HM98" s="127"/>
      <c r="HN98" s="127"/>
      <c r="HO98" s="127"/>
      <c r="HP98" s="127"/>
      <c r="HQ98" s="127"/>
      <c r="HR98" s="127"/>
      <c r="HS98" s="127"/>
      <c r="HT98" s="127"/>
      <c r="HU98" s="127"/>
      <c r="HV98" s="127"/>
      <c r="HW98" s="127"/>
      <c r="HX98" s="127"/>
      <c r="HY98" s="127"/>
      <c r="HZ98" s="127"/>
      <c r="IA98" s="127"/>
      <c r="IB98" s="127"/>
      <c r="IC98" s="127"/>
      <c r="ID98" s="127"/>
      <c r="IE98" s="127"/>
      <c r="IF98" s="127"/>
      <c r="IG98" s="127"/>
      <c r="IH98" s="127"/>
      <c r="II98" s="127"/>
      <c r="IJ98" s="127"/>
      <c r="IK98" s="127"/>
      <c r="IL98" s="127"/>
      <c r="IM98" s="127"/>
      <c r="IN98" s="127"/>
      <c r="IO98" s="127"/>
      <c r="IP98" s="127"/>
      <c r="IQ98" s="127"/>
      <c r="IR98" s="127"/>
      <c r="IS98" s="127"/>
      <c r="IT98" s="127"/>
      <c r="IU98" s="127"/>
      <c r="IV98" s="127"/>
      <c r="IW98" s="127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8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2" ySplit="9" topLeftCell="C22" activePane="bottomRight" state="frozen"/>
      <selection pane="topLeft" activeCell="A1" activeCellId="0" sqref="A1"/>
      <selection pane="topRight" activeCell="C1" activeCellId="0" sqref="C1"/>
      <selection pane="bottomLeft" activeCell="A22" activeCellId="0" sqref="A22"/>
      <selection pane="bottomRight" activeCell="E18" activeCellId="0" sqref="E18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9" width="7.85"/>
    <col collapsed="false" customWidth="true" hidden="false" outlineLevel="0" max="2" min="2" style="129" width="40.13"/>
    <col collapsed="false" customWidth="true" hidden="false" outlineLevel="0" max="3" min="3" style="129" width="12.7"/>
    <col collapsed="false" customWidth="true" hidden="false" outlineLevel="0" max="4" min="4" style="129" width="3.7"/>
    <col collapsed="false" customWidth="true" hidden="false" outlineLevel="0" max="5" min="5" style="129" width="12.7"/>
    <col collapsed="false" customWidth="true" hidden="false" outlineLevel="0" max="6" min="6" style="129" width="1.7"/>
    <col collapsed="false" customWidth="true" hidden="false" outlineLevel="0" max="7" min="7" style="129" width="12.7"/>
    <col collapsed="false" customWidth="true" hidden="false" outlineLevel="0" max="8" min="8" style="129" width="1.7"/>
    <col collapsed="false" customWidth="true" hidden="false" outlineLevel="0" max="9" min="9" style="129" width="12.7"/>
    <col collapsed="false" customWidth="true" hidden="false" outlineLevel="0" max="10" min="10" style="129" width="1.7"/>
    <col collapsed="false" customWidth="true" hidden="false" outlineLevel="0" max="11" min="11" style="129" width="12.7"/>
    <col collapsed="false" customWidth="true" hidden="false" outlineLevel="0" max="12" min="12" style="129" width="1.7"/>
    <col collapsed="false" customWidth="true" hidden="false" outlineLevel="0" max="13" min="13" style="129" width="12.7"/>
    <col collapsed="false" customWidth="true" hidden="false" outlineLevel="0" max="14" min="14" style="129" width="1.7"/>
    <col collapsed="false" customWidth="true" hidden="false" outlineLevel="0" max="15" min="15" style="129" width="12.7"/>
    <col collapsed="false" customWidth="true" hidden="false" outlineLevel="0" max="16" min="16" style="129" width="1.7"/>
    <col collapsed="false" customWidth="true" hidden="false" outlineLevel="0" max="17" min="17" style="129" width="12.7"/>
    <col collapsed="false" customWidth="true" hidden="false" outlineLevel="0" max="18" min="18" style="129" width="1.7"/>
    <col collapsed="false" customWidth="true" hidden="false" outlineLevel="0" max="19" min="19" style="129" width="12.7"/>
    <col collapsed="false" customWidth="true" hidden="false" outlineLevel="0" max="20" min="20" style="129" width="1.7"/>
    <col collapsed="false" customWidth="true" hidden="false" outlineLevel="0" max="21" min="21" style="129" width="12.7"/>
    <col collapsed="false" customWidth="true" hidden="false" outlineLevel="0" max="22" min="22" style="129" width="1.7"/>
    <col collapsed="false" customWidth="true" hidden="false" outlineLevel="0" max="23" min="23" style="129" width="12.7"/>
    <col collapsed="false" customWidth="true" hidden="false" outlineLevel="0" max="24" min="24" style="129" width="1.7"/>
    <col collapsed="false" customWidth="true" hidden="false" outlineLevel="0" max="25" min="25" style="129" width="12.7"/>
    <col collapsed="false" customWidth="true" hidden="false" outlineLevel="0" max="26" min="26" style="129" width="1.7"/>
    <col collapsed="false" customWidth="true" hidden="false" outlineLevel="0" max="27" min="27" style="129" width="12.7"/>
    <col collapsed="false" customWidth="true" hidden="false" outlineLevel="0" max="28" min="28" style="129" width="1.7"/>
    <col collapsed="false" customWidth="true" hidden="false" outlineLevel="0" max="29" min="29" style="129" width="12.7"/>
    <col collapsed="false" customWidth="true" hidden="false" outlineLevel="0" max="30" min="30" style="129" width="3.7"/>
    <col collapsed="false" customWidth="false" hidden="false" outlineLevel="0" max="257" min="31" style="129" width="6.56"/>
  </cols>
  <sheetData>
    <row r="1" customFormat="false" ht="11.25" hidden="false" customHeight="false" outlineLevel="0" collapsed="false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1"/>
      <c r="X1" s="131"/>
      <c r="Y1" s="130"/>
      <c r="Z1" s="132"/>
      <c r="AA1" s="130"/>
      <c r="AB1" s="132"/>
      <c r="AC1" s="133" t="str">
        <f aca="true">CELL("filename",A1)</f>
        <v>'file:///mnt/12tb/@roms/datasets/enron/EDRM Enron Email Data Set v2 XML/filtered-attachments/xls/2002_Pl1.xls'#$FinancingExpense</v>
      </c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  <c r="IE1" s="130"/>
      <c r="IF1" s="130"/>
      <c r="IG1" s="130"/>
      <c r="IH1" s="130"/>
      <c r="II1" s="130"/>
      <c r="IJ1" s="130"/>
      <c r="IK1" s="130"/>
      <c r="IL1" s="130"/>
      <c r="IM1" s="130"/>
      <c r="IN1" s="130"/>
      <c r="IO1" s="130"/>
      <c r="IP1" s="130"/>
      <c r="IQ1" s="130"/>
      <c r="IR1" s="130"/>
      <c r="IS1" s="130"/>
      <c r="IT1" s="130"/>
      <c r="IU1" s="130"/>
      <c r="IV1" s="130"/>
      <c r="IW1" s="130"/>
    </row>
    <row r="2" customFormat="false" ht="8.25" hidden="false" customHeight="false" outlineLevel="0" collapsed="false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4"/>
      <c r="Y2" s="134"/>
      <c r="Z2" s="134"/>
      <c r="AA2" s="130"/>
      <c r="AB2" s="134"/>
      <c r="AC2" s="134" t="n">
        <f aca="true">NOW()</f>
        <v>45926.9978270344</v>
      </c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0"/>
      <c r="IU2" s="130"/>
      <c r="IV2" s="130"/>
      <c r="IW2" s="130"/>
    </row>
    <row r="3" customFormat="false" ht="15.75" hidden="false" customHeight="true" outlineLevel="0" collapsed="false">
      <c r="A3" s="135" t="str">
        <f aca="false">+Format!A1</f>
        <v>ENRON CORP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</row>
    <row r="4" customFormat="false" ht="15.75" hidden="false" customHeight="true" outlineLevel="0" collapsed="false">
      <c r="A4" s="135" t="str">
        <f aca="false">+Format!A2</f>
        <v>2002 PLAN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</row>
    <row r="5" customFormat="false" ht="15.75" hidden="false" customHeight="true" outlineLevel="0" collapsed="false">
      <c r="A5" s="135" t="s">
        <v>329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</row>
    <row r="6" customFormat="false" ht="12.75" hidden="false" customHeight="false" outlineLevel="0" collapsed="false">
      <c r="A6" s="138" t="s">
        <v>330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</row>
    <row r="7" customFormat="false" ht="12.75" hidden="false" customHeight="false" outlineLevel="0" collapsed="false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40"/>
      <c r="AB7" s="139"/>
      <c r="AC7" s="140"/>
      <c r="AD7" s="141"/>
    </row>
    <row r="8" customFormat="false" ht="13.5" hidden="false" customHeight="false" outlineLevel="0" collapsed="false">
      <c r="A8" s="142"/>
      <c r="B8" s="142"/>
      <c r="C8" s="143" t="s">
        <v>331</v>
      </c>
      <c r="D8" s="143"/>
      <c r="E8" s="143" t="s">
        <v>332</v>
      </c>
      <c r="F8" s="143"/>
      <c r="G8" s="143" t="s">
        <v>333</v>
      </c>
      <c r="H8" s="143"/>
      <c r="I8" s="143" t="s">
        <v>334</v>
      </c>
      <c r="J8" s="143"/>
      <c r="K8" s="143" t="s">
        <v>335</v>
      </c>
      <c r="L8" s="143"/>
      <c r="M8" s="143" t="s">
        <v>336</v>
      </c>
      <c r="N8" s="143"/>
      <c r="O8" s="143" t="s">
        <v>337</v>
      </c>
      <c r="P8" s="143"/>
      <c r="Q8" s="143" t="s">
        <v>338</v>
      </c>
      <c r="R8" s="143"/>
      <c r="S8" s="143" t="s">
        <v>339</v>
      </c>
      <c r="T8" s="143"/>
      <c r="U8" s="143" t="s">
        <v>340</v>
      </c>
      <c r="V8" s="143"/>
      <c r="W8" s="143" t="s">
        <v>341</v>
      </c>
      <c r="X8" s="143"/>
      <c r="Y8" s="143" t="s">
        <v>342</v>
      </c>
      <c r="Z8" s="143"/>
      <c r="AA8" s="144" t="s">
        <v>343</v>
      </c>
      <c r="AB8" s="145"/>
      <c r="AC8" s="144" t="s">
        <v>344</v>
      </c>
      <c r="AD8" s="145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6"/>
      <c r="BL8" s="146"/>
      <c r="BM8" s="146"/>
      <c r="BN8" s="146"/>
      <c r="BO8" s="146"/>
      <c r="BP8" s="146"/>
      <c r="BQ8" s="146"/>
      <c r="BR8" s="146"/>
      <c r="BS8" s="146"/>
      <c r="BT8" s="146"/>
      <c r="BU8" s="146"/>
      <c r="BV8" s="146"/>
      <c r="BW8" s="146"/>
      <c r="BX8" s="146"/>
      <c r="BY8" s="146"/>
      <c r="BZ8" s="146"/>
      <c r="CA8" s="146"/>
      <c r="CB8" s="146"/>
      <c r="CC8" s="146"/>
      <c r="CD8" s="146"/>
      <c r="CE8" s="146"/>
      <c r="CF8" s="146"/>
      <c r="CG8" s="146"/>
      <c r="CH8" s="146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6"/>
      <c r="CZ8" s="146"/>
      <c r="DA8" s="146"/>
      <c r="DB8" s="146"/>
      <c r="DC8" s="146"/>
      <c r="DD8" s="146"/>
      <c r="DE8" s="146"/>
      <c r="DF8" s="146"/>
      <c r="DG8" s="146"/>
      <c r="DH8" s="146"/>
      <c r="DI8" s="146"/>
      <c r="DJ8" s="146"/>
      <c r="DK8" s="146"/>
      <c r="DL8" s="146"/>
      <c r="DM8" s="146"/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6"/>
      <c r="EY8" s="146"/>
      <c r="EZ8" s="146"/>
      <c r="FA8" s="146"/>
      <c r="FB8" s="146"/>
      <c r="FC8" s="146"/>
      <c r="FD8" s="146"/>
      <c r="FE8" s="146"/>
      <c r="FF8" s="146"/>
      <c r="FG8" s="146"/>
      <c r="FH8" s="146"/>
      <c r="FI8" s="146"/>
      <c r="FJ8" s="146"/>
      <c r="FK8" s="146"/>
      <c r="FL8" s="146"/>
      <c r="FM8" s="146"/>
      <c r="FN8" s="146"/>
      <c r="FO8" s="146"/>
      <c r="FP8" s="146"/>
      <c r="FQ8" s="146"/>
      <c r="FR8" s="146"/>
      <c r="FS8" s="146"/>
      <c r="FT8" s="146"/>
      <c r="FU8" s="146"/>
      <c r="FV8" s="146"/>
      <c r="FW8" s="146"/>
      <c r="FX8" s="146"/>
      <c r="FY8" s="146"/>
      <c r="FZ8" s="146"/>
      <c r="GA8" s="146"/>
      <c r="GB8" s="146"/>
      <c r="GC8" s="146"/>
      <c r="GD8" s="146"/>
      <c r="GE8" s="146"/>
      <c r="GF8" s="146"/>
      <c r="GG8" s="146"/>
      <c r="GH8" s="146"/>
      <c r="GI8" s="146"/>
      <c r="GJ8" s="146"/>
      <c r="GK8" s="146"/>
      <c r="GL8" s="146"/>
      <c r="GM8" s="146"/>
      <c r="GN8" s="146"/>
      <c r="GO8" s="146"/>
      <c r="GP8" s="146"/>
      <c r="GQ8" s="146"/>
      <c r="GR8" s="146"/>
      <c r="GS8" s="146"/>
      <c r="GT8" s="146"/>
      <c r="GU8" s="146"/>
      <c r="GV8" s="146"/>
      <c r="GW8" s="146"/>
      <c r="GX8" s="146"/>
      <c r="GY8" s="146"/>
      <c r="GZ8" s="146"/>
      <c r="HA8" s="146"/>
      <c r="HB8" s="146"/>
      <c r="HC8" s="146"/>
      <c r="HD8" s="146"/>
      <c r="HE8" s="146"/>
      <c r="HF8" s="146"/>
      <c r="HG8" s="146"/>
      <c r="HH8" s="146"/>
      <c r="HI8" s="146"/>
      <c r="HJ8" s="146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146"/>
      <c r="IA8" s="146"/>
      <c r="IB8" s="146"/>
      <c r="IC8" s="146"/>
      <c r="ID8" s="146"/>
      <c r="IE8" s="146"/>
      <c r="IF8" s="146"/>
      <c r="IG8" s="146"/>
      <c r="IH8" s="146"/>
      <c r="II8" s="146"/>
      <c r="IJ8" s="146"/>
      <c r="IK8" s="146"/>
      <c r="IL8" s="146"/>
      <c r="IM8" s="146"/>
      <c r="IN8" s="146"/>
      <c r="IO8" s="146"/>
      <c r="IP8" s="146"/>
      <c r="IQ8" s="146"/>
      <c r="IR8" s="146"/>
      <c r="IS8" s="146"/>
      <c r="IT8" s="146"/>
      <c r="IU8" s="146"/>
      <c r="IV8" s="146"/>
      <c r="IW8" s="146"/>
    </row>
    <row r="9" customFormat="false" ht="13.5" hidden="false" customHeight="false" outlineLevel="0" collapsed="false">
      <c r="A9" s="139"/>
      <c r="B9" s="139"/>
      <c r="C9" s="147"/>
      <c r="D9" s="147"/>
      <c r="E9" s="147" t="s">
        <v>22</v>
      </c>
      <c r="F9" s="147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9"/>
      <c r="X9" s="149"/>
      <c r="Y9" s="148"/>
      <c r="Z9" s="150"/>
      <c r="AA9" s="141"/>
      <c r="AB9" s="150"/>
      <c r="AC9" s="141"/>
      <c r="AD9" s="141"/>
    </row>
    <row r="10" customFormat="false" ht="12.75" hidden="false" customHeight="false" outlineLevel="0" collapsed="false">
      <c r="A10" s="151" t="s">
        <v>345</v>
      </c>
      <c r="B10" s="151"/>
      <c r="C10" s="147"/>
      <c r="D10" s="147"/>
      <c r="E10" s="147"/>
      <c r="F10" s="147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49"/>
      <c r="Y10" s="148"/>
      <c r="Z10" s="150"/>
      <c r="AA10" s="141"/>
      <c r="AB10" s="150"/>
      <c r="AC10" s="141"/>
      <c r="AD10" s="141"/>
    </row>
    <row r="11" customFormat="false" ht="12.75" hidden="false" customHeight="false" outlineLevel="0" collapsed="false">
      <c r="A11" s="152"/>
      <c r="B11" s="153" t="s">
        <v>346</v>
      </c>
      <c r="C11" s="154" t="n">
        <f aca="false">[1]PGEU!$U$1061/1000</f>
        <v>32.0406195366785</v>
      </c>
      <c r="D11" s="147"/>
      <c r="E11" s="154" t="n">
        <f aca="false">[1]PGEU!$V$1061/1000</f>
        <v>82.2966490311436</v>
      </c>
      <c r="F11" s="147"/>
      <c r="G11" s="154" t="n">
        <f aca="false">[1]PGEU!$W$1061/1000</f>
        <v>85.7883107877562</v>
      </c>
      <c r="H11" s="148"/>
      <c r="I11" s="154" t="n">
        <f aca="false">[1]PGEU!$X$1061/1000</f>
        <v>146.094816640654</v>
      </c>
      <c r="J11" s="148"/>
      <c r="K11" s="154" t="n">
        <f aca="false">[1]PGEU!$Y$1061/1000</f>
        <v>193.795712046712</v>
      </c>
      <c r="L11" s="148"/>
      <c r="M11" s="154" t="n">
        <f aca="false">[1]PGEU!$Z$1061/1000</f>
        <v>163.19031230983</v>
      </c>
      <c r="N11" s="148"/>
      <c r="O11" s="154" t="n">
        <f aca="false">[1]PGEU!$AA$1061/1000</f>
        <v>174.162564413547</v>
      </c>
      <c r="P11" s="148"/>
      <c r="Q11" s="154" t="n">
        <f aca="false">[1]PGEU!$AB$1061/1000</f>
        <v>224.327247058711</v>
      </c>
      <c r="R11" s="148"/>
      <c r="S11" s="154" t="n">
        <f aca="false">[1]PGEU!$AC$1061/1000</f>
        <v>129.805519711747</v>
      </c>
      <c r="T11" s="148"/>
      <c r="U11" s="154" t="n">
        <f aca="false">[1]PGEU!$AD$1061/1000</f>
        <v>147.794999913457</v>
      </c>
      <c r="V11" s="148"/>
      <c r="W11" s="154" t="n">
        <f aca="false">[1]PGEU!$AE$1061/1000</f>
        <v>99.8891422281547</v>
      </c>
      <c r="X11" s="149"/>
      <c r="Y11" s="154" t="n">
        <f aca="false">[1]PGEU!$AF$1061/1000</f>
        <v>144.584490612681</v>
      </c>
      <c r="Z11" s="150"/>
      <c r="AA11" s="154" t="n">
        <f aca="false">[1]PGEU!$AG$1061/1000</f>
        <v>161.766903052746</v>
      </c>
      <c r="AB11" s="150"/>
      <c r="AC11" s="154"/>
      <c r="AD11" s="141"/>
    </row>
    <row r="12" customFormat="false" ht="12.75" hidden="false" customHeight="false" outlineLevel="0" collapsed="false">
      <c r="A12" s="152"/>
      <c r="B12" s="153" t="s">
        <v>347</v>
      </c>
      <c r="C12" s="154" t="n">
        <f aca="false">([1]PGEU!$U$1050+[1]PGEU!$U$1058)/1000</f>
        <v>1001.522721</v>
      </c>
      <c r="D12" s="147"/>
      <c r="E12" s="154" t="n">
        <f aca="false">([1]PGEU!$V$1050+[1]PGEU!$V$1058)/1000</f>
        <v>986.535721</v>
      </c>
      <c r="F12" s="147"/>
      <c r="G12" s="154" t="n">
        <f aca="false">([1]PGEU!$W$1050+[1]PGEU!$W$1058)/1000</f>
        <v>986.548721</v>
      </c>
      <c r="H12" s="148"/>
      <c r="I12" s="154" t="n">
        <f aca="false">([1]PGEU!$X$1050+[1]PGEU!$X$1058)/1000</f>
        <v>986.561721</v>
      </c>
      <c r="J12" s="148"/>
      <c r="K12" s="154" t="n">
        <f aca="false">([1]PGEU!$Y$1050+[1]PGEU!$Y$1058)/1000</f>
        <v>986.574721</v>
      </c>
      <c r="L12" s="148"/>
      <c r="M12" s="154" t="n">
        <f aca="false">([1]PGEU!$Z$1050+[1]PGEU!$Z$1058)/1000</f>
        <v>986.587721</v>
      </c>
      <c r="N12" s="148"/>
      <c r="O12" s="154" t="n">
        <f aca="false">([1]PGEU!$AA$1050+[1]PGEU!$AA$1058)/1000</f>
        <v>986.600721</v>
      </c>
      <c r="P12" s="148"/>
      <c r="Q12" s="154" t="n">
        <f aca="false">([1]PGEU!$AB$1050+[1]PGEU!$AB$1058)/1000</f>
        <v>986.613721</v>
      </c>
      <c r="R12" s="148"/>
      <c r="S12" s="154" t="n">
        <f aca="false">([1]PGEU!$AC$1050+[1]PGEU!$AC$1058)/1000</f>
        <v>986.626721</v>
      </c>
      <c r="T12" s="148"/>
      <c r="U12" s="154" t="n">
        <f aca="false">([1]PGEU!$AD$1050+[1]PGEU!$AD$1058)/1000</f>
        <v>986.639721</v>
      </c>
      <c r="V12" s="148"/>
      <c r="W12" s="154" t="n">
        <f aca="false">([1]PGEU!$AE$1050+[1]PGEU!$AE$1058)/1000</f>
        <v>986.652721</v>
      </c>
      <c r="X12" s="149"/>
      <c r="Y12" s="154" t="n">
        <f aca="false">([1]PGEU!$AF$1050+[1]PGEU!$AF$1058)/1000</f>
        <v>986.665721</v>
      </c>
      <c r="Z12" s="150"/>
      <c r="AA12" s="154" t="n">
        <f aca="false">([1]PGEU!$AG$1050+[1]PGEU!$AG$1058)/1000</f>
        <v>986.678721</v>
      </c>
      <c r="AB12" s="150"/>
      <c r="AC12" s="154"/>
      <c r="AD12" s="141"/>
    </row>
    <row r="13" customFormat="false" ht="12.75" hidden="false" customHeight="false" outlineLevel="0" collapsed="false">
      <c r="A13" s="152"/>
      <c r="B13" s="153" t="s">
        <v>33</v>
      </c>
      <c r="C13" s="154" t="n">
        <f aca="false">([1]PGEU!$U$1043+[1]PGEU!$U$1059)/1000</f>
        <v>30</v>
      </c>
      <c r="D13" s="147"/>
      <c r="E13" s="154" t="n">
        <f aca="false">([1]PGEU!$V$1043+[1]PGEU!$V$1059)/1000</f>
        <v>30</v>
      </c>
      <c r="F13" s="147"/>
      <c r="G13" s="154" t="n">
        <f aca="false">([1]PGEU!$W$1043+[1]PGEU!$W$1059)/1000</f>
        <v>30</v>
      </c>
      <c r="H13" s="148"/>
      <c r="I13" s="154" t="n">
        <f aca="false">([1]PGEU!$X$1043+[1]PGEU!$X$1059)/1000</f>
        <v>30</v>
      </c>
      <c r="J13" s="148"/>
      <c r="K13" s="154" t="n">
        <f aca="false">([1]PGEU!$Y$1043+[1]PGEU!$Y$1059)/1000</f>
        <v>30</v>
      </c>
      <c r="L13" s="148"/>
      <c r="M13" s="154" t="n">
        <f aca="false">([1]PGEU!$Z$1043+[1]PGEU!$Z$1059)/1000</f>
        <v>30</v>
      </c>
      <c r="N13" s="148"/>
      <c r="O13" s="154" t="n">
        <f aca="false">([1]PGEU!$AA$1043+[1]PGEU!$AA$1059)/1000</f>
        <v>28.5</v>
      </c>
      <c r="P13" s="148"/>
      <c r="Q13" s="154" t="n">
        <f aca="false">([1]PGEU!$AB$1043+[1]PGEU!$AB$1059)/1000</f>
        <v>28.5</v>
      </c>
      <c r="R13" s="148"/>
      <c r="S13" s="154" t="n">
        <f aca="false">([1]PGEU!$AC$1043+[1]PGEU!$AC$1059)/1000</f>
        <v>28.5</v>
      </c>
      <c r="T13" s="148"/>
      <c r="U13" s="154" t="n">
        <f aca="false">([1]PGEU!$AD$1043+[1]PGEU!$AD$1059)/1000</f>
        <v>28.5</v>
      </c>
      <c r="V13" s="148"/>
      <c r="W13" s="154" t="n">
        <f aca="false">([1]PGEU!$AE$1043+[1]PGEU!$AE$1059)/1000</f>
        <v>28.5</v>
      </c>
      <c r="X13" s="149"/>
      <c r="Y13" s="154" t="n">
        <f aca="false">([1]PGEU!$AF$1043+[1]PGEU!$AF$1059)/1000</f>
        <v>28.5</v>
      </c>
      <c r="Z13" s="150"/>
      <c r="AA13" s="154" t="n">
        <f aca="false">([1]PGEU!$AG$1043+[1]PGEU!$AG$1059)/1000</f>
        <v>28.5</v>
      </c>
      <c r="AB13" s="150"/>
      <c r="AC13" s="154"/>
      <c r="AD13" s="141"/>
    </row>
    <row r="14" customFormat="false" ht="12.75" hidden="false" customHeight="false" outlineLevel="0" collapsed="false">
      <c r="A14" s="155"/>
      <c r="B14" s="156" t="s">
        <v>348</v>
      </c>
      <c r="C14" s="157" t="n">
        <f aca="false">SUM(C11:C13)</f>
        <v>1063.56334053668</v>
      </c>
      <c r="D14" s="158"/>
      <c r="E14" s="157" t="n">
        <f aca="false">SUM(E11:E13)</f>
        <v>1098.83237003114</v>
      </c>
      <c r="F14" s="158"/>
      <c r="G14" s="157" t="n">
        <f aca="false">SUM(G11:G13)</f>
        <v>1102.33703178776</v>
      </c>
      <c r="H14" s="158"/>
      <c r="I14" s="157" t="n">
        <f aca="false">SUM(I11:I13)</f>
        <v>1162.65653764065</v>
      </c>
      <c r="J14" s="158"/>
      <c r="K14" s="157" t="n">
        <f aca="false">SUM(K11:K13)</f>
        <v>1210.37043304671</v>
      </c>
      <c r="L14" s="158"/>
      <c r="M14" s="157" t="n">
        <f aca="false">SUM(M11:M13)</f>
        <v>1179.77803330983</v>
      </c>
      <c r="N14" s="158"/>
      <c r="O14" s="157" t="n">
        <f aca="false">SUM(O11:O13)</f>
        <v>1189.26328541355</v>
      </c>
      <c r="P14" s="158"/>
      <c r="Q14" s="157" t="n">
        <f aca="false">SUM(Q11:Q13)</f>
        <v>1239.44096805871</v>
      </c>
      <c r="R14" s="158"/>
      <c r="S14" s="157" t="n">
        <f aca="false">SUM(S11:S13)</f>
        <v>1144.93224071175</v>
      </c>
      <c r="T14" s="158"/>
      <c r="U14" s="157" t="n">
        <f aca="false">SUM(U11:U13)</f>
        <v>1162.93472091346</v>
      </c>
      <c r="V14" s="158"/>
      <c r="W14" s="157" t="n">
        <f aca="false">SUM(W11:W13)</f>
        <v>1115.04186322815</v>
      </c>
      <c r="X14" s="158"/>
      <c r="Y14" s="157" t="n">
        <f aca="false">SUM(Y11:Y13)</f>
        <v>1159.75021161268</v>
      </c>
      <c r="Z14" s="158"/>
      <c r="AA14" s="157" t="n">
        <f aca="false">SUM(AA11:AA13)</f>
        <v>1176.94562405275</v>
      </c>
      <c r="AB14" s="158"/>
      <c r="AC14" s="157"/>
      <c r="AD14" s="158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  <c r="IU14" s="155"/>
      <c r="IV14" s="155"/>
      <c r="IW14" s="155"/>
    </row>
    <row r="15" customFormat="false" ht="12.75" hidden="false" customHeight="false" outlineLevel="0" collapsed="false">
      <c r="A15" s="151"/>
      <c r="B15" s="151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59"/>
    </row>
    <row r="16" customFormat="false" ht="12.75" hidden="false" customHeight="false" outlineLevel="0" collapsed="false">
      <c r="A16" s="160" t="str">
        <f aca="false">+Format!B47</f>
        <v>Interest expense - Third Party</v>
      </c>
      <c r="B16" s="161"/>
      <c r="C16" s="155"/>
      <c r="D16" s="158"/>
      <c r="E16" s="154"/>
      <c r="F16" s="158"/>
      <c r="G16" s="154"/>
      <c r="H16" s="158"/>
      <c r="I16" s="154"/>
      <c r="J16" s="158"/>
      <c r="K16" s="154"/>
      <c r="L16" s="158"/>
      <c r="M16" s="154"/>
      <c r="N16" s="158"/>
      <c r="O16" s="154"/>
      <c r="P16" s="158"/>
      <c r="Q16" s="154"/>
      <c r="R16" s="158"/>
      <c r="S16" s="154"/>
      <c r="T16" s="158"/>
      <c r="U16" s="154"/>
      <c r="V16" s="158"/>
      <c r="W16" s="154"/>
      <c r="X16" s="162"/>
      <c r="Y16" s="154"/>
      <c r="Z16" s="158"/>
      <c r="AA16" s="154"/>
      <c r="AB16" s="158"/>
      <c r="AC16" s="154"/>
      <c r="AD16" s="158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  <c r="II16" s="155"/>
      <c r="IJ16" s="155"/>
      <c r="IK16" s="155"/>
      <c r="IL16" s="155"/>
      <c r="IM16" s="155"/>
      <c r="IN16" s="155"/>
      <c r="IO16" s="155"/>
      <c r="IP16" s="155"/>
      <c r="IQ16" s="155"/>
      <c r="IR16" s="155"/>
      <c r="IS16" s="155"/>
      <c r="IT16" s="155"/>
      <c r="IU16" s="155"/>
      <c r="IV16" s="155"/>
      <c r="IW16" s="155"/>
    </row>
    <row r="17" customFormat="false" ht="12.75" hidden="false" customHeight="false" outlineLevel="0" collapsed="false">
      <c r="A17" s="163" t="n">
        <v>1710</v>
      </c>
      <c r="B17" s="0" t="s">
        <v>349</v>
      </c>
      <c r="D17" s="149"/>
      <c r="E17" s="154" t="n">
        <f aca="false">[1]PGEU!$V$827/1000</f>
        <v>6.0859426805</v>
      </c>
      <c r="F17" s="149"/>
      <c r="G17" s="154" t="n">
        <f aca="false">[1]PGEU!$W$827/1000</f>
        <v>6.04145101383333</v>
      </c>
      <c r="H17" s="149"/>
      <c r="I17" s="154" t="n">
        <f aca="false">[1]PGEU!$X$827/1000</f>
        <v>6.03745101383333</v>
      </c>
      <c r="J17" s="149"/>
      <c r="K17" s="154" t="n">
        <f aca="false">[1]PGEU!$Y$827/1000</f>
        <v>6.03345101383333</v>
      </c>
      <c r="L17" s="149"/>
      <c r="M17" s="154" t="n">
        <f aca="false">[1]PGEU!$Z$827/1000</f>
        <v>6.02945101383333</v>
      </c>
      <c r="N17" s="149"/>
      <c r="O17" s="154" t="n">
        <f aca="false">[1]PGEU!$AA$827/1000</f>
        <v>6.02545101383333</v>
      </c>
      <c r="P17" s="149"/>
      <c r="Q17" s="154" t="n">
        <f aca="false">[1]PGEU!$AB$827/1000</f>
        <v>6.02145101383333</v>
      </c>
      <c r="R17" s="149"/>
      <c r="S17" s="154" t="n">
        <f aca="false">[1]PGEU!$AC$827/1000</f>
        <v>6.01745101383333</v>
      </c>
      <c r="T17" s="149"/>
      <c r="U17" s="154" t="n">
        <f aca="false">[1]PGEU!$AD$827/1000</f>
        <v>6.01345101383333</v>
      </c>
      <c r="V17" s="149"/>
      <c r="W17" s="154" t="n">
        <f aca="false">[1]PGEU!$AE$827/1000</f>
        <v>6.00945101383333</v>
      </c>
      <c r="X17" s="149"/>
      <c r="Y17" s="154" t="n">
        <f aca="false">[1]PGEU!$AF$827/1000</f>
        <v>6.00545101383333</v>
      </c>
      <c r="Z17" s="149"/>
      <c r="AA17" s="154" t="n">
        <f aca="false">[1]PGEU!$AG$827/1000</f>
        <v>6.00145101383333</v>
      </c>
      <c r="AB17" s="149"/>
      <c r="AC17" s="149" t="n">
        <f aca="false">SUM(E17:AA17)</f>
        <v>72.3219038326667</v>
      </c>
      <c r="AD17" s="159"/>
    </row>
    <row r="18" customFormat="false" ht="12.75" hidden="false" customHeight="false" outlineLevel="0" collapsed="false">
      <c r="A18" s="163" t="n">
        <v>1719</v>
      </c>
      <c r="B18" s="0" t="s">
        <v>350</v>
      </c>
      <c r="D18" s="164"/>
      <c r="E18" s="154" t="n">
        <f aca="false">[1]PGEU!$V$828/1000</f>
        <v>0.214382378564667</v>
      </c>
      <c r="F18" s="164"/>
      <c r="G18" s="154" t="n">
        <f aca="false">[1]PGEU!$W$828/1000</f>
        <v>0.315159299660438</v>
      </c>
      <c r="H18" s="164"/>
      <c r="I18" s="154" t="n">
        <f aca="false">[1]PGEU!$X$828/1000</f>
        <v>0.434780863928269</v>
      </c>
      <c r="J18" s="164"/>
      <c r="K18" s="154" t="n">
        <f aca="false">[1]PGEU!$Y$828/1000</f>
        <v>0.63729474128881</v>
      </c>
      <c r="L18" s="164"/>
      <c r="M18" s="154" t="n">
        <f aca="false">[1]PGEU!$Z$828/1000</f>
        <v>0.669348795668516</v>
      </c>
      <c r="N18" s="164"/>
      <c r="O18" s="154" t="n">
        <f aca="false">[1]PGEU!$AA$828/1000</f>
        <v>0.632536643856332</v>
      </c>
      <c r="P18" s="164"/>
      <c r="Q18" s="154" t="n">
        <f aca="false">[1]PGEU!$AB$828/1000</f>
        <v>0.747168396510483</v>
      </c>
      <c r="R18" s="164"/>
      <c r="S18" s="154" t="n">
        <f aca="false">[1]PGEU!$AC$828/1000</f>
        <v>0.663998937694609</v>
      </c>
      <c r="T18" s="164"/>
      <c r="U18" s="154" t="n">
        <f aca="false">[1]PGEU!$AD$828/1000</f>
        <v>0.520500974297258</v>
      </c>
      <c r="V18" s="164"/>
      <c r="W18" s="154" t="n">
        <f aca="false">[1]PGEU!$AE$828/1000</f>
        <v>0.464407766515522</v>
      </c>
      <c r="X18" s="164"/>
      <c r="Y18" s="154" t="n">
        <f aca="false">[1]PGEU!$AF$828/1000</f>
        <v>0.458388061576567</v>
      </c>
      <c r="AA18" s="154" t="n">
        <f aca="false">[1]PGEU!$AG$828/1000</f>
        <v>0.574408863122675</v>
      </c>
      <c r="AC18" s="164" t="n">
        <f aca="false">SUM(E18:AA18)</f>
        <v>6.33237572268414</v>
      </c>
    </row>
    <row r="19" customFormat="false" ht="12.75" hidden="false" customHeight="false" outlineLevel="0" collapsed="false">
      <c r="A19" s="163" t="n">
        <v>1720</v>
      </c>
      <c r="B19" s="0" t="s">
        <v>351</v>
      </c>
      <c r="D19" s="164"/>
      <c r="E19" s="149" t="n">
        <v>0</v>
      </c>
      <c r="F19" s="149"/>
      <c r="G19" s="149" t="n">
        <v>0</v>
      </c>
      <c r="H19" s="149"/>
      <c r="I19" s="149" t="n">
        <v>0</v>
      </c>
      <c r="J19" s="149"/>
      <c r="K19" s="149" t="n">
        <v>0</v>
      </c>
      <c r="L19" s="149"/>
      <c r="M19" s="149" t="n">
        <v>0</v>
      </c>
      <c r="N19" s="149"/>
      <c r="O19" s="149" t="n">
        <v>0</v>
      </c>
      <c r="P19" s="149"/>
      <c r="Q19" s="149" t="n">
        <v>0</v>
      </c>
      <c r="R19" s="149"/>
      <c r="S19" s="149" t="n">
        <v>0</v>
      </c>
      <c r="T19" s="149"/>
      <c r="U19" s="149" t="n">
        <v>0</v>
      </c>
      <c r="V19" s="149"/>
      <c r="W19" s="149" t="n">
        <v>0</v>
      </c>
      <c r="X19" s="149"/>
      <c r="Y19" s="149" t="n">
        <v>0</v>
      </c>
      <c r="Z19" s="149"/>
      <c r="AA19" s="149" t="n">
        <v>0</v>
      </c>
      <c r="AB19" s="149"/>
      <c r="AC19" s="149" t="n">
        <f aca="false">SUM(E19:AA19)</f>
        <v>0</v>
      </c>
    </row>
    <row r="20" customFormat="false" ht="12.75" hidden="false" customHeight="false" outlineLevel="0" collapsed="false">
      <c r="A20" s="163" t="n">
        <v>1722</v>
      </c>
      <c r="B20" s="0" t="s">
        <v>352</v>
      </c>
      <c r="D20" s="164"/>
      <c r="E20" s="154" t="n">
        <f aca="false">([1]PGEU!$V$844)/1000</f>
        <v>0.51895771031746</v>
      </c>
      <c r="F20" s="149"/>
      <c r="G20" s="154" t="n">
        <f aca="false">([1]PGEU!$W$844)/1000</f>
        <v>0.51851071031746</v>
      </c>
      <c r="H20" s="149"/>
      <c r="I20" s="154" t="n">
        <f aca="false">([1]PGEU!$X$844)/1000</f>
        <v>0.51851071031746</v>
      </c>
      <c r="J20" s="149"/>
      <c r="K20" s="154" t="n">
        <f aca="false">([1]PGEU!$Y$844)/1000</f>
        <v>0.51851071031746</v>
      </c>
      <c r="L20" s="149"/>
      <c r="M20" s="154" t="n">
        <f aca="false">([1]PGEU!$Z$844)/1000</f>
        <v>0.51851071031746</v>
      </c>
      <c r="N20" s="149"/>
      <c r="O20" s="154" t="n">
        <f aca="false">([1]PGEU!$AA$844)/1000</f>
        <v>0.51851071031746</v>
      </c>
      <c r="P20" s="149"/>
      <c r="Q20" s="154" t="n">
        <f aca="false">([1]PGEU!$AB$844)/1000</f>
        <v>0.51851071031746</v>
      </c>
      <c r="R20" s="149"/>
      <c r="S20" s="154" t="n">
        <f aca="false">([1]PGEU!$AC$844)/1000</f>
        <v>0.51851071031746</v>
      </c>
      <c r="T20" s="149"/>
      <c r="U20" s="154" t="n">
        <f aca="false">([1]PGEU!$AD$844)/1000</f>
        <v>0.51851071031746</v>
      </c>
      <c r="V20" s="149"/>
      <c r="W20" s="154" t="n">
        <f aca="false">([1]PGEU!$AE$844)/1000</f>
        <v>0.51851071031746</v>
      </c>
      <c r="X20" s="149"/>
      <c r="Y20" s="154" t="n">
        <f aca="false">([1]PGEU!$AF$844)/1000</f>
        <v>0.51851071031746</v>
      </c>
      <c r="Z20" s="149"/>
      <c r="AA20" s="154" t="n">
        <f aca="false">([1]PGEU!$AG$844)/1000</f>
        <v>0.51851071031746</v>
      </c>
      <c r="AB20" s="149"/>
      <c r="AC20" s="149" t="n">
        <f aca="false">SUM(E20:AA20)</f>
        <v>6.22257552380952</v>
      </c>
    </row>
    <row r="21" customFormat="false" ht="12.75" hidden="false" customHeight="false" outlineLevel="0" collapsed="false">
      <c r="A21" s="163" t="n">
        <v>1725</v>
      </c>
      <c r="B21" s="0" t="s">
        <v>353</v>
      </c>
      <c r="D21" s="164"/>
      <c r="E21" s="149" t="n">
        <v>0</v>
      </c>
      <c r="F21" s="149"/>
      <c r="G21" s="149" t="n">
        <v>0</v>
      </c>
      <c r="H21" s="149"/>
      <c r="I21" s="149" t="n">
        <v>0</v>
      </c>
      <c r="J21" s="149"/>
      <c r="K21" s="149" t="n">
        <v>0</v>
      </c>
      <c r="L21" s="149"/>
      <c r="M21" s="149" t="n">
        <v>0</v>
      </c>
      <c r="N21" s="149"/>
      <c r="O21" s="149" t="n">
        <v>0</v>
      </c>
      <c r="P21" s="149"/>
      <c r="Q21" s="149" t="n">
        <v>0</v>
      </c>
      <c r="R21" s="149"/>
      <c r="S21" s="149" t="n">
        <v>0</v>
      </c>
      <c r="T21" s="149"/>
      <c r="U21" s="149" t="n">
        <v>0</v>
      </c>
      <c r="V21" s="149"/>
      <c r="W21" s="149" t="n">
        <v>0</v>
      </c>
      <c r="X21" s="149"/>
      <c r="Y21" s="149" t="n">
        <v>0</v>
      </c>
      <c r="Z21" s="149"/>
      <c r="AA21" s="149" t="n">
        <v>0</v>
      </c>
      <c r="AB21" s="149"/>
      <c r="AC21" s="149" t="n">
        <f aca="false">SUM(E21:AA21)</f>
        <v>0</v>
      </c>
    </row>
    <row r="22" customFormat="false" ht="12.75" hidden="false" customHeight="false" outlineLevel="0" collapsed="false">
      <c r="A22" s="163" t="n">
        <v>1750</v>
      </c>
      <c r="B22" s="0" t="s">
        <v>354</v>
      </c>
      <c r="D22" s="164"/>
      <c r="E22" s="149" t="n">
        <v>0</v>
      </c>
      <c r="F22" s="149"/>
      <c r="G22" s="149" t="n">
        <v>0</v>
      </c>
      <c r="H22" s="149"/>
      <c r="I22" s="149" t="n">
        <v>0</v>
      </c>
      <c r="J22" s="149"/>
      <c r="K22" s="149" t="n">
        <v>0</v>
      </c>
      <c r="L22" s="149"/>
      <c r="M22" s="149" t="n">
        <v>0</v>
      </c>
      <c r="N22" s="149"/>
      <c r="O22" s="149" t="n">
        <v>0</v>
      </c>
      <c r="P22" s="149"/>
      <c r="Q22" s="149" t="n">
        <v>0</v>
      </c>
      <c r="R22" s="149"/>
      <c r="S22" s="149" t="n">
        <v>0</v>
      </c>
      <c r="T22" s="149"/>
      <c r="U22" s="149" t="n">
        <v>0</v>
      </c>
      <c r="V22" s="149"/>
      <c r="W22" s="149" t="n">
        <v>0</v>
      </c>
      <c r="X22" s="149"/>
      <c r="Y22" s="149" t="n">
        <v>0</v>
      </c>
      <c r="Z22" s="149"/>
      <c r="AA22" s="149" t="n">
        <v>0</v>
      </c>
      <c r="AB22" s="149"/>
      <c r="AC22" s="149" t="n">
        <f aca="false">SUM(E22:AA22)</f>
        <v>0</v>
      </c>
    </row>
    <row r="23" customFormat="false" ht="12.75" hidden="false" customHeight="false" outlineLevel="0" collapsed="false">
      <c r="A23" s="163" t="n">
        <v>1740</v>
      </c>
      <c r="B23" s="0" t="s">
        <v>355</v>
      </c>
      <c r="D23" s="164"/>
      <c r="E23" s="149" t="n">
        <v>0</v>
      </c>
      <c r="F23" s="149"/>
      <c r="G23" s="149" t="n">
        <v>0</v>
      </c>
      <c r="H23" s="149"/>
      <c r="I23" s="149" t="n">
        <v>0</v>
      </c>
      <c r="J23" s="149"/>
      <c r="K23" s="149" t="n">
        <v>0</v>
      </c>
      <c r="L23" s="149"/>
      <c r="M23" s="149" t="n">
        <v>0</v>
      </c>
      <c r="N23" s="149"/>
      <c r="O23" s="149" t="n">
        <v>0</v>
      </c>
      <c r="P23" s="149"/>
      <c r="Q23" s="149" t="n">
        <v>0</v>
      </c>
      <c r="R23" s="149"/>
      <c r="S23" s="149" t="n">
        <v>0</v>
      </c>
      <c r="T23" s="149"/>
      <c r="U23" s="149" t="n">
        <v>0</v>
      </c>
      <c r="V23" s="149"/>
      <c r="W23" s="149" t="n">
        <v>0</v>
      </c>
      <c r="X23" s="149"/>
      <c r="Y23" s="149" t="n">
        <v>0</v>
      </c>
      <c r="Z23" s="149"/>
      <c r="AA23" s="149" t="n">
        <v>0</v>
      </c>
      <c r="AB23" s="149"/>
      <c r="AC23" s="149" t="n">
        <f aca="false">SUM(E23:AA23)</f>
        <v>0</v>
      </c>
    </row>
    <row r="24" customFormat="false" ht="12.75" hidden="false" customHeight="false" outlineLevel="0" collapsed="false">
      <c r="A24" s="163" t="n">
        <v>1730</v>
      </c>
      <c r="B24" s="0" t="s">
        <v>356</v>
      </c>
      <c r="D24" s="164"/>
      <c r="E24" s="164" t="n">
        <v>0</v>
      </c>
      <c r="F24" s="164"/>
      <c r="G24" s="164" t="n">
        <v>0</v>
      </c>
      <c r="H24" s="164"/>
      <c r="I24" s="164" t="n">
        <v>0</v>
      </c>
      <c r="J24" s="164"/>
      <c r="K24" s="164" t="n">
        <v>0</v>
      </c>
      <c r="L24" s="164"/>
      <c r="M24" s="164" t="n">
        <v>0</v>
      </c>
      <c r="N24" s="164"/>
      <c r="O24" s="164" t="n">
        <v>0</v>
      </c>
      <c r="P24" s="164"/>
      <c r="Q24" s="164" t="n">
        <v>0</v>
      </c>
      <c r="R24" s="164"/>
      <c r="S24" s="164" t="n">
        <v>0</v>
      </c>
      <c r="T24" s="164"/>
      <c r="U24" s="164" t="n">
        <v>0</v>
      </c>
      <c r="V24" s="164"/>
      <c r="W24" s="164" t="n">
        <v>0</v>
      </c>
      <c r="X24" s="164"/>
      <c r="Y24" s="164" t="n">
        <v>0</v>
      </c>
      <c r="AA24" s="164" t="n">
        <v>0</v>
      </c>
      <c r="AC24" s="164" t="n">
        <f aca="false">SUM(E24:AA24)</f>
        <v>0</v>
      </c>
    </row>
    <row r="25" customFormat="false" ht="12.75" hidden="false" customHeight="false" outlineLevel="0" collapsed="false">
      <c r="A25" s="163" t="n">
        <v>1735</v>
      </c>
      <c r="B25" s="0" t="s">
        <v>357</v>
      </c>
      <c r="D25" s="164"/>
      <c r="E25" s="164" t="n">
        <v>0</v>
      </c>
      <c r="F25" s="164"/>
      <c r="G25" s="164" t="n">
        <v>0</v>
      </c>
      <c r="H25" s="164"/>
      <c r="I25" s="164" t="n">
        <v>0</v>
      </c>
      <c r="J25" s="164"/>
      <c r="K25" s="164" t="n">
        <v>0</v>
      </c>
      <c r="L25" s="164"/>
      <c r="M25" s="164" t="n">
        <v>0</v>
      </c>
      <c r="N25" s="164"/>
      <c r="O25" s="164" t="n">
        <v>0</v>
      </c>
      <c r="P25" s="164"/>
      <c r="Q25" s="164" t="n">
        <v>0</v>
      </c>
      <c r="R25" s="164"/>
      <c r="S25" s="164" t="n">
        <v>0</v>
      </c>
      <c r="T25" s="164"/>
      <c r="U25" s="164" t="n">
        <v>0</v>
      </c>
      <c r="V25" s="164"/>
      <c r="W25" s="164" t="n">
        <v>0</v>
      </c>
      <c r="X25" s="164"/>
      <c r="Y25" s="164" t="n">
        <v>0</v>
      </c>
      <c r="AA25" s="164" t="n">
        <v>0</v>
      </c>
      <c r="AC25" s="164" t="n">
        <f aca="false">SUM(E25:AA25)</f>
        <v>0</v>
      </c>
    </row>
    <row r="26" customFormat="false" ht="5.1" hidden="false" customHeight="true" outlineLevel="0" collapsed="false">
      <c r="A26" s="165"/>
      <c r="B26" s="0"/>
      <c r="D26" s="164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</row>
    <row r="27" customFormat="false" ht="12.75" hidden="false" customHeight="false" outlineLevel="0" collapsed="false">
      <c r="A27" s="165"/>
      <c r="B27" s="0" t="s">
        <v>33</v>
      </c>
      <c r="D27" s="164"/>
      <c r="E27" s="149" t="n">
        <f aca="false">+E29-SUM(E16:E26)</f>
        <v>0</v>
      </c>
      <c r="F27" s="149"/>
      <c r="G27" s="149" t="n">
        <f aca="false">+G29-SUM(G16:G26)</f>
        <v>0</v>
      </c>
      <c r="H27" s="149"/>
      <c r="I27" s="149" t="n">
        <f aca="false">+I29-SUM(I16:I26)</f>
        <v>0</v>
      </c>
      <c r="J27" s="149"/>
      <c r="K27" s="149" t="n">
        <f aca="false">+K29-SUM(K16:K26)</f>
        <v>0</v>
      </c>
      <c r="L27" s="149"/>
      <c r="M27" s="149" t="n">
        <f aca="false">+M29-SUM(M16:M26)</f>
        <v>0</v>
      </c>
      <c r="N27" s="149"/>
      <c r="O27" s="149" t="n">
        <f aca="false">+O29-SUM(O16:O26)</f>
        <v>0</v>
      </c>
      <c r="P27" s="149"/>
      <c r="Q27" s="149" t="n">
        <f aca="false">+Q29-SUM(Q16:Q26)</f>
        <v>0</v>
      </c>
      <c r="R27" s="149"/>
      <c r="S27" s="149" t="n">
        <f aca="false">+S29-SUM(S16:S26)</f>
        <v>0</v>
      </c>
      <c r="T27" s="149"/>
      <c r="U27" s="149" t="n">
        <f aca="false">+U29-SUM(U16:U26)</f>
        <v>0</v>
      </c>
      <c r="V27" s="149"/>
      <c r="W27" s="149" t="n">
        <f aca="false">+W29-SUM(W16:W26)</f>
        <v>0</v>
      </c>
      <c r="X27" s="149"/>
      <c r="Y27" s="149" t="n">
        <f aca="false">+Y29-SUM(Y16:Y26)</f>
        <v>0</v>
      </c>
      <c r="Z27" s="149"/>
      <c r="AA27" s="149" t="n">
        <f aca="false">+AA29-SUM(AA16:AA26)</f>
        <v>0</v>
      </c>
      <c r="AB27" s="149"/>
      <c r="AC27" s="149" t="n">
        <f aca="false">+AC29-SUM(AC16:AC26)</f>
        <v>0</v>
      </c>
    </row>
    <row r="28" customFormat="false" ht="5.1" hidden="false" customHeight="true" outlineLevel="0" collapsed="false">
      <c r="A28" s="165"/>
      <c r="B28" s="0"/>
      <c r="D28" s="164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</row>
    <row r="29" customFormat="false" ht="12.75" hidden="false" customHeight="false" outlineLevel="0" collapsed="false">
      <c r="A29" s="166" t="s">
        <v>358</v>
      </c>
      <c r="B29" s="156"/>
      <c r="C29" s="155"/>
      <c r="D29" s="158"/>
      <c r="E29" s="157" t="n">
        <f aca="false">+Format!D47</f>
        <v>6.81928276938213</v>
      </c>
      <c r="F29" s="158"/>
      <c r="G29" s="157" t="n">
        <f aca="false">+Format!F47</f>
        <v>6.87512102381123</v>
      </c>
      <c r="H29" s="158"/>
      <c r="I29" s="157" t="n">
        <f aca="false">+Format!H47</f>
        <v>6.99074258807906</v>
      </c>
      <c r="J29" s="158"/>
      <c r="K29" s="157" t="n">
        <f aca="false">+Format!J47</f>
        <v>7.1892564654396</v>
      </c>
      <c r="L29" s="158"/>
      <c r="M29" s="157" t="n">
        <f aca="false">+Format!L47</f>
        <v>7.21731051981931</v>
      </c>
      <c r="N29" s="158"/>
      <c r="O29" s="157" t="n">
        <f aca="false">+Format!N47</f>
        <v>7.17649836800713</v>
      </c>
      <c r="P29" s="158"/>
      <c r="Q29" s="157" t="n">
        <f aca="false">+Format!P47</f>
        <v>7.28713012066128</v>
      </c>
      <c r="R29" s="158"/>
      <c r="S29" s="157" t="n">
        <f aca="false">+Format!R47</f>
        <v>7.1999606618454</v>
      </c>
      <c r="T29" s="158"/>
      <c r="U29" s="157" t="n">
        <f aca="false">+Format!T47</f>
        <v>7.05246269844805</v>
      </c>
      <c r="V29" s="158"/>
      <c r="W29" s="157" t="n">
        <f aca="false">+Format!V47</f>
        <v>6.99236949066632</v>
      </c>
      <c r="X29" s="158"/>
      <c r="Y29" s="157" t="n">
        <f aca="false">+Format!X47</f>
        <v>6.98234978572736</v>
      </c>
      <c r="Z29" s="158"/>
      <c r="AA29" s="157" t="n">
        <f aca="false">+Format!Z47</f>
        <v>7.09437058727347</v>
      </c>
      <c r="AB29" s="158"/>
      <c r="AC29" s="157" t="n">
        <f aca="false">+Format!AB47</f>
        <v>84.8768550791603</v>
      </c>
      <c r="AD29" s="158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  <c r="CT29" s="155"/>
      <c r="CU29" s="155"/>
      <c r="CV29" s="155"/>
      <c r="CW29" s="155"/>
      <c r="CX29" s="155"/>
      <c r="CY29" s="155"/>
      <c r="CZ29" s="155"/>
      <c r="DA29" s="155"/>
      <c r="DB29" s="155"/>
      <c r="DC29" s="155"/>
      <c r="DD29" s="155"/>
      <c r="DE29" s="155"/>
      <c r="DF29" s="155"/>
      <c r="DG29" s="155"/>
      <c r="DH29" s="155"/>
      <c r="DI29" s="155"/>
      <c r="DJ29" s="155"/>
      <c r="DK29" s="155"/>
      <c r="DL29" s="155"/>
      <c r="DM29" s="155"/>
      <c r="DN29" s="155"/>
      <c r="DO29" s="155"/>
      <c r="DP29" s="155"/>
      <c r="DQ29" s="155"/>
      <c r="DR29" s="155"/>
      <c r="DS29" s="155"/>
      <c r="DT29" s="155"/>
      <c r="DU29" s="155"/>
      <c r="DV29" s="155"/>
      <c r="DW29" s="155"/>
      <c r="DX29" s="155"/>
      <c r="DY29" s="155"/>
      <c r="DZ29" s="155"/>
      <c r="EA29" s="155"/>
      <c r="EB29" s="155"/>
      <c r="EC29" s="155"/>
      <c r="ED29" s="155"/>
      <c r="EE29" s="155"/>
      <c r="EF29" s="155"/>
      <c r="EG29" s="155"/>
      <c r="EH29" s="155"/>
      <c r="EI29" s="155"/>
      <c r="EJ29" s="155"/>
      <c r="EK29" s="155"/>
      <c r="EL29" s="155"/>
      <c r="EM29" s="155"/>
      <c r="EN29" s="155"/>
      <c r="EO29" s="155"/>
      <c r="EP29" s="155"/>
      <c r="EQ29" s="155"/>
      <c r="ER29" s="155"/>
      <c r="ES29" s="155"/>
      <c r="ET29" s="155"/>
      <c r="EU29" s="155"/>
      <c r="EV29" s="155"/>
      <c r="EW29" s="155"/>
      <c r="EX29" s="155"/>
      <c r="EY29" s="155"/>
      <c r="EZ29" s="155"/>
      <c r="FA29" s="155"/>
      <c r="FB29" s="155"/>
      <c r="FC29" s="155"/>
      <c r="FD29" s="155"/>
      <c r="FE29" s="155"/>
      <c r="FF29" s="155"/>
      <c r="FG29" s="155"/>
      <c r="FH29" s="155"/>
      <c r="FI29" s="155"/>
      <c r="FJ29" s="155"/>
      <c r="FK29" s="155"/>
      <c r="FL29" s="155"/>
      <c r="FM29" s="155"/>
      <c r="FN29" s="155"/>
      <c r="FO29" s="155"/>
      <c r="FP29" s="155"/>
      <c r="FQ29" s="155"/>
      <c r="FR29" s="155"/>
      <c r="FS29" s="155"/>
      <c r="FT29" s="155"/>
      <c r="FU29" s="155"/>
      <c r="FV29" s="155"/>
      <c r="FW29" s="155"/>
      <c r="FX29" s="155"/>
      <c r="FY29" s="155"/>
      <c r="FZ29" s="155"/>
      <c r="GA29" s="155"/>
      <c r="GB29" s="155"/>
      <c r="GC29" s="155"/>
      <c r="GD29" s="155"/>
      <c r="GE29" s="155"/>
      <c r="GF29" s="155"/>
      <c r="GG29" s="155"/>
      <c r="GH29" s="155"/>
      <c r="GI29" s="155"/>
      <c r="GJ29" s="155"/>
      <c r="GK29" s="155"/>
      <c r="GL29" s="155"/>
      <c r="GM29" s="155"/>
      <c r="GN29" s="155"/>
      <c r="GO29" s="155"/>
      <c r="GP29" s="155"/>
      <c r="GQ29" s="155"/>
      <c r="GR29" s="155"/>
      <c r="GS29" s="155"/>
      <c r="GT29" s="155"/>
      <c r="GU29" s="155"/>
      <c r="GV29" s="155"/>
      <c r="GW29" s="155"/>
      <c r="GX29" s="155"/>
      <c r="GY29" s="155"/>
      <c r="GZ29" s="155"/>
      <c r="HA29" s="155"/>
      <c r="HB29" s="155"/>
      <c r="HC29" s="155"/>
      <c r="HD29" s="155"/>
      <c r="HE29" s="155"/>
      <c r="HF29" s="155"/>
      <c r="HG29" s="155"/>
      <c r="HH29" s="155"/>
      <c r="HI29" s="155"/>
      <c r="HJ29" s="155"/>
      <c r="HK29" s="155"/>
      <c r="HL29" s="155"/>
      <c r="HM29" s="155"/>
      <c r="HN29" s="155"/>
      <c r="HO29" s="155"/>
      <c r="HP29" s="155"/>
      <c r="HQ29" s="155"/>
      <c r="HR29" s="155"/>
      <c r="HS29" s="155"/>
      <c r="HT29" s="155"/>
      <c r="HU29" s="155"/>
      <c r="HV29" s="155"/>
      <c r="HW29" s="155"/>
      <c r="HX29" s="155"/>
      <c r="HY29" s="155"/>
      <c r="HZ29" s="155"/>
      <c r="IA29" s="155"/>
      <c r="IB29" s="155"/>
      <c r="IC29" s="155"/>
      <c r="ID29" s="155"/>
      <c r="IE29" s="155"/>
      <c r="IF29" s="155"/>
      <c r="IG29" s="155"/>
      <c r="IH29" s="155"/>
      <c r="II29" s="155"/>
      <c r="IJ29" s="155"/>
      <c r="IK29" s="155"/>
      <c r="IL29" s="155"/>
      <c r="IM29" s="155"/>
      <c r="IN29" s="155"/>
      <c r="IO29" s="155"/>
      <c r="IP29" s="155"/>
      <c r="IQ29" s="155"/>
      <c r="IR29" s="155"/>
      <c r="IS29" s="155"/>
      <c r="IT29" s="155"/>
      <c r="IU29" s="155"/>
      <c r="IV29" s="155"/>
      <c r="IW29" s="155"/>
    </row>
    <row r="30" customFormat="false" ht="12.75" hidden="false" customHeight="false" outlineLevel="0" collapsed="false">
      <c r="A30" s="165"/>
      <c r="B30" s="0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AA30" s="164"/>
      <c r="AC30" s="164"/>
    </row>
    <row r="31" customFormat="false" ht="12.75" hidden="false" customHeight="false" outlineLevel="0" collapsed="false"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</row>
    <row r="32" customFormat="false" ht="12.75" hidden="false" customHeight="false" outlineLevel="0" collapsed="false"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</row>
    <row r="33" customFormat="false" ht="12.75" hidden="false" customHeight="false" outlineLevel="0" collapsed="false">
      <c r="A33" s="167" t="s">
        <v>359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</row>
    <row r="34" customFormat="false" ht="12.75" hidden="false" customHeight="false" outlineLevel="0" collapsed="false">
      <c r="A34" s="168"/>
      <c r="B34" s="164" t="s">
        <v>360</v>
      </c>
      <c r="C34" s="164" t="n">
        <v>0</v>
      </c>
      <c r="D34" s="164"/>
      <c r="E34" s="164" t="n">
        <v>0</v>
      </c>
      <c r="F34" s="164"/>
      <c r="G34" s="164" t="n">
        <v>0</v>
      </c>
      <c r="H34" s="164"/>
      <c r="I34" s="164" t="n">
        <v>0</v>
      </c>
      <c r="J34" s="164"/>
      <c r="K34" s="164" t="n">
        <v>0</v>
      </c>
      <c r="L34" s="164"/>
      <c r="M34" s="164" t="n">
        <v>0</v>
      </c>
      <c r="N34" s="164"/>
      <c r="O34" s="164" t="n">
        <v>0</v>
      </c>
      <c r="P34" s="164"/>
      <c r="Q34" s="164" t="n">
        <v>0</v>
      </c>
      <c r="R34" s="164"/>
      <c r="S34" s="164" t="n">
        <v>0</v>
      </c>
      <c r="T34" s="164"/>
      <c r="U34" s="164" t="n">
        <v>0</v>
      </c>
      <c r="V34" s="164"/>
      <c r="W34" s="164" t="n">
        <v>0</v>
      </c>
      <c r="X34" s="164"/>
      <c r="Y34" s="164" t="n">
        <v>0</v>
      </c>
      <c r="AA34" s="164" t="n">
        <v>0</v>
      </c>
      <c r="AB34" s="164"/>
      <c r="AC34" s="164"/>
      <c r="AD34" s="164"/>
      <c r="AE34" s="164"/>
      <c r="AF34" s="164"/>
    </row>
    <row r="35" customFormat="false" ht="12.75" hidden="false" customHeight="false" outlineLevel="0" collapsed="false">
      <c r="A35" s="168"/>
      <c r="B35" s="164" t="s">
        <v>361</v>
      </c>
      <c r="C35" s="164" t="n">
        <v>0</v>
      </c>
      <c r="D35" s="164"/>
      <c r="E35" s="164" t="n">
        <v>0</v>
      </c>
      <c r="F35" s="164"/>
      <c r="G35" s="164" t="n">
        <v>0</v>
      </c>
      <c r="H35" s="164"/>
      <c r="I35" s="164" t="n">
        <v>0</v>
      </c>
      <c r="J35" s="164"/>
      <c r="K35" s="164" t="n">
        <v>0</v>
      </c>
      <c r="L35" s="164"/>
      <c r="M35" s="164" t="n">
        <v>0</v>
      </c>
      <c r="N35" s="164"/>
      <c r="O35" s="164" t="n">
        <v>0</v>
      </c>
      <c r="P35" s="164"/>
      <c r="Q35" s="164" t="n">
        <v>0</v>
      </c>
      <c r="R35" s="164"/>
      <c r="S35" s="164" t="n">
        <v>0</v>
      </c>
      <c r="T35" s="164"/>
      <c r="U35" s="164" t="n">
        <v>0</v>
      </c>
      <c r="V35" s="164"/>
      <c r="W35" s="164" t="n">
        <v>0</v>
      </c>
      <c r="X35" s="164"/>
      <c r="Y35" s="164" t="n">
        <v>0</v>
      </c>
      <c r="AA35" s="164" t="n">
        <v>0</v>
      </c>
      <c r="AB35" s="164"/>
      <c r="AC35" s="164"/>
      <c r="AD35" s="164"/>
      <c r="AE35" s="164"/>
      <c r="AF35" s="164"/>
    </row>
    <row r="36" customFormat="false" ht="12.75" hidden="false" customHeight="false" outlineLevel="0" collapsed="false">
      <c r="A36" s="168"/>
      <c r="B36" s="164" t="s">
        <v>361</v>
      </c>
      <c r="C36" s="164" t="n">
        <v>0</v>
      </c>
      <c r="D36" s="164"/>
      <c r="E36" s="164" t="n">
        <v>0</v>
      </c>
      <c r="F36" s="164"/>
      <c r="G36" s="164" t="n">
        <v>0</v>
      </c>
      <c r="H36" s="164"/>
      <c r="I36" s="164" t="n">
        <v>0</v>
      </c>
      <c r="J36" s="164"/>
      <c r="K36" s="164" t="n">
        <v>0</v>
      </c>
      <c r="L36" s="164"/>
      <c r="M36" s="164" t="n">
        <v>0</v>
      </c>
      <c r="N36" s="164"/>
      <c r="O36" s="164" t="n">
        <v>0</v>
      </c>
      <c r="P36" s="164"/>
      <c r="Q36" s="164" t="n">
        <v>0</v>
      </c>
      <c r="R36" s="164"/>
      <c r="S36" s="164" t="n">
        <v>0</v>
      </c>
      <c r="T36" s="164"/>
      <c r="U36" s="164" t="n">
        <v>0</v>
      </c>
      <c r="V36" s="164"/>
      <c r="W36" s="164" t="n">
        <v>0</v>
      </c>
      <c r="X36" s="164"/>
      <c r="Y36" s="164" t="n">
        <v>0</v>
      </c>
      <c r="AA36" s="164" t="n">
        <v>0</v>
      </c>
      <c r="AB36" s="164"/>
      <c r="AC36" s="164"/>
      <c r="AD36" s="164"/>
      <c r="AE36" s="164"/>
      <c r="AF36" s="164"/>
    </row>
    <row r="37" customFormat="false" ht="12.75" hidden="false" customHeight="false" outlineLevel="0" collapsed="false">
      <c r="A37" s="169"/>
      <c r="B37" s="156" t="s">
        <v>362</v>
      </c>
      <c r="C37" s="157" t="n">
        <f aca="false">SUM(C34:C36)</f>
        <v>0</v>
      </c>
      <c r="D37" s="158"/>
      <c r="E37" s="157" t="n">
        <f aca="false">SUM(E34:E36)</f>
        <v>0</v>
      </c>
      <c r="F37" s="158"/>
      <c r="G37" s="157" t="n">
        <f aca="false">SUM(G34:G36)</f>
        <v>0</v>
      </c>
      <c r="H37" s="158"/>
      <c r="I37" s="157" t="n">
        <f aca="false">SUM(I34:I36)</f>
        <v>0</v>
      </c>
      <c r="J37" s="158"/>
      <c r="K37" s="157" t="n">
        <f aca="false">SUM(K34:K36)</f>
        <v>0</v>
      </c>
      <c r="L37" s="158"/>
      <c r="M37" s="157" t="n">
        <f aca="false">SUM(M34:M36)</f>
        <v>0</v>
      </c>
      <c r="N37" s="158"/>
      <c r="O37" s="157" t="n">
        <f aca="false">SUM(O34:O36)</f>
        <v>0</v>
      </c>
      <c r="P37" s="158"/>
      <c r="Q37" s="157" t="n">
        <f aca="false">SUM(Q34:Q36)</f>
        <v>0</v>
      </c>
      <c r="R37" s="158"/>
      <c r="S37" s="157" t="n">
        <f aca="false">SUM(S34:S36)</f>
        <v>0</v>
      </c>
      <c r="T37" s="158"/>
      <c r="U37" s="157" t="n">
        <f aca="false">SUM(U34:U36)</f>
        <v>0</v>
      </c>
      <c r="V37" s="158"/>
      <c r="W37" s="157" t="n">
        <f aca="false">SUM(W34:W36)</f>
        <v>0</v>
      </c>
      <c r="X37" s="158"/>
      <c r="Y37" s="157" t="n">
        <f aca="false">SUM(Y34:Y36)</f>
        <v>0</v>
      </c>
      <c r="Z37" s="158"/>
      <c r="AA37" s="157" t="n">
        <f aca="false">SUM(AA34:AA36)</f>
        <v>0</v>
      </c>
      <c r="AB37" s="158"/>
      <c r="AC37" s="169"/>
      <c r="AD37" s="158"/>
      <c r="AE37" s="169"/>
      <c r="AF37" s="169"/>
    </row>
    <row r="38" customFormat="false" ht="5.1" hidden="false" customHeight="true" outlineLevel="0" collapsed="false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</row>
    <row r="39" customFormat="false" ht="12.75" hidden="false" customHeight="false" outlineLevel="0" collapsed="false">
      <c r="A39" s="170" t="s">
        <v>57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</row>
    <row r="40" customFormat="false" ht="12.75" hidden="false" customHeight="false" outlineLevel="0" collapsed="false">
      <c r="A40" s="165"/>
      <c r="B40" s="164" t="s">
        <v>360</v>
      </c>
      <c r="C40" s="164"/>
      <c r="D40" s="164"/>
      <c r="E40" s="164" t="n">
        <v>0</v>
      </c>
      <c r="F40" s="164"/>
      <c r="G40" s="164" t="n">
        <v>0</v>
      </c>
      <c r="H40" s="164"/>
      <c r="I40" s="164" t="n">
        <v>0</v>
      </c>
      <c r="J40" s="164"/>
      <c r="K40" s="164" t="n">
        <v>0</v>
      </c>
      <c r="L40" s="164"/>
      <c r="M40" s="164" t="n">
        <v>0</v>
      </c>
      <c r="N40" s="164"/>
      <c r="O40" s="164" t="n">
        <v>0</v>
      </c>
      <c r="P40" s="164"/>
      <c r="Q40" s="164" t="n">
        <v>0</v>
      </c>
      <c r="R40" s="164"/>
      <c r="S40" s="164" t="n">
        <v>0</v>
      </c>
      <c r="T40" s="164"/>
      <c r="U40" s="164" t="n">
        <v>0</v>
      </c>
      <c r="V40" s="164"/>
      <c r="W40" s="164" t="n">
        <v>0</v>
      </c>
      <c r="X40" s="164"/>
      <c r="Y40" s="164" t="n">
        <v>0</v>
      </c>
      <c r="AA40" s="164" t="n">
        <v>0</v>
      </c>
      <c r="AC40" s="164" t="n">
        <f aca="false">SUM(E40:AA40)</f>
        <v>0</v>
      </c>
      <c r="AD40" s="164"/>
      <c r="AE40" s="164"/>
      <c r="AF40" s="164"/>
    </row>
    <row r="41" customFormat="false" ht="12.75" hidden="false" customHeight="false" outlineLevel="0" collapsed="false">
      <c r="A41" s="165"/>
      <c r="B41" s="164" t="s">
        <v>361</v>
      </c>
      <c r="C41" s="164"/>
      <c r="D41" s="164"/>
      <c r="E41" s="164" t="n">
        <v>0</v>
      </c>
      <c r="F41" s="164"/>
      <c r="G41" s="164" t="n">
        <v>0</v>
      </c>
      <c r="H41" s="164"/>
      <c r="I41" s="164" t="n">
        <v>0</v>
      </c>
      <c r="J41" s="164"/>
      <c r="K41" s="164" t="n">
        <v>0</v>
      </c>
      <c r="L41" s="164"/>
      <c r="M41" s="164" t="n">
        <v>0</v>
      </c>
      <c r="N41" s="164"/>
      <c r="O41" s="164" t="n">
        <v>0</v>
      </c>
      <c r="P41" s="164"/>
      <c r="Q41" s="164" t="n">
        <v>0</v>
      </c>
      <c r="R41" s="164"/>
      <c r="S41" s="164" t="n">
        <v>0</v>
      </c>
      <c r="T41" s="164"/>
      <c r="U41" s="164" t="n">
        <v>0</v>
      </c>
      <c r="V41" s="164"/>
      <c r="W41" s="164" t="n">
        <v>0</v>
      </c>
      <c r="X41" s="164"/>
      <c r="Y41" s="164" t="n">
        <v>0</v>
      </c>
      <c r="AA41" s="164" t="n">
        <v>0</v>
      </c>
      <c r="AC41" s="164" t="n">
        <f aca="false">SUM(E41:AA41)</f>
        <v>0</v>
      </c>
      <c r="AD41" s="164"/>
      <c r="AE41" s="164"/>
      <c r="AF41" s="164"/>
    </row>
    <row r="42" customFormat="false" ht="12.75" hidden="false" customHeight="false" outlineLevel="0" collapsed="false">
      <c r="A42" s="165"/>
      <c r="B42" s="164" t="s">
        <v>361</v>
      </c>
      <c r="C42" s="164"/>
      <c r="D42" s="164"/>
      <c r="E42" s="164" t="n">
        <v>0</v>
      </c>
      <c r="F42" s="164"/>
      <c r="G42" s="164" t="n">
        <v>0</v>
      </c>
      <c r="H42" s="164"/>
      <c r="I42" s="164" t="n">
        <v>0</v>
      </c>
      <c r="J42" s="164"/>
      <c r="K42" s="164" t="n">
        <v>0</v>
      </c>
      <c r="L42" s="164"/>
      <c r="M42" s="164" t="n">
        <v>0</v>
      </c>
      <c r="N42" s="164"/>
      <c r="O42" s="164" t="n">
        <v>0</v>
      </c>
      <c r="P42" s="164"/>
      <c r="Q42" s="164" t="n">
        <v>0</v>
      </c>
      <c r="R42" s="164"/>
      <c r="S42" s="164" t="n">
        <v>0</v>
      </c>
      <c r="T42" s="164"/>
      <c r="U42" s="164" t="n">
        <v>0</v>
      </c>
      <c r="V42" s="164"/>
      <c r="W42" s="164" t="n">
        <v>0</v>
      </c>
      <c r="X42" s="164"/>
      <c r="Y42" s="164" t="n">
        <v>0</v>
      </c>
      <c r="AA42" s="164" t="n">
        <v>0</v>
      </c>
      <c r="AC42" s="164" t="n">
        <f aca="false">SUM(E42:AA42)</f>
        <v>0</v>
      </c>
      <c r="AD42" s="164"/>
      <c r="AE42" s="164"/>
      <c r="AF42" s="164"/>
    </row>
    <row r="43" customFormat="false" ht="12.75" hidden="false" customHeight="false" outlineLevel="0" collapsed="false">
      <c r="A43" s="165"/>
      <c r="B43" s="164" t="s">
        <v>361</v>
      </c>
      <c r="C43" s="164"/>
      <c r="D43" s="164"/>
      <c r="E43" s="164" t="n">
        <v>0</v>
      </c>
      <c r="F43" s="164"/>
      <c r="G43" s="164" t="n">
        <v>0</v>
      </c>
      <c r="H43" s="164"/>
      <c r="I43" s="164" t="n">
        <v>0</v>
      </c>
      <c r="J43" s="164"/>
      <c r="K43" s="164" t="n">
        <v>0</v>
      </c>
      <c r="L43" s="164"/>
      <c r="M43" s="164" t="n">
        <v>0</v>
      </c>
      <c r="N43" s="164"/>
      <c r="O43" s="164" t="n">
        <v>0</v>
      </c>
      <c r="P43" s="164"/>
      <c r="Q43" s="164" t="n">
        <v>0</v>
      </c>
      <c r="R43" s="164"/>
      <c r="S43" s="164" t="n">
        <v>0</v>
      </c>
      <c r="T43" s="164"/>
      <c r="U43" s="164" t="n">
        <v>0</v>
      </c>
      <c r="V43" s="164"/>
      <c r="W43" s="164" t="n">
        <v>0</v>
      </c>
      <c r="X43" s="164"/>
      <c r="Y43" s="164" t="n">
        <v>0</v>
      </c>
      <c r="AA43" s="164" t="n">
        <v>0</v>
      </c>
      <c r="AC43" s="164" t="n">
        <f aca="false">SUM(E43:AA43)</f>
        <v>0</v>
      </c>
      <c r="AD43" s="164"/>
      <c r="AE43" s="164"/>
      <c r="AF43" s="164"/>
    </row>
    <row r="44" customFormat="false" ht="12.75" hidden="false" customHeight="false" outlineLevel="0" collapsed="false">
      <c r="A44" s="165"/>
      <c r="B44" s="164" t="s">
        <v>361</v>
      </c>
      <c r="C44" s="164"/>
      <c r="D44" s="164"/>
      <c r="E44" s="164" t="n">
        <v>0</v>
      </c>
      <c r="F44" s="164"/>
      <c r="G44" s="164" t="n">
        <v>0</v>
      </c>
      <c r="H44" s="164"/>
      <c r="I44" s="164" t="n">
        <v>0</v>
      </c>
      <c r="J44" s="164"/>
      <c r="K44" s="164" t="n">
        <v>0</v>
      </c>
      <c r="L44" s="164"/>
      <c r="M44" s="164" t="n">
        <v>0</v>
      </c>
      <c r="N44" s="164"/>
      <c r="O44" s="164" t="n">
        <v>0</v>
      </c>
      <c r="P44" s="164"/>
      <c r="Q44" s="164" t="n">
        <v>0</v>
      </c>
      <c r="R44" s="164"/>
      <c r="S44" s="164" t="n">
        <v>0</v>
      </c>
      <c r="T44" s="164"/>
      <c r="U44" s="164" t="n">
        <v>0</v>
      </c>
      <c r="V44" s="164"/>
      <c r="W44" s="164" t="n">
        <v>0</v>
      </c>
      <c r="X44" s="164"/>
      <c r="Y44" s="164" t="n">
        <v>0</v>
      </c>
      <c r="AA44" s="164" t="n">
        <v>0</v>
      </c>
      <c r="AC44" s="164" t="n">
        <f aca="false">SUM(E44:AA44)</f>
        <v>0</v>
      </c>
      <c r="AD44" s="164"/>
      <c r="AE44" s="164"/>
      <c r="AF44" s="164"/>
    </row>
    <row r="45" customFormat="false" ht="5.1" hidden="false" customHeight="true" outlineLevel="0" collapsed="false">
      <c r="A45" s="165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AA45" s="164"/>
      <c r="AC45" s="164"/>
      <c r="AD45" s="164"/>
      <c r="AE45" s="164"/>
      <c r="AF45" s="164"/>
    </row>
    <row r="46" customFormat="false" ht="12.75" hidden="false" customHeight="false" outlineLevel="0" collapsed="false">
      <c r="A46" s="165"/>
      <c r="B46" s="164" t="s">
        <v>33</v>
      </c>
      <c r="C46" s="164"/>
      <c r="D46" s="164"/>
      <c r="E46" s="164" t="n">
        <f aca="false">+E47-SUM(E39:E45)</f>
        <v>0</v>
      </c>
      <c r="F46" s="164"/>
      <c r="G46" s="164" t="n">
        <f aca="false">+G47-SUM(G39:G45)</f>
        <v>0</v>
      </c>
      <c r="H46" s="164"/>
      <c r="I46" s="164" t="n">
        <f aca="false">+I47-SUM(I39:I45)</f>
        <v>0</v>
      </c>
      <c r="J46" s="164"/>
      <c r="K46" s="164" t="n">
        <f aca="false">+K47-SUM(K39:K45)</f>
        <v>0</v>
      </c>
      <c r="L46" s="164"/>
      <c r="M46" s="164" t="n">
        <f aca="false">+M47-SUM(M39:M45)</f>
        <v>0</v>
      </c>
      <c r="N46" s="164"/>
      <c r="O46" s="164" t="n">
        <f aca="false">+O47-SUM(O39:O45)</f>
        <v>0</v>
      </c>
      <c r="P46" s="164"/>
      <c r="Q46" s="164" t="n">
        <f aca="false">+Q47-SUM(Q39:Q45)</f>
        <v>0</v>
      </c>
      <c r="R46" s="164"/>
      <c r="S46" s="164" t="n">
        <f aca="false">+S47-SUM(S39:S45)</f>
        <v>0</v>
      </c>
      <c r="T46" s="164"/>
      <c r="U46" s="164" t="n">
        <f aca="false">+U47-SUM(U39:U45)</f>
        <v>0</v>
      </c>
      <c r="V46" s="164"/>
      <c r="W46" s="164" t="n">
        <f aca="false">+W47-SUM(W39:W45)</f>
        <v>0</v>
      </c>
      <c r="X46" s="164"/>
      <c r="Y46" s="164" t="n">
        <f aca="false">+Y47-SUM(Y39:Y45)</f>
        <v>0</v>
      </c>
      <c r="AA46" s="164" t="n">
        <f aca="false">+AA47-SUM(AA39:AA45)</f>
        <v>0</v>
      </c>
      <c r="AC46" s="164" t="n">
        <f aca="false">+AC47-SUM(AC39:AC45)</f>
        <v>0</v>
      </c>
      <c r="AD46" s="164"/>
      <c r="AE46" s="164"/>
      <c r="AF46" s="164"/>
    </row>
    <row r="47" customFormat="false" ht="12.75" hidden="false" customHeight="false" outlineLevel="0" collapsed="false">
      <c r="A47" s="169"/>
      <c r="B47" s="156" t="s">
        <v>363</v>
      </c>
      <c r="C47" s="164"/>
      <c r="D47" s="158"/>
      <c r="E47" s="157" t="n">
        <f aca="false">+Format!D56</f>
        <v>0</v>
      </c>
      <c r="F47" s="158"/>
      <c r="G47" s="157" t="n">
        <f aca="false">+Format!F56</f>
        <v>0</v>
      </c>
      <c r="H47" s="158"/>
      <c r="I47" s="157" t="n">
        <f aca="false">+Format!H56</f>
        <v>0</v>
      </c>
      <c r="J47" s="158"/>
      <c r="K47" s="157" t="n">
        <f aca="false">+Format!J56</f>
        <v>0</v>
      </c>
      <c r="L47" s="158"/>
      <c r="M47" s="157" t="n">
        <f aca="false">+Format!L56</f>
        <v>0</v>
      </c>
      <c r="N47" s="158"/>
      <c r="O47" s="157" t="n">
        <f aca="false">+Format!N56</f>
        <v>0</v>
      </c>
      <c r="P47" s="158"/>
      <c r="Q47" s="157" t="n">
        <f aca="false">+Format!P56</f>
        <v>0</v>
      </c>
      <c r="R47" s="158"/>
      <c r="S47" s="157" t="n">
        <f aca="false">+Format!R56</f>
        <v>0</v>
      </c>
      <c r="T47" s="158"/>
      <c r="U47" s="157" t="n">
        <f aca="false">+Format!T56</f>
        <v>0</v>
      </c>
      <c r="V47" s="158"/>
      <c r="W47" s="157" t="n">
        <f aca="false">+Format!V56</f>
        <v>0</v>
      </c>
      <c r="X47" s="158"/>
      <c r="Y47" s="157" t="n">
        <f aca="false">+Format!X56</f>
        <v>0</v>
      </c>
      <c r="Z47" s="158"/>
      <c r="AA47" s="157" t="n">
        <f aca="false">+Format!Z56</f>
        <v>0</v>
      </c>
      <c r="AB47" s="158"/>
      <c r="AC47" s="157" t="n">
        <f aca="false">+Format!AB56</f>
        <v>0</v>
      </c>
      <c r="AD47" s="158"/>
      <c r="AE47" s="169"/>
      <c r="AF47" s="169"/>
    </row>
    <row r="50" customFormat="false" ht="12.75" hidden="false" customHeight="false" outlineLevel="0" collapsed="false">
      <c r="A50" s="167" t="s">
        <v>364</v>
      </c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</row>
    <row r="51" customFormat="false" ht="12.75" hidden="false" customHeight="false" outlineLevel="0" collapsed="false">
      <c r="A51" s="168"/>
      <c r="B51" s="164" t="s">
        <v>360</v>
      </c>
      <c r="C51" s="164" t="n">
        <v>0</v>
      </c>
      <c r="D51" s="164"/>
      <c r="E51" s="164" t="n">
        <v>0</v>
      </c>
      <c r="F51" s="164"/>
      <c r="G51" s="164" t="n">
        <v>0</v>
      </c>
      <c r="H51" s="164"/>
      <c r="I51" s="164" t="n">
        <v>0</v>
      </c>
      <c r="J51" s="164"/>
      <c r="K51" s="164" t="n">
        <v>0</v>
      </c>
      <c r="L51" s="164"/>
      <c r="M51" s="164" t="n">
        <v>0</v>
      </c>
      <c r="N51" s="164"/>
      <c r="O51" s="164" t="n">
        <v>0</v>
      </c>
      <c r="P51" s="164"/>
      <c r="Q51" s="164" t="n">
        <v>0</v>
      </c>
      <c r="R51" s="164"/>
      <c r="S51" s="164" t="n">
        <v>0</v>
      </c>
      <c r="T51" s="164"/>
      <c r="U51" s="164" t="n">
        <v>0</v>
      </c>
      <c r="V51" s="164"/>
      <c r="W51" s="164" t="n">
        <v>0</v>
      </c>
      <c r="X51" s="164"/>
      <c r="Y51" s="164" t="n">
        <v>0</v>
      </c>
      <c r="AA51" s="164" t="n">
        <v>0</v>
      </c>
      <c r="AB51" s="164"/>
      <c r="AC51" s="164"/>
      <c r="AD51" s="164"/>
      <c r="AE51" s="164"/>
      <c r="AF51" s="164"/>
    </row>
    <row r="52" customFormat="false" ht="12.75" hidden="false" customHeight="false" outlineLevel="0" collapsed="false">
      <c r="A52" s="168"/>
      <c r="B52" s="164" t="s">
        <v>361</v>
      </c>
      <c r="C52" s="164" t="n">
        <v>0</v>
      </c>
      <c r="D52" s="164"/>
      <c r="E52" s="164" t="n">
        <v>0</v>
      </c>
      <c r="F52" s="164"/>
      <c r="G52" s="164" t="n">
        <v>0</v>
      </c>
      <c r="H52" s="164"/>
      <c r="I52" s="164" t="n">
        <v>0</v>
      </c>
      <c r="J52" s="164"/>
      <c r="K52" s="164" t="n">
        <v>0</v>
      </c>
      <c r="L52" s="164"/>
      <c r="M52" s="164" t="n">
        <v>0</v>
      </c>
      <c r="N52" s="164"/>
      <c r="O52" s="164" t="n">
        <v>0</v>
      </c>
      <c r="P52" s="164"/>
      <c r="Q52" s="164" t="n">
        <v>0</v>
      </c>
      <c r="R52" s="164"/>
      <c r="S52" s="164" t="n">
        <v>0</v>
      </c>
      <c r="T52" s="164"/>
      <c r="U52" s="164" t="n">
        <v>0</v>
      </c>
      <c r="V52" s="164"/>
      <c r="W52" s="164" t="n">
        <v>0</v>
      </c>
      <c r="X52" s="164"/>
      <c r="Y52" s="164" t="n">
        <v>0</v>
      </c>
      <c r="AA52" s="164" t="n">
        <v>0</v>
      </c>
      <c r="AB52" s="164"/>
      <c r="AC52" s="164"/>
      <c r="AD52" s="164"/>
      <c r="AE52" s="164"/>
      <c r="AF52" s="164"/>
    </row>
    <row r="53" customFormat="false" ht="12.75" hidden="false" customHeight="false" outlineLevel="0" collapsed="false">
      <c r="A53" s="168"/>
      <c r="B53" s="164" t="s">
        <v>361</v>
      </c>
      <c r="C53" s="164" t="n">
        <v>0</v>
      </c>
      <c r="D53" s="164"/>
      <c r="E53" s="164" t="n">
        <v>0</v>
      </c>
      <c r="F53" s="164"/>
      <c r="G53" s="164" t="n">
        <v>0</v>
      </c>
      <c r="H53" s="164"/>
      <c r="I53" s="164" t="n">
        <v>0</v>
      </c>
      <c r="J53" s="164"/>
      <c r="K53" s="164" t="n">
        <v>0</v>
      </c>
      <c r="L53" s="164"/>
      <c r="M53" s="164" t="n">
        <v>0</v>
      </c>
      <c r="N53" s="164"/>
      <c r="O53" s="164" t="n">
        <v>0</v>
      </c>
      <c r="P53" s="164"/>
      <c r="Q53" s="164" t="n">
        <v>0</v>
      </c>
      <c r="R53" s="164"/>
      <c r="S53" s="164" t="n">
        <v>0</v>
      </c>
      <c r="T53" s="164"/>
      <c r="U53" s="164" t="n">
        <v>0</v>
      </c>
      <c r="V53" s="164"/>
      <c r="W53" s="164" t="n">
        <v>0</v>
      </c>
      <c r="X53" s="164"/>
      <c r="Y53" s="164" t="n">
        <v>0</v>
      </c>
      <c r="AA53" s="164" t="n">
        <v>0</v>
      </c>
      <c r="AB53" s="164"/>
      <c r="AC53" s="164"/>
      <c r="AD53" s="164"/>
      <c r="AE53" s="164"/>
      <c r="AF53" s="164"/>
    </row>
    <row r="54" customFormat="false" ht="12.75" hidden="false" customHeight="false" outlineLevel="0" collapsed="false">
      <c r="A54" s="168"/>
      <c r="B54" s="164" t="s">
        <v>361</v>
      </c>
      <c r="C54" s="164" t="n">
        <v>0</v>
      </c>
      <c r="D54" s="164"/>
      <c r="E54" s="164" t="n">
        <v>0</v>
      </c>
      <c r="F54" s="164"/>
      <c r="G54" s="164" t="n">
        <v>0</v>
      </c>
      <c r="H54" s="164"/>
      <c r="I54" s="164" t="n">
        <v>0</v>
      </c>
      <c r="J54" s="164"/>
      <c r="K54" s="164" t="n">
        <v>0</v>
      </c>
      <c r="L54" s="164"/>
      <c r="M54" s="164" t="n">
        <v>0</v>
      </c>
      <c r="N54" s="164"/>
      <c r="O54" s="164" t="n">
        <v>0</v>
      </c>
      <c r="P54" s="164"/>
      <c r="Q54" s="164" t="n">
        <v>0</v>
      </c>
      <c r="R54" s="164"/>
      <c r="S54" s="164" t="n">
        <v>0</v>
      </c>
      <c r="T54" s="164"/>
      <c r="U54" s="164" t="n">
        <v>0</v>
      </c>
      <c r="V54" s="164"/>
      <c r="W54" s="164" t="n">
        <v>0</v>
      </c>
      <c r="X54" s="164"/>
      <c r="Y54" s="164" t="n">
        <v>0</v>
      </c>
      <c r="AA54" s="164" t="n">
        <v>0</v>
      </c>
      <c r="AB54" s="164"/>
      <c r="AC54" s="164"/>
      <c r="AD54" s="164"/>
      <c r="AE54" s="164"/>
      <c r="AF54" s="164"/>
    </row>
    <row r="55" customFormat="false" ht="12.75" hidden="false" customHeight="false" outlineLevel="0" collapsed="false">
      <c r="A55" s="168"/>
      <c r="B55" s="164" t="s">
        <v>361</v>
      </c>
      <c r="C55" s="164" t="n">
        <v>0</v>
      </c>
      <c r="D55" s="164"/>
      <c r="E55" s="164" t="n">
        <v>0</v>
      </c>
      <c r="F55" s="164"/>
      <c r="G55" s="164" t="n">
        <v>0</v>
      </c>
      <c r="H55" s="164"/>
      <c r="I55" s="164" t="n">
        <v>0</v>
      </c>
      <c r="J55" s="164"/>
      <c r="K55" s="164" t="n">
        <v>0</v>
      </c>
      <c r="L55" s="164"/>
      <c r="M55" s="164" t="n">
        <v>0</v>
      </c>
      <c r="N55" s="164"/>
      <c r="O55" s="164" t="n">
        <v>0</v>
      </c>
      <c r="P55" s="164"/>
      <c r="Q55" s="164" t="n">
        <v>0</v>
      </c>
      <c r="R55" s="164"/>
      <c r="S55" s="164" t="n">
        <v>0</v>
      </c>
      <c r="T55" s="164"/>
      <c r="U55" s="164" t="n">
        <v>0</v>
      </c>
      <c r="V55" s="164"/>
      <c r="W55" s="164" t="n">
        <v>0</v>
      </c>
      <c r="X55" s="164"/>
      <c r="Y55" s="164" t="n">
        <v>0</v>
      </c>
      <c r="AA55" s="164" t="n">
        <v>0</v>
      </c>
      <c r="AB55" s="164"/>
      <c r="AC55" s="164"/>
      <c r="AD55" s="164"/>
      <c r="AE55" s="164"/>
      <c r="AF55" s="164"/>
    </row>
    <row r="56" customFormat="false" ht="12.75" hidden="false" customHeight="false" outlineLevel="0" collapsed="false">
      <c r="A56" s="169"/>
      <c r="B56" s="156" t="s">
        <v>362</v>
      </c>
      <c r="C56" s="157" t="n">
        <f aca="false">SUM(C51:C55)</f>
        <v>0</v>
      </c>
      <c r="D56" s="158"/>
      <c r="E56" s="157" t="n">
        <f aca="false">SUM(E51:E55)</f>
        <v>0</v>
      </c>
      <c r="F56" s="158"/>
      <c r="G56" s="157" t="n">
        <f aca="false">SUM(G51:G55)</f>
        <v>0</v>
      </c>
      <c r="H56" s="158"/>
      <c r="I56" s="157" t="n">
        <f aca="false">SUM(I51:I55)</f>
        <v>0</v>
      </c>
      <c r="J56" s="158"/>
      <c r="K56" s="157" t="n">
        <f aca="false">SUM(K51:K55)</f>
        <v>0</v>
      </c>
      <c r="L56" s="158"/>
      <c r="M56" s="157" t="n">
        <f aca="false">SUM(M51:M55)</f>
        <v>0</v>
      </c>
      <c r="N56" s="158"/>
      <c r="O56" s="157" t="n">
        <f aca="false">SUM(O51:O55)</f>
        <v>0</v>
      </c>
      <c r="P56" s="158"/>
      <c r="Q56" s="157" t="n">
        <f aca="false">SUM(Q51:Q55)</f>
        <v>0</v>
      </c>
      <c r="R56" s="158"/>
      <c r="S56" s="157" t="n">
        <f aca="false">SUM(S51:S55)</f>
        <v>0</v>
      </c>
      <c r="T56" s="158"/>
      <c r="U56" s="157" t="n">
        <f aca="false">SUM(U51:U55)</f>
        <v>0</v>
      </c>
      <c r="V56" s="158"/>
      <c r="W56" s="157" t="n">
        <f aca="false">SUM(W51:W55)</f>
        <v>0</v>
      </c>
      <c r="X56" s="158"/>
      <c r="Y56" s="157" t="n">
        <f aca="false">SUM(Y51:Y55)</f>
        <v>0</v>
      </c>
      <c r="Z56" s="158"/>
      <c r="AA56" s="157" t="n">
        <f aca="false">SUM(AA51:AA55)</f>
        <v>0</v>
      </c>
      <c r="AB56" s="158"/>
      <c r="AC56" s="169"/>
      <c r="AD56" s="158"/>
      <c r="AE56" s="169"/>
      <c r="AF56" s="169"/>
    </row>
    <row r="57" customFormat="false" ht="5.1" hidden="false" customHeight="true" outlineLevel="0" collapsed="false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</row>
    <row r="58" customFormat="false" ht="12.75" hidden="false" customHeight="false" outlineLevel="0" collapsed="false">
      <c r="A58" s="170" t="s">
        <v>365</v>
      </c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</row>
    <row r="59" customFormat="false" ht="12.75" hidden="false" customHeight="false" outlineLevel="0" collapsed="false">
      <c r="A59" s="165"/>
      <c r="B59" s="164" t="s">
        <v>360</v>
      </c>
      <c r="C59" s="164"/>
      <c r="D59" s="164"/>
      <c r="E59" s="164" t="n">
        <v>0</v>
      </c>
      <c r="F59" s="164"/>
      <c r="G59" s="164" t="n">
        <v>0</v>
      </c>
      <c r="H59" s="164"/>
      <c r="I59" s="164" t="n">
        <v>0</v>
      </c>
      <c r="J59" s="164"/>
      <c r="K59" s="164" t="n">
        <v>0</v>
      </c>
      <c r="L59" s="164"/>
      <c r="M59" s="164" t="n">
        <v>0</v>
      </c>
      <c r="N59" s="164"/>
      <c r="O59" s="164" t="n">
        <v>0</v>
      </c>
      <c r="P59" s="164"/>
      <c r="Q59" s="164" t="n">
        <v>0</v>
      </c>
      <c r="R59" s="164"/>
      <c r="S59" s="164" t="n">
        <v>0</v>
      </c>
      <c r="T59" s="164"/>
      <c r="U59" s="164" t="n">
        <v>0</v>
      </c>
      <c r="V59" s="164"/>
      <c r="W59" s="164" t="n">
        <v>0</v>
      </c>
      <c r="X59" s="164"/>
      <c r="Y59" s="164" t="n">
        <v>0</v>
      </c>
      <c r="AA59" s="164" t="n">
        <v>0</v>
      </c>
      <c r="AC59" s="164" t="n">
        <f aca="false">SUM(E59:AA59)</f>
        <v>0</v>
      </c>
      <c r="AD59" s="164"/>
      <c r="AE59" s="164"/>
      <c r="AF59" s="164"/>
    </row>
    <row r="60" customFormat="false" ht="12.75" hidden="false" customHeight="false" outlineLevel="0" collapsed="false">
      <c r="A60" s="165"/>
      <c r="B60" s="164" t="s">
        <v>361</v>
      </c>
      <c r="C60" s="164"/>
      <c r="D60" s="164"/>
      <c r="E60" s="164" t="n">
        <v>0</v>
      </c>
      <c r="F60" s="164"/>
      <c r="G60" s="164" t="n">
        <v>0</v>
      </c>
      <c r="H60" s="164"/>
      <c r="I60" s="164" t="n">
        <v>0</v>
      </c>
      <c r="J60" s="164"/>
      <c r="K60" s="164" t="n">
        <v>0</v>
      </c>
      <c r="L60" s="164"/>
      <c r="M60" s="164" t="n">
        <v>0</v>
      </c>
      <c r="N60" s="164"/>
      <c r="O60" s="164" t="n">
        <v>0</v>
      </c>
      <c r="P60" s="164"/>
      <c r="Q60" s="164" t="n">
        <v>0</v>
      </c>
      <c r="R60" s="164"/>
      <c r="S60" s="164" t="n">
        <v>0</v>
      </c>
      <c r="T60" s="164"/>
      <c r="U60" s="164" t="n">
        <v>0</v>
      </c>
      <c r="V60" s="164"/>
      <c r="W60" s="164" t="n">
        <v>0</v>
      </c>
      <c r="X60" s="164"/>
      <c r="Y60" s="164" t="n">
        <v>0</v>
      </c>
      <c r="AA60" s="164" t="n">
        <v>0</v>
      </c>
      <c r="AC60" s="164" t="n">
        <f aca="false">SUM(E60:AA60)</f>
        <v>0</v>
      </c>
      <c r="AD60" s="164"/>
      <c r="AE60" s="164"/>
      <c r="AF60" s="164"/>
    </row>
    <row r="61" customFormat="false" ht="12.75" hidden="false" customHeight="false" outlineLevel="0" collapsed="false">
      <c r="A61" s="165"/>
      <c r="B61" s="164" t="s">
        <v>361</v>
      </c>
      <c r="C61" s="164"/>
      <c r="D61" s="164"/>
      <c r="E61" s="164" t="n">
        <v>0</v>
      </c>
      <c r="F61" s="164"/>
      <c r="G61" s="164" t="n">
        <v>0</v>
      </c>
      <c r="H61" s="164"/>
      <c r="I61" s="164" t="n">
        <v>0</v>
      </c>
      <c r="J61" s="164"/>
      <c r="K61" s="164" t="n">
        <v>0</v>
      </c>
      <c r="L61" s="164"/>
      <c r="M61" s="164" t="n">
        <v>0</v>
      </c>
      <c r="N61" s="164"/>
      <c r="O61" s="164" t="n">
        <v>0</v>
      </c>
      <c r="P61" s="164"/>
      <c r="Q61" s="164" t="n">
        <v>0</v>
      </c>
      <c r="R61" s="164"/>
      <c r="S61" s="164" t="n">
        <v>0</v>
      </c>
      <c r="T61" s="164"/>
      <c r="U61" s="164" t="n">
        <v>0</v>
      </c>
      <c r="V61" s="164"/>
      <c r="W61" s="164" t="n">
        <v>0</v>
      </c>
      <c r="X61" s="164"/>
      <c r="Y61" s="164" t="n">
        <v>0</v>
      </c>
      <c r="AA61" s="164" t="n">
        <v>0</v>
      </c>
      <c r="AC61" s="164" t="n">
        <f aca="false">SUM(E61:AA61)</f>
        <v>0</v>
      </c>
      <c r="AD61" s="164"/>
      <c r="AE61" s="164"/>
      <c r="AF61" s="164"/>
    </row>
    <row r="62" customFormat="false" ht="12.75" hidden="false" customHeight="false" outlineLevel="0" collapsed="false">
      <c r="A62" s="165"/>
      <c r="B62" s="164" t="s">
        <v>361</v>
      </c>
      <c r="C62" s="164"/>
      <c r="D62" s="164"/>
      <c r="E62" s="164" t="n">
        <v>0</v>
      </c>
      <c r="F62" s="164"/>
      <c r="G62" s="164" t="n">
        <v>0</v>
      </c>
      <c r="H62" s="164"/>
      <c r="I62" s="164" t="n">
        <v>0</v>
      </c>
      <c r="J62" s="164"/>
      <c r="K62" s="164" t="n">
        <v>0</v>
      </c>
      <c r="L62" s="164"/>
      <c r="M62" s="164" t="n">
        <v>0</v>
      </c>
      <c r="N62" s="164"/>
      <c r="O62" s="164" t="n">
        <v>0</v>
      </c>
      <c r="P62" s="164"/>
      <c r="Q62" s="164" t="n">
        <v>0</v>
      </c>
      <c r="R62" s="164"/>
      <c r="S62" s="164" t="n">
        <v>0</v>
      </c>
      <c r="T62" s="164"/>
      <c r="U62" s="164" t="n">
        <v>0</v>
      </c>
      <c r="V62" s="164"/>
      <c r="W62" s="164" t="n">
        <v>0</v>
      </c>
      <c r="X62" s="164"/>
      <c r="Y62" s="164" t="n">
        <v>0</v>
      </c>
      <c r="AA62" s="164" t="n">
        <v>0</v>
      </c>
      <c r="AC62" s="164" t="n">
        <f aca="false">SUM(E62:AA62)</f>
        <v>0</v>
      </c>
      <c r="AD62" s="164"/>
      <c r="AE62" s="164"/>
      <c r="AF62" s="164"/>
    </row>
    <row r="63" customFormat="false" ht="12.75" hidden="false" customHeight="false" outlineLevel="0" collapsed="false">
      <c r="A63" s="165"/>
      <c r="B63" s="164" t="s">
        <v>361</v>
      </c>
      <c r="C63" s="164"/>
      <c r="D63" s="164"/>
      <c r="E63" s="164" t="n">
        <v>0</v>
      </c>
      <c r="F63" s="164"/>
      <c r="G63" s="164" t="n">
        <v>0</v>
      </c>
      <c r="H63" s="164"/>
      <c r="I63" s="164" t="n">
        <v>0</v>
      </c>
      <c r="J63" s="164"/>
      <c r="K63" s="164" t="n">
        <v>0</v>
      </c>
      <c r="L63" s="164"/>
      <c r="M63" s="164" t="n">
        <v>0</v>
      </c>
      <c r="N63" s="164"/>
      <c r="O63" s="164" t="n">
        <v>0</v>
      </c>
      <c r="P63" s="164"/>
      <c r="Q63" s="164" t="n">
        <v>0</v>
      </c>
      <c r="R63" s="164"/>
      <c r="S63" s="164" t="n">
        <v>0</v>
      </c>
      <c r="T63" s="164"/>
      <c r="U63" s="164" t="n">
        <v>0</v>
      </c>
      <c r="V63" s="164"/>
      <c r="W63" s="164" t="n">
        <v>0</v>
      </c>
      <c r="X63" s="164"/>
      <c r="Y63" s="164" t="n">
        <v>0</v>
      </c>
      <c r="AA63" s="164" t="n">
        <v>0</v>
      </c>
      <c r="AC63" s="164" t="n">
        <f aca="false">SUM(E63:AA63)</f>
        <v>0</v>
      </c>
      <c r="AD63" s="164"/>
      <c r="AE63" s="164"/>
      <c r="AF63" s="164"/>
    </row>
    <row r="64" customFormat="false" ht="5.1" hidden="false" customHeight="true" outlineLevel="0" collapsed="false">
      <c r="A64" s="165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AA64" s="164"/>
      <c r="AC64" s="164"/>
      <c r="AD64" s="164"/>
      <c r="AE64" s="164"/>
      <c r="AF64" s="164"/>
    </row>
    <row r="65" customFormat="false" ht="12.75" hidden="false" customHeight="false" outlineLevel="0" collapsed="false">
      <c r="A65" s="165"/>
      <c r="B65" s="164" t="s">
        <v>33</v>
      </c>
      <c r="C65" s="164"/>
      <c r="D65" s="164"/>
      <c r="E65" s="164" t="n">
        <f aca="false">+E66-SUM(E58:E64)</f>
        <v>0.19375</v>
      </c>
      <c r="F65" s="164"/>
      <c r="G65" s="164" t="n">
        <f aca="false">+G66-SUM(G58:G64)</f>
        <v>0.19375</v>
      </c>
      <c r="H65" s="164"/>
      <c r="I65" s="164" t="n">
        <f aca="false">+I66-SUM(I58:I64)</f>
        <v>0.19375</v>
      </c>
      <c r="J65" s="164"/>
      <c r="K65" s="164" t="n">
        <f aca="false">+K66-SUM(K58:K64)</f>
        <v>0.19375</v>
      </c>
      <c r="L65" s="164"/>
      <c r="M65" s="164" t="n">
        <f aca="false">+M66-SUM(M58:M64)</f>
        <v>0.19375</v>
      </c>
      <c r="N65" s="164"/>
      <c r="O65" s="164" t="n">
        <f aca="false">+O66-SUM(O58:O64)</f>
        <v>0.1840625</v>
      </c>
      <c r="P65" s="164"/>
      <c r="Q65" s="164" t="n">
        <f aca="false">+Q66-SUM(Q58:Q64)</f>
        <v>0.1840625</v>
      </c>
      <c r="R65" s="164"/>
      <c r="S65" s="164" t="n">
        <f aca="false">+S66-SUM(S58:S64)</f>
        <v>0.1840625</v>
      </c>
      <c r="T65" s="164"/>
      <c r="U65" s="164" t="n">
        <f aca="false">+U66-SUM(U58:U64)</f>
        <v>0.1840625</v>
      </c>
      <c r="V65" s="164"/>
      <c r="W65" s="164" t="n">
        <f aca="false">+W66-SUM(W58:W64)</f>
        <v>0.1840625</v>
      </c>
      <c r="X65" s="164"/>
      <c r="Y65" s="164" t="n">
        <f aca="false">+Y66-SUM(Y58:Y64)</f>
        <v>0.1840625</v>
      </c>
      <c r="AA65" s="164" t="n">
        <f aca="false">+AA66-SUM(AA58:AA64)</f>
        <v>0.1840625</v>
      </c>
      <c r="AC65" s="164" t="n">
        <f aca="false">+AC66-SUM(AC58:AC64)</f>
        <v>2.2571875</v>
      </c>
      <c r="AD65" s="164"/>
      <c r="AE65" s="164"/>
      <c r="AF65" s="164"/>
    </row>
    <row r="66" customFormat="false" ht="12.75" hidden="false" customHeight="false" outlineLevel="0" collapsed="false">
      <c r="A66" s="169"/>
      <c r="B66" s="156" t="s">
        <v>366</v>
      </c>
      <c r="C66" s="164"/>
      <c r="D66" s="158"/>
      <c r="E66" s="157" t="n">
        <f aca="false">+Format!D58</f>
        <v>0.19375</v>
      </c>
      <c r="F66" s="158"/>
      <c r="G66" s="157" t="n">
        <f aca="false">+Format!F58</f>
        <v>0.19375</v>
      </c>
      <c r="H66" s="158"/>
      <c r="I66" s="157" t="n">
        <f aca="false">+Format!H58</f>
        <v>0.19375</v>
      </c>
      <c r="J66" s="158"/>
      <c r="K66" s="157" t="n">
        <f aca="false">+Format!J58</f>
        <v>0.19375</v>
      </c>
      <c r="L66" s="158"/>
      <c r="M66" s="157" t="n">
        <f aca="false">+Format!L58</f>
        <v>0.19375</v>
      </c>
      <c r="N66" s="158"/>
      <c r="O66" s="157" t="n">
        <f aca="false">+Format!N58</f>
        <v>0.1840625</v>
      </c>
      <c r="P66" s="158"/>
      <c r="Q66" s="157" t="n">
        <f aca="false">+Format!P58</f>
        <v>0.1840625</v>
      </c>
      <c r="R66" s="158"/>
      <c r="S66" s="157" t="n">
        <f aca="false">+Format!R58</f>
        <v>0.1840625</v>
      </c>
      <c r="T66" s="158"/>
      <c r="U66" s="157" t="n">
        <f aca="false">+Format!T58</f>
        <v>0.1840625</v>
      </c>
      <c r="V66" s="158"/>
      <c r="W66" s="157" t="n">
        <f aca="false">+Format!V58</f>
        <v>0.1840625</v>
      </c>
      <c r="X66" s="158"/>
      <c r="Y66" s="157" t="n">
        <f aca="false">+Format!X58</f>
        <v>0.1840625</v>
      </c>
      <c r="Z66" s="158"/>
      <c r="AA66" s="157" t="n">
        <f aca="false">+Format!Z58</f>
        <v>0.1840625</v>
      </c>
      <c r="AB66" s="158"/>
      <c r="AC66" s="157" t="n">
        <f aca="false">+Format!AB58</f>
        <v>2.2571875</v>
      </c>
      <c r="AD66" s="158"/>
      <c r="AE66" s="169"/>
      <c r="AF66" s="169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1" width="40.13"/>
    <col collapsed="false" customWidth="true" hidden="false" outlineLevel="0" max="2" min="2" style="171" width="2.99"/>
    <col collapsed="false" customWidth="true" hidden="false" outlineLevel="0" max="3" min="3" style="171" width="7.42"/>
    <col collapsed="false" customWidth="true" hidden="false" outlineLevel="0" max="4" min="4" style="171" width="2.99"/>
    <col collapsed="false" customWidth="true" hidden="false" outlineLevel="0" max="5" min="5" style="171" width="7.42"/>
    <col collapsed="false" customWidth="true" hidden="false" outlineLevel="0" max="6" min="6" style="171" width="2.99"/>
    <col collapsed="false" customWidth="true" hidden="false" outlineLevel="0" max="7" min="7" style="171" width="7.42"/>
    <col collapsed="false" customWidth="true" hidden="false" outlineLevel="0" max="8" min="8" style="171" width="2.99"/>
    <col collapsed="false" customWidth="true" hidden="false" outlineLevel="0" max="9" min="9" style="171" width="7.42"/>
    <col collapsed="false" customWidth="true" hidden="false" outlineLevel="0" max="10" min="10" style="171" width="2.99"/>
    <col collapsed="false" customWidth="true" hidden="false" outlineLevel="0" max="11" min="11" style="171" width="7.42"/>
    <col collapsed="false" customWidth="true" hidden="false" outlineLevel="0" max="12" min="12" style="171" width="2.99"/>
    <col collapsed="false" customWidth="true" hidden="false" outlineLevel="0" max="13" min="13" style="171" width="7.42"/>
    <col collapsed="false" customWidth="true" hidden="false" outlineLevel="0" max="14" min="14" style="171" width="2.99"/>
    <col collapsed="false" customWidth="true" hidden="false" outlineLevel="0" max="15" min="15" style="171" width="7.42"/>
    <col collapsed="false" customWidth="true" hidden="false" outlineLevel="0" max="16" min="16" style="171" width="2.99"/>
    <col collapsed="false" customWidth="true" hidden="false" outlineLevel="0" max="17" min="17" style="171" width="7.42"/>
    <col collapsed="false" customWidth="true" hidden="false" outlineLevel="0" max="18" min="18" style="171" width="2.99"/>
    <col collapsed="false" customWidth="true" hidden="false" outlineLevel="0" max="19" min="19" style="171" width="7.42"/>
    <col collapsed="false" customWidth="true" hidden="false" outlineLevel="0" max="20" min="20" style="171" width="2.99"/>
    <col collapsed="false" customWidth="true" hidden="false" outlineLevel="0" max="21" min="21" style="171" width="7.42"/>
    <col collapsed="false" customWidth="true" hidden="false" outlineLevel="0" max="22" min="22" style="171" width="2.99"/>
    <col collapsed="false" customWidth="true" hidden="false" outlineLevel="0" max="23" min="23" style="171" width="7.42"/>
    <col collapsed="false" customWidth="true" hidden="false" outlineLevel="0" max="24" min="24" style="171" width="2.99"/>
    <col collapsed="false" customWidth="true" hidden="false" outlineLevel="0" max="25" min="25" style="171" width="7.42"/>
    <col collapsed="false" customWidth="true" hidden="false" outlineLevel="0" max="26" min="26" style="171" width="2.99"/>
    <col collapsed="false" customWidth="true" hidden="false" outlineLevel="0" max="27" min="27" style="171" width="8.56"/>
    <col collapsed="false" customWidth="false" hidden="false" outlineLevel="0" max="257" min="28" style="171" width="12.56"/>
  </cols>
  <sheetData>
    <row r="1" customFormat="false" ht="18" hidden="false" customHeight="fals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</row>
    <row r="2" customFormat="false" ht="18" hidden="false" customHeight="fals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customFormat="false" ht="18" hidden="false" customHeight="false" outlineLevel="0" collapsed="false">
      <c r="A3" s="173" t="s">
        <v>367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</row>
    <row r="4" customFormat="false" ht="18" hidden="false" customHeight="false" outlineLevel="0" collapsed="false">
      <c r="A4" s="174" t="s">
        <v>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customFormat="false" ht="15" hidden="false" customHeight="false" outlineLevel="0" collapsed="false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customFormat="false" ht="14.25" hidden="false" customHeight="false" outlineLevel="0" collapsed="false">
      <c r="A6" s="176"/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  <c r="IW6" s="177"/>
    </row>
    <row r="7" customFormat="false" ht="14.25" hidden="false" customHeight="false" outlineLevel="0" collapsed="false">
      <c r="A7" s="178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  <c r="IW7" s="177"/>
    </row>
    <row r="8" customFormat="false" ht="15" hidden="false" customHeight="false" outlineLevel="0" collapsed="false">
      <c r="A8" s="179"/>
      <c r="B8" s="180"/>
      <c r="C8" s="181" t="s">
        <v>368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  <c r="IW8" s="177"/>
    </row>
    <row r="9" customFormat="false" ht="12.75" hidden="false" customHeight="false" outlineLevel="0" collapsed="false">
      <c r="A9" s="182"/>
      <c r="B9" s="182"/>
      <c r="C9" s="183" t="s">
        <v>69</v>
      </c>
      <c r="D9" s="183"/>
      <c r="E9" s="183" t="s">
        <v>70</v>
      </c>
      <c r="F9" s="183"/>
      <c r="G9" s="183" t="s">
        <v>71</v>
      </c>
      <c r="H9" s="183"/>
      <c r="I9" s="183" t="s">
        <v>72</v>
      </c>
      <c r="J9" s="183"/>
      <c r="K9" s="183" t="s">
        <v>73</v>
      </c>
      <c r="L9" s="183"/>
      <c r="M9" s="183" t="s">
        <v>74</v>
      </c>
      <c r="N9" s="183"/>
      <c r="O9" s="183" t="s">
        <v>369</v>
      </c>
      <c r="P9" s="183"/>
      <c r="Q9" s="183" t="s">
        <v>76</v>
      </c>
      <c r="R9" s="183"/>
      <c r="S9" s="183" t="s">
        <v>370</v>
      </c>
      <c r="T9" s="183"/>
      <c r="U9" s="183" t="s">
        <v>78</v>
      </c>
      <c r="V9" s="183"/>
      <c r="W9" s="183" t="s">
        <v>79</v>
      </c>
      <c r="X9" s="183"/>
      <c r="Y9" s="183" t="s">
        <v>80</v>
      </c>
      <c r="Z9" s="183"/>
      <c r="AA9" s="183" t="s">
        <v>21</v>
      </c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  <c r="HW9" s="184"/>
      <c r="HX9" s="184"/>
      <c r="HY9" s="184"/>
      <c r="HZ9" s="184"/>
      <c r="IA9" s="184"/>
      <c r="IB9" s="184"/>
      <c r="IC9" s="184"/>
      <c r="ID9" s="184"/>
      <c r="IE9" s="184"/>
      <c r="IF9" s="184"/>
      <c r="IG9" s="184"/>
      <c r="IH9" s="184"/>
      <c r="II9" s="184"/>
      <c r="IJ9" s="184"/>
      <c r="IK9" s="184"/>
      <c r="IL9" s="184"/>
      <c r="IM9" s="184"/>
      <c r="IN9" s="184"/>
      <c r="IO9" s="184"/>
      <c r="IP9" s="184"/>
      <c r="IQ9" s="184"/>
      <c r="IR9" s="184"/>
      <c r="IS9" s="184"/>
      <c r="IT9" s="184"/>
      <c r="IU9" s="184"/>
      <c r="IV9" s="184"/>
      <c r="IW9" s="184"/>
    </row>
    <row r="10" customFormat="false" ht="12.75" hidden="false" customHeight="false" outlineLevel="0" collapsed="false">
      <c r="A10" s="185"/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84"/>
      <c r="FY10" s="184"/>
      <c r="FZ10" s="184"/>
      <c r="GA10" s="184"/>
      <c r="GB10" s="184"/>
      <c r="GC10" s="184"/>
      <c r="GD10" s="184"/>
      <c r="GE10" s="184"/>
      <c r="GF10" s="184"/>
      <c r="GG10" s="184"/>
      <c r="GH10" s="184"/>
      <c r="GI10" s="184"/>
      <c r="GJ10" s="184"/>
      <c r="GK10" s="184"/>
      <c r="GL10" s="184"/>
      <c r="GM10" s="184"/>
      <c r="GN10" s="184"/>
      <c r="GO10" s="184"/>
      <c r="GP10" s="184"/>
      <c r="GQ10" s="184"/>
      <c r="GR10" s="184"/>
      <c r="GS10" s="184"/>
      <c r="GT10" s="184"/>
      <c r="GU10" s="184"/>
      <c r="GV10" s="184"/>
      <c r="GW10" s="184"/>
      <c r="GX10" s="184"/>
      <c r="GY10" s="184"/>
      <c r="GZ10" s="184"/>
      <c r="HA10" s="184"/>
      <c r="HB10" s="184"/>
      <c r="HC10" s="184"/>
      <c r="HD10" s="184"/>
      <c r="HE10" s="184"/>
      <c r="HF10" s="184"/>
      <c r="HG10" s="184"/>
      <c r="HH10" s="184"/>
      <c r="HI10" s="184"/>
      <c r="HJ10" s="184"/>
      <c r="HK10" s="184"/>
      <c r="HL10" s="184"/>
      <c r="HM10" s="184"/>
      <c r="HN10" s="184"/>
      <c r="HO10" s="184"/>
      <c r="HP10" s="184"/>
      <c r="HQ10" s="184"/>
      <c r="HR10" s="184"/>
      <c r="HS10" s="184"/>
      <c r="HT10" s="184"/>
      <c r="HU10" s="184"/>
      <c r="HV10" s="184"/>
      <c r="HW10" s="184"/>
      <c r="HX10" s="184"/>
      <c r="HY10" s="184"/>
      <c r="HZ10" s="184"/>
      <c r="IA10" s="184"/>
      <c r="IB10" s="184"/>
      <c r="IC10" s="184"/>
      <c r="ID10" s="184"/>
      <c r="IE10" s="184"/>
      <c r="IF10" s="184"/>
      <c r="IG10" s="184"/>
      <c r="IH10" s="184"/>
      <c r="II10" s="184"/>
      <c r="IJ10" s="184"/>
      <c r="IK10" s="184"/>
      <c r="IL10" s="184"/>
      <c r="IM10" s="184"/>
      <c r="IN10" s="184"/>
      <c r="IO10" s="184"/>
      <c r="IP10" s="184"/>
      <c r="IQ10" s="184"/>
      <c r="IR10" s="184"/>
      <c r="IS10" s="184"/>
      <c r="IT10" s="184"/>
      <c r="IU10" s="184"/>
      <c r="IV10" s="184"/>
      <c r="IW10" s="184"/>
    </row>
    <row r="11" customFormat="false" ht="12.75" hidden="false" customHeight="false" outlineLevel="0" collapsed="false">
      <c r="A11" s="186" t="s">
        <v>371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4"/>
      <c r="BG11" s="184"/>
      <c r="BH11" s="184"/>
      <c r="BI11" s="184"/>
      <c r="BJ11" s="184"/>
      <c r="BK11" s="184"/>
      <c r="BL11" s="184"/>
      <c r="BM11" s="184"/>
      <c r="BN11" s="184"/>
      <c r="BO11" s="184"/>
      <c r="BP11" s="184"/>
      <c r="BQ11" s="184"/>
      <c r="BR11" s="184"/>
      <c r="BS11" s="184"/>
      <c r="BT11" s="184"/>
      <c r="BU11" s="184"/>
      <c r="BV11" s="184"/>
      <c r="BW11" s="184"/>
      <c r="BX11" s="184"/>
      <c r="BY11" s="184"/>
      <c r="BZ11" s="184"/>
      <c r="CA11" s="184"/>
      <c r="CB11" s="184"/>
      <c r="CC11" s="184"/>
      <c r="CD11" s="184"/>
      <c r="CE11" s="184"/>
      <c r="CF11" s="184"/>
      <c r="CG11" s="184"/>
      <c r="CH11" s="184"/>
      <c r="CI11" s="184"/>
      <c r="CJ11" s="184"/>
      <c r="CK11" s="184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87" t="s">
        <v>372</v>
      </c>
      <c r="B12" s="188"/>
      <c r="C12" s="189" t="n">
        <v>0</v>
      </c>
      <c r="D12" s="189"/>
      <c r="E12" s="189" t="n">
        <v>0</v>
      </c>
      <c r="F12" s="189"/>
      <c r="G12" s="189" t="n">
        <v>0</v>
      </c>
      <c r="H12" s="189"/>
      <c r="I12" s="189" t="n">
        <v>0</v>
      </c>
      <c r="J12" s="189"/>
      <c r="K12" s="189" t="n">
        <v>0</v>
      </c>
      <c r="L12" s="189"/>
      <c r="M12" s="189" t="n">
        <v>0</v>
      </c>
      <c r="N12" s="189"/>
      <c r="O12" s="189" t="n">
        <v>0</v>
      </c>
      <c r="P12" s="189"/>
      <c r="Q12" s="189" t="n">
        <v>0</v>
      </c>
      <c r="R12" s="189"/>
      <c r="S12" s="189" t="n">
        <v>0</v>
      </c>
      <c r="T12" s="189"/>
      <c r="U12" s="189" t="n">
        <v>0</v>
      </c>
      <c r="V12" s="189"/>
      <c r="W12" s="189" t="n">
        <v>0</v>
      </c>
      <c r="X12" s="189"/>
      <c r="Y12" s="189" t="n">
        <v>0</v>
      </c>
      <c r="Z12" s="188"/>
      <c r="AA12" s="188" t="n">
        <f aca="false">SUM(C12:Y12)</f>
        <v>0</v>
      </c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  <c r="IW12" s="190"/>
    </row>
    <row r="13" customFormat="false" ht="15" hidden="false" customHeight="true" outlineLevel="0" collapsed="false">
      <c r="A13" s="187" t="s">
        <v>373</v>
      </c>
      <c r="B13" s="188"/>
      <c r="C13" s="189" t="n">
        <v>0</v>
      </c>
      <c r="D13" s="189"/>
      <c r="E13" s="189" t="n">
        <v>0</v>
      </c>
      <c r="F13" s="189"/>
      <c r="G13" s="189" t="n">
        <v>0</v>
      </c>
      <c r="H13" s="189"/>
      <c r="I13" s="189" t="n">
        <v>0</v>
      </c>
      <c r="J13" s="189"/>
      <c r="K13" s="189" t="n">
        <v>0</v>
      </c>
      <c r="L13" s="189"/>
      <c r="M13" s="189" t="n">
        <v>0</v>
      </c>
      <c r="N13" s="189"/>
      <c r="O13" s="189" t="n">
        <v>0</v>
      </c>
      <c r="P13" s="189"/>
      <c r="Q13" s="189" t="n">
        <v>0</v>
      </c>
      <c r="R13" s="189"/>
      <c r="S13" s="189" t="n">
        <v>0</v>
      </c>
      <c r="T13" s="189"/>
      <c r="U13" s="189" t="n">
        <v>0</v>
      </c>
      <c r="V13" s="189"/>
      <c r="W13" s="189" t="n">
        <v>0</v>
      </c>
      <c r="X13" s="189"/>
      <c r="Y13" s="189" t="n">
        <v>0</v>
      </c>
      <c r="Z13" s="188"/>
      <c r="AA13" s="188" t="n">
        <f aca="false">SUM(C13:Y13)</f>
        <v>0</v>
      </c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  <c r="IW13" s="190"/>
    </row>
    <row r="14" customFormat="false" ht="15" hidden="false" customHeight="true" outlineLevel="0" collapsed="false">
      <c r="A14" s="187" t="s">
        <v>374</v>
      </c>
      <c r="B14" s="188"/>
      <c r="C14" s="189" t="n">
        <v>0</v>
      </c>
      <c r="D14" s="189"/>
      <c r="E14" s="189" t="n">
        <v>0</v>
      </c>
      <c r="F14" s="189"/>
      <c r="G14" s="189" t="n">
        <v>0</v>
      </c>
      <c r="H14" s="189"/>
      <c r="I14" s="189" t="n">
        <v>0</v>
      </c>
      <c r="J14" s="189"/>
      <c r="K14" s="189" t="n">
        <v>0</v>
      </c>
      <c r="L14" s="189"/>
      <c r="M14" s="189" t="n">
        <v>0</v>
      </c>
      <c r="N14" s="189"/>
      <c r="O14" s="189" t="n">
        <v>0</v>
      </c>
      <c r="P14" s="189"/>
      <c r="Q14" s="189" t="n">
        <v>0</v>
      </c>
      <c r="R14" s="189"/>
      <c r="S14" s="189" t="n">
        <v>0</v>
      </c>
      <c r="T14" s="189"/>
      <c r="U14" s="189" t="n">
        <v>0</v>
      </c>
      <c r="V14" s="189"/>
      <c r="W14" s="189" t="n">
        <v>0</v>
      </c>
      <c r="X14" s="189"/>
      <c r="Y14" s="189" t="n">
        <v>0</v>
      </c>
      <c r="Z14" s="188"/>
      <c r="AA14" s="188" t="n">
        <f aca="false">SUM(C14:Y14)</f>
        <v>0</v>
      </c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  <c r="IW14" s="190"/>
    </row>
    <row r="15" customFormat="false" ht="15" hidden="false" customHeight="true" outlineLevel="0" collapsed="false">
      <c r="A15" s="187" t="s">
        <v>375</v>
      </c>
      <c r="B15" s="188"/>
      <c r="C15" s="189" t="n">
        <v>0</v>
      </c>
      <c r="D15" s="189"/>
      <c r="E15" s="189" t="n">
        <v>0</v>
      </c>
      <c r="F15" s="189"/>
      <c r="G15" s="189" t="n">
        <v>0</v>
      </c>
      <c r="H15" s="189"/>
      <c r="I15" s="189" t="n">
        <v>0</v>
      </c>
      <c r="J15" s="189"/>
      <c r="K15" s="189" t="n">
        <v>0</v>
      </c>
      <c r="L15" s="189"/>
      <c r="M15" s="189" t="n">
        <v>0</v>
      </c>
      <c r="N15" s="189"/>
      <c r="O15" s="189" t="n">
        <v>0</v>
      </c>
      <c r="P15" s="189"/>
      <c r="Q15" s="189" t="n">
        <v>0</v>
      </c>
      <c r="R15" s="189"/>
      <c r="S15" s="189" t="n">
        <v>0</v>
      </c>
      <c r="T15" s="189"/>
      <c r="U15" s="189" t="n">
        <v>0</v>
      </c>
      <c r="V15" s="189"/>
      <c r="W15" s="189" t="n">
        <v>0</v>
      </c>
      <c r="X15" s="189"/>
      <c r="Y15" s="189" t="n">
        <v>0</v>
      </c>
      <c r="Z15" s="188"/>
      <c r="AA15" s="188" t="n">
        <f aca="false">SUM(C15:Y15)</f>
        <v>0</v>
      </c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  <c r="IW15" s="190"/>
    </row>
    <row r="16" customFormat="false" ht="15" hidden="false" customHeight="true" outlineLevel="0" collapsed="false">
      <c r="A16" s="187" t="s">
        <v>376</v>
      </c>
      <c r="B16" s="188"/>
      <c r="C16" s="189" t="n">
        <v>0</v>
      </c>
      <c r="D16" s="189"/>
      <c r="E16" s="189" t="n">
        <v>0</v>
      </c>
      <c r="F16" s="189"/>
      <c r="G16" s="189" t="n">
        <v>0</v>
      </c>
      <c r="H16" s="189"/>
      <c r="I16" s="189" t="n">
        <v>0</v>
      </c>
      <c r="J16" s="189"/>
      <c r="K16" s="189" t="n">
        <v>0</v>
      </c>
      <c r="L16" s="189"/>
      <c r="M16" s="189" t="n">
        <v>0</v>
      </c>
      <c r="N16" s="189"/>
      <c r="O16" s="189" t="n">
        <v>0</v>
      </c>
      <c r="P16" s="189"/>
      <c r="Q16" s="189" t="n">
        <v>0</v>
      </c>
      <c r="R16" s="189"/>
      <c r="S16" s="189" t="n">
        <v>0</v>
      </c>
      <c r="T16" s="189"/>
      <c r="U16" s="189" t="n">
        <v>0</v>
      </c>
      <c r="V16" s="189"/>
      <c r="W16" s="189" t="n">
        <v>0</v>
      </c>
      <c r="X16" s="189"/>
      <c r="Y16" s="189" t="n">
        <v>0</v>
      </c>
      <c r="Z16" s="188"/>
      <c r="AA16" s="188" t="n">
        <f aca="false">SUM(C16:Y16)</f>
        <v>0</v>
      </c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  <c r="IW16" s="190"/>
    </row>
    <row r="17" customFormat="false" ht="15" hidden="false" customHeight="true" outlineLevel="0" collapsed="false">
      <c r="A17" s="187" t="s">
        <v>377</v>
      </c>
      <c r="B17" s="188"/>
      <c r="C17" s="189" t="n">
        <v>0</v>
      </c>
      <c r="D17" s="189"/>
      <c r="E17" s="189" t="n">
        <v>0</v>
      </c>
      <c r="F17" s="189"/>
      <c r="G17" s="189" t="n">
        <v>0</v>
      </c>
      <c r="H17" s="189"/>
      <c r="I17" s="189" t="n">
        <v>0</v>
      </c>
      <c r="J17" s="189"/>
      <c r="K17" s="189" t="n">
        <v>0</v>
      </c>
      <c r="L17" s="189"/>
      <c r="M17" s="189" t="n">
        <v>0</v>
      </c>
      <c r="N17" s="189"/>
      <c r="O17" s="189" t="n">
        <v>0</v>
      </c>
      <c r="P17" s="189"/>
      <c r="Q17" s="189" t="n">
        <v>0</v>
      </c>
      <c r="R17" s="189"/>
      <c r="S17" s="189" t="n">
        <v>0</v>
      </c>
      <c r="T17" s="189"/>
      <c r="U17" s="189" t="n">
        <v>0</v>
      </c>
      <c r="V17" s="189"/>
      <c r="W17" s="189" t="n">
        <v>0</v>
      </c>
      <c r="X17" s="189"/>
      <c r="Y17" s="189" t="n">
        <v>0</v>
      </c>
      <c r="Z17" s="188"/>
      <c r="AA17" s="188" t="n">
        <f aca="false">SUM(C17:Y17)</f>
        <v>0</v>
      </c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15" hidden="false" customHeight="true" outlineLevel="0" collapsed="false">
      <c r="A18" s="187" t="s">
        <v>378</v>
      </c>
      <c r="B18" s="188"/>
      <c r="C18" s="189" t="n">
        <v>0</v>
      </c>
      <c r="D18" s="189"/>
      <c r="E18" s="189" t="n">
        <v>0</v>
      </c>
      <c r="F18" s="189"/>
      <c r="G18" s="189" t="n">
        <v>0</v>
      </c>
      <c r="H18" s="189"/>
      <c r="I18" s="189" t="n">
        <v>0</v>
      </c>
      <c r="J18" s="189"/>
      <c r="K18" s="189" t="n">
        <v>0</v>
      </c>
      <c r="L18" s="189"/>
      <c r="M18" s="189" t="n">
        <v>0</v>
      </c>
      <c r="N18" s="189"/>
      <c r="O18" s="189" t="n">
        <v>0</v>
      </c>
      <c r="P18" s="189"/>
      <c r="Q18" s="189" t="n">
        <v>0</v>
      </c>
      <c r="R18" s="189"/>
      <c r="S18" s="189" t="n">
        <v>0</v>
      </c>
      <c r="T18" s="189"/>
      <c r="U18" s="189" t="n">
        <v>0</v>
      </c>
      <c r="V18" s="189"/>
      <c r="W18" s="189" t="n">
        <v>0</v>
      </c>
      <c r="X18" s="189"/>
      <c r="Y18" s="189" t="n">
        <v>0</v>
      </c>
      <c r="Z18" s="188"/>
      <c r="AA18" s="188" t="n">
        <f aca="false">SUM(C18:Y18)</f>
        <v>0</v>
      </c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  <c r="IW18" s="190"/>
    </row>
    <row r="19" customFormat="false" ht="15" hidden="false" customHeight="true" outlineLevel="0" collapsed="false">
      <c r="A19" s="187" t="s">
        <v>379</v>
      </c>
      <c r="B19" s="188"/>
      <c r="C19" s="189" t="n">
        <v>0</v>
      </c>
      <c r="D19" s="189"/>
      <c r="E19" s="189" t="n">
        <v>0</v>
      </c>
      <c r="F19" s="189"/>
      <c r="G19" s="189" t="n">
        <v>0</v>
      </c>
      <c r="H19" s="189"/>
      <c r="I19" s="189" t="n">
        <v>0</v>
      </c>
      <c r="J19" s="189"/>
      <c r="K19" s="189" t="n">
        <v>0</v>
      </c>
      <c r="L19" s="189"/>
      <c r="M19" s="189" t="n">
        <v>0</v>
      </c>
      <c r="N19" s="189"/>
      <c r="O19" s="189" t="n">
        <v>0</v>
      </c>
      <c r="P19" s="189"/>
      <c r="Q19" s="189" t="n">
        <v>0</v>
      </c>
      <c r="R19" s="189"/>
      <c r="S19" s="189" t="n">
        <v>0</v>
      </c>
      <c r="T19" s="189"/>
      <c r="U19" s="189" t="n">
        <v>0</v>
      </c>
      <c r="V19" s="189"/>
      <c r="W19" s="189" t="n">
        <v>0</v>
      </c>
      <c r="X19" s="189"/>
      <c r="Y19" s="189" t="n">
        <v>0</v>
      </c>
      <c r="Z19" s="188"/>
      <c r="AA19" s="188" t="n">
        <f aca="false">SUM(C19:Y19)</f>
        <v>0</v>
      </c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/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190"/>
      <c r="GK19" s="190"/>
      <c r="GL19" s="190"/>
      <c r="GM19" s="190"/>
      <c r="GN19" s="190"/>
      <c r="GO19" s="190"/>
      <c r="GP19" s="190"/>
      <c r="GQ19" s="190"/>
      <c r="GR19" s="190"/>
      <c r="GS19" s="190"/>
      <c r="GT19" s="190"/>
      <c r="GU19" s="190"/>
      <c r="GV19" s="190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  <c r="HG19" s="190"/>
      <c r="HH19" s="190"/>
      <c r="HI19" s="190"/>
      <c r="HJ19" s="190"/>
      <c r="HK19" s="190"/>
      <c r="HL19" s="190"/>
      <c r="HM19" s="190"/>
      <c r="HN19" s="190"/>
      <c r="HO19" s="190"/>
      <c r="HP19" s="190"/>
      <c r="HQ19" s="190"/>
      <c r="HR19" s="190"/>
      <c r="HS19" s="190"/>
      <c r="HT19" s="190"/>
      <c r="HU19" s="190"/>
      <c r="HV19" s="190"/>
      <c r="HW19" s="190"/>
      <c r="HX19" s="190"/>
      <c r="HY19" s="190"/>
      <c r="HZ19" s="190"/>
      <c r="IA19" s="190"/>
      <c r="IB19" s="190"/>
      <c r="IC19" s="190"/>
      <c r="ID19" s="190"/>
      <c r="IE19" s="190"/>
      <c r="IF19" s="190"/>
      <c r="IG19" s="190"/>
      <c r="IH19" s="190"/>
      <c r="II19" s="190"/>
      <c r="IJ19" s="190"/>
      <c r="IK19" s="190"/>
      <c r="IL19" s="190"/>
      <c r="IM19" s="190"/>
      <c r="IN19" s="190"/>
      <c r="IO19" s="190"/>
      <c r="IP19" s="190"/>
      <c r="IQ19" s="190"/>
      <c r="IR19" s="190"/>
      <c r="IS19" s="190"/>
      <c r="IT19" s="190"/>
      <c r="IU19" s="190"/>
      <c r="IV19" s="190"/>
      <c r="IW19" s="190"/>
    </row>
    <row r="20" customFormat="false" ht="15" hidden="false" customHeight="true" outlineLevel="0" collapsed="false">
      <c r="A20" s="191" t="s">
        <v>380</v>
      </c>
      <c r="B20" s="188"/>
      <c r="C20" s="189" t="n">
        <v>0</v>
      </c>
      <c r="D20" s="189"/>
      <c r="E20" s="189" t="n">
        <v>0</v>
      </c>
      <c r="F20" s="189"/>
      <c r="G20" s="189" t="n">
        <v>0</v>
      </c>
      <c r="H20" s="189"/>
      <c r="I20" s="189" t="n">
        <v>0</v>
      </c>
      <c r="J20" s="189"/>
      <c r="K20" s="189" t="n">
        <v>0</v>
      </c>
      <c r="L20" s="189"/>
      <c r="M20" s="189" t="n">
        <v>0</v>
      </c>
      <c r="N20" s="189"/>
      <c r="O20" s="189" t="n">
        <v>0</v>
      </c>
      <c r="P20" s="189"/>
      <c r="Q20" s="189" t="n">
        <v>0</v>
      </c>
      <c r="R20" s="189"/>
      <c r="S20" s="189" t="n">
        <v>0</v>
      </c>
      <c r="T20" s="189"/>
      <c r="U20" s="189" t="n">
        <v>0</v>
      </c>
      <c r="V20" s="189"/>
      <c r="W20" s="189" t="n">
        <v>0</v>
      </c>
      <c r="X20" s="189"/>
      <c r="Y20" s="189" t="n">
        <v>0</v>
      </c>
      <c r="Z20" s="188"/>
      <c r="AA20" s="188" t="n">
        <f aca="false">SUM(C20:Y20)</f>
        <v>0</v>
      </c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90"/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0"/>
      <c r="FG20" s="190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0"/>
      <c r="GK20" s="190"/>
      <c r="GL20" s="190"/>
      <c r="GM20" s="190"/>
      <c r="GN20" s="190"/>
      <c r="GO20" s="190"/>
      <c r="GP20" s="190"/>
      <c r="GQ20" s="190"/>
      <c r="GR20" s="190"/>
      <c r="GS20" s="190"/>
      <c r="GT20" s="190"/>
      <c r="GU20" s="190"/>
      <c r="GV20" s="190"/>
      <c r="GW20" s="190"/>
      <c r="GX20" s="190"/>
      <c r="GY20" s="190"/>
      <c r="GZ20" s="190"/>
      <c r="HA20" s="190"/>
      <c r="HB20" s="190"/>
      <c r="HC20" s="190"/>
      <c r="HD20" s="190"/>
      <c r="HE20" s="190"/>
      <c r="HF20" s="190"/>
      <c r="HG20" s="190"/>
      <c r="HH20" s="190"/>
      <c r="HI20" s="190"/>
      <c r="HJ20" s="190"/>
      <c r="HK20" s="190"/>
      <c r="HL20" s="190"/>
      <c r="HM20" s="190"/>
      <c r="HN20" s="190"/>
      <c r="HO20" s="190"/>
      <c r="HP20" s="190"/>
      <c r="HQ20" s="190"/>
      <c r="HR20" s="190"/>
      <c r="HS20" s="190"/>
      <c r="HT20" s="190"/>
      <c r="HU20" s="190"/>
      <c r="HV20" s="190"/>
      <c r="HW20" s="190"/>
      <c r="HX20" s="190"/>
      <c r="HY20" s="190"/>
      <c r="HZ20" s="190"/>
      <c r="IA20" s="190"/>
      <c r="IB20" s="190"/>
      <c r="IC20" s="190"/>
      <c r="ID20" s="190"/>
      <c r="IE20" s="190"/>
      <c r="IF20" s="190"/>
      <c r="IG20" s="190"/>
      <c r="IH20" s="190"/>
      <c r="II20" s="190"/>
      <c r="IJ20" s="190"/>
      <c r="IK20" s="190"/>
      <c r="IL20" s="190"/>
      <c r="IM20" s="190"/>
      <c r="IN20" s="190"/>
      <c r="IO20" s="190"/>
      <c r="IP20" s="190"/>
      <c r="IQ20" s="190"/>
      <c r="IR20" s="190"/>
      <c r="IS20" s="190"/>
      <c r="IT20" s="190"/>
      <c r="IU20" s="190"/>
      <c r="IV20" s="190"/>
      <c r="IW20" s="190"/>
    </row>
    <row r="21" customFormat="false" ht="5.1" hidden="false" customHeight="true" outlineLevel="0" collapsed="false">
      <c r="A21" s="191"/>
      <c r="B21" s="188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8"/>
      <c r="AA21" s="188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  <c r="GV21" s="190"/>
      <c r="GW21" s="190"/>
      <c r="GX21" s="190"/>
      <c r="GY21" s="190"/>
      <c r="GZ21" s="190"/>
      <c r="HA21" s="190"/>
      <c r="HB21" s="190"/>
      <c r="HC21" s="190"/>
      <c r="HD21" s="190"/>
      <c r="HE21" s="190"/>
      <c r="HF21" s="190"/>
      <c r="HG21" s="190"/>
      <c r="HH21" s="190"/>
      <c r="HI21" s="190"/>
      <c r="HJ21" s="190"/>
      <c r="HK21" s="190"/>
      <c r="HL21" s="190"/>
      <c r="HM21" s="190"/>
      <c r="HN21" s="190"/>
      <c r="HO21" s="190"/>
      <c r="HP21" s="190"/>
      <c r="HQ21" s="190"/>
      <c r="HR21" s="190"/>
      <c r="HS21" s="190"/>
      <c r="HT21" s="190"/>
      <c r="HU21" s="190"/>
      <c r="HV21" s="190"/>
      <c r="HW21" s="190"/>
      <c r="HX21" s="190"/>
      <c r="HY21" s="190"/>
      <c r="HZ21" s="190"/>
      <c r="IA21" s="190"/>
      <c r="IB21" s="190"/>
      <c r="IC21" s="190"/>
      <c r="ID21" s="190"/>
      <c r="IE21" s="190"/>
      <c r="IF21" s="190"/>
      <c r="IG21" s="190"/>
      <c r="IH21" s="190"/>
      <c r="II21" s="190"/>
      <c r="IJ21" s="190"/>
      <c r="IK21" s="190"/>
      <c r="IL21" s="190"/>
      <c r="IM21" s="190"/>
      <c r="IN21" s="190"/>
      <c r="IO21" s="190"/>
      <c r="IP21" s="190"/>
      <c r="IQ21" s="190"/>
      <c r="IR21" s="190"/>
      <c r="IS21" s="190"/>
      <c r="IT21" s="190"/>
      <c r="IU21" s="190"/>
      <c r="IV21" s="190"/>
      <c r="IW21" s="190"/>
    </row>
    <row r="22" customFormat="false" ht="15" hidden="false" customHeight="true" outlineLevel="0" collapsed="false">
      <c r="A22" s="192" t="s">
        <v>33</v>
      </c>
      <c r="B22" s="193"/>
      <c r="C22" s="193" t="n">
        <f aca="false">+C24-SUM(C11:C21)</f>
        <v>0</v>
      </c>
      <c r="D22" s="189"/>
      <c r="E22" s="193" t="n">
        <f aca="false">+E24-SUM(E11:E21)</f>
        <v>0</v>
      </c>
      <c r="F22" s="189"/>
      <c r="G22" s="193" t="n">
        <f aca="false">+G24-SUM(G11:G21)</f>
        <v>0</v>
      </c>
      <c r="H22" s="189"/>
      <c r="I22" s="193" t="n">
        <f aca="false">+I24-SUM(I11:I21)</f>
        <v>0</v>
      </c>
      <c r="J22" s="189"/>
      <c r="K22" s="193" t="n">
        <f aca="false">+K24-SUM(K11:K21)</f>
        <v>0</v>
      </c>
      <c r="L22" s="189"/>
      <c r="M22" s="193" t="n">
        <f aca="false">+M24-SUM(M11:M21)</f>
        <v>0</v>
      </c>
      <c r="N22" s="189"/>
      <c r="O22" s="193" t="n">
        <f aca="false">+O24-SUM(O11:O21)</f>
        <v>0</v>
      </c>
      <c r="P22" s="189"/>
      <c r="Q22" s="193" t="n">
        <f aca="false">+Q24-SUM(Q11:Q21)</f>
        <v>0</v>
      </c>
      <c r="R22" s="189"/>
      <c r="S22" s="193" t="n">
        <f aca="false">+S24-SUM(S11:S21)</f>
        <v>0</v>
      </c>
      <c r="T22" s="189"/>
      <c r="U22" s="193" t="n">
        <f aca="false">+U24-SUM(U11:U21)</f>
        <v>0</v>
      </c>
      <c r="V22" s="189"/>
      <c r="W22" s="193" t="n">
        <f aca="false">+W24-SUM(W11:W21)</f>
        <v>0</v>
      </c>
      <c r="X22" s="189"/>
      <c r="Y22" s="193" t="n">
        <f aca="false">+Y24-SUM(Y11:Y21)</f>
        <v>0</v>
      </c>
      <c r="Z22" s="188"/>
      <c r="AA22" s="188" t="n">
        <f aca="false">SUM(C22:Y22)</f>
        <v>0</v>
      </c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0"/>
      <c r="FE22" s="190"/>
      <c r="FF22" s="190"/>
      <c r="FG22" s="190"/>
      <c r="FH22" s="190"/>
      <c r="FI22" s="190"/>
      <c r="FJ22" s="190"/>
      <c r="FK22" s="190"/>
      <c r="FL22" s="190"/>
      <c r="FM22" s="190"/>
      <c r="FN22" s="190"/>
      <c r="FO22" s="190"/>
      <c r="FP22" s="190"/>
      <c r="FQ22" s="190"/>
      <c r="FR22" s="190"/>
      <c r="FS22" s="190"/>
      <c r="FT22" s="190"/>
      <c r="FU22" s="190"/>
      <c r="FV22" s="190"/>
      <c r="FW22" s="190"/>
      <c r="FX22" s="190"/>
      <c r="FY22" s="190"/>
      <c r="FZ22" s="190"/>
      <c r="GA22" s="190"/>
      <c r="GB22" s="190"/>
      <c r="GC22" s="190"/>
      <c r="GD22" s="190"/>
      <c r="GE22" s="190"/>
      <c r="GF22" s="190"/>
      <c r="GG22" s="190"/>
      <c r="GH22" s="190"/>
      <c r="GI22" s="190"/>
      <c r="GJ22" s="190"/>
      <c r="GK22" s="190"/>
      <c r="GL22" s="190"/>
      <c r="GM22" s="190"/>
      <c r="GN22" s="190"/>
      <c r="GO22" s="190"/>
      <c r="GP22" s="190"/>
      <c r="GQ22" s="190"/>
      <c r="GR22" s="190"/>
      <c r="GS22" s="190"/>
      <c r="GT22" s="190"/>
      <c r="GU22" s="190"/>
      <c r="GV22" s="190"/>
      <c r="GW22" s="190"/>
      <c r="GX22" s="190"/>
      <c r="GY22" s="190"/>
      <c r="GZ22" s="190"/>
      <c r="HA22" s="190"/>
      <c r="HB22" s="190"/>
      <c r="HC22" s="190"/>
      <c r="HD22" s="190"/>
      <c r="HE22" s="190"/>
      <c r="HF22" s="190"/>
      <c r="HG22" s="190"/>
      <c r="HH22" s="190"/>
      <c r="HI22" s="190"/>
      <c r="HJ22" s="190"/>
      <c r="HK22" s="190"/>
      <c r="HL22" s="190"/>
      <c r="HM22" s="190"/>
      <c r="HN22" s="190"/>
      <c r="HO22" s="190"/>
      <c r="HP22" s="190"/>
      <c r="HQ22" s="190"/>
      <c r="HR22" s="190"/>
      <c r="HS22" s="190"/>
      <c r="HT22" s="190"/>
      <c r="HU22" s="190"/>
      <c r="HV22" s="190"/>
      <c r="HW22" s="190"/>
      <c r="HX22" s="190"/>
      <c r="HY22" s="190"/>
      <c r="HZ22" s="190"/>
      <c r="IA22" s="190"/>
      <c r="IB22" s="190"/>
      <c r="IC22" s="190"/>
      <c r="ID22" s="190"/>
      <c r="IE22" s="190"/>
      <c r="IF22" s="190"/>
      <c r="IG22" s="190"/>
      <c r="IH22" s="190"/>
      <c r="II22" s="190"/>
      <c r="IJ22" s="190"/>
      <c r="IK22" s="190"/>
      <c r="IL22" s="190"/>
      <c r="IM22" s="190"/>
      <c r="IN22" s="190"/>
      <c r="IO22" s="190"/>
      <c r="IP22" s="190"/>
      <c r="IQ22" s="190"/>
      <c r="IR22" s="190"/>
      <c r="IS22" s="190"/>
      <c r="IT22" s="190"/>
      <c r="IU22" s="190"/>
      <c r="IV22" s="190"/>
      <c r="IW22" s="190"/>
    </row>
    <row r="23" customFormat="false" ht="5.1" hidden="false" customHeight="true" outlineLevel="0" collapsed="false">
      <c r="A23" s="194"/>
      <c r="B23" s="195"/>
      <c r="C23" s="196"/>
      <c r="D23" s="195"/>
      <c r="E23" s="196"/>
      <c r="F23" s="195"/>
      <c r="G23" s="196"/>
      <c r="H23" s="195"/>
      <c r="I23" s="196"/>
      <c r="J23" s="195"/>
      <c r="K23" s="196"/>
      <c r="L23" s="195"/>
      <c r="M23" s="196"/>
      <c r="N23" s="195"/>
      <c r="O23" s="196"/>
      <c r="P23" s="195"/>
      <c r="Q23" s="196"/>
      <c r="R23" s="195"/>
      <c r="S23" s="196"/>
      <c r="T23" s="195"/>
      <c r="U23" s="196"/>
      <c r="V23" s="195"/>
      <c r="W23" s="196"/>
      <c r="X23" s="195"/>
      <c r="Y23" s="196"/>
      <c r="Z23" s="195"/>
      <c r="AA23" s="196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  <c r="HG23" s="190"/>
      <c r="HH23" s="190"/>
      <c r="HI23" s="190"/>
      <c r="HJ23" s="190"/>
      <c r="HK23" s="190"/>
      <c r="HL23" s="190"/>
      <c r="HM23" s="190"/>
      <c r="HN23" s="190"/>
      <c r="HO23" s="190"/>
      <c r="HP23" s="190"/>
      <c r="HQ23" s="190"/>
      <c r="HR23" s="190"/>
      <c r="HS23" s="190"/>
      <c r="HT23" s="190"/>
      <c r="HU23" s="190"/>
      <c r="HV23" s="190"/>
      <c r="HW23" s="190"/>
      <c r="HX23" s="190"/>
      <c r="HY23" s="190"/>
      <c r="HZ23" s="190"/>
      <c r="IA23" s="190"/>
      <c r="IB23" s="190"/>
      <c r="IC23" s="190"/>
      <c r="ID23" s="190"/>
      <c r="IE23" s="190"/>
      <c r="IF23" s="190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  <c r="IW23" s="190"/>
    </row>
    <row r="24" customFormat="false" ht="13.5" hidden="false" customHeight="false" outlineLevel="0" collapsed="false">
      <c r="A24" s="197" t="s">
        <v>381</v>
      </c>
      <c r="B24" s="198"/>
      <c r="C24" s="199" t="n">
        <f aca="false">+Format!D89</f>
        <v>0</v>
      </c>
      <c r="D24" s="200"/>
      <c r="E24" s="199" t="n">
        <f aca="false">+Format!F89</f>
        <v>0</v>
      </c>
      <c r="F24" s="200"/>
      <c r="G24" s="199" t="n">
        <f aca="false">+Format!H89</f>
        <v>0</v>
      </c>
      <c r="H24" s="200"/>
      <c r="I24" s="199" t="n">
        <f aca="false">+Format!J89</f>
        <v>0</v>
      </c>
      <c r="J24" s="200"/>
      <c r="K24" s="199" t="n">
        <f aca="false">+Format!L89</f>
        <v>0</v>
      </c>
      <c r="L24" s="200"/>
      <c r="M24" s="199" t="n">
        <f aca="false">+Format!N89</f>
        <v>0</v>
      </c>
      <c r="N24" s="200"/>
      <c r="O24" s="199" t="n">
        <f aca="false">+Format!P89</f>
        <v>0</v>
      </c>
      <c r="P24" s="200"/>
      <c r="Q24" s="199" t="n">
        <f aca="false">+Format!R89</f>
        <v>0</v>
      </c>
      <c r="R24" s="200"/>
      <c r="S24" s="199" t="n">
        <f aca="false">+Format!T89</f>
        <v>0</v>
      </c>
      <c r="T24" s="200"/>
      <c r="U24" s="199" t="n">
        <f aca="false">+Format!V89</f>
        <v>0</v>
      </c>
      <c r="V24" s="200"/>
      <c r="W24" s="199" t="n">
        <f aca="false">+Format!X89</f>
        <v>0</v>
      </c>
      <c r="X24" s="200"/>
      <c r="Y24" s="199" t="n">
        <f aca="false">+Format!Z89</f>
        <v>0</v>
      </c>
      <c r="Z24" s="200"/>
      <c r="AA24" s="201" t="n">
        <f aca="false">SUM(AA12:AA22)</f>
        <v>0</v>
      </c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  <c r="IW24" s="190"/>
    </row>
    <row r="25" customFormat="false" ht="13.5" hidden="false" customHeight="false" outlineLevel="0" collapsed="false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  <c r="BX25" s="184"/>
      <c r="BY25" s="184"/>
      <c r="BZ25" s="184"/>
      <c r="CA25" s="184"/>
      <c r="CB25" s="184"/>
      <c r="CC25" s="184"/>
      <c r="CD25" s="184"/>
      <c r="CE25" s="184"/>
      <c r="CF25" s="184"/>
      <c r="CG25" s="184"/>
      <c r="CH25" s="184"/>
      <c r="CI25" s="184"/>
      <c r="CJ25" s="184"/>
      <c r="CK25" s="184"/>
      <c r="CL25" s="184"/>
      <c r="CM25" s="184"/>
      <c r="CN25" s="184"/>
      <c r="CO25" s="184"/>
      <c r="CP25" s="184"/>
      <c r="CQ25" s="184"/>
      <c r="CR25" s="184"/>
      <c r="CS25" s="184"/>
      <c r="CT25" s="184"/>
      <c r="CU25" s="184"/>
      <c r="CV25" s="184"/>
      <c r="CW25" s="184"/>
      <c r="CX25" s="184"/>
      <c r="CY25" s="184"/>
      <c r="CZ25" s="184"/>
      <c r="DA25" s="184"/>
      <c r="DB25" s="184"/>
      <c r="DC25" s="184"/>
      <c r="DD25" s="184"/>
      <c r="DE25" s="184"/>
      <c r="DF25" s="184"/>
      <c r="DG25" s="184"/>
      <c r="DH25" s="184"/>
      <c r="DI25" s="184"/>
      <c r="DJ25" s="184"/>
      <c r="DK25" s="184"/>
      <c r="DL25" s="184"/>
      <c r="DM25" s="184"/>
      <c r="DN25" s="184"/>
      <c r="DO25" s="184"/>
      <c r="DP25" s="184"/>
      <c r="DQ25" s="184"/>
      <c r="DR25" s="184"/>
      <c r="DS25" s="184"/>
      <c r="DT25" s="184"/>
      <c r="DU25" s="184"/>
      <c r="DV25" s="184"/>
      <c r="DW25" s="184"/>
      <c r="DX25" s="184"/>
      <c r="DY25" s="184"/>
      <c r="DZ25" s="184"/>
      <c r="EA25" s="184"/>
      <c r="EB25" s="184"/>
      <c r="EC25" s="184"/>
      <c r="ED25" s="184"/>
      <c r="EE25" s="184"/>
      <c r="EF25" s="184"/>
      <c r="EG25" s="184"/>
      <c r="EH25" s="184"/>
      <c r="EI25" s="184"/>
      <c r="EJ25" s="184"/>
      <c r="EK25" s="184"/>
      <c r="EL25" s="184"/>
      <c r="EM25" s="184"/>
      <c r="EN25" s="184"/>
      <c r="EO25" s="184"/>
      <c r="EP25" s="184"/>
      <c r="EQ25" s="184"/>
      <c r="ER25" s="184"/>
      <c r="ES25" s="184"/>
      <c r="ET25" s="184"/>
      <c r="EU25" s="184"/>
      <c r="EV25" s="184"/>
      <c r="EW25" s="184"/>
      <c r="EX25" s="184"/>
      <c r="EY25" s="184"/>
      <c r="EZ25" s="184"/>
      <c r="FA25" s="184"/>
      <c r="FB25" s="184"/>
      <c r="FC25" s="184"/>
      <c r="FD25" s="184"/>
      <c r="FE25" s="184"/>
      <c r="FF25" s="184"/>
      <c r="FG25" s="184"/>
      <c r="FH25" s="184"/>
      <c r="FI25" s="184"/>
      <c r="FJ25" s="184"/>
      <c r="FK25" s="184"/>
      <c r="FL25" s="184"/>
      <c r="FM25" s="184"/>
      <c r="FN25" s="184"/>
      <c r="FO25" s="184"/>
      <c r="FP25" s="184"/>
      <c r="FQ25" s="184"/>
      <c r="FR25" s="184"/>
      <c r="FS25" s="184"/>
      <c r="FT25" s="184"/>
      <c r="FU25" s="184"/>
      <c r="FV25" s="184"/>
      <c r="FW25" s="184"/>
      <c r="FX25" s="184"/>
      <c r="FY25" s="184"/>
      <c r="FZ25" s="184"/>
      <c r="GA25" s="184"/>
      <c r="GB25" s="184"/>
      <c r="GC25" s="184"/>
      <c r="GD25" s="184"/>
      <c r="GE25" s="184"/>
      <c r="GF25" s="184"/>
      <c r="GG25" s="184"/>
      <c r="GH25" s="184"/>
      <c r="GI25" s="184"/>
      <c r="GJ25" s="184"/>
      <c r="GK25" s="184"/>
      <c r="GL25" s="184"/>
      <c r="GM25" s="184"/>
      <c r="GN25" s="184"/>
      <c r="GO25" s="184"/>
      <c r="GP25" s="184"/>
      <c r="GQ25" s="184"/>
      <c r="GR25" s="184"/>
      <c r="GS25" s="184"/>
      <c r="GT25" s="184"/>
      <c r="GU25" s="184"/>
      <c r="GV25" s="184"/>
      <c r="GW25" s="184"/>
      <c r="GX25" s="184"/>
      <c r="GY25" s="184"/>
      <c r="GZ25" s="184"/>
      <c r="HA25" s="184"/>
      <c r="HB25" s="184"/>
      <c r="HC25" s="184"/>
      <c r="HD25" s="184"/>
      <c r="HE25" s="184"/>
      <c r="HF25" s="184"/>
      <c r="HG25" s="184"/>
      <c r="HH25" s="184"/>
      <c r="HI25" s="184"/>
      <c r="HJ25" s="184"/>
      <c r="HK25" s="184"/>
      <c r="HL25" s="184"/>
      <c r="HM25" s="184"/>
      <c r="HN25" s="184"/>
      <c r="HO25" s="184"/>
      <c r="HP25" s="184"/>
      <c r="HQ25" s="184"/>
      <c r="HR25" s="184"/>
      <c r="HS25" s="184"/>
      <c r="HT25" s="184"/>
      <c r="HU25" s="184"/>
      <c r="HV25" s="184"/>
      <c r="HW25" s="184"/>
      <c r="HX25" s="184"/>
      <c r="HY25" s="184"/>
      <c r="HZ25" s="184"/>
      <c r="IA25" s="184"/>
      <c r="IB25" s="184"/>
      <c r="IC25" s="184"/>
      <c r="ID25" s="184"/>
      <c r="IE25" s="184"/>
      <c r="IF25" s="184"/>
      <c r="IG25" s="184"/>
      <c r="IH25" s="184"/>
      <c r="II25" s="184"/>
      <c r="IJ25" s="184"/>
      <c r="IK25" s="184"/>
      <c r="IL25" s="184"/>
      <c r="IM25" s="184"/>
      <c r="IN25" s="184"/>
      <c r="IO25" s="184"/>
      <c r="IP25" s="184"/>
      <c r="IQ25" s="184"/>
      <c r="IR25" s="184"/>
      <c r="IS25" s="184"/>
      <c r="IT25" s="184"/>
      <c r="IU25" s="184"/>
      <c r="IV25" s="184"/>
      <c r="IW25" s="184"/>
    </row>
    <row r="26" customFormat="false" ht="12.75" hidden="false" customHeight="false" outlineLevel="0" collapsed="false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  <c r="CT26" s="184"/>
      <c r="CU26" s="184"/>
      <c r="CV26" s="184"/>
      <c r="CW26" s="184"/>
      <c r="CX26" s="184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4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4"/>
      <c r="EQ26" s="184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4"/>
      <c r="FH26" s="184"/>
      <c r="FI26" s="184"/>
      <c r="FJ26" s="184"/>
      <c r="FK26" s="184"/>
      <c r="FL26" s="184"/>
      <c r="FM26" s="184"/>
      <c r="FN26" s="184"/>
      <c r="FO26" s="18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  <c r="HS26" s="184"/>
      <c r="HT26" s="184"/>
      <c r="HU26" s="184"/>
      <c r="HV26" s="184"/>
      <c r="HW26" s="184"/>
      <c r="HX26" s="184"/>
      <c r="HY26" s="184"/>
      <c r="HZ26" s="184"/>
      <c r="IA26" s="184"/>
      <c r="IB26" s="184"/>
      <c r="IC26" s="184"/>
      <c r="ID26" s="184"/>
      <c r="IE26" s="184"/>
      <c r="IF26" s="184"/>
      <c r="IG26" s="184"/>
      <c r="IH26" s="184"/>
      <c r="II26" s="184"/>
      <c r="IJ26" s="184"/>
      <c r="IK26" s="184"/>
      <c r="IL26" s="184"/>
      <c r="IM26" s="184"/>
      <c r="IN26" s="184"/>
      <c r="IO26" s="184"/>
      <c r="IP26" s="184"/>
      <c r="IQ26" s="184"/>
      <c r="IR26" s="184"/>
      <c r="IS26" s="184"/>
      <c r="IT26" s="184"/>
      <c r="IU26" s="184"/>
      <c r="IV26" s="184"/>
      <c r="IW26" s="184"/>
    </row>
    <row r="27" customFormat="false" ht="15" hidden="false" customHeight="false" outlineLevel="0" collapsed="false">
      <c r="A27" s="17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6"/>
    </row>
    <row r="28" customFormat="false" ht="15" hidden="false" customHeight="false" outlineLevel="0" collapsed="false">
      <c r="A28" s="17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6"/>
    </row>
    <row r="29" customFormat="false" ht="15" hidden="false" customHeight="false" outlineLevel="0" collapsed="false">
      <c r="A29" s="17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6"/>
    </row>
    <row r="30" customFormat="false" ht="15" hidden="false" customHeight="false" outlineLevel="0" collapsed="false">
      <c r="A30" s="17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6"/>
    </row>
    <row r="31" customFormat="false" ht="15" hidden="false" customHeight="false" outlineLevel="0" collapsed="false">
      <c r="A31" s="17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6"/>
    </row>
    <row r="32" customFormat="false" ht="15" hidden="false" customHeight="false" outlineLevel="0" collapsed="false">
      <c r="A32" s="207" t="str">
        <f aca="true">CELL("filename",A1)</f>
        <v>'file:///mnt/12tb/@roms/datasets/enron/EDRM Enron Email Data Set v2 XML/filtered-attachments/xls/2002_Pl1.xls'#$PRMA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6"/>
    </row>
    <row r="33" customFormat="false" ht="15" hidden="false" customHeight="false" outlineLevel="0" collapsed="false">
      <c r="A33" s="209" t="n">
        <f aca="true">NOW()</f>
        <v>45926.99782707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9" width="5.71"/>
    <col collapsed="false" customWidth="true" hidden="false" outlineLevel="0" max="2" min="2" style="129" width="40.13"/>
    <col collapsed="false" customWidth="true" hidden="false" outlineLevel="0" max="3" min="3" style="129" width="12.7"/>
    <col collapsed="false" customWidth="true" hidden="false" outlineLevel="0" max="4" min="4" style="129" width="3.7"/>
    <col collapsed="false" customWidth="true" hidden="false" outlineLevel="0" max="5" min="5" style="129" width="12.7"/>
    <col collapsed="false" customWidth="true" hidden="false" outlineLevel="0" max="6" min="6" style="129" width="1.7"/>
    <col collapsed="false" customWidth="true" hidden="false" outlineLevel="0" max="7" min="7" style="129" width="12.7"/>
    <col collapsed="false" customWidth="true" hidden="false" outlineLevel="0" max="8" min="8" style="129" width="1.7"/>
    <col collapsed="false" customWidth="true" hidden="false" outlineLevel="0" max="9" min="9" style="129" width="12.7"/>
    <col collapsed="false" customWidth="true" hidden="false" outlineLevel="0" max="10" min="10" style="129" width="1.7"/>
    <col collapsed="false" customWidth="true" hidden="false" outlineLevel="0" max="11" min="11" style="129" width="12.7"/>
    <col collapsed="false" customWidth="true" hidden="false" outlineLevel="0" max="12" min="12" style="129" width="1.7"/>
    <col collapsed="false" customWidth="true" hidden="false" outlineLevel="0" max="13" min="13" style="129" width="12.7"/>
    <col collapsed="false" customWidth="true" hidden="false" outlineLevel="0" max="14" min="14" style="129" width="1.7"/>
    <col collapsed="false" customWidth="true" hidden="false" outlineLevel="0" max="15" min="15" style="129" width="12.7"/>
    <col collapsed="false" customWidth="true" hidden="false" outlineLevel="0" max="16" min="16" style="129" width="1.7"/>
    <col collapsed="false" customWidth="true" hidden="false" outlineLevel="0" max="17" min="17" style="129" width="12.7"/>
    <col collapsed="false" customWidth="true" hidden="false" outlineLevel="0" max="18" min="18" style="129" width="1.7"/>
    <col collapsed="false" customWidth="true" hidden="false" outlineLevel="0" max="19" min="19" style="129" width="12.7"/>
    <col collapsed="false" customWidth="true" hidden="false" outlineLevel="0" max="20" min="20" style="129" width="1.7"/>
    <col collapsed="false" customWidth="true" hidden="false" outlineLevel="0" max="21" min="21" style="129" width="12.7"/>
    <col collapsed="false" customWidth="true" hidden="false" outlineLevel="0" max="22" min="22" style="129" width="1.7"/>
    <col collapsed="false" customWidth="true" hidden="false" outlineLevel="0" max="23" min="23" style="129" width="12.7"/>
    <col collapsed="false" customWidth="true" hidden="false" outlineLevel="0" max="24" min="24" style="129" width="1.7"/>
    <col collapsed="false" customWidth="true" hidden="false" outlineLevel="0" max="25" min="25" style="129" width="12.7"/>
    <col collapsed="false" customWidth="true" hidden="false" outlineLevel="0" max="26" min="26" style="129" width="1.7"/>
    <col collapsed="false" customWidth="true" hidden="false" outlineLevel="0" max="27" min="27" style="129" width="12.7"/>
    <col collapsed="false" customWidth="true" hidden="false" outlineLevel="0" max="28" min="28" style="129" width="1.7"/>
    <col collapsed="false" customWidth="true" hidden="false" outlineLevel="0" max="29" min="29" style="129" width="12.7"/>
    <col collapsed="false" customWidth="true" hidden="false" outlineLevel="0" max="30" min="30" style="129" width="3.7"/>
    <col collapsed="false" customWidth="false" hidden="false" outlineLevel="0" max="257" min="31" style="129" width="6.56"/>
  </cols>
  <sheetData>
    <row r="1" customFormat="false" ht="15.75" hidden="false" customHeight="true" outlineLevel="0" collapsed="false">
      <c r="A1" s="172" t="str">
        <f aca="false">+Format!A1</f>
        <v>ENRON CORP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  <c r="IW1" s="136"/>
    </row>
    <row r="2" customFormat="false" ht="15.75" hidden="false" customHeight="true" outlineLevel="0" collapsed="false">
      <c r="A2" s="172" t="str">
        <f aca="false">+Format!A2</f>
        <v>2002 PLAN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</row>
    <row r="3" customFormat="false" ht="12.75" hidden="false" customHeight="true" outlineLevel="0" collapsed="false">
      <c r="A3" s="210" t="s">
        <v>382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  <c r="IW3" s="136"/>
    </row>
    <row r="4" customFormat="false" ht="12.75" hidden="false" customHeight="false" outlineLevel="0" collapsed="false">
      <c r="A4" s="138" t="s">
        <v>330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</row>
    <row r="5" customFormat="false" ht="12.75" hidden="false" customHeight="false" outlineLevel="0" collapsed="false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40"/>
      <c r="AB5" s="139"/>
      <c r="AC5" s="140"/>
      <c r="AD5" s="141"/>
    </row>
    <row r="6" customFormat="false" ht="13.5" hidden="false" customHeight="false" outlineLevel="0" collapsed="false">
      <c r="A6" s="142"/>
      <c r="B6" s="142"/>
      <c r="C6" s="143" t="s">
        <v>383</v>
      </c>
      <c r="D6" s="143"/>
      <c r="E6" s="143" t="s">
        <v>332</v>
      </c>
      <c r="F6" s="143"/>
      <c r="G6" s="143" t="s">
        <v>333</v>
      </c>
      <c r="H6" s="143"/>
      <c r="I6" s="143" t="s">
        <v>334</v>
      </c>
      <c r="J6" s="143"/>
      <c r="K6" s="143" t="s">
        <v>335</v>
      </c>
      <c r="L6" s="143"/>
      <c r="M6" s="143" t="s">
        <v>336</v>
      </c>
      <c r="N6" s="143"/>
      <c r="O6" s="143" t="s">
        <v>337</v>
      </c>
      <c r="P6" s="143"/>
      <c r="Q6" s="143" t="s">
        <v>338</v>
      </c>
      <c r="R6" s="143"/>
      <c r="S6" s="143" t="s">
        <v>339</v>
      </c>
      <c r="T6" s="143"/>
      <c r="U6" s="143" t="s">
        <v>340</v>
      </c>
      <c r="V6" s="143"/>
      <c r="W6" s="143" t="s">
        <v>341</v>
      </c>
      <c r="X6" s="143"/>
      <c r="Y6" s="143" t="s">
        <v>342</v>
      </c>
      <c r="Z6" s="143"/>
      <c r="AA6" s="144" t="s">
        <v>343</v>
      </c>
      <c r="AB6" s="145"/>
      <c r="AC6" s="144" t="s">
        <v>344</v>
      </c>
      <c r="AD6" s="145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6"/>
      <c r="CC6" s="146"/>
      <c r="CD6" s="146"/>
      <c r="CE6" s="146"/>
      <c r="CF6" s="146"/>
      <c r="CG6" s="146"/>
      <c r="CH6" s="146"/>
      <c r="CI6" s="146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  <c r="IU6" s="146"/>
      <c r="IV6" s="146"/>
      <c r="IW6" s="146"/>
    </row>
    <row r="7" customFormat="false" ht="13.5" hidden="false" customHeight="false" outlineLevel="0" collapsed="false">
      <c r="A7" s="139"/>
      <c r="B7" s="139"/>
      <c r="C7" s="147"/>
      <c r="D7" s="147"/>
      <c r="E7" s="147" t="s">
        <v>22</v>
      </c>
      <c r="F7" s="147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  <c r="X7" s="149"/>
      <c r="Y7" s="148"/>
      <c r="Z7" s="150"/>
      <c r="AA7" s="141"/>
      <c r="AB7" s="150"/>
      <c r="AC7" s="141"/>
      <c r="AD7" s="141"/>
    </row>
    <row r="8" customFormat="false" ht="12.75" hidden="false" customHeight="false" outlineLevel="0" collapsed="false">
      <c r="A8" s="167" t="s">
        <v>384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customFormat="false" ht="12.75" hidden="false" customHeight="false" outlineLevel="0" collapsed="false">
      <c r="A9" s="168"/>
      <c r="B9" s="164" t="s">
        <v>361</v>
      </c>
      <c r="C9" s="164" t="n">
        <v>0</v>
      </c>
      <c r="D9" s="164"/>
      <c r="E9" s="164" t="n">
        <v>0</v>
      </c>
      <c r="F9" s="164"/>
      <c r="G9" s="164" t="n">
        <f aca="false">+E9</f>
        <v>0</v>
      </c>
      <c r="H9" s="164"/>
      <c r="I9" s="164" t="n">
        <f aca="false">+G9</f>
        <v>0</v>
      </c>
      <c r="J9" s="164"/>
      <c r="K9" s="164" t="n">
        <f aca="false">+I9</f>
        <v>0</v>
      </c>
      <c r="L9" s="164"/>
      <c r="M9" s="164" t="n">
        <f aca="false">+K9</f>
        <v>0</v>
      </c>
      <c r="N9" s="164"/>
      <c r="O9" s="164" t="n">
        <f aca="false">+M9</f>
        <v>0</v>
      </c>
      <c r="P9" s="164"/>
      <c r="Q9" s="164" t="n">
        <f aca="false">+O9</f>
        <v>0</v>
      </c>
      <c r="R9" s="164"/>
      <c r="S9" s="164" t="n">
        <f aca="false">+Q9</f>
        <v>0</v>
      </c>
      <c r="T9" s="164"/>
      <c r="U9" s="164" t="n">
        <v>0</v>
      </c>
      <c r="V9" s="164"/>
      <c r="W9" s="164" t="n">
        <f aca="false">+U9</f>
        <v>0</v>
      </c>
      <c r="X9" s="164"/>
      <c r="Y9" s="164" t="n">
        <f aca="false">+W9</f>
        <v>0</v>
      </c>
      <c r="AA9" s="164" t="n">
        <f aca="false">+Y9</f>
        <v>0</v>
      </c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  <c r="IT9" s="164"/>
      <c r="IU9" s="164"/>
      <c r="IV9" s="164"/>
      <c r="IW9" s="164"/>
    </row>
    <row r="10" customFormat="false" ht="12.75" hidden="false" customHeight="false" outlineLevel="0" collapsed="false">
      <c r="A10" s="168"/>
      <c r="B10" s="164" t="s">
        <v>361</v>
      </c>
      <c r="C10" s="164" t="n">
        <v>0</v>
      </c>
      <c r="D10" s="164"/>
      <c r="E10" s="164" t="n">
        <v>0</v>
      </c>
      <c r="F10" s="164"/>
      <c r="G10" s="164" t="n">
        <f aca="false">+E10</f>
        <v>0</v>
      </c>
      <c r="H10" s="164"/>
      <c r="I10" s="164" t="n">
        <f aca="false">+G10</f>
        <v>0</v>
      </c>
      <c r="J10" s="164"/>
      <c r="K10" s="164" t="n">
        <f aca="false">+I10</f>
        <v>0</v>
      </c>
      <c r="L10" s="164"/>
      <c r="M10" s="164" t="n">
        <f aca="false">+K10</f>
        <v>0</v>
      </c>
      <c r="N10" s="164"/>
      <c r="O10" s="164" t="n">
        <f aca="false">+M10</f>
        <v>0</v>
      </c>
      <c r="P10" s="164"/>
      <c r="Q10" s="164" t="n">
        <f aca="false">+O10</f>
        <v>0</v>
      </c>
      <c r="R10" s="164"/>
      <c r="S10" s="164" t="n">
        <f aca="false">+Q10</f>
        <v>0</v>
      </c>
      <c r="T10" s="164"/>
      <c r="U10" s="164" t="n">
        <f aca="false">+S10</f>
        <v>0</v>
      </c>
      <c r="V10" s="164"/>
      <c r="W10" s="164" t="n">
        <f aca="false">+U10</f>
        <v>0</v>
      </c>
      <c r="X10" s="164"/>
      <c r="Y10" s="164" t="n">
        <f aca="false">+W10</f>
        <v>0</v>
      </c>
      <c r="AA10" s="164" t="n">
        <f aca="false">+Y10</f>
        <v>0</v>
      </c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  <c r="IT10" s="164"/>
      <c r="IU10" s="164"/>
      <c r="IV10" s="164"/>
      <c r="IW10" s="164"/>
    </row>
    <row r="11" customFormat="false" ht="12.75" hidden="false" customHeight="false" outlineLevel="0" collapsed="false">
      <c r="A11" s="168"/>
      <c r="B11" s="164" t="s">
        <v>361</v>
      </c>
      <c r="C11" s="164"/>
      <c r="D11" s="164"/>
      <c r="E11" s="164" t="n">
        <v>0</v>
      </c>
      <c r="F11" s="164"/>
      <c r="G11" s="164" t="n">
        <f aca="false">+E11</f>
        <v>0</v>
      </c>
      <c r="H11" s="164"/>
      <c r="I11" s="164" t="n">
        <f aca="false">+G11</f>
        <v>0</v>
      </c>
      <c r="J11" s="164"/>
      <c r="K11" s="164" t="n">
        <f aca="false">+I11</f>
        <v>0</v>
      </c>
      <c r="L11" s="164"/>
      <c r="M11" s="164" t="n">
        <f aca="false">+K11</f>
        <v>0</v>
      </c>
      <c r="N11" s="164"/>
      <c r="O11" s="164" t="n">
        <f aca="false">+M11</f>
        <v>0</v>
      </c>
      <c r="P11" s="164"/>
      <c r="Q11" s="164" t="n">
        <f aca="false">+O11</f>
        <v>0</v>
      </c>
      <c r="R11" s="164"/>
      <c r="S11" s="164" t="n">
        <f aca="false">+Q11</f>
        <v>0</v>
      </c>
      <c r="T11" s="164"/>
      <c r="U11" s="164" t="n">
        <f aca="false">+S11</f>
        <v>0</v>
      </c>
      <c r="V11" s="164"/>
      <c r="W11" s="164" t="n">
        <f aca="false">+U11</f>
        <v>0</v>
      </c>
      <c r="X11" s="164"/>
      <c r="Y11" s="164" t="n">
        <f aca="false">+W11</f>
        <v>0</v>
      </c>
      <c r="AA11" s="164" t="n">
        <f aca="false">+Y11</f>
        <v>0</v>
      </c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  <c r="IT11" s="164"/>
      <c r="IU11" s="164"/>
      <c r="IV11" s="164"/>
      <c r="IW11" s="164"/>
    </row>
    <row r="12" customFormat="false" ht="12.75" hidden="false" customHeight="false" outlineLevel="0" collapsed="false">
      <c r="A12" s="168"/>
      <c r="B12" s="164" t="s">
        <v>361</v>
      </c>
      <c r="C12" s="164"/>
      <c r="D12" s="164"/>
      <c r="E12" s="164" t="n">
        <v>0</v>
      </c>
      <c r="F12" s="164"/>
      <c r="G12" s="164" t="n">
        <f aca="false">+E12</f>
        <v>0</v>
      </c>
      <c r="H12" s="164"/>
      <c r="I12" s="164" t="n">
        <f aca="false">+G12</f>
        <v>0</v>
      </c>
      <c r="J12" s="164"/>
      <c r="K12" s="164" t="n">
        <f aca="false">+I12</f>
        <v>0</v>
      </c>
      <c r="L12" s="164"/>
      <c r="M12" s="164" t="n">
        <f aca="false">+K12</f>
        <v>0</v>
      </c>
      <c r="N12" s="164"/>
      <c r="O12" s="164" t="n">
        <f aca="false">+M12</f>
        <v>0</v>
      </c>
      <c r="P12" s="164"/>
      <c r="Q12" s="164" t="n">
        <f aca="false">+O12</f>
        <v>0</v>
      </c>
      <c r="R12" s="164"/>
      <c r="S12" s="164" t="n">
        <f aca="false">+Q12</f>
        <v>0</v>
      </c>
      <c r="T12" s="164"/>
      <c r="U12" s="164" t="n">
        <f aca="false">+S12</f>
        <v>0</v>
      </c>
      <c r="V12" s="164"/>
      <c r="W12" s="164" t="n">
        <f aca="false">+U12</f>
        <v>0</v>
      </c>
      <c r="X12" s="164"/>
      <c r="Y12" s="164" t="n">
        <f aca="false">+W12</f>
        <v>0</v>
      </c>
      <c r="AA12" s="164" t="n">
        <f aca="false">+Y12</f>
        <v>0</v>
      </c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  <c r="IT12" s="164"/>
      <c r="IU12" s="164"/>
      <c r="IV12" s="164"/>
      <c r="IW12" s="164"/>
    </row>
    <row r="13" customFormat="false" ht="12.75" hidden="false" customHeight="false" outlineLevel="0" collapsed="false">
      <c r="A13" s="168"/>
      <c r="B13" s="164" t="s">
        <v>361</v>
      </c>
      <c r="C13" s="164" t="n">
        <v>0</v>
      </c>
      <c r="D13" s="164"/>
      <c r="E13" s="164" t="n">
        <v>0</v>
      </c>
      <c r="F13" s="164"/>
      <c r="G13" s="164" t="n">
        <v>0</v>
      </c>
      <c r="H13" s="164"/>
      <c r="I13" s="164" t="n">
        <v>0</v>
      </c>
      <c r="J13" s="164"/>
      <c r="K13" s="164" t="n">
        <v>0</v>
      </c>
      <c r="L13" s="164"/>
      <c r="M13" s="164" t="n">
        <v>0</v>
      </c>
      <c r="N13" s="164"/>
      <c r="O13" s="164" t="n">
        <v>0</v>
      </c>
      <c r="P13" s="164"/>
      <c r="Q13" s="164" t="n">
        <v>0</v>
      </c>
      <c r="R13" s="164"/>
      <c r="S13" s="164" t="n">
        <v>0</v>
      </c>
      <c r="T13" s="164"/>
      <c r="U13" s="164" t="n">
        <v>0</v>
      </c>
      <c r="V13" s="164"/>
      <c r="W13" s="164" t="n">
        <v>0</v>
      </c>
      <c r="X13" s="164"/>
      <c r="Y13" s="164" t="n">
        <v>0</v>
      </c>
      <c r="AA13" s="164" t="n">
        <v>0</v>
      </c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  <c r="IT13" s="164"/>
      <c r="IU13" s="164"/>
      <c r="IV13" s="164"/>
      <c r="IW13" s="164"/>
    </row>
    <row r="14" customFormat="false" ht="12.75" hidden="false" customHeight="false" outlineLevel="0" collapsed="false">
      <c r="A14" s="169"/>
      <c r="B14" s="156" t="s">
        <v>362</v>
      </c>
      <c r="C14" s="157" t="n">
        <f aca="false">SUM(C9:C13)</f>
        <v>0</v>
      </c>
      <c r="D14" s="158"/>
      <c r="E14" s="157" t="n">
        <f aca="false">SUM(E9:E13)</f>
        <v>0</v>
      </c>
      <c r="F14" s="158"/>
      <c r="G14" s="157" t="n">
        <f aca="false">SUM(G9:G13)</f>
        <v>0</v>
      </c>
      <c r="H14" s="158"/>
      <c r="I14" s="157" t="n">
        <f aca="false">SUM(I9:I13)</f>
        <v>0</v>
      </c>
      <c r="J14" s="158"/>
      <c r="K14" s="157" t="n">
        <f aca="false">SUM(K9:K13)</f>
        <v>0</v>
      </c>
      <c r="L14" s="158"/>
      <c r="M14" s="157" t="n">
        <f aca="false">SUM(M9:M13)</f>
        <v>0</v>
      </c>
      <c r="N14" s="158"/>
      <c r="O14" s="157" t="n">
        <f aca="false">SUM(O9:O13)</f>
        <v>0</v>
      </c>
      <c r="P14" s="158"/>
      <c r="Q14" s="157" t="n">
        <f aca="false">SUM(Q9:Q13)</f>
        <v>0</v>
      </c>
      <c r="R14" s="158"/>
      <c r="S14" s="157" t="n">
        <f aca="false">SUM(S9:S13)</f>
        <v>0</v>
      </c>
      <c r="T14" s="158"/>
      <c r="U14" s="157" t="n">
        <f aca="false">SUM(U9:U13)</f>
        <v>0</v>
      </c>
      <c r="V14" s="158"/>
      <c r="W14" s="157" t="n">
        <f aca="false">SUM(W9:W13)</f>
        <v>0</v>
      </c>
      <c r="X14" s="158"/>
      <c r="Y14" s="157" t="n">
        <f aca="false">SUM(Y9:Y13)</f>
        <v>0</v>
      </c>
      <c r="Z14" s="158"/>
      <c r="AA14" s="157" t="n">
        <f aca="false">SUM(AA9:AA13)</f>
        <v>0</v>
      </c>
      <c r="AB14" s="158"/>
      <c r="AC14" s="169"/>
      <c r="AD14" s="158"/>
      <c r="AE14" s="169"/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69"/>
      <c r="AS14" s="169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69"/>
      <c r="BU14" s="169"/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9"/>
      <c r="CN14" s="169"/>
      <c r="CO14" s="169"/>
      <c r="CP14" s="169"/>
      <c r="CQ14" s="169"/>
      <c r="CR14" s="169"/>
      <c r="CS14" s="169"/>
      <c r="CT14" s="169"/>
      <c r="CU14" s="169"/>
      <c r="CV14" s="169"/>
      <c r="CW14" s="169"/>
      <c r="CX14" s="169"/>
      <c r="CY14" s="169"/>
      <c r="CZ14" s="169"/>
      <c r="DA14" s="169"/>
      <c r="DB14" s="169"/>
      <c r="DC14" s="169"/>
      <c r="DD14" s="169"/>
      <c r="DE14" s="169"/>
      <c r="DF14" s="169"/>
      <c r="DG14" s="169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9"/>
      <c r="DS14" s="169"/>
      <c r="DT14" s="169"/>
      <c r="DU14" s="169"/>
      <c r="DV14" s="169"/>
      <c r="DW14" s="169"/>
      <c r="DX14" s="169"/>
      <c r="DY14" s="169"/>
      <c r="DZ14" s="169"/>
      <c r="EA14" s="169"/>
      <c r="EB14" s="169"/>
      <c r="EC14" s="169"/>
      <c r="ED14" s="169"/>
      <c r="EE14" s="169"/>
      <c r="EF14" s="169"/>
      <c r="EG14" s="169"/>
      <c r="EH14" s="169"/>
      <c r="EI14" s="169"/>
      <c r="EJ14" s="169"/>
      <c r="EK14" s="169"/>
      <c r="EL14" s="169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9"/>
      <c r="EX14" s="169"/>
      <c r="EY14" s="169"/>
      <c r="EZ14" s="169"/>
      <c r="FA14" s="169"/>
      <c r="FB14" s="169"/>
      <c r="FC14" s="169"/>
      <c r="FD14" s="169"/>
      <c r="FE14" s="169"/>
      <c r="FF14" s="169"/>
      <c r="FG14" s="169"/>
      <c r="FH14" s="169"/>
      <c r="FI14" s="169"/>
      <c r="FJ14" s="169"/>
      <c r="FK14" s="169"/>
      <c r="FL14" s="169"/>
      <c r="FM14" s="169"/>
      <c r="FN14" s="169"/>
      <c r="FO14" s="169"/>
      <c r="FP14" s="169"/>
      <c r="FQ14" s="169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9"/>
      <c r="GC14" s="169"/>
      <c r="GD14" s="169"/>
      <c r="GE14" s="169"/>
      <c r="GF14" s="169"/>
      <c r="GG14" s="169"/>
      <c r="GH14" s="169"/>
      <c r="GI14" s="169"/>
      <c r="GJ14" s="169"/>
      <c r="GK14" s="169"/>
      <c r="GL14" s="169"/>
      <c r="GM14" s="169"/>
      <c r="GN14" s="169"/>
      <c r="GO14" s="169"/>
      <c r="GP14" s="169"/>
      <c r="GQ14" s="169"/>
      <c r="GR14" s="169"/>
      <c r="GS14" s="169"/>
      <c r="GT14" s="169"/>
      <c r="GU14" s="169"/>
      <c r="GV14" s="169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9"/>
      <c r="HH14" s="169"/>
      <c r="HI14" s="169"/>
      <c r="HJ14" s="169"/>
      <c r="HK14" s="169"/>
      <c r="HL14" s="169"/>
      <c r="HM14" s="169"/>
      <c r="HN14" s="169"/>
      <c r="HO14" s="169"/>
      <c r="HP14" s="169"/>
      <c r="HQ14" s="169"/>
      <c r="HR14" s="169"/>
      <c r="HS14" s="169"/>
      <c r="HT14" s="169"/>
      <c r="HU14" s="169"/>
      <c r="HV14" s="169"/>
      <c r="HW14" s="169"/>
      <c r="HX14" s="169"/>
      <c r="HY14" s="169"/>
      <c r="HZ14" s="169"/>
      <c r="IA14" s="169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9"/>
      <c r="IM14" s="169"/>
      <c r="IN14" s="169"/>
      <c r="IO14" s="169"/>
      <c r="IP14" s="169"/>
      <c r="IQ14" s="169"/>
      <c r="IR14" s="169"/>
      <c r="IS14" s="169"/>
      <c r="IT14" s="169"/>
      <c r="IU14" s="169"/>
      <c r="IV14" s="169"/>
      <c r="IW14" s="169"/>
    </row>
    <row r="16" customFormat="false" ht="12.75" hidden="false" customHeight="false" outlineLevel="0" collapsed="false">
      <c r="A16" s="211" t="s">
        <v>385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  <c r="IT16" s="164"/>
      <c r="IU16" s="164"/>
      <c r="IV16" s="164"/>
      <c r="IW16" s="164"/>
    </row>
    <row r="17" customFormat="false" ht="12.75" hidden="false" customHeight="false" outlineLevel="0" collapsed="false">
      <c r="A17" s="168"/>
      <c r="B17" s="164" t="s">
        <v>361</v>
      </c>
      <c r="C17" s="164"/>
      <c r="D17" s="164"/>
      <c r="E17" s="164" t="n">
        <v>0</v>
      </c>
      <c r="F17" s="164"/>
      <c r="G17" s="164" t="n">
        <v>0</v>
      </c>
      <c r="H17" s="164"/>
      <c r="I17" s="164" t="n">
        <v>0</v>
      </c>
      <c r="J17" s="164"/>
      <c r="K17" s="164" t="n">
        <v>0</v>
      </c>
      <c r="L17" s="164"/>
      <c r="M17" s="164" t="n">
        <v>0</v>
      </c>
      <c r="N17" s="164"/>
      <c r="O17" s="164" t="n">
        <v>0</v>
      </c>
      <c r="P17" s="164"/>
      <c r="Q17" s="164" t="n">
        <v>0</v>
      </c>
      <c r="R17" s="164"/>
      <c r="S17" s="164" t="n">
        <v>0</v>
      </c>
      <c r="T17" s="164"/>
      <c r="U17" s="164" t="n">
        <v>0</v>
      </c>
      <c r="V17" s="164"/>
      <c r="W17" s="164" t="n">
        <v>0</v>
      </c>
      <c r="X17" s="164"/>
      <c r="Y17" s="164" t="n">
        <v>0</v>
      </c>
      <c r="AA17" s="164" t="n">
        <v>0</v>
      </c>
      <c r="AC17" s="164" t="n">
        <f aca="false">SUM(E17:AA17)</f>
        <v>0</v>
      </c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4"/>
      <c r="DW17" s="164"/>
      <c r="DX17" s="164"/>
      <c r="DY17" s="164"/>
      <c r="DZ17" s="164"/>
      <c r="EA17" s="164"/>
      <c r="EB17" s="164"/>
      <c r="EC17" s="164"/>
      <c r="ED17" s="164"/>
      <c r="EE17" s="164"/>
      <c r="EF17" s="164"/>
      <c r="EG17" s="164"/>
      <c r="EH17" s="164"/>
      <c r="EI17" s="164"/>
      <c r="EJ17" s="164"/>
      <c r="EK17" s="164"/>
      <c r="EL17" s="164"/>
      <c r="EM17" s="164"/>
      <c r="EN17" s="164"/>
      <c r="EO17" s="164"/>
      <c r="EP17" s="164"/>
      <c r="EQ17" s="164"/>
      <c r="ER17" s="164"/>
      <c r="ES17" s="164"/>
      <c r="ET17" s="164"/>
      <c r="EU17" s="164"/>
      <c r="EV17" s="164"/>
      <c r="EW17" s="164"/>
      <c r="EX17" s="164"/>
      <c r="EY17" s="164"/>
      <c r="EZ17" s="164"/>
      <c r="FA17" s="164"/>
      <c r="FB17" s="164"/>
      <c r="FC17" s="164"/>
      <c r="FD17" s="164"/>
      <c r="FE17" s="164"/>
      <c r="FF17" s="164"/>
      <c r="FG17" s="164"/>
      <c r="FH17" s="164"/>
      <c r="FI17" s="164"/>
      <c r="FJ17" s="164"/>
      <c r="FK17" s="164"/>
      <c r="FL17" s="164"/>
      <c r="FM17" s="164"/>
      <c r="FN17" s="164"/>
      <c r="FO17" s="164"/>
      <c r="FP17" s="164"/>
      <c r="FQ17" s="164"/>
      <c r="FR17" s="164"/>
      <c r="FS17" s="164"/>
      <c r="FT17" s="164"/>
      <c r="FU17" s="164"/>
      <c r="FV17" s="164"/>
      <c r="FW17" s="164"/>
      <c r="FX17" s="164"/>
      <c r="FY17" s="164"/>
      <c r="FZ17" s="164"/>
      <c r="GA17" s="164"/>
      <c r="GB17" s="164"/>
      <c r="GC17" s="164"/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64"/>
      <c r="GP17" s="164"/>
      <c r="GQ17" s="164"/>
      <c r="GR17" s="164"/>
      <c r="GS17" s="164"/>
      <c r="GT17" s="164"/>
      <c r="GU17" s="164"/>
      <c r="GV17" s="164"/>
      <c r="GW17" s="164"/>
      <c r="GX17" s="164"/>
      <c r="GY17" s="164"/>
      <c r="GZ17" s="164"/>
      <c r="HA17" s="164"/>
      <c r="HB17" s="164"/>
      <c r="HC17" s="164"/>
      <c r="HD17" s="164"/>
      <c r="HE17" s="164"/>
      <c r="HF17" s="164"/>
      <c r="HG17" s="164"/>
      <c r="HH17" s="164"/>
      <c r="HI17" s="164"/>
      <c r="HJ17" s="164"/>
      <c r="HK17" s="164"/>
      <c r="HL17" s="164"/>
      <c r="HM17" s="164"/>
      <c r="HN17" s="164"/>
      <c r="HO17" s="164"/>
      <c r="HP17" s="164"/>
      <c r="HQ17" s="164"/>
      <c r="HR17" s="164"/>
      <c r="HS17" s="164"/>
      <c r="HT17" s="164"/>
      <c r="HU17" s="164"/>
      <c r="HV17" s="164"/>
      <c r="HW17" s="164"/>
      <c r="HX17" s="164"/>
      <c r="HY17" s="164"/>
      <c r="HZ17" s="164"/>
      <c r="IA17" s="164"/>
      <c r="IB17" s="164"/>
      <c r="IC17" s="164"/>
      <c r="ID17" s="164"/>
      <c r="IE17" s="164"/>
      <c r="IF17" s="164"/>
      <c r="IG17" s="164"/>
      <c r="IH17" s="164"/>
      <c r="II17" s="164"/>
      <c r="IJ17" s="164"/>
      <c r="IK17" s="164"/>
      <c r="IL17" s="164"/>
      <c r="IM17" s="164"/>
      <c r="IN17" s="164"/>
      <c r="IO17" s="164"/>
      <c r="IP17" s="164"/>
      <c r="IQ17" s="164"/>
      <c r="IR17" s="164"/>
      <c r="IS17" s="164"/>
      <c r="IT17" s="164"/>
      <c r="IU17" s="164"/>
      <c r="IV17" s="164"/>
      <c r="IW17" s="164"/>
    </row>
    <row r="18" customFormat="false" ht="12.75" hidden="false" customHeight="false" outlineLevel="0" collapsed="false">
      <c r="A18" s="168"/>
      <c r="B18" s="164" t="s">
        <v>361</v>
      </c>
      <c r="C18" s="164"/>
      <c r="D18" s="164"/>
      <c r="E18" s="164" t="n">
        <v>0</v>
      </c>
      <c r="F18" s="164"/>
      <c r="G18" s="164" t="n">
        <v>0</v>
      </c>
      <c r="H18" s="164"/>
      <c r="I18" s="164" t="n">
        <v>0</v>
      </c>
      <c r="J18" s="164"/>
      <c r="K18" s="164" t="n">
        <v>0</v>
      </c>
      <c r="L18" s="164"/>
      <c r="M18" s="164" t="n">
        <v>0</v>
      </c>
      <c r="N18" s="164"/>
      <c r="O18" s="164" t="n">
        <v>0</v>
      </c>
      <c r="P18" s="164"/>
      <c r="Q18" s="164" t="n">
        <v>0</v>
      </c>
      <c r="R18" s="164"/>
      <c r="S18" s="164" t="n">
        <v>0</v>
      </c>
      <c r="T18" s="164"/>
      <c r="U18" s="164" t="n">
        <v>0</v>
      </c>
      <c r="V18" s="164"/>
      <c r="W18" s="164" t="n">
        <v>0</v>
      </c>
      <c r="X18" s="164"/>
      <c r="Y18" s="164" t="n">
        <v>0</v>
      </c>
      <c r="AA18" s="164" t="n">
        <v>0</v>
      </c>
      <c r="AC18" s="164" t="n">
        <f aca="false">SUM(E18:AA18)</f>
        <v>0</v>
      </c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4"/>
      <c r="CE18" s="164"/>
      <c r="CF18" s="164"/>
      <c r="CG18" s="164"/>
      <c r="CH18" s="164"/>
      <c r="CI18" s="164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4"/>
      <c r="GQ18" s="164"/>
      <c r="GR18" s="164"/>
      <c r="GS18" s="164"/>
      <c r="GT18" s="164"/>
      <c r="GU18" s="164"/>
      <c r="GV18" s="164"/>
      <c r="GW18" s="164"/>
      <c r="GX18" s="164"/>
      <c r="GY18" s="164"/>
      <c r="GZ18" s="164"/>
      <c r="HA18" s="164"/>
      <c r="HB18" s="164"/>
      <c r="HC18" s="164"/>
      <c r="HD18" s="164"/>
      <c r="HE18" s="164"/>
      <c r="HF18" s="164"/>
      <c r="HG18" s="164"/>
      <c r="HH18" s="164"/>
      <c r="HI18" s="164"/>
      <c r="HJ18" s="164"/>
      <c r="HK18" s="164"/>
      <c r="HL18" s="164"/>
      <c r="HM18" s="164"/>
      <c r="HN18" s="164"/>
      <c r="HO18" s="164"/>
      <c r="HP18" s="164"/>
      <c r="HQ18" s="164"/>
      <c r="HR18" s="164"/>
      <c r="HS18" s="164"/>
      <c r="HT18" s="164"/>
      <c r="HU18" s="164"/>
      <c r="HV18" s="164"/>
      <c r="HW18" s="164"/>
      <c r="HX18" s="164"/>
      <c r="HY18" s="164"/>
      <c r="HZ18" s="164"/>
      <c r="IA18" s="164"/>
      <c r="IB18" s="164"/>
      <c r="IC18" s="164"/>
      <c r="ID18" s="164"/>
      <c r="IE18" s="164"/>
      <c r="IF18" s="164"/>
      <c r="IG18" s="164"/>
      <c r="IH18" s="164"/>
      <c r="II18" s="164"/>
      <c r="IJ18" s="164"/>
      <c r="IK18" s="164"/>
      <c r="IL18" s="164"/>
      <c r="IM18" s="164"/>
      <c r="IN18" s="164"/>
      <c r="IO18" s="164"/>
      <c r="IP18" s="164"/>
      <c r="IQ18" s="164"/>
      <c r="IR18" s="164"/>
      <c r="IS18" s="164"/>
      <c r="IT18" s="164"/>
      <c r="IU18" s="164"/>
      <c r="IV18" s="164"/>
      <c r="IW18" s="164"/>
    </row>
    <row r="19" customFormat="false" ht="12.75" hidden="false" customHeight="false" outlineLevel="0" collapsed="false">
      <c r="A19" s="168"/>
      <c r="B19" s="164" t="s">
        <v>361</v>
      </c>
      <c r="C19" s="164"/>
      <c r="D19" s="164"/>
      <c r="E19" s="164" t="n">
        <v>0</v>
      </c>
      <c r="F19" s="164"/>
      <c r="G19" s="164" t="n">
        <v>0</v>
      </c>
      <c r="H19" s="164"/>
      <c r="I19" s="164" t="n">
        <v>0</v>
      </c>
      <c r="J19" s="164"/>
      <c r="K19" s="164" t="n">
        <v>0</v>
      </c>
      <c r="L19" s="164"/>
      <c r="M19" s="164" t="n">
        <v>0</v>
      </c>
      <c r="N19" s="164"/>
      <c r="O19" s="164" t="n">
        <v>0</v>
      </c>
      <c r="P19" s="164"/>
      <c r="Q19" s="164" t="n">
        <v>0</v>
      </c>
      <c r="R19" s="164"/>
      <c r="S19" s="164" t="n">
        <v>0</v>
      </c>
      <c r="T19" s="164"/>
      <c r="U19" s="164" t="n">
        <v>0</v>
      </c>
      <c r="V19" s="164"/>
      <c r="W19" s="164" t="n">
        <v>0</v>
      </c>
      <c r="X19" s="164"/>
      <c r="Y19" s="164" t="n">
        <v>0</v>
      </c>
      <c r="AA19" s="164" t="n">
        <v>0</v>
      </c>
      <c r="AC19" s="164" t="n">
        <f aca="false">SUM(E19:AA19)</f>
        <v>0</v>
      </c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164"/>
      <c r="BA19" s="164"/>
      <c r="BB19" s="164"/>
      <c r="BC19" s="164"/>
      <c r="BD19" s="164"/>
      <c r="BE19" s="164"/>
      <c r="BF19" s="164"/>
      <c r="BG19" s="164"/>
      <c r="BH19" s="164"/>
      <c r="BI19" s="164"/>
      <c r="BJ19" s="164"/>
      <c r="BK19" s="164"/>
      <c r="BL19" s="164"/>
      <c r="BM19" s="164"/>
      <c r="BN19" s="164"/>
      <c r="BO19" s="164"/>
      <c r="BP19" s="164"/>
      <c r="BQ19" s="164"/>
      <c r="BR19" s="164"/>
      <c r="BS19" s="164"/>
      <c r="BT19" s="164"/>
      <c r="BU19" s="164"/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64"/>
      <c r="CM19" s="164"/>
      <c r="CN19" s="164"/>
      <c r="CO19" s="164"/>
      <c r="CP19" s="164"/>
      <c r="CQ19" s="164"/>
      <c r="CR19" s="164"/>
      <c r="CS19" s="164"/>
      <c r="CT19" s="164"/>
      <c r="CU19" s="164"/>
      <c r="CV19" s="164"/>
      <c r="CW19" s="164"/>
      <c r="CX19" s="164"/>
      <c r="CY19" s="164"/>
      <c r="CZ19" s="164"/>
      <c r="DA19" s="164"/>
      <c r="DB19" s="164"/>
      <c r="DC19" s="164"/>
      <c r="DD19" s="164"/>
      <c r="DE19" s="164"/>
      <c r="DF19" s="164"/>
      <c r="DG19" s="164"/>
      <c r="DH19" s="164"/>
      <c r="DI19" s="164"/>
      <c r="DJ19" s="164"/>
      <c r="DK19" s="164"/>
      <c r="DL19" s="164"/>
      <c r="DM19" s="164"/>
      <c r="DN19" s="164"/>
      <c r="DO19" s="164"/>
      <c r="DP19" s="164"/>
      <c r="DQ19" s="164"/>
      <c r="DR19" s="164"/>
      <c r="DS19" s="164"/>
      <c r="DT19" s="164"/>
      <c r="DU19" s="164"/>
      <c r="DV19" s="164"/>
      <c r="DW19" s="164"/>
      <c r="DX19" s="164"/>
      <c r="DY19" s="164"/>
      <c r="DZ19" s="164"/>
      <c r="EA19" s="164"/>
      <c r="EB19" s="164"/>
      <c r="EC19" s="164"/>
      <c r="ED19" s="164"/>
      <c r="EE19" s="164"/>
      <c r="EF19" s="164"/>
      <c r="EG19" s="164"/>
      <c r="EH19" s="164"/>
      <c r="EI19" s="164"/>
      <c r="EJ19" s="164"/>
      <c r="EK19" s="164"/>
      <c r="EL19" s="164"/>
      <c r="EM19" s="164"/>
      <c r="EN19" s="164"/>
      <c r="EO19" s="164"/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64"/>
      <c r="FG19" s="164"/>
      <c r="FH19" s="164"/>
      <c r="FI19" s="164"/>
      <c r="FJ19" s="164"/>
      <c r="FK19" s="164"/>
      <c r="FL19" s="164"/>
      <c r="FM19" s="164"/>
      <c r="FN19" s="164"/>
      <c r="FO19" s="164"/>
      <c r="FP19" s="164"/>
      <c r="FQ19" s="164"/>
      <c r="FR19" s="164"/>
      <c r="FS19" s="164"/>
      <c r="FT19" s="164"/>
      <c r="FU19" s="164"/>
      <c r="FV19" s="164"/>
      <c r="FW19" s="164"/>
      <c r="FX19" s="164"/>
      <c r="FY19" s="164"/>
      <c r="FZ19" s="164"/>
      <c r="GA19" s="164"/>
      <c r="GB19" s="164"/>
      <c r="GC19" s="164"/>
      <c r="GD19" s="164"/>
      <c r="GE19" s="164"/>
      <c r="GF19" s="164"/>
      <c r="GG19" s="164"/>
      <c r="GH19" s="164"/>
      <c r="GI19" s="164"/>
      <c r="GJ19" s="164"/>
      <c r="GK19" s="164"/>
      <c r="GL19" s="164"/>
      <c r="GM19" s="164"/>
      <c r="GN19" s="164"/>
      <c r="GO19" s="164"/>
      <c r="GP19" s="164"/>
      <c r="GQ19" s="164"/>
      <c r="GR19" s="164"/>
      <c r="GS19" s="164"/>
      <c r="GT19" s="164"/>
      <c r="GU19" s="164"/>
      <c r="GV19" s="164"/>
      <c r="GW19" s="164"/>
      <c r="GX19" s="164"/>
      <c r="GY19" s="164"/>
      <c r="GZ19" s="164"/>
      <c r="HA19" s="164"/>
      <c r="HB19" s="164"/>
      <c r="HC19" s="164"/>
      <c r="HD19" s="164"/>
      <c r="HE19" s="164"/>
      <c r="HF19" s="164"/>
      <c r="HG19" s="164"/>
      <c r="HH19" s="164"/>
      <c r="HI19" s="164"/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  <c r="IE19" s="164"/>
      <c r="IF19" s="164"/>
      <c r="IG19" s="164"/>
      <c r="IH19" s="164"/>
      <c r="II19" s="164"/>
      <c r="IJ19" s="164"/>
      <c r="IK19" s="164"/>
      <c r="IL19" s="164"/>
      <c r="IM19" s="164"/>
      <c r="IN19" s="164"/>
      <c r="IO19" s="164"/>
      <c r="IP19" s="164"/>
      <c r="IQ19" s="164"/>
      <c r="IR19" s="164"/>
      <c r="IS19" s="164"/>
      <c r="IT19" s="164"/>
      <c r="IU19" s="164"/>
      <c r="IV19" s="164"/>
      <c r="IW19" s="164"/>
    </row>
    <row r="20" customFormat="false" ht="12.75" hidden="false" customHeight="false" outlineLevel="0" collapsed="false">
      <c r="A20" s="168"/>
      <c r="B20" s="164" t="s">
        <v>361</v>
      </c>
      <c r="C20" s="164"/>
      <c r="D20" s="164"/>
      <c r="E20" s="164" t="n">
        <v>0</v>
      </c>
      <c r="F20" s="164"/>
      <c r="G20" s="164" t="n">
        <v>0</v>
      </c>
      <c r="H20" s="164"/>
      <c r="I20" s="164" t="n">
        <v>0</v>
      </c>
      <c r="J20" s="164"/>
      <c r="K20" s="164" t="n">
        <v>0</v>
      </c>
      <c r="L20" s="164"/>
      <c r="M20" s="164" t="n">
        <v>0</v>
      </c>
      <c r="N20" s="164"/>
      <c r="O20" s="164" t="n">
        <v>0</v>
      </c>
      <c r="P20" s="164"/>
      <c r="Q20" s="164" t="n">
        <v>0</v>
      </c>
      <c r="R20" s="164"/>
      <c r="S20" s="164" t="n">
        <v>0</v>
      </c>
      <c r="T20" s="164"/>
      <c r="U20" s="164" t="n">
        <v>0</v>
      </c>
      <c r="V20" s="164"/>
      <c r="W20" s="164" t="n">
        <v>0</v>
      </c>
      <c r="X20" s="164"/>
      <c r="Y20" s="164" t="n">
        <v>0</v>
      </c>
      <c r="AA20" s="164" t="n">
        <v>0</v>
      </c>
      <c r="AC20" s="164" t="n">
        <f aca="false">SUM(E20:AA20)</f>
        <v>0</v>
      </c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4"/>
      <c r="CX20" s="164"/>
      <c r="CY20" s="164"/>
      <c r="CZ20" s="164"/>
      <c r="DA20" s="164"/>
      <c r="DB20" s="164"/>
      <c r="DC20" s="164"/>
      <c r="DD20" s="164"/>
      <c r="DE20" s="164"/>
      <c r="DF20" s="164"/>
      <c r="DG20" s="164"/>
      <c r="DH20" s="164"/>
      <c r="DI20" s="164"/>
      <c r="DJ20" s="164"/>
      <c r="DK20" s="164"/>
      <c r="DL20" s="164"/>
      <c r="DM20" s="164"/>
      <c r="DN20" s="164"/>
      <c r="DO20" s="164"/>
      <c r="DP20" s="164"/>
      <c r="DQ20" s="164"/>
      <c r="DR20" s="164"/>
      <c r="DS20" s="164"/>
      <c r="DT20" s="164"/>
      <c r="DU20" s="164"/>
      <c r="DV20" s="164"/>
      <c r="DW20" s="164"/>
      <c r="DX20" s="164"/>
      <c r="DY20" s="164"/>
      <c r="DZ20" s="164"/>
      <c r="EA20" s="164"/>
      <c r="EB20" s="164"/>
      <c r="EC20" s="164"/>
      <c r="ED20" s="164"/>
      <c r="EE20" s="164"/>
      <c r="EF20" s="164"/>
      <c r="EG20" s="164"/>
      <c r="EH20" s="164"/>
      <c r="EI20" s="164"/>
      <c r="EJ20" s="164"/>
      <c r="EK20" s="164"/>
      <c r="EL20" s="164"/>
      <c r="EM20" s="164"/>
      <c r="EN20" s="164"/>
      <c r="EO20" s="164"/>
      <c r="EP20" s="164"/>
      <c r="EQ20" s="164"/>
      <c r="ER20" s="164"/>
      <c r="ES20" s="164"/>
      <c r="ET20" s="164"/>
      <c r="EU20" s="164"/>
      <c r="EV20" s="164"/>
      <c r="EW20" s="164"/>
      <c r="EX20" s="164"/>
      <c r="EY20" s="164"/>
      <c r="EZ20" s="164"/>
      <c r="FA20" s="164"/>
      <c r="FB20" s="164"/>
      <c r="FC20" s="164"/>
      <c r="FD20" s="164"/>
      <c r="FE20" s="164"/>
      <c r="FF20" s="164"/>
      <c r="FG20" s="164"/>
      <c r="FH20" s="164"/>
      <c r="FI20" s="164"/>
      <c r="FJ20" s="164"/>
      <c r="FK20" s="164"/>
      <c r="FL20" s="164"/>
      <c r="FM20" s="164"/>
      <c r="FN20" s="164"/>
      <c r="FO20" s="164"/>
      <c r="FP20" s="164"/>
      <c r="FQ20" s="164"/>
      <c r="FR20" s="164"/>
      <c r="FS20" s="164"/>
      <c r="FT20" s="164"/>
      <c r="FU20" s="164"/>
      <c r="FV20" s="164"/>
      <c r="FW20" s="164"/>
      <c r="FX20" s="164"/>
      <c r="FY20" s="164"/>
      <c r="FZ20" s="164"/>
      <c r="GA20" s="164"/>
      <c r="GB20" s="164"/>
      <c r="GC20" s="164"/>
      <c r="GD20" s="164"/>
      <c r="GE20" s="164"/>
      <c r="GF20" s="164"/>
      <c r="GG20" s="164"/>
      <c r="GH20" s="164"/>
      <c r="GI20" s="164"/>
      <c r="GJ20" s="164"/>
      <c r="GK20" s="164"/>
      <c r="GL20" s="164"/>
      <c r="GM20" s="164"/>
      <c r="GN20" s="164"/>
      <c r="GO20" s="164"/>
      <c r="GP20" s="164"/>
      <c r="GQ20" s="164"/>
      <c r="GR20" s="164"/>
      <c r="GS20" s="164"/>
      <c r="GT20" s="164"/>
      <c r="GU20" s="164"/>
      <c r="GV20" s="164"/>
      <c r="GW20" s="164"/>
      <c r="GX20" s="164"/>
      <c r="GY20" s="164"/>
      <c r="GZ20" s="164"/>
      <c r="HA20" s="164"/>
      <c r="HB20" s="164"/>
      <c r="HC20" s="164"/>
      <c r="HD20" s="164"/>
      <c r="HE20" s="164"/>
      <c r="HF20" s="164"/>
      <c r="HG20" s="164"/>
      <c r="HH20" s="164"/>
      <c r="HI20" s="164"/>
      <c r="HJ20" s="164"/>
      <c r="HK20" s="164"/>
      <c r="HL20" s="164"/>
      <c r="HM20" s="164"/>
      <c r="HN20" s="164"/>
      <c r="HO20" s="164"/>
      <c r="HP20" s="164"/>
      <c r="HQ20" s="164"/>
      <c r="HR20" s="164"/>
      <c r="HS20" s="164"/>
      <c r="HT20" s="164"/>
      <c r="HU20" s="164"/>
      <c r="HV20" s="164"/>
      <c r="HW20" s="164"/>
      <c r="HX20" s="164"/>
      <c r="HY20" s="164"/>
      <c r="HZ20" s="164"/>
      <c r="IA20" s="164"/>
      <c r="IB20" s="164"/>
      <c r="IC20" s="164"/>
      <c r="ID20" s="164"/>
      <c r="IE20" s="164"/>
      <c r="IF20" s="164"/>
      <c r="IG20" s="164"/>
      <c r="IH20" s="164"/>
      <c r="II20" s="164"/>
      <c r="IJ20" s="164"/>
      <c r="IK20" s="164"/>
      <c r="IL20" s="164"/>
      <c r="IM20" s="164"/>
      <c r="IN20" s="164"/>
      <c r="IO20" s="164"/>
      <c r="IP20" s="164"/>
      <c r="IQ20" s="164"/>
      <c r="IR20" s="164"/>
      <c r="IS20" s="164"/>
      <c r="IT20" s="164"/>
      <c r="IU20" s="164"/>
      <c r="IV20" s="164"/>
      <c r="IW20" s="164"/>
    </row>
    <row r="21" customFormat="false" ht="12.75" hidden="false" customHeight="false" outlineLevel="0" collapsed="false">
      <c r="A21" s="168"/>
      <c r="B21" s="164" t="s">
        <v>361</v>
      </c>
      <c r="C21" s="164"/>
      <c r="D21" s="164"/>
      <c r="E21" s="164" t="n">
        <v>0</v>
      </c>
      <c r="F21" s="164"/>
      <c r="G21" s="164" t="n">
        <v>0</v>
      </c>
      <c r="H21" s="164"/>
      <c r="I21" s="164" t="n">
        <v>0</v>
      </c>
      <c r="J21" s="164"/>
      <c r="K21" s="164" t="n">
        <v>0</v>
      </c>
      <c r="L21" s="164"/>
      <c r="M21" s="164" t="n">
        <v>0</v>
      </c>
      <c r="N21" s="164"/>
      <c r="O21" s="164" t="n">
        <v>0</v>
      </c>
      <c r="P21" s="164"/>
      <c r="Q21" s="164" t="n">
        <v>0</v>
      </c>
      <c r="R21" s="164"/>
      <c r="S21" s="164" t="n">
        <v>0</v>
      </c>
      <c r="T21" s="164"/>
      <c r="U21" s="164" t="n">
        <v>0</v>
      </c>
      <c r="V21" s="164"/>
      <c r="W21" s="164" t="n">
        <v>0</v>
      </c>
      <c r="X21" s="164"/>
      <c r="Y21" s="164" t="n">
        <v>0</v>
      </c>
      <c r="AA21" s="164" t="n">
        <v>0</v>
      </c>
      <c r="AC21" s="164" t="n">
        <f aca="false">SUM(E21:AA21)</f>
        <v>0</v>
      </c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  <c r="CL21" s="164"/>
      <c r="CM21" s="164"/>
      <c r="CN21" s="164"/>
      <c r="CO21" s="164"/>
      <c r="CP21" s="164"/>
      <c r="CQ21" s="164"/>
      <c r="CR21" s="164"/>
      <c r="CS21" s="164"/>
      <c r="CT21" s="164"/>
      <c r="CU21" s="164"/>
      <c r="CV21" s="164"/>
      <c r="CW21" s="164"/>
      <c r="CX21" s="164"/>
      <c r="CY21" s="164"/>
      <c r="CZ21" s="164"/>
      <c r="DA21" s="164"/>
      <c r="DB21" s="164"/>
      <c r="DC21" s="164"/>
      <c r="DD21" s="164"/>
      <c r="DE21" s="164"/>
      <c r="DF21" s="164"/>
      <c r="DG21" s="164"/>
      <c r="DH21" s="164"/>
      <c r="DI21" s="164"/>
      <c r="DJ21" s="164"/>
      <c r="DK21" s="164"/>
      <c r="DL21" s="164"/>
      <c r="DM21" s="164"/>
      <c r="DN21" s="164"/>
      <c r="DO21" s="164"/>
      <c r="DP21" s="164"/>
      <c r="DQ21" s="164"/>
      <c r="DR21" s="164"/>
      <c r="DS21" s="164"/>
      <c r="DT21" s="164"/>
      <c r="DU21" s="164"/>
      <c r="DV21" s="164"/>
      <c r="DW21" s="164"/>
      <c r="DX21" s="164"/>
      <c r="DY21" s="164"/>
      <c r="DZ21" s="164"/>
      <c r="EA21" s="164"/>
      <c r="EB21" s="164"/>
      <c r="EC21" s="164"/>
      <c r="ED21" s="164"/>
      <c r="EE21" s="164"/>
      <c r="EF21" s="164"/>
      <c r="EG21" s="164"/>
      <c r="EH21" s="164"/>
      <c r="EI21" s="164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4"/>
      <c r="EZ21" s="164"/>
      <c r="FA21" s="164"/>
      <c r="FB21" s="164"/>
      <c r="FC21" s="164"/>
      <c r="FD21" s="164"/>
      <c r="FE21" s="164"/>
      <c r="FF21" s="164"/>
      <c r="FG21" s="164"/>
      <c r="FH21" s="164"/>
      <c r="FI21" s="164"/>
      <c r="FJ21" s="164"/>
      <c r="FK21" s="164"/>
      <c r="FL21" s="164"/>
      <c r="FM21" s="164"/>
      <c r="FN21" s="164"/>
      <c r="FO21" s="164"/>
      <c r="FP21" s="164"/>
      <c r="FQ21" s="164"/>
      <c r="FR21" s="164"/>
      <c r="FS21" s="164"/>
      <c r="FT21" s="164"/>
      <c r="FU21" s="164"/>
      <c r="FV21" s="164"/>
      <c r="FW21" s="164"/>
      <c r="FX21" s="164"/>
      <c r="FY21" s="164"/>
      <c r="FZ21" s="164"/>
      <c r="GA21" s="164"/>
      <c r="GB21" s="164"/>
      <c r="GC21" s="164"/>
      <c r="GD21" s="164"/>
      <c r="GE21" s="164"/>
      <c r="GF21" s="164"/>
      <c r="GG21" s="164"/>
      <c r="GH21" s="164"/>
      <c r="GI21" s="164"/>
      <c r="GJ21" s="164"/>
      <c r="GK21" s="164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4"/>
      <c r="HI21" s="164"/>
      <c r="HJ21" s="164"/>
      <c r="HK21" s="164"/>
      <c r="HL21" s="164"/>
      <c r="HM21" s="164"/>
      <c r="HN21" s="164"/>
      <c r="HO21" s="164"/>
      <c r="HP21" s="164"/>
      <c r="HQ21" s="164"/>
      <c r="HR21" s="164"/>
      <c r="HS21" s="164"/>
      <c r="HT21" s="164"/>
      <c r="HU21" s="164"/>
      <c r="HV21" s="164"/>
      <c r="HW21" s="164"/>
      <c r="HX21" s="164"/>
      <c r="HY21" s="164"/>
      <c r="HZ21" s="164"/>
      <c r="IA21" s="164"/>
      <c r="IB21" s="164"/>
      <c r="IC21" s="164"/>
      <c r="ID21" s="164"/>
      <c r="IE21" s="164"/>
      <c r="IF21" s="164"/>
      <c r="IG21" s="164"/>
      <c r="IH21" s="164"/>
      <c r="II21" s="164"/>
      <c r="IJ21" s="164"/>
      <c r="IK21" s="164"/>
      <c r="IL21" s="164"/>
      <c r="IM21" s="164"/>
      <c r="IN21" s="164"/>
      <c r="IO21" s="164"/>
      <c r="IP21" s="164"/>
      <c r="IQ21" s="164"/>
      <c r="IR21" s="164"/>
      <c r="IS21" s="164"/>
      <c r="IT21" s="164"/>
      <c r="IU21" s="164"/>
      <c r="IV21" s="164"/>
      <c r="IW21" s="164"/>
    </row>
    <row r="22" customFormat="false" ht="12.75" hidden="false" customHeight="false" outlineLevel="0" collapsed="false">
      <c r="A22" s="169"/>
      <c r="B22" s="156" t="s">
        <v>386</v>
      </c>
      <c r="C22" s="164"/>
      <c r="D22" s="158"/>
      <c r="E22" s="157" t="n">
        <f aca="false">SUM(E17:E21)</f>
        <v>0</v>
      </c>
      <c r="F22" s="158"/>
      <c r="G22" s="157" t="n">
        <f aca="false">SUM(G17:G21)</f>
        <v>0</v>
      </c>
      <c r="H22" s="158"/>
      <c r="I22" s="157" t="n">
        <f aca="false">SUM(I17:I21)</f>
        <v>0</v>
      </c>
      <c r="J22" s="158"/>
      <c r="K22" s="157" t="n">
        <f aca="false">SUM(K17:K21)</f>
        <v>0</v>
      </c>
      <c r="L22" s="158"/>
      <c r="M22" s="157" t="n">
        <f aca="false">SUM(M17:M21)</f>
        <v>0</v>
      </c>
      <c r="N22" s="158"/>
      <c r="O22" s="157" t="n">
        <f aca="false">SUM(O17:O21)</f>
        <v>0</v>
      </c>
      <c r="P22" s="158"/>
      <c r="Q22" s="157" t="n">
        <f aca="false">SUM(Q17:Q21)</f>
        <v>0</v>
      </c>
      <c r="R22" s="158"/>
      <c r="S22" s="157" t="n">
        <f aca="false">SUM(S17:S21)</f>
        <v>0</v>
      </c>
      <c r="T22" s="158"/>
      <c r="U22" s="157" t="n">
        <f aca="false">SUM(U17:U21)</f>
        <v>0</v>
      </c>
      <c r="V22" s="158"/>
      <c r="W22" s="157" t="n">
        <f aca="false">SUM(W17:W21)</f>
        <v>0</v>
      </c>
      <c r="X22" s="158"/>
      <c r="Y22" s="157" t="n">
        <f aca="false">SUM(Y17:Y21)</f>
        <v>0</v>
      </c>
      <c r="Z22" s="158"/>
      <c r="AA22" s="157" t="n">
        <f aca="false">SUM(AA17:AA21)</f>
        <v>0</v>
      </c>
      <c r="AB22" s="158"/>
      <c r="AC22" s="157" t="n">
        <f aca="false">SUM(AC17:AC21)</f>
        <v>0</v>
      </c>
      <c r="AD22" s="158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69"/>
      <c r="AQ22" s="169"/>
      <c r="AR22" s="169"/>
      <c r="AS22" s="169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/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  <c r="CV22" s="169"/>
      <c r="CW22" s="169"/>
      <c r="CX22" s="169"/>
      <c r="CY22" s="169"/>
      <c r="CZ22" s="169"/>
      <c r="DA22" s="169"/>
      <c r="DB22" s="169"/>
      <c r="DC22" s="169"/>
      <c r="DD22" s="169"/>
      <c r="DE22" s="169"/>
      <c r="DF22" s="169"/>
      <c r="DG22" s="169"/>
      <c r="DH22" s="169"/>
      <c r="DI22" s="169"/>
      <c r="DJ22" s="169"/>
      <c r="DK22" s="169"/>
      <c r="DL22" s="169"/>
      <c r="DM22" s="169"/>
      <c r="DN22" s="169"/>
      <c r="DO22" s="169"/>
      <c r="DP22" s="169"/>
      <c r="DQ22" s="169"/>
      <c r="DR22" s="169"/>
      <c r="DS22" s="169"/>
      <c r="DT22" s="169"/>
      <c r="DU22" s="169"/>
      <c r="DV22" s="169"/>
      <c r="DW22" s="169"/>
      <c r="DX22" s="169"/>
      <c r="DY22" s="169"/>
      <c r="DZ22" s="169"/>
      <c r="EA22" s="169"/>
      <c r="EB22" s="169"/>
      <c r="EC22" s="169"/>
      <c r="ED22" s="169"/>
      <c r="EE22" s="169"/>
      <c r="EF22" s="169"/>
      <c r="EG22" s="169"/>
      <c r="EH22" s="169"/>
      <c r="EI22" s="169"/>
      <c r="EJ22" s="169"/>
      <c r="EK22" s="169"/>
      <c r="EL22" s="169"/>
      <c r="EM22" s="169"/>
      <c r="EN22" s="169"/>
      <c r="EO22" s="169"/>
      <c r="EP22" s="169"/>
      <c r="EQ22" s="169"/>
      <c r="ER22" s="169"/>
      <c r="ES22" s="169"/>
      <c r="ET22" s="169"/>
      <c r="EU22" s="169"/>
      <c r="EV22" s="169"/>
      <c r="EW22" s="169"/>
      <c r="EX22" s="169"/>
      <c r="EY22" s="169"/>
      <c r="EZ22" s="169"/>
      <c r="FA22" s="169"/>
      <c r="FB22" s="169"/>
      <c r="FC22" s="169"/>
      <c r="FD22" s="169"/>
      <c r="FE22" s="169"/>
      <c r="FF22" s="169"/>
      <c r="FG22" s="169"/>
      <c r="FH22" s="169"/>
      <c r="FI22" s="169"/>
      <c r="FJ22" s="169"/>
      <c r="FK22" s="169"/>
      <c r="FL22" s="169"/>
      <c r="FM22" s="169"/>
      <c r="FN22" s="169"/>
      <c r="FO22" s="169"/>
      <c r="FP22" s="169"/>
      <c r="FQ22" s="169"/>
      <c r="FR22" s="169"/>
      <c r="FS22" s="169"/>
      <c r="FT22" s="169"/>
      <c r="FU22" s="169"/>
      <c r="FV22" s="169"/>
      <c r="FW22" s="169"/>
      <c r="FX22" s="169"/>
      <c r="FY22" s="169"/>
      <c r="FZ22" s="169"/>
      <c r="GA22" s="169"/>
      <c r="GB22" s="169"/>
      <c r="GC22" s="169"/>
      <c r="GD22" s="169"/>
      <c r="GE22" s="169"/>
      <c r="GF22" s="169"/>
      <c r="GG22" s="169"/>
      <c r="GH22" s="169"/>
      <c r="GI22" s="169"/>
      <c r="GJ22" s="169"/>
      <c r="GK22" s="169"/>
      <c r="GL22" s="169"/>
      <c r="GM22" s="169"/>
      <c r="GN22" s="169"/>
      <c r="GO22" s="169"/>
      <c r="GP22" s="169"/>
      <c r="GQ22" s="169"/>
      <c r="GR22" s="169"/>
      <c r="GS22" s="169"/>
      <c r="GT22" s="169"/>
      <c r="GU22" s="169"/>
      <c r="GV22" s="169"/>
      <c r="GW22" s="169"/>
      <c r="GX22" s="169"/>
      <c r="GY22" s="169"/>
      <c r="GZ22" s="169"/>
      <c r="HA22" s="169"/>
      <c r="HB22" s="169"/>
      <c r="HC22" s="169"/>
      <c r="HD22" s="169"/>
      <c r="HE22" s="169"/>
      <c r="HF22" s="169"/>
      <c r="HG22" s="169"/>
      <c r="HH22" s="169"/>
      <c r="HI22" s="169"/>
      <c r="HJ22" s="169"/>
      <c r="HK22" s="169"/>
      <c r="HL22" s="169"/>
      <c r="HM22" s="169"/>
      <c r="HN22" s="169"/>
      <c r="HO22" s="169"/>
      <c r="HP22" s="169"/>
      <c r="HQ22" s="169"/>
      <c r="HR22" s="169"/>
      <c r="HS22" s="169"/>
      <c r="HT22" s="169"/>
      <c r="HU22" s="169"/>
      <c r="HV22" s="169"/>
      <c r="HW22" s="169"/>
      <c r="HX22" s="169"/>
      <c r="HY22" s="169"/>
      <c r="HZ22" s="169"/>
      <c r="IA22" s="169"/>
      <c r="IB22" s="169"/>
      <c r="IC22" s="169"/>
      <c r="ID22" s="169"/>
      <c r="IE22" s="169"/>
      <c r="IF22" s="169"/>
      <c r="IG22" s="169"/>
      <c r="IH22" s="169"/>
      <c r="II22" s="169"/>
      <c r="IJ22" s="169"/>
      <c r="IK22" s="169"/>
      <c r="IL22" s="169"/>
      <c r="IM22" s="169"/>
      <c r="IN22" s="169"/>
      <c r="IO22" s="169"/>
      <c r="IP22" s="169"/>
      <c r="IQ22" s="169"/>
      <c r="IR22" s="169"/>
      <c r="IS22" s="169"/>
      <c r="IT22" s="169"/>
      <c r="IU22" s="169"/>
      <c r="IV22" s="169"/>
      <c r="IW22" s="169"/>
    </row>
    <row r="23" customFormat="false" ht="12.75" hidden="false" customHeight="false" outlineLevel="0" collapsed="false">
      <c r="A23" s="164"/>
      <c r="B23" s="164"/>
      <c r="C23" s="169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  <c r="BR23" s="164"/>
      <c r="BS23" s="164"/>
      <c r="BT23" s="164"/>
      <c r="BU23" s="164"/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 s="164"/>
      <c r="GQ23" s="164"/>
      <c r="GR23" s="164"/>
      <c r="GS23" s="164"/>
      <c r="GT23" s="164"/>
      <c r="GU23" s="164"/>
      <c r="GV23" s="164"/>
      <c r="GW23" s="164"/>
      <c r="GX23" s="164"/>
      <c r="GY23" s="164"/>
      <c r="GZ23" s="164"/>
      <c r="HA23" s="164"/>
      <c r="HB23" s="164"/>
      <c r="HC23" s="164"/>
      <c r="HD23" s="164"/>
      <c r="HE23" s="164"/>
      <c r="HF23" s="164"/>
      <c r="HG23" s="164"/>
      <c r="HH23" s="164"/>
      <c r="HI23" s="164"/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164"/>
      <c r="HU23" s="164"/>
      <c r="HV23" s="164"/>
      <c r="HW23" s="164"/>
      <c r="HX23" s="164"/>
      <c r="HY23" s="164"/>
      <c r="HZ23" s="164"/>
      <c r="IA23" s="164"/>
      <c r="IB23" s="164"/>
      <c r="IC23" s="164"/>
      <c r="ID23" s="164"/>
      <c r="IE23" s="164"/>
      <c r="IF23" s="164"/>
      <c r="IG23" s="164"/>
      <c r="IH23" s="164"/>
      <c r="II23" s="164"/>
      <c r="IJ23" s="164"/>
      <c r="IK23" s="164"/>
      <c r="IL23" s="164"/>
      <c r="IM23" s="164"/>
      <c r="IN23" s="164"/>
      <c r="IO23" s="164"/>
      <c r="IP23" s="164"/>
      <c r="IQ23" s="164"/>
      <c r="IR23" s="164"/>
      <c r="IS23" s="164"/>
      <c r="IT23" s="164"/>
      <c r="IU23" s="164"/>
      <c r="IV23" s="164"/>
      <c r="IW23" s="164"/>
    </row>
    <row r="24" customFormat="false" ht="12.75" hidden="false" customHeight="false" outlineLevel="0" collapsed="false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  <c r="AN24" s="164"/>
      <c r="AO24" s="164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64"/>
      <c r="CG24" s="164"/>
      <c r="CH24" s="164"/>
      <c r="CI24" s="164"/>
      <c r="CJ24" s="164"/>
      <c r="CK24" s="164"/>
      <c r="CL24" s="164"/>
      <c r="CM24" s="164"/>
      <c r="CN24" s="164"/>
      <c r="CO24" s="164"/>
      <c r="CP24" s="164"/>
      <c r="CQ24" s="164"/>
      <c r="CR24" s="164"/>
      <c r="CS24" s="164"/>
      <c r="CT24" s="164"/>
      <c r="CU24" s="164"/>
      <c r="CV24" s="164"/>
      <c r="CW24" s="164"/>
      <c r="CX24" s="164"/>
      <c r="CY24" s="164"/>
      <c r="CZ24" s="164"/>
      <c r="DA24" s="164"/>
      <c r="DB24" s="164"/>
      <c r="DC24" s="164"/>
      <c r="DD24" s="164"/>
      <c r="DE24" s="164"/>
      <c r="DF24" s="164"/>
      <c r="DG24" s="164"/>
      <c r="DH24" s="164"/>
      <c r="DI24" s="164"/>
      <c r="DJ24" s="164"/>
      <c r="DK24" s="164"/>
      <c r="DL24" s="164"/>
      <c r="DM24" s="164"/>
      <c r="DN24" s="164"/>
      <c r="DO24" s="164"/>
      <c r="DP24" s="164"/>
      <c r="DQ24" s="164"/>
      <c r="DR24" s="164"/>
      <c r="DS24" s="164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  <c r="FP24" s="164"/>
      <c r="FQ24" s="164"/>
      <c r="FR24" s="164"/>
      <c r="FS24" s="164"/>
      <c r="FT24" s="164"/>
      <c r="FU24" s="164"/>
      <c r="FV24" s="164"/>
      <c r="FW24" s="164"/>
      <c r="FX24" s="164"/>
      <c r="FY24" s="164"/>
      <c r="FZ24" s="164"/>
      <c r="GA24" s="164"/>
      <c r="GB24" s="164"/>
      <c r="GC24" s="164"/>
      <c r="GD24" s="164"/>
      <c r="GE24" s="164"/>
      <c r="GF24" s="164"/>
      <c r="GG24" s="164"/>
      <c r="GH24" s="164"/>
      <c r="GI24" s="164"/>
      <c r="GJ24" s="164"/>
      <c r="GK24" s="164"/>
      <c r="GL24" s="164"/>
      <c r="GM24" s="164"/>
      <c r="GN24" s="164"/>
      <c r="GO24" s="164"/>
      <c r="GP24" s="164"/>
      <c r="GQ24" s="164"/>
      <c r="GR24" s="164"/>
      <c r="GS24" s="164"/>
      <c r="GT24" s="164"/>
      <c r="GU24" s="164"/>
      <c r="GV24" s="164"/>
      <c r="GW24" s="164"/>
      <c r="GX24" s="164"/>
      <c r="GY24" s="164"/>
      <c r="GZ24" s="164"/>
      <c r="HA24" s="164"/>
      <c r="HB24" s="164"/>
      <c r="HC24" s="164"/>
      <c r="HD24" s="164"/>
      <c r="HE24" s="164"/>
      <c r="HF24" s="164"/>
      <c r="HG24" s="164"/>
      <c r="HH24" s="164"/>
      <c r="HI24" s="164"/>
      <c r="HJ24" s="164"/>
      <c r="HK24" s="164"/>
      <c r="HL24" s="164"/>
      <c r="HM24" s="164"/>
      <c r="HN24" s="164"/>
      <c r="HO24" s="164"/>
      <c r="HP24" s="164"/>
      <c r="HQ24" s="164"/>
      <c r="HR24" s="164"/>
      <c r="HS24" s="164"/>
      <c r="HT24" s="164"/>
      <c r="HU24" s="164"/>
      <c r="HV24" s="164"/>
      <c r="HW24" s="164"/>
      <c r="HX24" s="164"/>
      <c r="HY24" s="164"/>
      <c r="HZ24" s="164"/>
      <c r="IA24" s="164"/>
      <c r="IB24" s="164"/>
      <c r="IC24" s="164"/>
      <c r="ID24" s="164"/>
      <c r="IE24" s="164"/>
      <c r="IF24" s="164"/>
      <c r="IG24" s="164"/>
      <c r="IH24" s="164"/>
      <c r="II24" s="164"/>
      <c r="IJ24" s="164"/>
      <c r="IK24" s="164"/>
      <c r="IL24" s="164"/>
      <c r="IM24" s="164"/>
      <c r="IN24" s="164"/>
      <c r="IO24" s="164"/>
      <c r="IP24" s="164"/>
      <c r="IQ24" s="164"/>
      <c r="IR24" s="164"/>
      <c r="IS24" s="164"/>
      <c r="IT24" s="164"/>
      <c r="IU24" s="164"/>
      <c r="IV24" s="164"/>
      <c r="IW24" s="164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E50357</cp:lastModifiedBy>
  <cp:lastPrinted>2001-10-12T18:12:57Z</cp:lastPrinted>
  <dcterms:modified xsi:type="dcterms:W3CDTF">2001-10-03T15:48:53Z</dcterms:modified>
  <cp:revision>0</cp:revision>
  <dc:subject/>
  <dc:title>Current Estimate Model</dc:title>
</cp:coreProperties>
</file>