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1" sheetId="1" state="visible" r:id="rId3"/>
    <sheet name="Schedule 2" sheetId="2" state="visible" r:id="rId4"/>
    <sheet name="Open Position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<sst xmlns="http://schemas.openxmlformats.org/spreadsheetml/2006/main" count="98" uniqueCount="77">
  <si>
    <t xml:space="preserve">Commercial </t>
  </si>
  <si>
    <t xml:space="preserve">Net Margin</t>
  </si>
  <si>
    <t xml:space="preserve">Contribution</t>
  </si>
  <si>
    <t xml:space="preserve">$Millions</t>
  </si>
  <si>
    <t xml:space="preserve">2001 Estimate</t>
  </si>
  <si>
    <t xml:space="preserve">Market Conditions in California</t>
  </si>
  <si>
    <t xml:space="preserve">Normalized 2001 Estimate</t>
  </si>
  <si>
    <t xml:space="preserve">2002 Plan</t>
  </si>
  <si>
    <t xml:space="preserve">Growth</t>
  </si>
  <si>
    <t xml:space="preserve">Percentage Growth</t>
  </si>
  <si>
    <t xml:space="preserve">Open Position</t>
  </si>
  <si>
    <t xml:space="preserve">Contracted</t>
  </si>
  <si>
    <t xml:space="preserve">Market Value</t>
  </si>
  <si>
    <t xml:space="preserve">Demand &amp; Commodity Margins</t>
  </si>
  <si>
    <t xml:space="preserve">Fuel</t>
  </si>
  <si>
    <t xml:space="preserve">Total</t>
  </si>
  <si>
    <t xml:space="preserve">Total Net Margins</t>
  </si>
  <si>
    <t xml:space="preserve">Expenses</t>
  </si>
  <si>
    <t xml:space="preserve">Contract </t>
  </si>
  <si>
    <t xml:space="preserve">Shipper</t>
  </si>
  <si>
    <t xml:space="preserve">Start</t>
  </si>
  <si>
    <t xml:space="preserve">End</t>
  </si>
  <si>
    <t xml:space="preserve">Volume</t>
  </si>
  <si>
    <t xml:space="preserve">Current</t>
  </si>
  <si>
    <t xml:space="preserve">Un-Contracted</t>
  </si>
  <si>
    <t xml:space="preserve">Stretch</t>
  </si>
  <si>
    <t xml:space="preserve">Exposure</t>
  </si>
  <si>
    <t xml:space="preserve">#</t>
  </si>
  <si>
    <t xml:space="preserve">Date</t>
  </si>
  <si>
    <t xml:space="preserve">Days</t>
  </si>
  <si>
    <t xml:space="preserve">Per Day</t>
  </si>
  <si>
    <t xml:space="preserve">Rate</t>
  </si>
  <si>
    <t xml:space="preserve">   Rate </t>
  </si>
  <si>
    <t xml:space="preserve">West of Thoreau Resubscription Assumptions</t>
  </si>
  <si>
    <t xml:space="preserve">East of Thoreau to West of Thoreau</t>
  </si>
  <si>
    <t xml:space="preserve">PG&amp;E Trading </t>
  </si>
  <si>
    <t xml:space="preserve">    2/1/00</t>
  </si>
  <si>
    <t xml:space="preserve"> 10/31/02</t>
  </si>
  <si>
    <t xml:space="preserve">61</t>
  </si>
  <si>
    <t xml:space="preserve">PG&amp;E Trading</t>
  </si>
  <si>
    <t xml:space="preserve">  11/1/99</t>
  </si>
  <si>
    <t xml:space="preserve">OneOk</t>
  </si>
  <si>
    <t xml:space="preserve">          </t>
  </si>
  <si>
    <t xml:space="preserve">    2/1/01</t>
  </si>
  <si>
    <t xml:space="preserve">  1/31/02</t>
  </si>
  <si>
    <t xml:space="preserve">Mavrix</t>
  </si>
  <si>
    <t xml:space="preserve">Red Rock Expansion</t>
  </si>
  <si>
    <t xml:space="preserve">Thoreau to West of Thoreau</t>
  </si>
  <si>
    <t xml:space="preserve">North Star Steel</t>
  </si>
  <si>
    <t xml:space="preserve">    5/1/01</t>
  </si>
  <si>
    <t xml:space="preserve">  5/31/02</t>
  </si>
  <si>
    <t xml:space="preserve">Blanco to Thoreau</t>
  </si>
  <si>
    <t xml:space="preserve">East of Thoreau to East of Thoreau</t>
  </si>
  <si>
    <t xml:space="preserve">Sid Richardson (ROFR)</t>
  </si>
  <si>
    <t xml:space="preserve">    6/1/95</t>
  </si>
  <si>
    <t xml:space="preserve"> 5/31/02*</t>
  </si>
  <si>
    <t xml:space="preserve">KN Processing</t>
  </si>
  <si>
    <t xml:space="preserve">    6/1/98</t>
  </si>
  <si>
    <t xml:space="preserve"> Mo./Mo.</t>
  </si>
  <si>
    <t xml:space="preserve">Duke</t>
  </si>
  <si>
    <t xml:space="preserve">    8/1/00</t>
  </si>
  <si>
    <t xml:space="preserve"> 7/31/02</t>
  </si>
  <si>
    <t xml:space="preserve">Agave</t>
  </si>
  <si>
    <t xml:space="preserve">    3/1/01</t>
  </si>
  <si>
    <t xml:space="preserve"> 2/28/02</t>
  </si>
  <si>
    <t xml:space="preserve"> 5/31/02</t>
  </si>
  <si>
    <t xml:space="preserve">*Only resubscribed for 4 of remaining 7 months in the year.</t>
  </si>
  <si>
    <t xml:space="preserve">Ignacio to Blanco</t>
  </si>
  <si>
    <t xml:space="preserve">Sempra</t>
  </si>
  <si>
    <t xml:space="preserve">   1/1/01</t>
  </si>
  <si>
    <t xml:space="preserve"> 12/31/01</t>
  </si>
  <si>
    <t xml:space="preserve">S. Ignacio to Blanco</t>
  </si>
  <si>
    <t xml:space="preserve">Unsubscribed</t>
  </si>
  <si>
    <t xml:space="preserve">July</t>
  </si>
  <si>
    <t xml:space="preserve">Sept</t>
  </si>
  <si>
    <t xml:space="preserve">$.09 to max</t>
  </si>
  <si>
    <t xml:space="preserve">TOTAL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</si>
</sst>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0.0"/>
    <numFmt numFmtId="170" formatCode="_(\$* #,##0.00_);_(\$* \(#,##0.00\);_(\$* \-??_);_(@_)"/>
    <numFmt numFmtId="171" formatCode="_(\$* #,##0.0_);_(\$* \(#,##0.0\);_(\$* \-??_);_(@_)"/>
    <numFmt numFmtId="172" formatCode="[$-409]m/d/yyyy"/>
    <numFmt numFmtId="173" formatCode="#,##0"/>
    <numFmt numFmtId="174" formatCode="\$#,##0.0000"/>
    <numFmt numFmtId="175" formatCode="0.00"/>
    <numFmt numFmtId="176" formatCode="\$#,##0_);[RED]&quot;($&quot;#,##0\)"/>
    <numFmt numFmtId="177" formatCode="_(\$* #,##0_);_(\$* \(#,##0\);_(\$* \-_);_(@_)"/>
    <numFmt numFmtId="178" formatCode="0.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sz val="12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i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30.7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4.7"/>
    <col collapsed="false" customWidth="true" hidden="false" outlineLevel="0" max="6" min="6" style="0" width="12.7"/>
    <col collapsed="false" customWidth="true" hidden="false" outlineLevel="0" max="7" min="7" style="0" width="8.7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16.56"/>
    <col collapsed="false" customWidth="true" hidden="false" outlineLevel="0" max="11" min="11" style="0" width="10.85"/>
    <col collapsed="false" customWidth="true" hidden="false" outlineLevel="0" max="12" min="12" style="0" width="13.41"/>
    <col collapsed="false" customWidth="true" hidden="false" outlineLevel="0" max="13" min="13" style="0" width="4.7"/>
    <col collapsed="false" customWidth="true" hidden="false" outlineLevel="0" max="15" min="15" style="0" width="13.7"/>
  </cols>
  <sheetData>
    <row r="1" customFormat="false" ht="18" hidden="false" customHeight="true" outlineLevel="0" collapsed="false">
      <c r="B1" s="1"/>
      <c r="I1" s="2"/>
      <c r="J1" s="2"/>
      <c r="K1" s="2"/>
      <c r="L1" s="2"/>
      <c r="M1" s="2"/>
      <c r="N1" s="3"/>
      <c r="O1" s="3"/>
    </row>
    <row r="2" customFormat="false" ht="18" hidden="false" customHeight="true" outlineLevel="0" collapsed="false">
      <c r="I2" s="2"/>
      <c r="J2" s="2"/>
      <c r="K2" s="2"/>
      <c r="L2" s="2"/>
      <c r="M2" s="2"/>
      <c r="N2" s="3"/>
      <c r="O2" s="3"/>
    </row>
    <row r="3" customFormat="false" ht="18" hidden="false" customHeight="true" outlineLevel="0" collapsed="false">
      <c r="A3" s="4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3"/>
      <c r="O3" s="3"/>
    </row>
    <row r="4" customFormat="false" ht="18" hidden="false" customHeight="true" outlineLevel="0" collapsed="false">
      <c r="B4" s="1"/>
      <c r="C4" s="1"/>
      <c r="D4" s="1"/>
      <c r="E4" s="1"/>
      <c r="F4" s="5" t="s">
        <v>0</v>
      </c>
      <c r="G4" s="1"/>
      <c r="H4" s="1"/>
      <c r="I4" s="2"/>
      <c r="J4" s="2"/>
      <c r="K4" s="2"/>
      <c r="L4" s="2"/>
      <c r="M4" s="2"/>
      <c r="N4" s="3"/>
      <c r="O4" s="3"/>
    </row>
    <row r="5" customFormat="false" ht="18" hidden="false" customHeight="true" outlineLevel="0" collapsed="false">
      <c r="B5" s="1"/>
      <c r="C5" s="1"/>
      <c r="D5" s="5" t="s">
        <v>1</v>
      </c>
      <c r="E5" s="1"/>
      <c r="F5" s="5" t="s">
        <v>2</v>
      </c>
      <c r="G5" s="1"/>
      <c r="H5" s="1"/>
      <c r="I5" s="2"/>
      <c r="J5" s="2"/>
      <c r="K5" s="2"/>
      <c r="L5" s="2"/>
      <c r="M5" s="2"/>
      <c r="N5" s="3"/>
      <c r="O5" s="3"/>
    </row>
    <row r="6" customFormat="false" ht="18" hidden="false" customHeight="true" outlineLevel="0" collapsed="false">
      <c r="B6" s="1"/>
      <c r="C6" s="1"/>
      <c r="D6" s="6" t="s">
        <v>3</v>
      </c>
      <c r="E6" s="1"/>
      <c r="F6" s="6" t="s">
        <v>3</v>
      </c>
      <c r="G6" s="7"/>
      <c r="H6" s="7"/>
      <c r="I6" s="2"/>
      <c r="J6" s="2"/>
      <c r="K6" s="2"/>
      <c r="L6" s="2"/>
      <c r="M6" s="2"/>
      <c r="N6" s="3"/>
      <c r="O6" s="3"/>
    </row>
    <row r="7" customFormat="false" ht="18" hidden="false" customHeight="true" outlineLevel="0" collapsed="false"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3"/>
      <c r="O7" s="3"/>
    </row>
    <row r="8" customFormat="false" ht="18" hidden="false" customHeight="true" outlineLevel="0" collapsed="false">
      <c r="B8" s="1" t="s">
        <v>4</v>
      </c>
      <c r="C8" s="1"/>
      <c r="D8" s="8" t="n">
        <v>204</v>
      </c>
      <c r="E8" s="1"/>
      <c r="F8" s="8" t="n">
        <v>191.8</v>
      </c>
      <c r="G8" s="8"/>
      <c r="H8" s="8"/>
      <c r="I8" s="2"/>
      <c r="J8" s="2"/>
      <c r="K8" s="2"/>
      <c r="L8" s="2"/>
      <c r="M8" s="2"/>
      <c r="N8" s="3"/>
      <c r="O8" s="3"/>
    </row>
    <row r="9" customFormat="false" ht="18" hidden="false" customHeight="true" outlineLevel="0" collapsed="false">
      <c r="B9" s="1" t="s">
        <v>5</v>
      </c>
      <c r="C9" s="1"/>
      <c r="D9" s="9" t="n">
        <v>-21.3</v>
      </c>
      <c r="E9" s="1"/>
      <c r="F9" s="9" t="n">
        <v>-21.3</v>
      </c>
      <c r="G9" s="8"/>
      <c r="H9" s="8"/>
      <c r="I9" s="2"/>
      <c r="J9" s="2"/>
      <c r="K9" s="2"/>
      <c r="L9" s="2"/>
      <c r="M9" s="2"/>
      <c r="N9" s="3"/>
      <c r="O9" s="3"/>
    </row>
    <row r="10" customFormat="false" ht="18" hidden="false" customHeight="true" outlineLevel="0" collapsed="false">
      <c r="B10" s="1" t="s">
        <v>6</v>
      </c>
      <c r="C10" s="1"/>
      <c r="D10" s="8" t="n">
        <f aca="false">SUM(D8:D9)</f>
        <v>182.7</v>
      </c>
      <c r="E10" s="1"/>
      <c r="F10" s="8" t="n">
        <f aca="false">SUM(F8:F9)</f>
        <v>170.5</v>
      </c>
      <c r="G10" s="8"/>
      <c r="H10" s="8"/>
      <c r="I10" s="2"/>
      <c r="J10" s="2"/>
      <c r="K10" s="2"/>
      <c r="L10" s="2"/>
      <c r="M10" s="2"/>
      <c r="N10" s="3"/>
      <c r="O10" s="3"/>
    </row>
    <row r="11" customFormat="false" ht="18" hidden="false" customHeight="true" outlineLevel="0" collapsed="false">
      <c r="B11" s="1"/>
      <c r="C11" s="1"/>
      <c r="D11" s="7"/>
      <c r="E11" s="7"/>
      <c r="F11" s="7"/>
      <c r="G11" s="7"/>
      <c r="H11" s="7"/>
      <c r="I11" s="2"/>
      <c r="J11" s="2"/>
      <c r="K11" s="2"/>
      <c r="L11" s="2"/>
      <c r="M11" s="2"/>
      <c r="N11" s="3"/>
      <c r="O11" s="3"/>
    </row>
    <row r="12" customFormat="false" ht="18" hidden="false" customHeight="true" outlineLevel="0" collapsed="false">
      <c r="B12" s="1"/>
      <c r="C12" s="1"/>
      <c r="D12" s="7"/>
      <c r="E12" s="7"/>
      <c r="F12" s="7"/>
      <c r="G12" s="7"/>
      <c r="H12" s="7"/>
      <c r="I12" s="2"/>
      <c r="J12" s="2"/>
      <c r="K12" s="2"/>
      <c r="L12" s="2"/>
      <c r="M12" s="2"/>
      <c r="N12" s="3"/>
      <c r="O12" s="3"/>
    </row>
    <row r="13" customFormat="false" ht="18" hidden="false" customHeight="true" outlineLevel="0" collapsed="false">
      <c r="B13" s="1" t="s">
        <v>7</v>
      </c>
      <c r="C13" s="1"/>
      <c r="D13" s="8" t="n">
        <v>202.7</v>
      </c>
      <c r="E13" s="1"/>
      <c r="F13" s="8" t="n">
        <v>191.8</v>
      </c>
      <c r="G13" s="8"/>
      <c r="H13" s="8"/>
      <c r="I13" s="2"/>
      <c r="J13" s="2"/>
      <c r="K13" s="2"/>
      <c r="L13" s="2"/>
      <c r="M13" s="2"/>
      <c r="N13" s="3"/>
      <c r="O13" s="3"/>
    </row>
    <row r="14" customFormat="false" ht="18" hidden="false" customHeight="true" outlineLevel="0" collapsed="false">
      <c r="B14" s="1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3"/>
    </row>
    <row r="15" customFormat="false" ht="18" hidden="false" customHeight="true" outlineLevel="0" collapsed="false">
      <c r="B15" s="10" t="s">
        <v>8</v>
      </c>
      <c r="C15" s="10"/>
      <c r="D15" s="11" t="n">
        <f aca="false">+D13-D10</f>
        <v>20</v>
      </c>
      <c r="E15" s="10"/>
      <c r="F15" s="11" t="n">
        <f aca="false">+F13-F10</f>
        <v>21.3</v>
      </c>
      <c r="G15" s="12"/>
      <c r="H15" s="12"/>
      <c r="I15" s="2"/>
      <c r="J15" s="2"/>
      <c r="K15" s="2"/>
      <c r="L15" s="2"/>
      <c r="M15" s="2"/>
      <c r="N15" s="3"/>
      <c r="O15" s="3"/>
    </row>
    <row r="16" customFormat="false" ht="18" hidden="false" customHeight="true" outlineLevel="0" collapsed="false">
      <c r="B16" s="1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3"/>
    </row>
    <row r="17" customFormat="false" ht="18" hidden="false" customHeight="true" outlineLevel="0" collapsed="false">
      <c r="A17" s="13"/>
      <c r="B17" s="10" t="s">
        <v>9</v>
      </c>
      <c r="C17" s="10"/>
      <c r="D17" s="14" t="n">
        <f aca="false">+D15/D10</f>
        <v>0.109469074986316</v>
      </c>
      <c r="E17" s="10"/>
      <c r="F17" s="14" t="n">
        <f aca="false">+F15/F10</f>
        <v>0.124926686217009</v>
      </c>
      <c r="G17" s="7"/>
      <c r="H17" s="7"/>
      <c r="I17" s="2"/>
      <c r="J17" s="2"/>
      <c r="K17" s="2"/>
      <c r="L17" s="2"/>
      <c r="M17" s="2"/>
      <c r="N17" s="3"/>
      <c r="O17" s="3"/>
    </row>
    <row r="18" customFormat="false" ht="18" hidden="false" customHeight="true" outlineLevel="0" collapsed="false">
      <c r="A18" s="15"/>
      <c r="B18" s="7"/>
      <c r="C18" s="7"/>
      <c r="D18" s="16"/>
      <c r="E18" s="16"/>
      <c r="F18" s="16"/>
      <c r="G18" s="7"/>
      <c r="H18" s="16"/>
      <c r="I18" s="2"/>
      <c r="J18" s="2"/>
      <c r="K18" s="2"/>
      <c r="L18" s="2"/>
      <c r="M18" s="2"/>
      <c r="N18" s="3"/>
      <c r="O18" s="3"/>
    </row>
    <row r="19" customFormat="false" ht="18" hidden="false" customHeight="false" outlineLevel="0" collapsed="false">
      <c r="A19" s="15"/>
      <c r="B19" s="7"/>
      <c r="C19" s="7"/>
      <c r="D19" s="16"/>
      <c r="E19" s="7"/>
      <c r="F19" s="16"/>
      <c r="G19" s="7"/>
      <c r="H19" s="16"/>
      <c r="I19" s="2"/>
      <c r="J19" s="2"/>
      <c r="K19" s="2"/>
      <c r="L19" s="2"/>
      <c r="M19" s="2"/>
      <c r="N19" s="3"/>
      <c r="O19" s="3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</row>
    <row r="23" customFormat="false" ht="15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</row>
    <row r="24" customFormat="false" ht="15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3"/>
    </row>
    <row r="25" customFormat="false" ht="15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</row>
    <row r="28" customFormat="false" ht="15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</row>
    <row r="29" customFormat="false" ht="15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</row>
    <row r="30" customFormat="false" ht="15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</row>
    <row r="31" customFormat="false" ht="15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</row>
    <row r="32" customFormat="false" ht="15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</row>
    <row r="36" customFormat="false" ht="15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</row>
    <row r="37" customFormat="false" ht="15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</row>
    <row r="39" customFormat="false" ht="15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</row>
    <row r="40" customFormat="false" ht="15.7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</row>
    <row r="41" customFormat="false" ht="15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</row>
    <row r="42" customFormat="false" ht="15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</row>
    <row r="49" customFormat="false" ht="15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</row>
    <row r="50" customFormat="false" ht="15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</row>
    <row r="51" customFormat="false" ht="15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</row>
    <row r="52" customFormat="false" ht="15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</row>
    <row r="53" customFormat="false" ht="15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</row>
    <row r="54" customFormat="false" ht="15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</row>
    <row r="55" customFormat="false" ht="15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</row>
    <row r="56" customFormat="false" ht="15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</row>
    <row r="57" customFormat="false" ht="15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customFormat="false" ht="15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</row>
    <row r="60" customFormat="false" ht="15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</row>
    <row r="61" customFormat="false" ht="15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</row>
    <row r="63" customFormat="false" ht="15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</row>
    <row r="64" customFormat="false" ht="15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</row>
    <row r="111" customFormat="false" ht="15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</row>
    <row r="112" customFormat="false" ht="15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</row>
    <row r="113" customFormat="false" ht="15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</row>
    <row r="114" customFormat="false" ht="15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</row>
    <row r="115" customFormat="false" ht="15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</row>
  </sheetData>
  <mergeCells count="1">
    <mergeCell ref="D18:F18"/>
  </mergeCells>
  <printOptions headings="false" gridLines="false" gridLinesSet="true" horizontalCentered="false" verticalCentered="false"/>
  <pageMargins left="0" right="0" top="0.5" bottom="0.2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30.7"/>
    <col collapsed="false" customWidth="true" hidden="false" outlineLevel="0" max="3" min="3" style="0" width="9.7"/>
    <col collapsed="false" customWidth="true" hidden="false" outlineLevel="0" max="4" min="4" style="0" width="12.7"/>
    <col collapsed="false" customWidth="true" hidden="false" outlineLevel="0" max="5" min="5" style="0" width="4.7"/>
    <col collapsed="false" customWidth="true" hidden="false" outlineLevel="0" max="6" min="6" style="0" width="12.7"/>
    <col collapsed="false" customWidth="true" hidden="false" outlineLevel="0" max="7" min="7" style="0" width="4.7"/>
    <col collapsed="false" customWidth="true" hidden="false" outlineLevel="0" max="8" min="8" style="0" width="12.7"/>
    <col collapsed="false" customWidth="true" hidden="false" outlineLevel="0" max="9" min="9" style="0" width="13.41"/>
    <col collapsed="false" customWidth="true" hidden="false" outlineLevel="0" max="10" min="10" style="0" width="16.56"/>
    <col collapsed="false" customWidth="true" hidden="false" outlineLevel="0" max="11" min="11" style="0" width="10.85"/>
    <col collapsed="false" customWidth="true" hidden="false" outlineLevel="0" max="12" min="12" style="0" width="13.41"/>
    <col collapsed="false" customWidth="true" hidden="false" outlineLevel="0" max="13" min="13" style="0" width="4.7"/>
    <col collapsed="false" customWidth="true" hidden="false" outlineLevel="0" max="15" min="15" style="0" width="13.7"/>
  </cols>
  <sheetData>
    <row r="1" customFormat="false" ht="15" hidden="false" customHeight="true" outlineLevel="0" collapsed="false">
      <c r="A1" s="4"/>
      <c r="J1" s="15"/>
      <c r="K1" s="15"/>
      <c r="L1" s="15"/>
      <c r="M1" s="2"/>
      <c r="N1" s="3"/>
      <c r="O1" s="3"/>
    </row>
    <row r="2" customFormat="false" ht="15" hidden="false" customHeight="true" outlineLevel="0" collapsed="false">
      <c r="D2" s="17" t="s">
        <v>7</v>
      </c>
      <c r="E2" s="17"/>
      <c r="F2" s="17"/>
      <c r="G2" s="15"/>
      <c r="H2" s="18" t="s">
        <v>10</v>
      </c>
      <c r="J2" s="19"/>
      <c r="K2" s="19"/>
      <c r="L2" s="19"/>
      <c r="M2" s="2"/>
      <c r="N2" s="3"/>
      <c r="O2" s="3"/>
    </row>
    <row r="3" customFormat="false" ht="15" hidden="false" customHeight="true" outlineLevel="0" collapsed="false">
      <c r="D3" s="18" t="s">
        <v>11</v>
      </c>
      <c r="E3" s="18"/>
      <c r="F3" s="18" t="s">
        <v>10</v>
      </c>
      <c r="G3" s="18"/>
      <c r="H3" s="18" t="s">
        <v>12</v>
      </c>
      <c r="J3" s="15"/>
      <c r="K3" s="15"/>
      <c r="L3" s="15"/>
      <c r="M3" s="2"/>
      <c r="N3" s="3"/>
      <c r="O3" s="3"/>
    </row>
    <row r="4" customFormat="false" ht="15" hidden="false" customHeight="true" outlineLevel="0" collapsed="false">
      <c r="D4" s="17" t="s">
        <v>3</v>
      </c>
      <c r="E4" s="18"/>
      <c r="F4" s="17" t="s">
        <v>3</v>
      </c>
      <c r="G4" s="19"/>
      <c r="H4" s="17" t="s">
        <v>3</v>
      </c>
      <c r="J4" s="15"/>
      <c r="K4" s="15"/>
      <c r="L4" s="15"/>
      <c r="M4" s="2"/>
      <c r="N4" s="3"/>
      <c r="O4" s="3"/>
    </row>
    <row r="5" customFormat="false" ht="15" hidden="false" customHeight="true" outlineLevel="0" collapsed="false">
      <c r="J5" s="15"/>
      <c r="K5" s="15"/>
      <c r="L5" s="15"/>
      <c r="M5" s="2"/>
      <c r="N5" s="3"/>
      <c r="O5" s="3"/>
    </row>
    <row r="6" customFormat="false" ht="15.75" hidden="false" customHeight="false" outlineLevel="0" collapsed="false">
      <c r="B6" s="0" t="s">
        <v>13</v>
      </c>
      <c r="D6" s="0" t="n">
        <v>157.7</v>
      </c>
      <c r="F6" s="20" t="n">
        <v>13.8</v>
      </c>
      <c r="H6" s="0" t="n">
        <v>10.5</v>
      </c>
      <c r="J6" s="15"/>
      <c r="K6" s="15"/>
      <c r="L6" s="15"/>
      <c r="M6" s="2"/>
      <c r="N6" s="3"/>
      <c r="O6" s="3"/>
    </row>
    <row r="7" customFormat="false" ht="15.75" hidden="false" customHeight="false" outlineLevel="0" collapsed="false">
      <c r="B7" s="0" t="s">
        <v>14</v>
      </c>
      <c r="D7" s="0" t="n">
        <v>21.7</v>
      </c>
      <c r="F7" s="0" t="n">
        <v>9.5</v>
      </c>
      <c r="H7" s="20" t="n">
        <v>8</v>
      </c>
      <c r="J7" s="15"/>
      <c r="K7" s="15"/>
      <c r="L7" s="15"/>
      <c r="M7" s="2"/>
      <c r="N7" s="3"/>
      <c r="O7" s="3"/>
    </row>
    <row r="8" customFormat="false" ht="15.75" hidden="false" customHeight="false" outlineLevel="0" collapsed="false">
      <c r="J8" s="15"/>
      <c r="K8" s="15"/>
      <c r="L8" s="15"/>
      <c r="M8" s="2"/>
      <c r="N8" s="3"/>
      <c r="O8" s="3"/>
    </row>
    <row r="9" customFormat="false" ht="15.75" hidden="false" customHeight="false" outlineLevel="0" collapsed="false">
      <c r="J9" s="15"/>
      <c r="K9" s="15"/>
      <c r="L9" s="15"/>
      <c r="M9" s="2"/>
      <c r="N9" s="3"/>
      <c r="O9" s="3"/>
    </row>
    <row r="10" customFormat="false" ht="16.5" hidden="false" customHeight="false" outlineLevel="0" collapsed="false">
      <c r="B10" s="0" t="s">
        <v>15</v>
      </c>
      <c r="D10" s="21" t="n">
        <f aca="false">SUM(D6:D9)</f>
        <v>179.4</v>
      </c>
      <c r="F10" s="21" t="n">
        <f aca="false">SUM(F6:F9)</f>
        <v>23.3</v>
      </c>
      <c r="G10" s="15"/>
      <c r="H10" s="21" t="n">
        <f aca="false">SUM(H6:H9)</f>
        <v>18.5</v>
      </c>
      <c r="J10" s="15"/>
      <c r="K10" s="15"/>
      <c r="L10" s="15"/>
      <c r="M10" s="2"/>
      <c r="N10" s="3"/>
      <c r="O10" s="3"/>
    </row>
    <row r="11" customFormat="false" ht="16.5" hidden="false" customHeight="false" outlineLevel="0" collapsed="false">
      <c r="J11" s="15"/>
      <c r="K11" s="15"/>
      <c r="L11" s="15"/>
      <c r="M11" s="2"/>
      <c r="N11" s="3"/>
      <c r="O11" s="3"/>
    </row>
    <row r="12" customFormat="false" ht="15.75" hidden="false" customHeight="false" outlineLevel="0" collapsed="false">
      <c r="D12" s="0" t="s">
        <v>16</v>
      </c>
      <c r="F12" s="22" t="n">
        <v>202.7</v>
      </c>
      <c r="J12" s="15"/>
      <c r="K12" s="15"/>
      <c r="L12" s="15"/>
      <c r="M12" s="2"/>
      <c r="N12" s="3"/>
      <c r="O12" s="3"/>
    </row>
    <row r="13" customFormat="false" ht="15.75" hidden="false" customHeight="false" outlineLevel="0" collapsed="false">
      <c r="D13" s="0" t="s">
        <v>17</v>
      </c>
      <c r="F13" s="23" t="n">
        <v>-11.5</v>
      </c>
      <c r="M13" s="2"/>
      <c r="N13" s="3"/>
      <c r="O13" s="3"/>
    </row>
    <row r="14" customFormat="false" ht="15.75" hidden="false" customHeight="false" outlineLevel="0" collapsed="false">
      <c r="D14" s="0" t="s">
        <v>2</v>
      </c>
      <c r="F14" s="24" t="n">
        <f aca="false">SUM(F12:F13)</f>
        <v>191.2</v>
      </c>
      <c r="M14" s="2"/>
      <c r="N14" s="3"/>
      <c r="O14" s="3"/>
    </row>
    <row r="15" customFormat="false" ht="15.75" hidden="false" customHeight="false" outlineLevel="0" collapsed="false">
      <c r="M15" s="2"/>
      <c r="N15" s="3"/>
      <c r="O15" s="3"/>
    </row>
    <row r="16" customFormat="false" ht="15.7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</row>
    <row r="17" customFormat="false" ht="15.75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</row>
    <row r="18" customFormat="false" ht="15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</row>
    <row r="19" customFormat="false" ht="15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</row>
    <row r="20" customFormat="false" ht="15.7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</row>
    <row r="21" customFormat="false" ht="15.7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</row>
    <row r="22" customFormat="false" ht="15.7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</row>
    <row r="23" customFormat="false" ht="15.7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</row>
    <row r="24" customFormat="false" ht="15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3"/>
    </row>
    <row r="25" customFormat="false" ht="15.7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</row>
    <row r="26" customFormat="false" ht="15.7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</row>
    <row r="27" customFormat="false" ht="15.7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</row>
    <row r="28" customFormat="false" ht="15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</row>
    <row r="29" customFormat="false" ht="15.7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</row>
    <row r="30" customFormat="false" ht="15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</row>
    <row r="31" customFormat="false" ht="15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</row>
    <row r="32" customFormat="false" ht="15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</row>
    <row r="33" customFormat="false" ht="15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</row>
    <row r="34" customFormat="false" ht="15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</row>
    <row r="35" customFormat="false" ht="15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</row>
    <row r="36" customFormat="false" ht="15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</row>
    <row r="37" customFormat="false" ht="15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</row>
    <row r="38" customFormat="false" ht="15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</row>
    <row r="40" customFormat="false" ht="1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</row>
    <row r="42" customFormat="false" ht="1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</row>
    <row r="43" customFormat="false" ht="15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</row>
    <row r="44" customFormat="false" ht="15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</row>
    <row r="45" customFormat="false" ht="15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</row>
    <row r="46" customFormat="false" ht="15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</row>
    <row r="47" customFormat="false" ht="15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</row>
    <row r="48" customFormat="false" ht="15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</row>
    <row r="49" customFormat="false" ht="15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</row>
    <row r="50" customFormat="false" ht="15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</row>
    <row r="51" customFormat="false" ht="15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</row>
    <row r="52" customFormat="false" ht="15.7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</row>
    <row r="53" customFormat="false" ht="15.7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</row>
    <row r="54" customFormat="false" ht="15.7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</row>
    <row r="55" customFormat="false" ht="15.7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</row>
    <row r="56" customFormat="false" ht="15.7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</row>
    <row r="57" customFormat="false" ht="15.7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</row>
    <row r="58" customFormat="false" ht="15.7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customFormat="false" ht="15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</row>
    <row r="60" customFormat="false" ht="15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</row>
    <row r="61" customFormat="false" ht="15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</row>
    <row r="62" customFormat="false" ht="15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</row>
    <row r="63" customFormat="false" ht="15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</row>
    <row r="64" customFormat="false" ht="15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</row>
    <row r="65" customFormat="false" ht="15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</row>
    <row r="66" customFormat="false" ht="15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</row>
    <row r="67" customFormat="false" ht="15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</row>
    <row r="68" customFormat="false" ht="15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</row>
    <row r="69" customFormat="false" ht="15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</row>
    <row r="70" customFormat="false" ht="15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</row>
    <row r="71" customFormat="false" ht="15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</row>
    <row r="72" customFormat="false" ht="15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</row>
    <row r="73" customFormat="false" ht="15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</row>
    <row r="74" customFormat="false" ht="15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</row>
    <row r="75" customFormat="false" ht="15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</row>
    <row r="76" customFormat="false" ht="15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</row>
    <row r="77" customFormat="false" ht="15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</row>
    <row r="78" customFormat="false" ht="15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</row>
    <row r="79" customFormat="false" ht="15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</row>
    <row r="80" customFormat="false" ht="15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</row>
    <row r="81" customFormat="false" ht="15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</row>
    <row r="82" customFormat="false" ht="15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</row>
    <row r="83" customFormat="false" ht="15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</row>
    <row r="84" customFormat="false" ht="15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</row>
    <row r="85" customFormat="false" ht="15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</row>
    <row r="86" customFormat="false" ht="15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</row>
    <row r="87" customFormat="false" ht="15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</row>
    <row r="88" customFormat="false" ht="15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</row>
    <row r="89" customFormat="false" ht="15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</row>
    <row r="90" customFormat="false" ht="15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</row>
    <row r="91" customFormat="false" ht="15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</row>
    <row r="92" customFormat="false" ht="15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</row>
    <row r="93" customFormat="false" ht="15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</row>
    <row r="94" customFormat="false" ht="15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</row>
    <row r="95" customFormat="false" ht="15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</row>
    <row r="96" customFormat="false" ht="15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</row>
    <row r="97" customFormat="false" ht="15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</row>
    <row r="98" customFormat="false" ht="15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</row>
    <row r="99" customFormat="false" ht="15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</row>
    <row r="100" customFormat="false" ht="15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</row>
    <row r="101" customFormat="false" ht="15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</row>
    <row r="102" customFormat="false" ht="15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</row>
    <row r="103" customFormat="false" ht="15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</row>
    <row r="104" customFormat="false" ht="15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</row>
    <row r="105" customFormat="false" ht="15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</row>
    <row r="106" customFormat="false" ht="15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</row>
    <row r="107" customFormat="false" ht="15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</row>
    <row r="108" customFormat="false" ht="15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</row>
    <row r="109" customFormat="false" ht="15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</row>
    <row r="110" customFormat="false" ht="15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</row>
  </sheetData>
  <mergeCells count="2">
    <mergeCell ref="D2:F2"/>
    <mergeCell ref="J2:L2"/>
  </mergeCells>
  <printOptions headings="false" gridLines="false" gridLinesSet="true" horizontalCentered="false" verticalCentered="false"/>
  <pageMargins left="0" right="0" top="0.5" bottom="0.2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3" style="0" width="13.28"/>
    <col collapsed="false" customWidth="true" hidden="false" outlineLevel="0" max="4" min="4" style="0" width="11.13"/>
    <col collapsed="false" customWidth="true" hidden="false" outlineLevel="0" max="5" min="5" style="0" width="11.56"/>
    <col collapsed="false" customWidth="true" hidden="false" outlineLevel="0" max="6" min="6" style="0" width="13.56"/>
    <col collapsed="false" customWidth="true" hidden="false" outlineLevel="0" max="7" min="7" style="0" width="8.7"/>
    <col collapsed="false" customWidth="true" hidden="false" outlineLevel="0" max="8" min="8" style="0" width="13.7"/>
    <col collapsed="false" customWidth="true" hidden="false" outlineLevel="0" max="9" min="9" style="0" width="13.41"/>
    <col collapsed="false" customWidth="true" hidden="false" outlineLevel="0" max="10" min="10" style="0" width="16.56"/>
    <col collapsed="false" customWidth="true" hidden="false" outlineLevel="0" max="11" min="11" style="0" width="10.85"/>
    <col collapsed="false" customWidth="true" hidden="false" outlineLevel="0" max="12" min="12" style="0" width="13.41"/>
    <col collapsed="false" customWidth="true" hidden="false" outlineLevel="0" max="13" min="13" style="0" width="4.7"/>
    <col collapsed="false" customWidth="true" hidden="false" outlineLevel="0" max="15" min="15" style="0" width="13.7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5" hidden="false" customHeight="true" outlineLevel="0" collapsed="false">
      <c r="A2" s="2" t="s">
        <v>18</v>
      </c>
      <c r="B2" s="2"/>
      <c r="C2" s="2" t="s">
        <v>19</v>
      </c>
      <c r="D2" s="2"/>
      <c r="E2" s="2" t="s">
        <v>20</v>
      </c>
      <c r="F2" s="2" t="s">
        <v>21</v>
      </c>
      <c r="G2" s="2"/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/>
      <c r="N2" s="3"/>
      <c r="O2" s="3"/>
    </row>
    <row r="3" customFormat="false" ht="15" hidden="false" customHeight="true" outlineLevel="0" collapsed="false">
      <c r="A3" s="2" t="s">
        <v>27</v>
      </c>
      <c r="B3" s="2"/>
      <c r="C3" s="2"/>
      <c r="D3" s="2"/>
      <c r="E3" s="2" t="s">
        <v>28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s">
        <v>31</v>
      </c>
      <c r="L3" s="2"/>
      <c r="M3" s="2"/>
      <c r="N3" s="3"/>
      <c r="O3" s="3"/>
    </row>
    <row r="4" customFormat="false" ht="1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true" outlineLevel="0" collapsed="false"/>
    <row r="6" customFormat="false" ht="18" hidden="false" customHeight="false" outlineLevel="0" collapsed="false">
      <c r="A6" s="25" t="s">
        <v>33</v>
      </c>
      <c r="B6" s="26"/>
      <c r="C6" s="26"/>
      <c r="D6" s="26"/>
      <c r="E6" s="27"/>
      <c r="F6" s="27"/>
      <c r="G6" s="27"/>
      <c r="H6" s="28"/>
      <c r="I6" s="29"/>
      <c r="J6" s="29"/>
      <c r="K6" s="30"/>
      <c r="L6" s="26"/>
      <c r="M6" s="26"/>
      <c r="N6" s="26"/>
      <c r="O6" s="31"/>
    </row>
    <row r="7" customFormat="false" ht="15.75" hidden="false" customHeight="false" outlineLevel="0" collapsed="false">
      <c r="A7" s="32" t="s">
        <v>34</v>
      </c>
      <c r="B7" s="33"/>
      <c r="C7" s="33"/>
      <c r="D7" s="33"/>
      <c r="E7" s="34"/>
      <c r="F7" s="34"/>
      <c r="G7" s="34"/>
      <c r="H7" s="34"/>
      <c r="I7" s="35"/>
      <c r="J7" s="35"/>
      <c r="K7" s="36"/>
      <c r="L7" s="34"/>
      <c r="M7" s="34"/>
      <c r="N7" s="15"/>
      <c r="O7" s="37"/>
    </row>
    <row r="8" customFormat="false" ht="15" hidden="false" customHeight="false" outlineLevel="0" collapsed="false">
      <c r="A8" s="38"/>
      <c r="B8" s="34"/>
      <c r="C8" s="34"/>
      <c r="D8" s="34"/>
      <c r="E8" s="34"/>
      <c r="F8" s="34"/>
      <c r="G8" s="34"/>
      <c r="H8" s="34"/>
      <c r="I8" s="35"/>
      <c r="J8" s="39"/>
      <c r="K8" s="36"/>
      <c r="L8" s="34"/>
      <c r="M8" s="34"/>
      <c r="N8" s="15"/>
      <c r="O8" s="37"/>
    </row>
    <row r="9" customFormat="false" ht="15" hidden="false" customHeight="false" outlineLevel="0" collapsed="false">
      <c r="A9" s="38" t="n">
        <v>25841</v>
      </c>
      <c r="B9" s="34"/>
      <c r="C9" s="34" t="s">
        <v>35</v>
      </c>
      <c r="D9" s="34"/>
      <c r="E9" s="34" t="s">
        <v>36</v>
      </c>
      <c r="F9" s="40" t="s">
        <v>37</v>
      </c>
      <c r="G9" s="41" t="s">
        <v>38</v>
      </c>
      <c r="H9" s="42" t="n">
        <v>40000</v>
      </c>
      <c r="I9" s="35" t="n">
        <v>0.1075</v>
      </c>
      <c r="J9" s="35" t="n">
        <v>0.08</v>
      </c>
      <c r="K9" s="36" t="n">
        <v>0.02</v>
      </c>
      <c r="L9" s="42" t="n">
        <f aca="false">H9*G9*0.1</f>
        <v>244000</v>
      </c>
      <c r="M9" s="42"/>
      <c r="N9" s="43" t="n">
        <v>0.05</v>
      </c>
      <c r="O9" s="44" t="n">
        <f aca="false">H9*G9*N9</f>
        <v>122000</v>
      </c>
    </row>
    <row r="10" customFormat="false" ht="15" hidden="false" customHeight="false" outlineLevel="0" collapsed="false">
      <c r="A10" s="38" t="n">
        <v>26511</v>
      </c>
      <c r="B10" s="34"/>
      <c r="C10" s="34" t="s">
        <v>39</v>
      </c>
      <c r="D10" s="34"/>
      <c r="E10" s="34" t="s">
        <v>40</v>
      </c>
      <c r="F10" s="40" t="s">
        <v>37</v>
      </c>
      <c r="G10" s="41" t="s">
        <v>38</v>
      </c>
      <c r="H10" s="42" t="n">
        <v>21000</v>
      </c>
      <c r="I10" s="35" t="n">
        <v>0.1075</v>
      </c>
      <c r="J10" s="35" t="n">
        <v>0.12</v>
      </c>
      <c r="K10" s="36" t="n">
        <v>0.08</v>
      </c>
      <c r="L10" s="42" t="n">
        <f aca="false">H10*G10*0.2</f>
        <v>256200</v>
      </c>
      <c r="M10" s="42"/>
      <c r="N10" s="43" t="n">
        <v>0.1</v>
      </c>
      <c r="O10" s="44" t="n">
        <f aca="false">H10*G10*N10</f>
        <v>128100</v>
      </c>
    </row>
    <row r="11" customFormat="false" ht="15" hidden="false" customHeight="false" outlineLevel="0" collapsed="false">
      <c r="A11" s="38" t="n">
        <v>27340</v>
      </c>
      <c r="B11" s="34"/>
      <c r="C11" s="34" t="s">
        <v>41</v>
      </c>
      <c r="D11" s="34" t="s">
        <v>42</v>
      </c>
      <c r="E11" s="34" t="s">
        <v>43</v>
      </c>
      <c r="F11" s="34" t="s">
        <v>44</v>
      </c>
      <c r="G11" s="41" t="n">
        <v>334</v>
      </c>
      <c r="H11" s="42" t="n">
        <v>10000</v>
      </c>
      <c r="I11" s="35" t="n">
        <v>0.3483</v>
      </c>
      <c r="J11" s="35" t="n">
        <v>0.12</v>
      </c>
      <c r="K11" s="36" t="n">
        <v>0.04</v>
      </c>
      <c r="L11" s="42" t="n">
        <f aca="false">H11*G11*0.16</f>
        <v>534400</v>
      </c>
      <c r="M11" s="42"/>
      <c r="N11" s="43" t="n">
        <v>0.1</v>
      </c>
      <c r="O11" s="44" t="n">
        <f aca="false">H11*G11*N11</f>
        <v>334000</v>
      </c>
    </row>
    <row r="12" customFormat="false" ht="15" hidden="false" customHeight="false" outlineLevel="0" collapsed="false">
      <c r="A12" s="38" t="n">
        <v>27340</v>
      </c>
      <c r="B12" s="34"/>
      <c r="C12" s="34" t="s">
        <v>41</v>
      </c>
      <c r="D12" s="34" t="s">
        <v>42</v>
      </c>
      <c r="E12" s="34" t="s">
        <v>43</v>
      </c>
      <c r="F12" s="34" t="s">
        <v>44</v>
      </c>
      <c r="G12" s="41" t="n">
        <v>334</v>
      </c>
      <c r="H12" s="42" t="n">
        <v>10000</v>
      </c>
      <c r="I12" s="35" t="n">
        <v>0.3483</v>
      </c>
      <c r="J12" s="35" t="n">
        <v>0.08</v>
      </c>
      <c r="K12" s="36" t="n">
        <v>0.02</v>
      </c>
      <c r="L12" s="45" t="n">
        <f aca="false">H12*G12*0.1</f>
        <v>334000</v>
      </c>
      <c r="M12" s="42"/>
      <c r="N12" s="43" t="n">
        <v>0.05</v>
      </c>
      <c r="O12" s="46" t="n">
        <f aca="false">H12*G12*N12</f>
        <v>167000</v>
      </c>
    </row>
    <row r="13" customFormat="false" ht="15" hidden="false" customHeight="false" outlineLevel="0" collapsed="false">
      <c r="A13" s="38" t="s">
        <v>15</v>
      </c>
      <c r="B13" s="34"/>
      <c r="C13" s="34"/>
      <c r="D13" s="34"/>
      <c r="E13" s="34"/>
      <c r="F13" s="34"/>
      <c r="G13" s="47"/>
      <c r="H13" s="34"/>
      <c r="I13" s="35"/>
      <c r="J13" s="35"/>
      <c r="K13" s="36"/>
      <c r="L13" s="48" t="n">
        <f aca="false">SUM(L9:L12)</f>
        <v>1368600</v>
      </c>
      <c r="M13" s="48"/>
      <c r="N13" s="49"/>
      <c r="O13" s="50" t="n">
        <f aca="false">SUM(O9:O12)</f>
        <v>751100</v>
      </c>
    </row>
    <row r="14" customFormat="false" ht="15" hidden="false" customHeight="false" outlineLevel="0" collapsed="false">
      <c r="A14" s="38"/>
      <c r="B14" s="34"/>
      <c r="C14" s="34"/>
      <c r="D14" s="34"/>
      <c r="E14" s="34"/>
      <c r="F14" s="34"/>
      <c r="G14" s="47"/>
      <c r="H14" s="34"/>
      <c r="I14" s="35"/>
      <c r="J14" s="35"/>
      <c r="K14" s="36"/>
      <c r="L14" s="51"/>
      <c r="M14" s="51"/>
      <c r="N14" s="52"/>
      <c r="O14" s="37"/>
    </row>
    <row r="15" customFormat="false" ht="15" hidden="false" customHeight="false" outlineLevel="0" collapsed="false">
      <c r="A15" s="38"/>
      <c r="B15" s="34"/>
      <c r="C15" s="34" t="s">
        <v>45</v>
      </c>
      <c r="D15" s="34"/>
      <c r="E15" s="40" t="n">
        <v>37347</v>
      </c>
      <c r="F15" s="40" t="n">
        <v>37560</v>
      </c>
      <c r="G15" s="47" t="n">
        <v>151</v>
      </c>
      <c r="H15" s="42" t="n">
        <v>14000</v>
      </c>
      <c r="I15" s="35"/>
      <c r="J15" s="35" t="n">
        <v>0.08</v>
      </c>
      <c r="K15" s="36" t="n">
        <v>0</v>
      </c>
      <c r="L15" s="51" t="n">
        <f aca="false">H15*G15*0.08</f>
        <v>169120</v>
      </c>
      <c r="M15" s="51"/>
      <c r="N15" s="43" t="n">
        <v>0.05</v>
      </c>
      <c r="O15" s="44" t="n">
        <f aca="false">H15*G15*N15</f>
        <v>105700</v>
      </c>
    </row>
    <row r="16" customFormat="false" ht="15" hidden="false" customHeight="false" outlineLevel="0" collapsed="false">
      <c r="A16" s="38"/>
      <c r="B16" s="34"/>
      <c r="C16" s="34" t="s">
        <v>46</v>
      </c>
      <c r="D16" s="34"/>
      <c r="E16" s="40" t="n">
        <v>37408</v>
      </c>
      <c r="F16" s="40" t="n">
        <v>37621</v>
      </c>
      <c r="G16" s="47" t="n">
        <v>151</v>
      </c>
      <c r="H16" s="42" t="n">
        <v>13300</v>
      </c>
      <c r="I16" s="35"/>
      <c r="J16" s="35" t="n">
        <v>0.08</v>
      </c>
      <c r="K16" s="36" t="n">
        <v>0.02</v>
      </c>
      <c r="L16" s="53" t="n">
        <f aca="false">H16*G16*0.1</f>
        <v>200830</v>
      </c>
      <c r="M16" s="51"/>
      <c r="N16" s="43" t="n">
        <v>0.05</v>
      </c>
      <c r="O16" s="46" t="n">
        <f aca="false">H16*G16*N16</f>
        <v>100415</v>
      </c>
    </row>
    <row r="17" customFormat="false" ht="15" hidden="false" customHeight="false" outlineLevel="0" collapsed="false">
      <c r="A17" s="38"/>
      <c r="B17" s="34"/>
      <c r="C17" s="34"/>
      <c r="D17" s="34"/>
      <c r="E17" s="40"/>
      <c r="F17" s="40"/>
      <c r="G17" s="47"/>
      <c r="H17" s="42"/>
      <c r="I17" s="35"/>
      <c r="J17" s="35"/>
      <c r="K17" s="36"/>
      <c r="L17" s="51" t="n">
        <f aca="false">SUM(L15:L16)</f>
        <v>369950</v>
      </c>
      <c r="M17" s="34"/>
      <c r="N17" s="43"/>
      <c r="O17" s="50" t="n">
        <f aca="false">SUM(O15:O16)</f>
        <v>206115</v>
      </c>
    </row>
    <row r="18" customFormat="false" ht="15.75" hidden="false" customHeight="false" outlineLevel="0" collapsed="false">
      <c r="A18" s="32" t="s">
        <v>47</v>
      </c>
      <c r="B18" s="33"/>
      <c r="C18" s="33"/>
      <c r="D18" s="34"/>
      <c r="E18" s="34"/>
      <c r="F18" s="34"/>
      <c r="G18" s="47"/>
      <c r="H18" s="34"/>
      <c r="I18" s="35"/>
      <c r="J18" s="35"/>
      <c r="K18" s="36"/>
      <c r="L18" s="34"/>
      <c r="M18" s="34"/>
      <c r="N18" s="52"/>
      <c r="O18" s="54"/>
    </row>
    <row r="19" customFormat="false" ht="15" hidden="false" customHeight="false" outlineLevel="0" collapsed="false">
      <c r="A19" s="38"/>
      <c r="B19" s="34"/>
      <c r="C19" s="34"/>
      <c r="D19" s="34"/>
      <c r="E19" s="34"/>
      <c r="F19" s="34"/>
      <c r="G19" s="47"/>
      <c r="H19" s="34"/>
      <c r="I19" s="35"/>
      <c r="J19" s="35"/>
      <c r="K19" s="36"/>
      <c r="L19" s="34"/>
      <c r="M19" s="34"/>
      <c r="N19" s="52"/>
      <c r="O19" s="54"/>
    </row>
    <row r="20" customFormat="false" ht="15" hidden="false" customHeight="false" outlineLevel="0" collapsed="false">
      <c r="A20" s="38" t="n">
        <v>27583</v>
      </c>
      <c r="B20" s="34"/>
      <c r="C20" s="34" t="s">
        <v>48</v>
      </c>
      <c r="D20" s="34"/>
      <c r="E20" s="34" t="s">
        <v>49</v>
      </c>
      <c r="F20" s="34" t="s">
        <v>50</v>
      </c>
      <c r="G20" s="47" t="n">
        <v>214</v>
      </c>
      <c r="H20" s="42" t="n">
        <v>1300</v>
      </c>
      <c r="I20" s="35" t="n">
        <v>0.2533</v>
      </c>
      <c r="J20" s="35" t="n">
        <v>0.04</v>
      </c>
      <c r="K20" s="36" t="n">
        <v>0</v>
      </c>
      <c r="L20" s="51" t="n">
        <f aca="false">H20*G20*0.04</f>
        <v>11128</v>
      </c>
      <c r="M20" s="51"/>
      <c r="N20" s="52"/>
      <c r="O20" s="37"/>
    </row>
    <row r="21" customFormat="false" ht="15.75" hidden="false" customHeight="false" outlineLevel="0" collapsed="false">
      <c r="A21" s="38"/>
      <c r="B21" s="34"/>
      <c r="C21" s="34"/>
      <c r="D21" s="34"/>
      <c r="E21" s="34"/>
      <c r="F21" s="34"/>
      <c r="G21" s="47"/>
      <c r="H21" s="34"/>
      <c r="I21" s="35"/>
      <c r="J21" s="35"/>
      <c r="K21" s="35"/>
      <c r="L21" s="34"/>
      <c r="M21" s="34"/>
      <c r="N21" s="52"/>
      <c r="O21" s="37"/>
    </row>
    <row r="22" customFormat="false" ht="15.75" hidden="false" customHeight="false" outlineLevel="0" collapsed="false">
      <c r="A22" s="55" t="s">
        <v>51</v>
      </c>
      <c r="B22" s="26"/>
      <c r="C22" s="26"/>
      <c r="D22" s="26"/>
      <c r="E22" s="27"/>
      <c r="F22" s="27"/>
      <c r="G22" s="56"/>
      <c r="H22" s="28"/>
      <c r="I22" s="29"/>
      <c r="J22" s="29"/>
      <c r="K22" s="30"/>
      <c r="L22" s="26"/>
      <c r="M22" s="26"/>
      <c r="N22" s="57"/>
      <c r="O22" s="31"/>
    </row>
    <row r="23" customFormat="false" ht="15" hidden="false" customHeight="false" outlineLevel="0" collapsed="false">
      <c r="A23" s="38"/>
      <c r="B23" s="34"/>
      <c r="C23" s="34"/>
      <c r="D23" s="34"/>
      <c r="E23" s="40"/>
      <c r="F23" s="40"/>
      <c r="G23" s="47"/>
      <c r="H23" s="42"/>
      <c r="I23" s="35"/>
      <c r="J23" s="35"/>
      <c r="K23" s="36"/>
      <c r="L23" s="34"/>
      <c r="M23" s="34"/>
      <c r="N23" s="43"/>
      <c r="O23" s="37"/>
    </row>
    <row r="24" customFormat="false" ht="15" hidden="false" customHeight="false" outlineLevel="0" collapsed="false">
      <c r="A24" s="38"/>
      <c r="B24" s="34"/>
      <c r="C24" s="34" t="s">
        <v>45</v>
      </c>
      <c r="D24" s="34"/>
      <c r="E24" s="40" t="n">
        <v>37257</v>
      </c>
      <c r="F24" s="40" t="n">
        <v>37560</v>
      </c>
      <c r="G24" s="47" t="n">
        <v>304</v>
      </c>
      <c r="H24" s="42" t="n">
        <v>32500</v>
      </c>
      <c r="I24" s="35"/>
      <c r="J24" s="35" t="n">
        <v>0.05</v>
      </c>
      <c r="K24" s="36" t="n">
        <v>0</v>
      </c>
      <c r="L24" s="51" t="n">
        <f aca="false">H24*G24*0.05</f>
        <v>494000</v>
      </c>
      <c r="M24" s="51"/>
      <c r="N24" s="43" t="n">
        <v>0.05</v>
      </c>
      <c r="O24" s="44" t="n">
        <f aca="false">H24*G24*N24</f>
        <v>494000</v>
      </c>
    </row>
    <row r="25" customFormat="false" ht="15" hidden="false" customHeight="false" outlineLevel="0" collapsed="false">
      <c r="A25" s="38"/>
      <c r="B25" s="34"/>
      <c r="C25" s="34" t="s">
        <v>45</v>
      </c>
      <c r="D25" s="34"/>
      <c r="E25" s="40" t="n">
        <v>37561</v>
      </c>
      <c r="F25" s="40" t="n">
        <v>37621</v>
      </c>
      <c r="G25" s="47" t="n">
        <v>61</v>
      </c>
      <c r="H25" s="42" t="n">
        <v>11000</v>
      </c>
      <c r="I25" s="35"/>
      <c r="J25" s="35" t="n">
        <v>0.05</v>
      </c>
      <c r="K25" s="36" t="n">
        <v>0</v>
      </c>
      <c r="L25" s="53" t="n">
        <f aca="false">H25*G25*0.05</f>
        <v>33550</v>
      </c>
      <c r="M25" s="51"/>
      <c r="N25" s="43" t="n">
        <v>0.05</v>
      </c>
      <c r="O25" s="46" t="n">
        <f aca="false">H25*G25*N25</f>
        <v>33550</v>
      </c>
    </row>
    <row r="26" customFormat="false" ht="15" hidden="false" customHeight="false" outlineLevel="0" collapsed="false">
      <c r="A26" s="38"/>
      <c r="B26" s="34"/>
      <c r="C26" s="34"/>
      <c r="D26" s="34"/>
      <c r="E26" s="40"/>
      <c r="F26" s="40"/>
      <c r="G26" s="47"/>
      <c r="H26" s="42"/>
      <c r="I26" s="35"/>
      <c r="J26" s="35"/>
      <c r="K26" s="36"/>
      <c r="L26" s="51" t="n">
        <f aca="false">SUM(L24:L25)</f>
        <v>527550</v>
      </c>
      <c r="M26" s="51"/>
      <c r="N26" s="43"/>
      <c r="O26" s="50" t="n">
        <f aca="false">SUM(O24:O25)</f>
        <v>527550</v>
      </c>
    </row>
    <row r="27" customFormat="false" ht="15.75" hidden="false" customHeight="false" outlineLevel="0" collapsed="false">
      <c r="A27" s="38"/>
      <c r="B27" s="34"/>
      <c r="C27" s="34"/>
      <c r="D27" s="34"/>
      <c r="E27" s="40"/>
      <c r="F27" s="40"/>
      <c r="G27" s="47"/>
      <c r="H27" s="42"/>
      <c r="I27" s="35"/>
      <c r="J27" s="35"/>
      <c r="K27" s="36"/>
      <c r="L27" s="34"/>
      <c r="M27" s="34"/>
      <c r="N27" s="43"/>
      <c r="O27" s="37"/>
    </row>
    <row r="28" customFormat="false" ht="15" hidden="false" customHeight="false" outlineLevel="0" collapsed="false">
      <c r="A28" s="55" t="s">
        <v>52</v>
      </c>
      <c r="B28" s="58"/>
      <c r="C28" s="58"/>
      <c r="D28" s="58"/>
      <c r="E28" s="58"/>
      <c r="F28" s="58"/>
      <c r="G28" s="59"/>
      <c r="H28" s="60"/>
      <c r="I28" s="61"/>
      <c r="J28" s="61"/>
      <c r="K28" s="62"/>
      <c r="L28" s="60"/>
      <c r="M28" s="60"/>
      <c r="N28" s="63"/>
      <c r="O28" s="31"/>
    </row>
    <row r="29" customFormat="false" ht="12.75" hidden="false" customHeight="false" outlineLevel="0" collapsed="false">
      <c r="A29" s="64"/>
      <c r="B29" s="15"/>
      <c r="C29" s="15"/>
      <c r="D29" s="15"/>
      <c r="E29" s="15"/>
      <c r="F29" s="15"/>
      <c r="G29" s="65"/>
      <c r="H29" s="15"/>
      <c r="I29" s="66"/>
      <c r="J29" s="66"/>
      <c r="K29" s="67"/>
      <c r="L29" s="15"/>
      <c r="M29" s="15"/>
      <c r="N29" s="52"/>
      <c r="O29" s="37"/>
    </row>
    <row r="30" customFormat="false" ht="15" hidden="false" customHeight="false" outlineLevel="0" collapsed="false">
      <c r="A30" s="38" t="n">
        <v>24198</v>
      </c>
      <c r="B30" s="34"/>
      <c r="C30" s="34" t="s">
        <v>53</v>
      </c>
      <c r="D30" s="34"/>
      <c r="E30" s="34" t="s">
        <v>54</v>
      </c>
      <c r="F30" s="34" t="s">
        <v>55</v>
      </c>
      <c r="G30" s="47" t="n">
        <v>122</v>
      </c>
      <c r="H30" s="42" t="n">
        <v>35714</v>
      </c>
      <c r="I30" s="35" t="n">
        <v>0.105</v>
      </c>
      <c r="J30" s="35" t="n">
        <v>0.05</v>
      </c>
      <c r="K30" s="36" t="n">
        <v>0</v>
      </c>
      <c r="L30" s="68" t="n">
        <f aca="false">H30*G30*0.05</f>
        <v>217855.4</v>
      </c>
      <c r="M30" s="68"/>
      <c r="N30" s="69" t="n">
        <v>0.025</v>
      </c>
      <c r="O30" s="44" t="n">
        <f aca="false">H30*G30*N30</f>
        <v>108927.7</v>
      </c>
    </row>
    <row r="31" customFormat="false" ht="15" hidden="false" customHeight="false" outlineLevel="0" collapsed="false">
      <c r="A31" s="38" t="n">
        <v>25374</v>
      </c>
      <c r="B31" s="34"/>
      <c r="C31" s="34" t="s">
        <v>56</v>
      </c>
      <c r="D31" s="34"/>
      <c r="E31" s="34" t="s">
        <v>57</v>
      </c>
      <c r="F31" s="34" t="s">
        <v>58</v>
      </c>
      <c r="G31" s="47" t="n">
        <v>365</v>
      </c>
      <c r="H31" s="42" t="n">
        <v>23000</v>
      </c>
      <c r="I31" s="35" t="n">
        <v>0.05</v>
      </c>
      <c r="J31" s="35" t="n">
        <v>0.05</v>
      </c>
      <c r="K31" s="36"/>
      <c r="L31" s="68" t="n">
        <f aca="false">H31*G31*0.05</f>
        <v>419750</v>
      </c>
      <c r="M31" s="68"/>
      <c r="N31" s="69" t="n">
        <v>0.025</v>
      </c>
      <c r="O31" s="44" t="n">
        <f aca="false">H31*G31*N31</f>
        <v>209875</v>
      </c>
    </row>
    <row r="32" customFormat="false" ht="15" hidden="false" customHeight="false" outlineLevel="0" collapsed="false">
      <c r="A32" s="38" t="n">
        <v>27291</v>
      </c>
      <c r="B32" s="34"/>
      <c r="C32" s="34" t="s">
        <v>59</v>
      </c>
      <c r="D32" s="34"/>
      <c r="E32" s="34" t="s">
        <v>60</v>
      </c>
      <c r="F32" s="34" t="s">
        <v>61</v>
      </c>
      <c r="G32" s="47" t="n">
        <v>153</v>
      </c>
      <c r="H32" s="42" t="n">
        <v>20000</v>
      </c>
      <c r="I32" s="35" t="n">
        <v>0.025</v>
      </c>
      <c r="J32" s="35" t="n">
        <v>0.02</v>
      </c>
      <c r="K32" s="36" t="n">
        <v>0</v>
      </c>
      <c r="L32" s="68" t="n">
        <f aca="false">H32*G32*0.02</f>
        <v>61200</v>
      </c>
      <c r="M32" s="68"/>
      <c r="N32" s="69" t="n">
        <v>0.025</v>
      </c>
      <c r="O32" s="44" t="n">
        <f aca="false">H32*G32*N32</f>
        <v>76500</v>
      </c>
    </row>
    <row r="33" customFormat="false" ht="15" hidden="false" customHeight="false" outlineLevel="0" collapsed="false">
      <c r="A33" s="38" t="n">
        <v>27377</v>
      </c>
      <c r="B33" s="34"/>
      <c r="C33" s="34" t="s">
        <v>62</v>
      </c>
      <c r="D33" s="34"/>
      <c r="E33" s="34" t="s">
        <v>63</v>
      </c>
      <c r="F33" s="34" t="s">
        <v>64</v>
      </c>
      <c r="G33" s="47" t="n">
        <v>306</v>
      </c>
      <c r="H33" s="42" t="n">
        <v>10000</v>
      </c>
      <c r="I33" s="35" t="n">
        <v>0.05</v>
      </c>
      <c r="J33" s="35" t="n">
        <v>0.02</v>
      </c>
      <c r="K33" s="36" t="n">
        <v>0</v>
      </c>
      <c r="L33" s="68" t="n">
        <f aca="false">H33*G33*0.02</f>
        <v>61200</v>
      </c>
      <c r="M33" s="68"/>
      <c r="N33" s="69" t="n">
        <v>0.025</v>
      </c>
      <c r="O33" s="44" t="n">
        <f aca="false">H33*G33*N33</f>
        <v>76500</v>
      </c>
    </row>
    <row r="34" customFormat="false" ht="15" hidden="false" customHeight="false" outlineLevel="0" collapsed="false">
      <c r="A34" s="38" t="n">
        <v>27579</v>
      </c>
      <c r="B34" s="34"/>
      <c r="C34" s="34" t="s">
        <v>59</v>
      </c>
      <c r="D34" s="34"/>
      <c r="E34" s="34" t="s">
        <v>49</v>
      </c>
      <c r="F34" s="34" t="s">
        <v>65</v>
      </c>
      <c r="G34" s="47" t="n">
        <v>214</v>
      </c>
      <c r="H34" s="42" t="n">
        <v>20000</v>
      </c>
      <c r="I34" s="35" t="n">
        <v>0.06</v>
      </c>
      <c r="J34" s="35" t="n">
        <v>0.02</v>
      </c>
      <c r="K34" s="36" t="n">
        <v>0</v>
      </c>
      <c r="L34" s="70" t="n">
        <f aca="false">H34*G34*0.02</f>
        <v>85600</v>
      </c>
      <c r="M34" s="68"/>
      <c r="N34" s="69" t="n">
        <v>0.025</v>
      </c>
      <c r="O34" s="46" t="n">
        <f aca="false">H34*G34*N34</f>
        <v>107000</v>
      </c>
    </row>
    <row r="35" customFormat="false" ht="15" hidden="false" customHeight="false" outlineLevel="0" collapsed="false">
      <c r="A35" s="38" t="s">
        <v>15</v>
      </c>
      <c r="B35" s="34"/>
      <c r="C35" s="34"/>
      <c r="D35" s="34"/>
      <c r="E35" s="34"/>
      <c r="F35" s="34"/>
      <c r="G35" s="47"/>
      <c r="H35" s="34"/>
      <c r="I35" s="35"/>
      <c r="J35" s="35"/>
      <c r="K35" s="36"/>
      <c r="L35" s="48" t="n">
        <f aca="false">SUM(L30:L34)</f>
        <v>845605.4</v>
      </c>
      <c r="M35" s="48"/>
      <c r="N35" s="52"/>
      <c r="O35" s="50" t="n">
        <f aca="false">SUM(O30:O34)</f>
        <v>578802.7</v>
      </c>
    </row>
    <row r="36" customFormat="false" ht="15.75" hidden="false" customHeight="false" outlineLevel="0" collapsed="false">
      <c r="A36" s="71"/>
      <c r="B36" s="72"/>
      <c r="C36" s="73" t="s">
        <v>66</v>
      </c>
      <c r="D36" s="72"/>
      <c r="E36" s="72"/>
      <c r="F36" s="72"/>
      <c r="G36" s="74"/>
      <c r="H36" s="72"/>
      <c r="I36" s="75"/>
      <c r="J36" s="75"/>
      <c r="K36" s="76"/>
      <c r="L36" s="72"/>
      <c r="M36" s="72"/>
      <c r="N36" s="77"/>
      <c r="O36" s="78"/>
    </row>
    <row r="37" customFormat="false" ht="15.75" hidden="false" customHeight="false" outlineLevel="0" collapsed="false">
      <c r="A37" s="32" t="s">
        <v>67</v>
      </c>
      <c r="B37" s="33"/>
      <c r="C37" s="34"/>
      <c r="D37" s="34"/>
      <c r="E37" s="34"/>
      <c r="F37" s="34"/>
      <c r="G37" s="47"/>
      <c r="H37" s="34"/>
      <c r="I37" s="35"/>
      <c r="J37" s="35"/>
      <c r="K37" s="36"/>
      <c r="L37" s="34"/>
      <c r="M37" s="34"/>
      <c r="N37" s="52"/>
      <c r="O37" s="37"/>
    </row>
    <row r="38" customFormat="false" ht="15" hidden="false" customHeight="false" outlineLevel="0" collapsed="false">
      <c r="A38" s="38"/>
      <c r="B38" s="34"/>
      <c r="C38" s="34"/>
      <c r="D38" s="34"/>
      <c r="E38" s="34"/>
      <c r="F38" s="34"/>
      <c r="G38" s="47"/>
      <c r="H38" s="34"/>
      <c r="I38" s="35"/>
      <c r="J38" s="35"/>
      <c r="K38" s="36"/>
      <c r="L38" s="34"/>
      <c r="M38" s="34"/>
      <c r="N38" s="52"/>
      <c r="O38" s="37"/>
    </row>
    <row r="39" customFormat="false" ht="15" hidden="false" customHeight="false" outlineLevel="0" collapsed="false">
      <c r="A39" s="38" t="n">
        <v>27342</v>
      </c>
      <c r="B39" s="34"/>
      <c r="C39" s="34" t="s">
        <v>68</v>
      </c>
      <c r="D39" s="34"/>
      <c r="E39" s="34" t="s">
        <v>69</v>
      </c>
      <c r="F39" s="40" t="s">
        <v>70</v>
      </c>
      <c r="G39" s="47" t="n">
        <v>365</v>
      </c>
      <c r="H39" s="42" t="n">
        <v>30000</v>
      </c>
      <c r="I39" s="35" t="n">
        <v>0.06</v>
      </c>
      <c r="J39" s="35" t="n">
        <v>0.02</v>
      </c>
      <c r="K39" s="36" t="n">
        <v>0.082</v>
      </c>
      <c r="L39" s="51" t="n">
        <f aca="false">H39*G39*0.102</f>
        <v>1116900</v>
      </c>
      <c r="M39" s="51"/>
      <c r="N39" s="43" t="n">
        <v>0.01</v>
      </c>
      <c r="O39" s="50" t="n">
        <f aca="false">H39*G39*N39</f>
        <v>109500</v>
      </c>
    </row>
    <row r="40" customFormat="false" ht="15" hidden="false" customHeight="false" outlineLevel="0" collapsed="false">
      <c r="A40" s="38"/>
      <c r="B40" s="34"/>
      <c r="C40" s="34"/>
      <c r="D40" s="34"/>
      <c r="E40" s="34"/>
      <c r="F40" s="34"/>
      <c r="G40" s="47"/>
      <c r="H40" s="34"/>
      <c r="I40" s="35"/>
      <c r="J40" s="35"/>
      <c r="K40" s="36"/>
      <c r="L40" s="34"/>
      <c r="M40" s="34"/>
      <c r="N40" s="43"/>
      <c r="O40" s="44"/>
    </row>
    <row r="41" customFormat="false" ht="15.75" hidden="false" customHeight="false" outlineLevel="0" collapsed="false">
      <c r="A41" s="32" t="s">
        <v>71</v>
      </c>
      <c r="B41" s="33"/>
      <c r="C41" s="34"/>
      <c r="D41" s="34"/>
      <c r="E41" s="34"/>
      <c r="F41" s="34"/>
      <c r="G41" s="47"/>
      <c r="H41" s="34"/>
      <c r="I41" s="35"/>
      <c r="J41" s="35"/>
      <c r="K41" s="36"/>
      <c r="L41" s="34"/>
      <c r="M41" s="34"/>
      <c r="N41" s="43"/>
      <c r="O41" s="44"/>
    </row>
    <row r="42" customFormat="false" ht="15.75" hidden="false" customHeight="false" outlineLevel="0" collapsed="false">
      <c r="A42" s="32"/>
      <c r="B42" s="33"/>
      <c r="C42" s="34" t="s">
        <v>72</v>
      </c>
      <c r="D42" s="34"/>
      <c r="E42" s="79" t="s">
        <v>73</v>
      </c>
      <c r="F42" s="79" t="s">
        <v>74</v>
      </c>
      <c r="G42" s="47" t="n">
        <v>92</v>
      </c>
      <c r="H42" s="42" t="n">
        <v>29000</v>
      </c>
      <c r="I42" s="35" t="s">
        <v>75</v>
      </c>
      <c r="J42" s="35" t="n">
        <v>0.04</v>
      </c>
      <c r="K42" s="36" t="n">
        <v>0.04</v>
      </c>
      <c r="L42" s="51" t="n">
        <f aca="false">H42*G42*0.08</f>
        <v>213440</v>
      </c>
      <c r="M42" s="51"/>
      <c r="N42" s="43" t="n">
        <v>0.01</v>
      </c>
      <c r="O42" s="50" t="n">
        <f aca="false">H42*G42*N42</f>
        <v>26680</v>
      </c>
    </row>
    <row r="43" customFormat="false" ht="15.75" hidden="false" customHeight="false" outlineLevel="0" collapsed="false">
      <c r="A43" s="71"/>
      <c r="B43" s="72"/>
      <c r="C43" s="72"/>
      <c r="D43" s="72"/>
      <c r="E43" s="72"/>
      <c r="F43" s="72"/>
      <c r="G43" s="74"/>
      <c r="H43" s="80"/>
      <c r="I43" s="75"/>
      <c r="J43" s="75"/>
      <c r="K43" s="76"/>
      <c r="L43" s="81"/>
      <c r="M43" s="81"/>
      <c r="N43" s="82"/>
      <c r="O43" s="83"/>
    </row>
    <row r="44" customFormat="false" ht="15" hidden="false" customHeight="true" outlineLevel="0" collapsed="false">
      <c r="A44" s="84"/>
      <c r="B44" s="60"/>
      <c r="C44" s="60"/>
      <c r="D44" s="60"/>
      <c r="E44" s="60"/>
      <c r="F44" s="60"/>
      <c r="G44" s="85"/>
      <c r="H44" s="60"/>
      <c r="I44" s="60"/>
      <c r="J44" s="60"/>
      <c r="K44" s="60"/>
      <c r="L44" s="60"/>
      <c r="M44" s="60"/>
      <c r="N44" s="60"/>
      <c r="O44" s="31"/>
    </row>
    <row r="45" customFormat="false" ht="15" hidden="false" customHeight="true" outlineLevel="0" collapsed="false">
      <c r="A45" s="86" t="s">
        <v>76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51" t="n">
        <f aca="false">L13+L17+L20+L26+L35+L39+L42</f>
        <v>4453173.4</v>
      </c>
      <c r="M45" s="34"/>
      <c r="N45" s="34"/>
      <c r="O45" s="87" t="n">
        <f aca="false">O13+O17+O20+O26+O35+O39+O42</f>
        <v>2199747.7</v>
      </c>
    </row>
    <row r="46" customFormat="false" ht="15" hidden="false" customHeight="true" outlineLevel="0" collapsed="false">
      <c r="A46" s="6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37"/>
    </row>
    <row r="47" customFormat="false" ht="15" hidden="false" customHeight="true" outlineLevel="0" collapsed="false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78"/>
    </row>
  </sheetData>
  <printOptions headings="false" gridLines="false" gridLinesSet="true" horizontalCentered="false" verticalCentered="false"/>
  <pageMargins left="0" right="0" top="0.5" bottom="0.25" header="0.511811023622047" footer="0.511811023622047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2001-10-24T14:09:29Z</dcterms:created>
  <dc:creator>jmoore3</dc:creator>
  <dc:description/>
  <dc:language>en-US</dc:language>
  <cp:lastModifiedBy>jmoore3</cp:lastModifiedBy>
  <cp:lastPrinted>2001-10-24T17:48:03Z</cp:lastPrinted>
  <dcterms:modified xsi:type="dcterms:W3CDTF">2001-10-24T19:30:14Z</dcterms:modified>
  <cp:revision>0</cp:revision>
  <dc:subject/>
  <dc:title/>
</cp:coreProperties>
</file>