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<sst xmlns="http://schemas.openxmlformats.org/spreadsheetml/2006/main" count="127" uniqueCount="26">
  <si>
    <t xml:space="preserve">JANUARY</t>
  </si>
  <si>
    <t xml:space="preserve">VOLUME</t>
  </si>
  <si>
    <t xml:space="preserve">REVENUE</t>
  </si>
  <si>
    <t xml:space="preserve">Deal</t>
  </si>
  <si>
    <t xml:space="preserve">Reliant</t>
  </si>
  <si>
    <t xml:space="preserve">Max Rates</t>
  </si>
  <si>
    <t xml:space="preserve">Difference</t>
  </si>
  <si>
    <t xml:space="preserve">JANUARY TOTAL</t>
  </si>
  <si>
    <t xml:space="preserve">FEBRUARY</t>
  </si>
  <si>
    <t xml:space="preserve">Sempra</t>
  </si>
  <si>
    <t xml:space="preserve">Richardson</t>
  </si>
  <si>
    <t xml:space="preserve">FEBRUARY TOTAL</t>
  </si>
  <si>
    <t xml:space="preserve">MARCH</t>
  </si>
  <si>
    <t xml:space="preserve">Astra</t>
  </si>
  <si>
    <t xml:space="preserve">MARCH TOTAL</t>
  </si>
  <si>
    <t xml:space="preserve">TOTAL Q1</t>
  </si>
  <si>
    <t xml:space="preserve">SJ to EOT</t>
  </si>
  <si>
    <t xml:space="preserve">MAX RATES:</t>
  </si>
  <si>
    <t xml:space="preserve">Demand</t>
  </si>
  <si>
    <t xml:space="preserve">Commodity</t>
  </si>
  <si>
    <t xml:space="preserve">Original Deal</t>
  </si>
  <si>
    <t xml:space="preserve">EOT to WOT</t>
  </si>
  <si>
    <t xml:space="preserve">SJ to WOT</t>
  </si>
  <si>
    <t xml:space="preserve">Total</t>
  </si>
  <si>
    <t xml:space="preserve">EOT to EOT</t>
  </si>
  <si>
    <t xml:space="preserve">SJ to SJ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</si>
</sst>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"/>
    <numFmt numFmtId="167" formatCode="#,##0.00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2.7"/>
    <col collapsed="false" customWidth="true" hidden="false" outlineLevel="0" max="5" min="5" style="0" width="3.7"/>
    <col collapsed="false" customWidth="true" hidden="false" outlineLevel="0" max="8" min="6" style="0" width="10.13"/>
    <col collapsed="false" customWidth="true" hidden="false" outlineLevel="0" max="10" min="10" style="0" width="10.13"/>
    <col collapsed="false" customWidth="true" hidden="false" outlineLevel="0" max="12" min="12" style="0" width="12.7"/>
    <col collapsed="false" customWidth="true" hidden="false" outlineLevel="0" max="14" min="13" style="0" width="10.13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D2" s="2" t="s">
        <v>1</v>
      </c>
      <c r="E2" s="2"/>
      <c r="F2" s="2" t="s">
        <v>2</v>
      </c>
    </row>
    <row r="3" customFormat="false" ht="12.75" hidden="false" customHeight="false" outlineLevel="0" collapsed="false">
      <c r="B3" s="1"/>
      <c r="D3" s="2"/>
      <c r="E3" s="2"/>
      <c r="F3" s="2"/>
    </row>
    <row r="4" customFormat="false" ht="12.75" hidden="false" customHeight="false" outlineLevel="0" collapsed="false">
      <c r="A4" s="0" t="s">
        <v>3</v>
      </c>
      <c r="B4" s="3" t="s">
        <v>4</v>
      </c>
      <c r="D4" s="4" t="n">
        <v>310000</v>
      </c>
      <c r="E4" s="4"/>
      <c r="F4" s="5" t="n">
        <v>155000</v>
      </c>
    </row>
    <row r="5" customFormat="false" ht="12.75" hidden="false" customHeight="false" outlineLevel="0" collapsed="false">
      <c r="A5" s="3" t="s">
        <v>5</v>
      </c>
      <c r="B5" s="0" t="s">
        <v>4</v>
      </c>
      <c r="D5" s="4" t="n">
        <v>310000</v>
      </c>
      <c r="E5" s="4"/>
      <c r="F5" s="6" t="n">
        <v>68634</v>
      </c>
    </row>
    <row r="6" customFormat="false" ht="12.75" hidden="false" customHeight="false" outlineLevel="0" collapsed="false">
      <c r="A6" s="7" t="s">
        <v>6</v>
      </c>
      <c r="B6" s="8"/>
      <c r="D6" s="4"/>
      <c r="E6" s="4"/>
      <c r="F6" s="9" t="n">
        <f aca="false">F4-F5</f>
        <v>86366</v>
      </c>
    </row>
    <row r="7" customFormat="false" ht="12.75" hidden="false" customHeight="false" outlineLevel="0" collapsed="false">
      <c r="B7" s="10"/>
      <c r="D7" s="4"/>
      <c r="E7" s="4"/>
      <c r="F7" s="2"/>
    </row>
    <row r="8" customFormat="false" ht="13.5" hidden="false" customHeight="false" outlineLevel="0" collapsed="false">
      <c r="A8" s="7" t="s">
        <v>7</v>
      </c>
      <c r="B8" s="11"/>
      <c r="D8" s="4"/>
      <c r="E8" s="4"/>
      <c r="F8" s="12" t="n">
        <f aca="false">F6-F7</f>
        <v>86366</v>
      </c>
    </row>
    <row r="9" customFormat="false" ht="14.25" hidden="false" customHeight="false" outlineLevel="0" collapsed="false">
      <c r="A9" s="13"/>
      <c r="B9" s="13"/>
      <c r="C9" s="13"/>
      <c r="D9" s="14"/>
      <c r="E9" s="14"/>
      <c r="F9" s="14"/>
    </row>
    <row r="10" customFormat="false" ht="13.5" hidden="false" customHeight="false" outlineLevel="0" collapsed="false">
      <c r="A10" s="1" t="s">
        <v>8</v>
      </c>
      <c r="B10" s="1"/>
    </row>
    <row r="11" customFormat="false" ht="12.75" hidden="false" customHeight="false" outlineLevel="0" collapsed="false">
      <c r="A11" s="1"/>
      <c r="B11" s="1"/>
      <c r="D11" s="2" t="s">
        <v>1</v>
      </c>
      <c r="E11" s="2"/>
      <c r="F11" s="2" t="s">
        <v>2</v>
      </c>
    </row>
    <row r="12" customFormat="false" ht="12.75" hidden="false" customHeight="false" outlineLevel="0" collapsed="false">
      <c r="B12" s="1"/>
    </row>
    <row r="13" customFormat="false" ht="12.75" hidden="false" customHeight="false" outlineLevel="0" collapsed="false">
      <c r="A13" s="0" t="s">
        <v>3</v>
      </c>
      <c r="B13" s="3" t="s">
        <v>9</v>
      </c>
      <c r="C13" s="3"/>
      <c r="D13" s="15" t="n">
        <v>420000</v>
      </c>
      <c r="E13" s="15"/>
      <c r="F13" s="5" t="n">
        <v>4441744</v>
      </c>
      <c r="G13" s="8"/>
    </row>
    <row r="14" customFormat="false" ht="12.75" hidden="false" customHeight="false" outlineLevel="0" collapsed="false">
      <c r="A14" s="0" t="s">
        <v>5</v>
      </c>
      <c r="B14" s="3" t="s">
        <v>9</v>
      </c>
      <c r="C14" s="3"/>
      <c r="D14" s="15" t="n">
        <v>420000</v>
      </c>
      <c r="E14" s="15"/>
      <c r="F14" s="6" t="n">
        <v>159207</v>
      </c>
      <c r="G14" s="8"/>
    </row>
    <row r="15" customFormat="false" ht="12.75" hidden="false" customHeight="false" outlineLevel="0" collapsed="false">
      <c r="A15" s="7" t="s">
        <v>6</v>
      </c>
      <c r="B15" s="8"/>
      <c r="C15" s="16"/>
      <c r="D15" s="17"/>
      <c r="E15" s="17"/>
      <c r="F15" s="11" t="n">
        <f aca="false">SUM(F13-F14)</f>
        <v>4282537</v>
      </c>
    </row>
    <row r="16" customFormat="false" ht="12.75" hidden="false" customHeight="false" outlineLevel="0" collapsed="false">
      <c r="B16" s="8"/>
      <c r="C16" s="16"/>
      <c r="D16" s="17"/>
      <c r="E16" s="17"/>
      <c r="F16" s="11"/>
    </row>
    <row r="17" customFormat="false" ht="12.75" hidden="false" customHeight="false" outlineLevel="0" collapsed="false">
      <c r="B17" s="16"/>
      <c r="C17" s="16"/>
      <c r="D17" s="17"/>
      <c r="E17" s="17"/>
      <c r="F17" s="18"/>
    </row>
    <row r="18" customFormat="false" ht="12.75" hidden="false" customHeight="false" outlineLevel="0" collapsed="false">
      <c r="A18" s="0" t="s">
        <v>3</v>
      </c>
      <c r="B18" s="3" t="s">
        <v>10</v>
      </c>
      <c r="C18" s="16"/>
      <c r="D18" s="19" t="n">
        <f aca="false">10000*27</f>
        <v>270000</v>
      </c>
      <c r="E18" s="19"/>
      <c r="F18" s="20" t="n">
        <v>1480810</v>
      </c>
    </row>
    <row r="19" customFormat="false" ht="12.75" hidden="false" customHeight="false" outlineLevel="0" collapsed="false">
      <c r="A19" s="0" t="s">
        <v>5</v>
      </c>
      <c r="B19" s="3" t="s">
        <v>10</v>
      </c>
      <c r="C19" s="16"/>
      <c r="D19" s="19" t="n">
        <f aca="false">10000*27</f>
        <v>270000</v>
      </c>
      <c r="E19" s="19"/>
      <c r="F19" s="6" t="n">
        <v>99600</v>
      </c>
      <c r="G19" s="8"/>
    </row>
    <row r="20" customFormat="false" ht="12.75" hidden="false" customHeight="false" outlineLevel="0" collapsed="false">
      <c r="A20" s="7" t="s">
        <v>6</v>
      </c>
      <c r="B20" s="11"/>
      <c r="C20" s="19"/>
      <c r="D20" s="21"/>
      <c r="E20" s="21"/>
      <c r="F20" s="11" t="n">
        <f aca="false">SUM(F18-F19)</f>
        <v>1381210</v>
      </c>
    </row>
    <row r="21" customFormat="false" ht="12.75" hidden="false" customHeight="false" outlineLevel="0" collapsed="false">
      <c r="C21" s="19"/>
      <c r="D21" s="21"/>
      <c r="E21" s="21"/>
    </row>
    <row r="22" customFormat="false" ht="13.5" hidden="false" customHeight="false" outlineLevel="0" collapsed="false">
      <c r="A22" s="7" t="s">
        <v>11</v>
      </c>
      <c r="C22" s="19"/>
      <c r="D22" s="21"/>
      <c r="E22" s="21"/>
      <c r="F22" s="22" t="n">
        <f aca="false">SUM(F15+F20)</f>
        <v>5663747</v>
      </c>
    </row>
    <row r="23" customFormat="false" ht="14.25" hidden="false" customHeight="false" outlineLevel="0" collapsed="false">
      <c r="A23" s="13"/>
      <c r="B23" s="13"/>
      <c r="C23" s="23"/>
      <c r="D23" s="24"/>
      <c r="E23" s="24"/>
      <c r="F23" s="13"/>
    </row>
    <row r="24" customFormat="false" ht="13.5" hidden="false" customHeight="false" outlineLevel="0" collapsed="false">
      <c r="A24" s="1" t="s">
        <v>12</v>
      </c>
      <c r="B24" s="1"/>
    </row>
    <row r="25" customFormat="false" ht="12.75" hidden="false" customHeight="false" outlineLevel="0" collapsed="false">
      <c r="A25" s="1"/>
      <c r="B25" s="1"/>
      <c r="D25" s="2" t="s">
        <v>1</v>
      </c>
      <c r="E25" s="2"/>
      <c r="F25" s="2" t="s">
        <v>2</v>
      </c>
    </row>
    <row r="26" customFormat="false" ht="12.75" hidden="false" customHeight="false" outlineLevel="0" collapsed="false">
      <c r="A26" s="1"/>
      <c r="B26" s="1"/>
      <c r="D26" s="2"/>
      <c r="E26" s="2"/>
      <c r="F26" s="2"/>
    </row>
    <row r="27" customFormat="false" ht="12.75" hidden="false" customHeight="false" outlineLevel="0" collapsed="false">
      <c r="A27" s="0" t="s">
        <v>3</v>
      </c>
      <c r="B27" s="3" t="s">
        <v>13</v>
      </c>
      <c r="C27" s="3"/>
      <c r="D27" s="15" t="n">
        <v>1550000</v>
      </c>
      <c r="E27" s="2"/>
      <c r="F27" s="5" t="n">
        <v>355603</v>
      </c>
    </row>
    <row r="28" customFormat="false" ht="12.75" hidden="false" customHeight="false" outlineLevel="0" collapsed="false">
      <c r="A28" s="0" t="s">
        <v>5</v>
      </c>
      <c r="B28" s="3" t="s">
        <v>13</v>
      </c>
      <c r="C28" s="3"/>
      <c r="D28" s="15" t="n">
        <v>1550000</v>
      </c>
      <c r="E28" s="2"/>
      <c r="F28" s="6" t="n">
        <f aca="false">Detail!E62+Detail!E70</f>
        <v>162909.6198</v>
      </c>
    </row>
    <row r="29" customFormat="false" ht="12.75" hidden="false" customHeight="false" outlineLevel="0" collapsed="false">
      <c r="A29" s="7" t="s">
        <v>6</v>
      </c>
      <c r="B29" s="7"/>
      <c r="C29" s="3"/>
      <c r="D29" s="2"/>
      <c r="E29" s="2"/>
      <c r="F29" s="25" t="n">
        <f aca="false">SUM(F27-F28)</f>
        <v>192693.3802</v>
      </c>
    </row>
    <row r="30" customFormat="false" ht="12.75" hidden="false" customHeight="false" outlineLevel="0" collapsed="false">
      <c r="A30" s="1"/>
      <c r="B30" s="7"/>
      <c r="C30" s="3"/>
      <c r="D30" s="2"/>
      <c r="E30" s="2"/>
      <c r="F30" s="2"/>
    </row>
    <row r="31" customFormat="false" ht="12.75" hidden="false" customHeight="false" outlineLevel="0" collapsed="false">
      <c r="A31" s="1"/>
      <c r="B31" s="7"/>
      <c r="C31" s="3"/>
      <c r="D31" s="2"/>
      <c r="E31" s="2"/>
      <c r="F31" s="2"/>
    </row>
    <row r="32" customFormat="false" ht="12.75" hidden="false" customHeight="false" outlineLevel="0" collapsed="false">
      <c r="A32" s="0" t="s">
        <v>3</v>
      </c>
      <c r="B32" s="3" t="s">
        <v>4</v>
      </c>
      <c r="C32" s="3"/>
      <c r="D32" s="15" t="n">
        <v>930000</v>
      </c>
      <c r="E32" s="2"/>
      <c r="F32" s="5" t="n">
        <v>495219</v>
      </c>
    </row>
    <row r="33" customFormat="false" ht="12.75" hidden="false" customHeight="false" outlineLevel="0" collapsed="false">
      <c r="A33" s="0" t="s">
        <v>5</v>
      </c>
      <c r="B33" s="3" t="s">
        <v>4</v>
      </c>
      <c r="C33" s="3"/>
      <c r="D33" s="15" t="n">
        <v>930000</v>
      </c>
      <c r="E33" s="2"/>
      <c r="F33" s="6" t="n">
        <f aca="false">Detail!E63+Detail!E71</f>
        <v>101836.3206</v>
      </c>
    </row>
    <row r="34" customFormat="false" ht="12.75" hidden="false" customHeight="false" outlineLevel="0" collapsed="false">
      <c r="A34" s="7" t="s">
        <v>6</v>
      </c>
      <c r="B34" s="7"/>
      <c r="C34" s="3"/>
      <c r="D34" s="2"/>
      <c r="E34" s="2"/>
      <c r="F34" s="11" t="n">
        <f aca="false">SUM(F32-F33)</f>
        <v>393382.6794</v>
      </c>
    </row>
    <row r="35" customFormat="false" ht="12.75" hidden="false" customHeight="false" outlineLevel="0" collapsed="false">
      <c r="A35" s="1"/>
      <c r="B35" s="7"/>
      <c r="C35" s="3"/>
      <c r="D35" s="2"/>
      <c r="E35" s="2"/>
      <c r="F35" s="2"/>
    </row>
    <row r="36" customFormat="false" ht="12.75" hidden="false" customHeight="false" outlineLevel="0" collapsed="false">
      <c r="B36" s="1"/>
    </row>
    <row r="37" customFormat="false" ht="12.75" hidden="false" customHeight="false" outlineLevel="0" collapsed="false">
      <c r="A37" s="0" t="s">
        <v>3</v>
      </c>
      <c r="B37" s="3" t="s">
        <v>9</v>
      </c>
      <c r="C37" s="3"/>
      <c r="D37" s="15" t="n">
        <v>465000</v>
      </c>
      <c r="E37" s="15"/>
      <c r="F37" s="5" t="n">
        <v>1827947</v>
      </c>
    </row>
    <row r="38" customFormat="false" ht="12.75" hidden="false" customHeight="false" outlineLevel="0" collapsed="false">
      <c r="A38" s="0" t="s">
        <v>5</v>
      </c>
      <c r="B38" s="3" t="s">
        <v>9</v>
      </c>
      <c r="C38" s="3"/>
      <c r="D38" s="15" t="n">
        <v>465000</v>
      </c>
      <c r="E38" s="15"/>
      <c r="F38" s="6" t="n">
        <f aca="false">Detail!E64+Detail!E65+Detail!E72+Detail!E73</f>
        <v>176197.7504</v>
      </c>
    </row>
    <row r="39" customFormat="false" ht="12.75" hidden="false" customHeight="false" outlineLevel="0" collapsed="false">
      <c r="A39" s="7" t="s">
        <v>6</v>
      </c>
      <c r="B39" s="8"/>
      <c r="C39" s="16"/>
      <c r="D39" s="17"/>
      <c r="E39" s="17"/>
      <c r="F39" s="11" t="n">
        <f aca="false">SUM(F37-F38)</f>
        <v>1651749.2496</v>
      </c>
    </row>
    <row r="40" customFormat="false" ht="12.75" hidden="false" customHeight="false" outlineLevel="0" collapsed="false">
      <c r="B40" s="8"/>
      <c r="C40" s="16"/>
      <c r="D40" s="17"/>
      <c r="E40" s="17"/>
      <c r="F40" s="11"/>
    </row>
    <row r="41" customFormat="false" ht="12.75" hidden="false" customHeight="false" outlineLevel="0" collapsed="false">
      <c r="B41" s="16"/>
      <c r="C41" s="16"/>
      <c r="D41" s="17"/>
      <c r="E41" s="17"/>
      <c r="F41" s="18"/>
    </row>
    <row r="42" customFormat="false" ht="12.75" hidden="false" customHeight="false" outlineLevel="0" collapsed="false">
      <c r="A42" s="0" t="s">
        <v>3</v>
      </c>
      <c r="B42" s="3" t="s">
        <v>10</v>
      </c>
      <c r="C42" s="16"/>
      <c r="D42" s="19" t="n">
        <v>310000</v>
      </c>
      <c r="E42" s="19"/>
      <c r="F42" s="20" t="n">
        <v>1299622</v>
      </c>
    </row>
    <row r="43" customFormat="false" ht="12.75" hidden="false" customHeight="false" outlineLevel="0" collapsed="false">
      <c r="A43" s="0" t="s">
        <v>5</v>
      </c>
      <c r="B43" s="3" t="s">
        <v>10</v>
      </c>
      <c r="C43" s="16"/>
      <c r="D43" s="19" t="n">
        <v>310000</v>
      </c>
      <c r="E43" s="19"/>
      <c r="F43" s="6" t="n">
        <f aca="false">Detail!E66+Detail!E74</f>
        <v>114423</v>
      </c>
    </row>
    <row r="44" customFormat="false" ht="12.75" hidden="false" customHeight="false" outlineLevel="0" collapsed="false">
      <c r="A44" s="7" t="s">
        <v>6</v>
      </c>
      <c r="B44" s="11"/>
      <c r="C44" s="19"/>
      <c r="D44" s="21"/>
      <c r="E44" s="21"/>
      <c r="F44" s="11" t="n">
        <f aca="false">SUM(F42-F43)</f>
        <v>1185199</v>
      </c>
    </row>
    <row r="46" customFormat="false" ht="13.5" hidden="false" customHeight="false" outlineLevel="0" collapsed="false">
      <c r="A46" s="7" t="s">
        <v>14</v>
      </c>
      <c r="F46" s="22" t="n">
        <f aca="false">SUM(F29+F34+F39+F44)</f>
        <v>3423024.3092</v>
      </c>
    </row>
    <row r="47" customFormat="false" ht="13.5" hidden="false" customHeight="false" outlineLevel="0" collapsed="false"/>
    <row r="48" customFormat="false" ht="13.5" hidden="false" customHeight="false" outlineLevel="0" collapsed="false">
      <c r="A48" s="7" t="s">
        <v>15</v>
      </c>
      <c r="F48" s="22" t="n">
        <f aca="false">SUM(F8+F22+F46)</f>
        <v>9173137.3092</v>
      </c>
    </row>
    <row r="49" customFormat="false" ht="13.5" hidden="false" customHeight="false" outlineLevel="0" collapsed="false"/>
    <row r="51" customFormat="false" ht="12.75" hidden="false" customHeight="false" outlineLevel="0" collapsed="false">
      <c r="A51" s="0" t="str">
        <f aca="true">CELL("filename",A51)</f>
        <v>'file:///mnt/12tb/@roms/datasets/enron/EDRM Enron Email Data Set v2 XML/filtered-attachments/xls/2001_Q1_Negotiated_Deals-a95a0744a264028f3ec48106397e11eff07135b2003a4b36516f4d2a7c417607.xls'#$Summary</v>
      </c>
    </row>
    <row r="57" customFormat="false" ht="12.75" hidden="false" customHeight="false" outlineLevel="0" collapsed="false">
      <c r="L57" s="8"/>
    </row>
  </sheetData>
  <printOptions headings="false" gridLines="false" gridLinesSet="true" horizontalCentered="false" verticalCentered="false"/>
  <pageMargins left="1.5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 &amp;"Arial,Bold"&amp;12TW 2001 Q1 NEGOTIATED DEALS
SUMMARY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81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A51" activeCellId="0" sqref="A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2.7"/>
    <col collapsed="false" customWidth="true" hidden="false" outlineLevel="0" max="5" min="5" style="0" width="10.13"/>
  </cols>
  <sheetData>
    <row r="1" customFormat="false" ht="12.75" hidden="false" customHeight="false" outlineLevel="0" collapsed="false">
      <c r="C1" s="2" t="s">
        <v>1</v>
      </c>
      <c r="D1" s="2"/>
      <c r="E1" s="2" t="s">
        <v>2</v>
      </c>
    </row>
    <row r="2" customFormat="false" ht="12.75" hidden="false" customHeight="false" outlineLevel="0" collapsed="false">
      <c r="A2" s="1" t="s">
        <v>0</v>
      </c>
      <c r="C2" s="2"/>
      <c r="D2" s="2"/>
      <c r="E2" s="2"/>
    </row>
    <row r="3" customFormat="false" ht="12.75" hidden="false" customHeight="false" outlineLevel="0" collapsed="false">
      <c r="A3" s="1"/>
      <c r="C3" s="2"/>
      <c r="D3" s="2"/>
      <c r="E3" s="2"/>
    </row>
    <row r="4" customFormat="false" ht="12.75" hidden="false" customHeight="false" outlineLevel="0" collapsed="false">
      <c r="A4" s="16" t="s">
        <v>4</v>
      </c>
      <c r="B4" s="16" t="s">
        <v>16</v>
      </c>
      <c r="C4" s="26" t="n">
        <v>310000</v>
      </c>
      <c r="D4" s="27"/>
      <c r="E4" s="18" t="n">
        <v>155000</v>
      </c>
    </row>
    <row r="5" customFormat="false" ht="12.75" hidden="false" customHeight="false" outlineLevel="0" collapsed="false">
      <c r="A5" s="28"/>
      <c r="B5" s="28"/>
      <c r="C5" s="29"/>
      <c r="D5" s="30"/>
      <c r="E5" s="30"/>
    </row>
    <row r="6" customFormat="false" ht="12.75" hidden="false" customHeight="false" outlineLevel="0" collapsed="false">
      <c r="A6" s="31"/>
      <c r="B6" s="31"/>
      <c r="C6" s="32"/>
      <c r="D6" s="33"/>
      <c r="E6" s="33"/>
    </row>
    <row r="7" customFormat="false" ht="12.75" hidden="false" customHeight="false" outlineLevel="0" collapsed="false">
      <c r="A7" s="7" t="s">
        <v>17</v>
      </c>
      <c r="B7" s="7"/>
      <c r="C7" s="34"/>
      <c r="D7" s="35" t="s">
        <v>18</v>
      </c>
      <c r="E7" s="8"/>
    </row>
    <row r="8" customFormat="false" ht="12.75" hidden="false" customHeight="false" outlineLevel="0" collapsed="false">
      <c r="A8" s="0" t="s">
        <v>4</v>
      </c>
      <c r="B8" s="0" t="s">
        <v>16</v>
      </c>
      <c r="C8" s="4" t="n">
        <v>310000</v>
      </c>
      <c r="D8" s="36" t="n">
        <v>0.204</v>
      </c>
      <c r="E8" s="11" t="n">
        <f aca="false">C8*D8</f>
        <v>63240</v>
      </c>
    </row>
    <row r="9" customFormat="false" ht="12.75" hidden="false" customHeight="false" outlineLevel="0" collapsed="false">
      <c r="C9" s="4"/>
      <c r="D9" s="2"/>
      <c r="E9" s="2"/>
    </row>
    <row r="10" customFormat="false" ht="12.75" hidden="false" customHeight="false" outlineLevel="0" collapsed="false">
      <c r="C10" s="4"/>
      <c r="D10" s="2" t="s">
        <v>19</v>
      </c>
      <c r="E10" s="2"/>
    </row>
    <row r="11" customFormat="false" ht="12.75" hidden="false" customHeight="false" outlineLevel="0" collapsed="false">
      <c r="A11" s="0" t="s">
        <v>4</v>
      </c>
      <c r="B11" s="0" t="s">
        <v>16</v>
      </c>
      <c r="C11" s="4" t="n">
        <v>310000</v>
      </c>
      <c r="D11" s="36" t="n">
        <v>0.0174</v>
      </c>
      <c r="E11" s="11" t="n">
        <f aca="false">C11*D11</f>
        <v>5394</v>
      </c>
    </row>
    <row r="12" customFormat="false" ht="12.75" hidden="false" customHeight="false" outlineLevel="0" collapsed="false">
      <c r="C12" s="4"/>
      <c r="D12" s="2"/>
      <c r="E12" s="2"/>
    </row>
    <row r="13" customFormat="false" ht="12.75" hidden="false" customHeight="false" outlineLevel="0" collapsed="false">
      <c r="C13" s="4"/>
      <c r="D13" s="2"/>
      <c r="E13" s="2"/>
    </row>
    <row r="14" customFormat="false" ht="12.75" hidden="false" customHeight="false" outlineLevel="0" collapsed="false">
      <c r="A14" s="0" t="s">
        <v>20</v>
      </c>
      <c r="B14" s="8" t="n">
        <f aca="false">E4</f>
        <v>155000</v>
      </c>
      <c r="C14" s="4"/>
      <c r="D14" s="2"/>
      <c r="E14" s="2"/>
    </row>
    <row r="15" customFormat="false" ht="12.75" hidden="false" customHeight="false" outlineLevel="0" collapsed="false">
      <c r="A15" s="0" t="s">
        <v>5</v>
      </c>
      <c r="B15" s="37" t="n">
        <f aca="false">E8+E11</f>
        <v>68634</v>
      </c>
      <c r="C15" s="4"/>
      <c r="D15" s="2"/>
      <c r="E15" s="2"/>
    </row>
    <row r="16" customFormat="false" ht="12.75" hidden="false" customHeight="false" outlineLevel="0" collapsed="false">
      <c r="A16" s="0" t="s">
        <v>6</v>
      </c>
      <c r="B16" s="11" t="n">
        <f aca="false">SUM(B14-B15)</f>
        <v>86366</v>
      </c>
      <c r="C16" s="4"/>
      <c r="D16" s="2"/>
      <c r="E16" s="2"/>
    </row>
    <row r="17" customFormat="false" ht="13.5" hidden="false" customHeight="false" outlineLevel="0" collapsed="false">
      <c r="A17" s="13"/>
      <c r="B17" s="13"/>
      <c r="C17" s="14"/>
      <c r="D17" s="14"/>
      <c r="E17" s="14"/>
    </row>
    <row r="18" customFormat="false" ht="13.5" hidden="false" customHeight="false" outlineLevel="0" collapsed="false">
      <c r="A18" s="1" t="s">
        <v>8</v>
      </c>
    </row>
    <row r="19" customFormat="false" ht="12.75" hidden="false" customHeight="false" outlineLevel="0" collapsed="false">
      <c r="A19" s="1"/>
    </row>
    <row r="20" customFormat="false" ht="12.75" hidden="false" customHeight="false" outlineLevel="0" collapsed="false">
      <c r="A20" s="16" t="s">
        <v>9</v>
      </c>
      <c r="B20" s="16" t="s">
        <v>21</v>
      </c>
      <c r="C20" s="17" t="n">
        <v>139885</v>
      </c>
      <c r="D20" s="17"/>
      <c r="E20" s="38" t="n">
        <v>1501076</v>
      </c>
    </row>
    <row r="21" customFormat="false" ht="12.75" hidden="false" customHeight="false" outlineLevel="0" collapsed="false">
      <c r="A21" s="16" t="s">
        <v>9</v>
      </c>
      <c r="B21" s="16" t="s">
        <v>22</v>
      </c>
      <c r="C21" s="17" t="n">
        <v>267323</v>
      </c>
      <c r="D21" s="17"/>
      <c r="E21" s="38" t="n">
        <v>2940668</v>
      </c>
    </row>
    <row r="22" customFormat="false" ht="12.75" hidden="false" customHeight="false" outlineLevel="0" collapsed="false">
      <c r="A22" s="16" t="s">
        <v>10</v>
      </c>
      <c r="B22" s="16" t="s">
        <v>21</v>
      </c>
      <c r="C22" s="17" t="n">
        <v>258911</v>
      </c>
      <c r="D22" s="17"/>
      <c r="E22" s="39" t="n">
        <v>1480810</v>
      </c>
    </row>
    <row r="23" customFormat="false" ht="12.75" hidden="false" customHeight="false" outlineLevel="0" collapsed="false">
      <c r="A23" s="16" t="s">
        <v>23</v>
      </c>
      <c r="B23" s="16"/>
      <c r="C23" s="17"/>
      <c r="D23" s="17"/>
      <c r="E23" s="18" t="n">
        <f aca="false">SUM(E20:E22)</f>
        <v>5922554</v>
      </c>
    </row>
    <row r="24" customFormat="false" ht="12.75" hidden="false" customHeight="false" outlineLevel="0" collapsed="false">
      <c r="A24" s="28"/>
      <c r="B24" s="28"/>
      <c r="C24" s="40"/>
      <c r="D24" s="40"/>
      <c r="E24" s="37"/>
    </row>
    <row r="25" customFormat="false" ht="12.75" hidden="false" customHeight="false" outlineLevel="0" collapsed="false">
      <c r="C25" s="19"/>
      <c r="D25" s="19"/>
      <c r="E25" s="8"/>
    </row>
    <row r="26" customFormat="false" ht="12.75" hidden="false" customHeight="false" outlineLevel="0" collapsed="false">
      <c r="A26" s="7" t="s">
        <v>17</v>
      </c>
      <c r="B26" s="7"/>
      <c r="C26" s="34"/>
      <c r="D26" s="35" t="s">
        <v>18</v>
      </c>
      <c r="E26" s="8"/>
    </row>
    <row r="27" customFormat="false" ht="12.75" hidden="false" customHeight="false" outlineLevel="0" collapsed="false">
      <c r="A27" s="0" t="s">
        <v>9</v>
      </c>
      <c r="B27" s="0" t="s">
        <v>21</v>
      </c>
      <c r="C27" s="19" t="n">
        <f aca="false">5000*28</f>
        <v>140000</v>
      </c>
      <c r="D27" s="21" t="n">
        <v>0.3453</v>
      </c>
      <c r="E27" s="8" t="n">
        <f aca="false">SUM(C27*D27)</f>
        <v>48342</v>
      </c>
    </row>
    <row r="28" customFormat="false" ht="12.75" hidden="false" customHeight="false" outlineLevel="0" collapsed="false">
      <c r="A28" s="0" t="s">
        <v>9</v>
      </c>
      <c r="B28" s="0" t="s">
        <v>22</v>
      </c>
      <c r="C28" s="19" t="n">
        <f aca="false">10000*28</f>
        <v>280000</v>
      </c>
      <c r="D28" s="21" t="n">
        <v>0.3659</v>
      </c>
      <c r="E28" s="8" t="n">
        <f aca="false">SUM(C28*D28)</f>
        <v>102452</v>
      </c>
    </row>
    <row r="29" customFormat="false" ht="12.75" hidden="false" customHeight="false" outlineLevel="0" collapsed="false">
      <c r="A29" s="0" t="s">
        <v>10</v>
      </c>
      <c r="B29" s="0" t="s">
        <v>21</v>
      </c>
      <c r="C29" s="19" t="n">
        <f aca="false">10000*27</f>
        <v>270000</v>
      </c>
      <c r="D29" s="21" t="n">
        <v>0.3453</v>
      </c>
      <c r="E29" s="37" t="n">
        <f aca="false">SUM(C29*D29)</f>
        <v>93231</v>
      </c>
    </row>
    <row r="30" customFormat="false" ht="12.75" hidden="false" customHeight="false" outlineLevel="0" collapsed="false">
      <c r="C30" s="19"/>
      <c r="D30" s="41"/>
      <c r="E30" s="25" t="n">
        <f aca="false">SUM(E27:E29)</f>
        <v>244025</v>
      </c>
    </row>
    <row r="31" customFormat="false" ht="12.75" hidden="false" customHeight="false" outlineLevel="0" collapsed="false">
      <c r="C31" s="19"/>
      <c r="D31" s="41"/>
      <c r="E31" s="8"/>
    </row>
    <row r="32" customFormat="false" ht="12.75" hidden="false" customHeight="false" outlineLevel="0" collapsed="false">
      <c r="D32" s="2" t="s">
        <v>19</v>
      </c>
      <c r="E32" s="8"/>
    </row>
    <row r="33" customFormat="false" ht="12.75" hidden="false" customHeight="false" outlineLevel="0" collapsed="false">
      <c r="A33" s="0" t="s">
        <v>9</v>
      </c>
      <c r="B33" s="0" t="s">
        <v>21</v>
      </c>
      <c r="C33" s="19" t="n">
        <v>139885</v>
      </c>
      <c r="D33" s="21" t="n">
        <f aca="false">0.0224+0.0022</f>
        <v>0.0246</v>
      </c>
      <c r="E33" s="8" t="n">
        <f aca="false">SUM(C33*D33)</f>
        <v>3441.171</v>
      </c>
    </row>
    <row r="34" customFormat="false" ht="12.75" hidden="false" customHeight="false" outlineLevel="0" collapsed="false">
      <c r="A34" s="0" t="s">
        <v>9</v>
      </c>
      <c r="B34" s="0" t="s">
        <v>22</v>
      </c>
      <c r="C34" s="19" t="n">
        <v>267323</v>
      </c>
      <c r="D34" s="21" t="n">
        <f aca="false">0.0164+0.0022</f>
        <v>0.0186</v>
      </c>
      <c r="E34" s="8" t="n">
        <f aca="false">SUM(C34*D34)</f>
        <v>4972.2078</v>
      </c>
    </row>
    <row r="35" customFormat="false" ht="12.75" hidden="false" customHeight="false" outlineLevel="0" collapsed="false">
      <c r="A35" s="0" t="s">
        <v>10</v>
      </c>
      <c r="B35" s="0" t="s">
        <v>21</v>
      </c>
      <c r="C35" s="19" t="n">
        <v>258911</v>
      </c>
      <c r="D35" s="21" t="n">
        <f aca="false">0.0224+0.0022</f>
        <v>0.0246</v>
      </c>
      <c r="E35" s="37" t="n">
        <f aca="false">SUM(C35*D35)</f>
        <v>6369.2106</v>
      </c>
    </row>
    <row r="36" customFormat="false" ht="12.75" hidden="false" customHeight="false" outlineLevel="0" collapsed="false">
      <c r="E36" s="25" t="n">
        <f aca="false">SUM(E33:E35)</f>
        <v>14782.5894</v>
      </c>
    </row>
    <row r="37" customFormat="false" ht="12.75" hidden="false" customHeight="false" outlineLevel="0" collapsed="false">
      <c r="E37" s="8"/>
    </row>
    <row r="39" customFormat="false" ht="12.75" hidden="false" customHeight="false" outlineLevel="0" collapsed="false">
      <c r="A39" s="0" t="s">
        <v>20</v>
      </c>
      <c r="B39" s="8" t="n">
        <f aca="false">E23</f>
        <v>5922554</v>
      </c>
    </row>
    <row r="40" customFormat="false" ht="12.75" hidden="false" customHeight="false" outlineLevel="0" collapsed="false">
      <c r="A40" s="0" t="s">
        <v>5</v>
      </c>
      <c r="B40" s="37" t="n">
        <f aca="false">E30+E36</f>
        <v>258807.5894</v>
      </c>
    </row>
    <row r="41" customFormat="false" ht="12.75" hidden="false" customHeight="false" outlineLevel="0" collapsed="false">
      <c r="A41" s="0" t="s">
        <v>6</v>
      </c>
      <c r="B41" s="11" t="n">
        <f aca="false">SUM(B39-B40)</f>
        <v>5663746.4106</v>
      </c>
    </row>
    <row r="50" customFormat="false" ht="12.75" hidden="false" customHeight="false" outlineLevel="0" collapsed="false">
      <c r="A50" s="0" t="str">
        <f aca="true">CELL("filename",A50)</f>
        <v>'file:///mnt/12tb/@roms/datasets/enron/EDRM Enron Email Data Set v2 XML/filtered-attachments/xls/2001_Q1_Negotiated_Deals-a95a0744a264028f3ec48106397e11eff07135b2003a4b36516f4d2a7c417607.xls'#$Detail</v>
      </c>
    </row>
    <row r="51" customFormat="false" ht="12.75" hidden="false" customHeight="false" outlineLevel="0" collapsed="false">
      <c r="A51" s="1" t="s">
        <v>12</v>
      </c>
    </row>
    <row r="52" customFormat="false" ht="12.75" hidden="false" customHeight="false" outlineLevel="0" collapsed="false">
      <c r="A52" s="1"/>
    </row>
    <row r="53" customFormat="false" ht="12.75" hidden="false" customHeight="false" outlineLevel="0" collapsed="false">
      <c r="A53" s="16" t="s">
        <v>13</v>
      </c>
      <c r="B53" s="42" t="s">
        <v>24</v>
      </c>
      <c r="C53" s="17" t="n">
        <v>195513</v>
      </c>
      <c r="D53" s="16"/>
      <c r="E53" s="38" t="n">
        <v>355603</v>
      </c>
    </row>
    <row r="54" customFormat="false" ht="12.75" hidden="false" customHeight="false" outlineLevel="0" collapsed="false">
      <c r="A54" s="16" t="s">
        <v>4</v>
      </c>
      <c r="B54" s="42" t="s">
        <v>25</v>
      </c>
      <c r="C54" s="17" t="n">
        <v>375071</v>
      </c>
      <c r="D54" s="16"/>
      <c r="E54" s="38" t="n">
        <v>495219</v>
      </c>
    </row>
    <row r="55" customFormat="false" ht="12.75" hidden="false" customHeight="false" outlineLevel="0" collapsed="false">
      <c r="A55" s="16" t="s">
        <v>9</v>
      </c>
      <c r="B55" s="16" t="s">
        <v>21</v>
      </c>
      <c r="C55" s="17" t="n">
        <v>155000</v>
      </c>
      <c r="D55" s="17"/>
      <c r="E55" s="38" t="n">
        <v>701293</v>
      </c>
    </row>
    <row r="56" customFormat="false" ht="12.75" hidden="false" customHeight="false" outlineLevel="0" collapsed="false">
      <c r="A56" s="16" t="s">
        <v>9</v>
      </c>
      <c r="B56" s="16" t="s">
        <v>22</v>
      </c>
      <c r="C56" s="17" t="n">
        <v>292164</v>
      </c>
      <c r="D56" s="17"/>
      <c r="E56" s="38" t="n">
        <v>1126654</v>
      </c>
    </row>
    <row r="57" customFormat="false" ht="12.75" hidden="false" customHeight="false" outlineLevel="0" collapsed="false">
      <c r="A57" s="16" t="s">
        <v>10</v>
      </c>
      <c r="B57" s="16" t="s">
        <v>21</v>
      </c>
      <c r="C57" s="17" t="n">
        <v>300000</v>
      </c>
      <c r="D57" s="17"/>
      <c r="E57" s="39" t="n">
        <v>1299622</v>
      </c>
    </row>
    <row r="58" customFormat="false" ht="12.75" hidden="false" customHeight="false" outlineLevel="0" collapsed="false">
      <c r="A58" s="16" t="s">
        <v>23</v>
      </c>
      <c r="B58" s="16"/>
      <c r="C58" s="17"/>
      <c r="D58" s="17"/>
      <c r="E58" s="18" t="n">
        <f aca="false">SUM(E53:E57)</f>
        <v>3978391</v>
      </c>
    </row>
    <row r="59" customFormat="false" ht="12.75" hidden="false" customHeight="false" outlineLevel="0" collapsed="false">
      <c r="A59" s="28"/>
      <c r="B59" s="28"/>
      <c r="C59" s="40"/>
      <c r="D59" s="40"/>
      <c r="E59" s="37"/>
    </row>
    <row r="60" customFormat="false" ht="12.75" hidden="false" customHeight="false" outlineLevel="0" collapsed="false">
      <c r="C60" s="19"/>
      <c r="D60" s="19"/>
      <c r="E60" s="8"/>
    </row>
    <row r="61" customFormat="false" ht="12.75" hidden="false" customHeight="false" outlineLevel="0" collapsed="false">
      <c r="A61" s="7" t="s">
        <v>17</v>
      </c>
      <c r="B61" s="7"/>
      <c r="C61" s="34"/>
      <c r="D61" s="35" t="s">
        <v>18</v>
      </c>
      <c r="E61" s="8"/>
    </row>
    <row r="62" customFormat="false" ht="12.75" hidden="false" customHeight="false" outlineLevel="0" collapsed="false">
      <c r="A62" s="3" t="s">
        <v>13</v>
      </c>
      <c r="B62" s="43" t="s">
        <v>24</v>
      </c>
      <c r="C62" s="15" t="n">
        <v>1550000</v>
      </c>
      <c r="D62" s="44" t="n">
        <v>0.102</v>
      </c>
      <c r="E62" s="8" t="n">
        <f aca="false">SUM(C62*D62)</f>
        <v>158100</v>
      </c>
    </row>
    <row r="63" customFormat="false" ht="12.75" hidden="false" customHeight="false" outlineLevel="0" collapsed="false">
      <c r="A63" s="3" t="s">
        <v>4</v>
      </c>
      <c r="B63" s="43" t="s">
        <v>25</v>
      </c>
      <c r="C63" s="15" t="n">
        <v>930000</v>
      </c>
      <c r="D63" s="44" t="n">
        <v>0.102</v>
      </c>
      <c r="E63" s="8" t="n">
        <f aca="false">SUM(C63*D63)</f>
        <v>94860</v>
      </c>
    </row>
    <row r="64" customFormat="false" ht="12.75" hidden="false" customHeight="false" outlineLevel="0" collapsed="false">
      <c r="A64" s="0" t="s">
        <v>9</v>
      </c>
      <c r="B64" s="0" t="s">
        <v>21</v>
      </c>
      <c r="C64" s="19" t="n">
        <v>155000</v>
      </c>
      <c r="D64" s="21" t="n">
        <v>0.3453</v>
      </c>
      <c r="E64" s="8" t="n">
        <f aca="false">SUM(C64*D64)</f>
        <v>53521.5</v>
      </c>
    </row>
    <row r="65" customFormat="false" ht="12.75" hidden="false" customHeight="false" outlineLevel="0" collapsed="false">
      <c r="A65" s="0" t="s">
        <v>9</v>
      </c>
      <c r="B65" s="0" t="s">
        <v>22</v>
      </c>
      <c r="C65" s="19" t="n">
        <v>310000</v>
      </c>
      <c r="D65" s="21" t="n">
        <v>0.3659</v>
      </c>
      <c r="E65" s="8" t="n">
        <f aca="false">SUM(C65*D65)</f>
        <v>113429</v>
      </c>
    </row>
    <row r="66" customFormat="false" ht="12.75" hidden="false" customHeight="false" outlineLevel="0" collapsed="false">
      <c r="A66" s="0" t="s">
        <v>10</v>
      </c>
      <c r="B66" s="0" t="s">
        <v>21</v>
      </c>
      <c r="C66" s="19" t="n">
        <v>310000</v>
      </c>
      <c r="D66" s="21" t="n">
        <v>0.3453</v>
      </c>
      <c r="E66" s="37" t="n">
        <f aca="false">SUM(C66*D66)</f>
        <v>107043</v>
      </c>
    </row>
    <row r="67" customFormat="false" ht="12.75" hidden="false" customHeight="false" outlineLevel="0" collapsed="false">
      <c r="C67" s="19"/>
      <c r="D67" s="41"/>
      <c r="E67" s="25" t="n">
        <f aca="false">SUM(E62:E66)</f>
        <v>526953.5</v>
      </c>
    </row>
    <row r="68" customFormat="false" ht="12.75" hidden="false" customHeight="false" outlineLevel="0" collapsed="false">
      <c r="C68" s="19"/>
      <c r="D68" s="41"/>
      <c r="E68" s="8"/>
    </row>
    <row r="69" customFormat="false" ht="12.75" hidden="false" customHeight="false" outlineLevel="0" collapsed="false">
      <c r="D69" s="2" t="s">
        <v>19</v>
      </c>
      <c r="E69" s="8"/>
    </row>
    <row r="70" customFormat="false" ht="12.75" hidden="false" customHeight="false" outlineLevel="0" collapsed="false">
      <c r="A70" s="3" t="s">
        <v>13</v>
      </c>
      <c r="B70" s="43" t="s">
        <v>21</v>
      </c>
      <c r="C70" s="17" t="n">
        <v>195513</v>
      </c>
      <c r="D70" s="21" t="n">
        <f aca="false">0.0224+0.0022</f>
        <v>0.0246</v>
      </c>
      <c r="E70" s="8" t="n">
        <f aca="false">SUM(C70*D70)</f>
        <v>4809.6198</v>
      </c>
    </row>
    <row r="71" customFormat="false" ht="12.75" hidden="false" customHeight="false" outlineLevel="0" collapsed="false">
      <c r="A71" s="3" t="s">
        <v>4</v>
      </c>
      <c r="B71" s="43" t="s">
        <v>22</v>
      </c>
      <c r="C71" s="17" t="n">
        <v>375071</v>
      </c>
      <c r="D71" s="21" t="n">
        <f aca="false">0.0164+0.0022</f>
        <v>0.0186</v>
      </c>
      <c r="E71" s="8" t="n">
        <f aca="false">SUM(C71*D71)</f>
        <v>6976.3206</v>
      </c>
    </row>
    <row r="72" customFormat="false" ht="12.75" hidden="false" customHeight="false" outlineLevel="0" collapsed="false">
      <c r="A72" s="0" t="s">
        <v>9</v>
      </c>
      <c r="B72" s="0" t="s">
        <v>21</v>
      </c>
      <c r="C72" s="17" t="n">
        <v>155000</v>
      </c>
      <c r="D72" s="21" t="n">
        <f aca="false">0.0224+0.0022</f>
        <v>0.0246</v>
      </c>
      <c r="E72" s="8" t="n">
        <f aca="false">SUM(C72*D72)</f>
        <v>3813</v>
      </c>
    </row>
    <row r="73" customFormat="false" ht="12.75" hidden="false" customHeight="false" outlineLevel="0" collapsed="false">
      <c r="A73" s="0" t="s">
        <v>9</v>
      </c>
      <c r="B73" s="0" t="s">
        <v>22</v>
      </c>
      <c r="C73" s="17" t="n">
        <v>292164</v>
      </c>
      <c r="D73" s="21" t="n">
        <f aca="false">0.0164+0.0022</f>
        <v>0.0186</v>
      </c>
      <c r="E73" s="8" t="n">
        <f aca="false">SUM(C73*D73)</f>
        <v>5434.2504</v>
      </c>
    </row>
    <row r="74" customFormat="false" ht="12.75" hidden="false" customHeight="false" outlineLevel="0" collapsed="false">
      <c r="A74" s="0" t="s">
        <v>10</v>
      </c>
      <c r="B74" s="0" t="s">
        <v>21</v>
      </c>
      <c r="C74" s="17" t="n">
        <v>300000</v>
      </c>
      <c r="D74" s="21" t="n">
        <f aca="false">0.0224+0.0022</f>
        <v>0.0246</v>
      </c>
      <c r="E74" s="37" t="n">
        <f aca="false">SUM(C74*D74)</f>
        <v>7380</v>
      </c>
    </row>
    <row r="75" customFormat="false" ht="12.75" hidden="false" customHeight="false" outlineLevel="0" collapsed="false">
      <c r="E75" s="25" t="n">
        <f aca="false">SUM(E70:E74)</f>
        <v>28413.1908</v>
      </c>
    </row>
    <row r="76" customFormat="false" ht="12.75" hidden="false" customHeight="false" outlineLevel="0" collapsed="false">
      <c r="E76" s="8"/>
    </row>
    <row r="78" customFormat="false" ht="12.75" hidden="false" customHeight="false" outlineLevel="0" collapsed="false">
      <c r="A78" s="0" t="s">
        <v>20</v>
      </c>
      <c r="B78" s="8" t="n">
        <f aca="false">E58</f>
        <v>3978391</v>
      </c>
    </row>
    <row r="79" customFormat="false" ht="12.75" hidden="false" customHeight="false" outlineLevel="0" collapsed="false">
      <c r="A79" s="0" t="s">
        <v>5</v>
      </c>
      <c r="B79" s="37" t="n">
        <f aca="false">E67+E75</f>
        <v>555366.6908</v>
      </c>
    </row>
    <row r="81" customFormat="false" ht="12.75" hidden="false" customHeight="false" outlineLevel="0" collapsed="false">
      <c r="A81" s="0" t="s">
        <v>6</v>
      </c>
      <c r="B81" s="11" t="n">
        <f aca="false">SUM(B78-B79)</f>
        <v>3423024.3092</v>
      </c>
    </row>
  </sheetData>
  <printOptions headings="false" gridLines="false" gridLinesSet="true" horizontalCentered="false" verticalCentered="false"/>
  <pageMargins left="1.5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&amp;C&amp;"Arial,Bold"&amp;12TW 2001Q1 NEGOTIATED DEALS
DETAIL</oddHeader>
    <oddFooter/>
  </headerFooter>
  <rowBreaks count="1" manualBreakCount="1">
    <brk id="5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2001-03-13T10:44:28Z</dcterms:created>
  <dc:creator>jmoore3</dc:creator>
  <dc:description/>
  <dc:language>en-US</dc:language>
  <cp:lastModifiedBy>jmoore3</cp:lastModifiedBy>
  <cp:lastPrinted>2001-04-03T15:44:07Z</cp:lastPrinted>
  <dcterms:modified xsi:type="dcterms:W3CDTF">2001-04-03T15:56:21Z</dcterms:modified>
  <cp:revision>0</cp:revision>
  <dc:subject/>
  <dc:title/>
</cp:coreProperties>
</file>